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REGULATORY MATTERS 2009 FORWARD\20240025-Petition for Rate Case Increase\Discovery\OPC POD 1 (1-26)\Attachments\Q7\MFR C\"/>
    </mc:Choice>
  </mc:AlternateContent>
  <xr:revisionPtr revIDLastSave="0" documentId="13_ncr:1_{5CA5DA66-BC43-4033-B338-1A01B681ED6F}" xr6:coauthVersionLast="47" xr6:coauthVersionMax="47" xr10:uidLastSave="{00000000-0000-0000-0000-000000000000}"/>
  <bookViews>
    <workbookView xWindow="-108" yWindow="-108" windowWidth="23256" windowHeight="12456" tabRatio="773" xr2:uid="{20E98BFE-0761-44DC-A209-9BF34CEA4CA6}"/>
  </bookViews>
  <sheets>
    <sheet name="MFR C-33" sheetId="1" r:id="rId1"/>
    <sheet name="Procedures &amp; Inputs" sheetId="42" r:id="rId2"/>
    <sheet name="Support --&gt;" sheetId="33" r:id="rId3"/>
    <sheet name="Capital Cost " sheetId="27" r:id="rId4"/>
    <sheet name="REG FL  BS - 4 Results" sheetId="36" r:id="rId5"/>
    <sheet name="FERC IS - 3 Adj Rate Case Litig" sheetId="37" r:id="rId6"/>
    <sheet name="FERC IS - 3 Dec 2023 Surv" sheetId="54" r:id="rId7"/>
    <sheet name="FERC IS - 3 Dec 2022 Surv" sheetId="55" r:id="rId8"/>
    <sheet name="FERC IS - 3 Dec 2021 Surv" sheetId="56" r:id="rId9"/>
    <sheet name="MFR C-9 Copy" sheetId="16" r:id="rId10"/>
    <sheet name="CPI-Annual" sheetId="34" r:id="rId11"/>
    <sheet name="US Econ" sheetId="22" state="hidden" r:id="rId12"/>
    <sheet name="Revenue and O&amp;M per KWH" sheetId="28" r:id="rId13"/>
    <sheet name="KWH and Cust" sheetId="48" r:id="rId14"/>
    <sheet name="WKTB_REG 2021" sheetId="49" r:id="rId15"/>
    <sheet name="WKTB_REG 2022" sheetId="45" r:id="rId16"/>
    <sheet name="WKTB_REG 2023" sheetId="53" r:id="rId17"/>
    <sheet name="2021 FF1 Snapshot" sheetId="50" r:id="rId18"/>
    <sheet name="2022 FF1 Snapshot" sheetId="46" r:id="rId19"/>
    <sheet name="MFR C-34 Copy" sheetId="58" r:id="rId20"/>
    <sheet name="2022_23 FF1" sheetId="59" r:id="rId21"/>
  </sheets>
  <definedNames>
    <definedName name="\A" localSheetId="20">#REF!</definedName>
    <definedName name="\A" localSheetId="19">#REF!</definedName>
    <definedName name="\A">#REF!</definedName>
    <definedName name="\B" localSheetId="19">#REF!</definedName>
    <definedName name="\B">#REF!</definedName>
    <definedName name="\bb">#REF!</definedName>
    <definedName name="\C" localSheetId="19">#REF!</definedName>
    <definedName name="\C">#REF!</definedName>
    <definedName name="\D" localSheetId="20">#REF!</definedName>
    <definedName name="\D" localSheetId="19">#REF!</definedName>
    <definedName name="\D">#REF!</definedName>
    <definedName name="\DDDD" localSheetId="20">#REF!</definedName>
    <definedName name="\DDD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L" localSheetId="19">#REF!</definedName>
    <definedName name="\L">#REF!</definedName>
    <definedName name="\M" localSheetId="19">#REF!</definedName>
    <definedName name="\M">#REF!</definedName>
    <definedName name="\N" localSheetId="19">#REF!</definedName>
    <definedName name="\N">#REF!</definedName>
    <definedName name="\O">#REF!</definedName>
    <definedName name="\P" localSheetId="20">#REF!</definedName>
    <definedName name="\P" localSheetId="19">#REF!</definedName>
    <definedName name="\P">#REF!</definedName>
    <definedName name="\Q" localSheetId="20">#REF!</definedName>
    <definedName name="\Q" localSheetId="19">#REF!</definedName>
    <definedName name="\Q">#REF!</definedName>
    <definedName name="\R" localSheetId="20">#REF!</definedName>
    <definedName name="\R" localSheetId="19">#REF!</definedName>
    <definedName name="\R">#REF!</definedName>
    <definedName name="\S" localSheetId="20">#REF!</definedName>
    <definedName name="\S" localSheetId="19">#REF!</definedName>
    <definedName name="\S">#REF!</definedName>
    <definedName name="\T" localSheetId="20">#REF!</definedName>
    <definedName name="\T" localSheetId="19">#REF!</definedName>
    <definedName name="\T">#REF!</definedName>
    <definedName name="\V" localSheetId="19">#REF!</definedName>
    <definedName name="\V">#REF!</definedName>
    <definedName name="\w">#REF!</definedName>
    <definedName name="\X" localSheetId="19">#REF!</definedName>
    <definedName name="\X">#REF!</definedName>
    <definedName name="\Y" localSheetId="19">#REF!</definedName>
    <definedName name="\Y">#REF!</definedName>
    <definedName name="\Z" localSheetId="19">#REF!</definedName>
    <definedName name="\Z">#REF!</definedName>
    <definedName name="____________fsd44" localSheetId="18" hidden="1">{#N/A,#N/A,FALSE,"Aging Summary";#N/A,#N/A,FALSE,"Ratio Analysis";#N/A,#N/A,FALSE,"Test 120 Day Accts";#N/A,#N/A,FALSE,"Tickmarks"}</definedName>
    <definedName name="____________fsd44" localSheetId="20" hidden="1">{#N/A,#N/A,FALSE,"Aging Summary";#N/A,#N/A,FALSE,"Ratio Analysis";#N/A,#N/A,FALSE,"Test 120 Day Accts";#N/A,#N/A,FALSE,"Tickmarks"}</definedName>
    <definedName name="____________fsd44" localSheetId="19" hidden="1">{#N/A,#N/A,FALSE,"Aging Summary";#N/A,#N/A,FALSE,"Ratio Analysis";#N/A,#N/A,FALSE,"Test 120 Day Accts";#N/A,#N/A,FALSE,"Tickmarks"}</definedName>
    <definedName name="____________fsd44" localSheetId="1" hidden="1">{#N/A,#N/A,FALSE,"Aging Summary";#N/A,#N/A,FALSE,"Ratio Analysis";#N/A,#N/A,FALSE,"Test 120 Day Accts";#N/A,#N/A,FALSE,"Tickmarks"}</definedName>
    <definedName name="____________fsd44" hidden="1">{#N/A,#N/A,FALSE,"Aging Summary";#N/A,#N/A,FALSE,"Ratio Analysis";#N/A,#N/A,FALSE,"Test 120 Day Accts";#N/A,#N/A,FALSE,"Tickmarks"}</definedName>
    <definedName name="__________fsd44" localSheetId="18" hidden="1">{#N/A,#N/A,FALSE,"Aging Summary";#N/A,#N/A,FALSE,"Ratio Analysis";#N/A,#N/A,FALSE,"Test 120 Day Accts";#N/A,#N/A,FALSE,"Tickmarks"}</definedName>
    <definedName name="__________fsd44" localSheetId="20" hidden="1">{#N/A,#N/A,FALSE,"Aging Summary";#N/A,#N/A,FALSE,"Ratio Analysis";#N/A,#N/A,FALSE,"Test 120 Day Accts";#N/A,#N/A,FALSE,"Tickmarks"}</definedName>
    <definedName name="__________fsd44" localSheetId="19" hidden="1">{#N/A,#N/A,FALSE,"Aging Summary";#N/A,#N/A,FALSE,"Ratio Analysis";#N/A,#N/A,FALSE,"Test 120 Day Accts";#N/A,#N/A,FALSE,"Tickmarks"}</definedName>
    <definedName name="__________fsd44" localSheetId="1" hidden="1">{#N/A,#N/A,FALSE,"Aging Summary";#N/A,#N/A,FALSE,"Ratio Analysis";#N/A,#N/A,FALSE,"Test 120 Day Accts";#N/A,#N/A,FALSE,"Tickmarks"}</definedName>
    <definedName name="__________fsd44" hidden="1">{#N/A,#N/A,FALSE,"Aging Summary";#N/A,#N/A,FALSE,"Ratio Analysis";#N/A,#N/A,FALSE,"Test 120 Day Accts";#N/A,#N/A,FALSE,"Tickmarks"}</definedName>
    <definedName name="_________x2" localSheetId="20" hidden="1">{"'Sheet1'!$A$1:$I$89"}</definedName>
    <definedName name="_________x2" localSheetId="19" hidden="1">{"'Sheet1'!$A$1:$I$89"}</definedName>
    <definedName name="_________x2" hidden="1">{"'Sheet1'!$A$1:$I$89"}</definedName>
    <definedName name="_________x88888" localSheetId="20" hidden="1">{"'Sheet1'!$A$1:$I$89"}</definedName>
    <definedName name="_________x88888" localSheetId="19" hidden="1">{"'Sheet1'!$A$1:$I$89"}</definedName>
    <definedName name="_________x88888" hidden="1">{"'Sheet1'!$A$1:$I$89"}</definedName>
    <definedName name="________x2" localSheetId="20" hidden="1">{"'Sheet1'!$A$1:$I$89"}</definedName>
    <definedName name="________x2" localSheetId="19" hidden="1">{"'Sheet1'!$A$1:$I$89"}</definedName>
    <definedName name="________x2" hidden="1">{"'Sheet1'!$A$1:$I$89"}</definedName>
    <definedName name="________x88888" localSheetId="20" hidden="1">{"'Sheet1'!$A$1:$I$89"}</definedName>
    <definedName name="________x88888" localSheetId="19" hidden="1">{"'Sheet1'!$A$1:$I$89"}</definedName>
    <definedName name="________x88888" hidden="1">{"'Sheet1'!$A$1:$I$89"}</definedName>
    <definedName name="_______fsd44" localSheetId="18" hidden="1">{#N/A,#N/A,FALSE,"Aging Summary";#N/A,#N/A,FALSE,"Ratio Analysis";#N/A,#N/A,FALSE,"Test 120 Day Accts";#N/A,#N/A,FALSE,"Tickmarks"}</definedName>
    <definedName name="_______fsd44" localSheetId="20" hidden="1">{#N/A,#N/A,FALSE,"Aging Summary";#N/A,#N/A,FALSE,"Ratio Analysis";#N/A,#N/A,FALSE,"Test 120 Day Accts";#N/A,#N/A,FALSE,"Tickmarks"}</definedName>
    <definedName name="_______fsd44" localSheetId="19" hidden="1">{#N/A,#N/A,FALSE,"Aging Summary";#N/A,#N/A,FALSE,"Ratio Analysis";#N/A,#N/A,FALSE,"Test 120 Day Accts";#N/A,#N/A,FALSE,"Tickmarks"}</definedName>
    <definedName name="_______fsd44" localSheetId="1" hidden="1">{#N/A,#N/A,FALSE,"Aging Summary";#N/A,#N/A,FALSE,"Ratio Analysis";#N/A,#N/A,FALSE,"Test 120 Day Accts";#N/A,#N/A,FALSE,"Tickmarks"}</definedName>
    <definedName name="_______fsd44" hidden="1">{#N/A,#N/A,FALSE,"Aging Summary";#N/A,#N/A,FALSE,"Ratio Analysis";#N/A,#N/A,FALSE,"Test 120 Day Accts";#N/A,#N/A,FALSE,"Tickmarks"}</definedName>
    <definedName name="_______PG1" localSheetId="20">#REF!</definedName>
    <definedName name="_______PG1">#REF!</definedName>
    <definedName name="_______PG123" localSheetId="20">#REF!</definedName>
    <definedName name="_______PG123">#REF!</definedName>
    <definedName name="_______PG2" localSheetId="20">#REF!</definedName>
    <definedName name="_______PG2">#REF!</definedName>
    <definedName name="_______PG3">#REF!</definedName>
    <definedName name="_______x2" localSheetId="20" hidden="1">{"'Sheet1'!$A$1:$I$89"}</definedName>
    <definedName name="_______x2" localSheetId="19" hidden="1">{"'Sheet1'!$A$1:$I$89"}</definedName>
    <definedName name="_______x2" hidden="1">{"'Sheet1'!$A$1:$I$89"}</definedName>
    <definedName name="_______x88888" localSheetId="20" hidden="1">{"'Sheet1'!$A$1:$I$89"}</definedName>
    <definedName name="_______x88888" localSheetId="19" hidden="1">{"'Sheet1'!$A$1:$I$89"}</definedName>
    <definedName name="_______x88888" hidden="1">{"'Sheet1'!$A$1:$I$89"}</definedName>
    <definedName name="______fsd44" localSheetId="18" hidden="1">{#N/A,#N/A,FALSE,"Aging Summary";#N/A,#N/A,FALSE,"Ratio Analysis";#N/A,#N/A,FALSE,"Test 120 Day Accts";#N/A,#N/A,FALSE,"Tickmarks"}</definedName>
    <definedName name="______fsd44" localSheetId="20" hidden="1">{#N/A,#N/A,FALSE,"Aging Summary";#N/A,#N/A,FALSE,"Ratio Analysis";#N/A,#N/A,FALSE,"Test 120 Day Accts";#N/A,#N/A,FALSE,"Tickmarks"}</definedName>
    <definedName name="______fsd44" localSheetId="19" hidden="1">{#N/A,#N/A,FALSE,"Aging Summary";#N/A,#N/A,FALSE,"Ratio Analysis";#N/A,#N/A,FALSE,"Test 120 Day Accts";#N/A,#N/A,FALSE,"Tickmarks"}</definedName>
    <definedName name="______fsd44" localSheetId="1" hidden="1">{#N/A,#N/A,FALSE,"Aging Summary";#N/A,#N/A,FALSE,"Ratio Analysis";#N/A,#N/A,FALSE,"Test 120 Day Accts";#N/A,#N/A,FALSE,"Tickmarks"}</definedName>
    <definedName name="______fsd44" hidden="1">{#N/A,#N/A,FALSE,"Aging Summary";#N/A,#N/A,FALSE,"Ratio Analysis";#N/A,#N/A,FALSE,"Test 120 Day Accts";#N/A,#N/A,FALSE,"Tickmarks"}</definedName>
    <definedName name="______kim1" localSheetId="20" hidden="1">{#N/A,#N/A,FALSE,"Aging Summary";#N/A,#N/A,FALSE,"Ratio Analysis";#N/A,#N/A,FALSE,"Test 120 Day Accts";#N/A,#N/A,FALSE,"Tickmarks"}</definedName>
    <definedName name="______kim1" localSheetId="19" hidden="1">{#N/A,#N/A,FALSE,"Aging Summary";#N/A,#N/A,FALSE,"Ratio Analysis";#N/A,#N/A,FALSE,"Test 120 Day Accts";#N/A,#N/A,FALSE,"Tickmarks"}</definedName>
    <definedName name="______kim1" hidden="1">{#N/A,#N/A,FALSE,"Aging Summary";#N/A,#N/A,FALSE,"Ratio Analysis";#N/A,#N/A,FALSE,"Test 120 Day Accts";#N/A,#N/A,FALSE,"Tickmarks"}</definedName>
    <definedName name="______kim6" localSheetId="20" hidden="1">{#N/A,#N/A,FALSE,"Aging Summary";#N/A,#N/A,FALSE,"Ratio Analysis";#N/A,#N/A,FALSE,"Test 120 Day Accts";#N/A,#N/A,FALSE,"Tickmarks"}</definedName>
    <definedName name="______kim6" localSheetId="19" hidden="1">{#N/A,#N/A,FALSE,"Aging Summary";#N/A,#N/A,FALSE,"Ratio Analysis";#N/A,#N/A,FALSE,"Test 120 Day Accts";#N/A,#N/A,FALSE,"Tickmarks"}</definedName>
    <definedName name="______kim6" hidden="1">{#N/A,#N/A,FALSE,"Aging Summary";#N/A,#N/A,FALSE,"Ratio Analysis";#N/A,#N/A,FALSE,"Test 120 Day Accts";#N/A,#N/A,FALSE,"Tickmarks"}</definedName>
    <definedName name="______PG1" localSheetId="20">#REF!</definedName>
    <definedName name="______PG1">#REF!</definedName>
    <definedName name="______PG123" localSheetId="20">#REF!</definedName>
    <definedName name="______PG123">#REF!</definedName>
    <definedName name="______PG2" localSheetId="20">#REF!</definedName>
    <definedName name="______PG2">#REF!</definedName>
    <definedName name="______PG3">#REF!</definedName>
    <definedName name="______x2" localSheetId="20" hidden="1">{"'Sheet1'!$A$1:$I$89"}</definedName>
    <definedName name="______x2" localSheetId="19" hidden="1">{"'Sheet1'!$A$1:$I$89"}</definedName>
    <definedName name="______x2" hidden="1">{"'Sheet1'!$A$1:$I$89"}</definedName>
    <definedName name="______x88888" localSheetId="20" hidden="1">{"'Sheet1'!$A$1:$I$89"}</definedName>
    <definedName name="______x88888" localSheetId="19" hidden="1">{"'Sheet1'!$A$1:$I$89"}</definedName>
    <definedName name="______x88888" hidden="1">{"'Sheet1'!$A$1:$I$89"}</definedName>
    <definedName name="_____fsd44" localSheetId="18" hidden="1">{#N/A,#N/A,FALSE,"Aging Summary";#N/A,#N/A,FALSE,"Ratio Analysis";#N/A,#N/A,FALSE,"Test 120 Day Accts";#N/A,#N/A,FALSE,"Tickmarks"}</definedName>
    <definedName name="_____fsd44" localSheetId="20" hidden="1">{#N/A,#N/A,FALSE,"Aging Summary";#N/A,#N/A,FALSE,"Ratio Analysis";#N/A,#N/A,FALSE,"Test 120 Day Accts";#N/A,#N/A,FALSE,"Tickmarks"}</definedName>
    <definedName name="_____fsd44" localSheetId="19" hidden="1">{#N/A,#N/A,FALSE,"Aging Summary";#N/A,#N/A,FALSE,"Ratio Analysis";#N/A,#N/A,FALSE,"Test 120 Day Accts";#N/A,#N/A,FALSE,"Tickmarks"}</definedName>
    <definedName name="_____fsd44" localSheetId="1" hidden="1">{#N/A,#N/A,FALSE,"Aging Summary";#N/A,#N/A,FALSE,"Ratio Analysis";#N/A,#N/A,FALSE,"Test 120 Day Accts";#N/A,#N/A,FALSE,"Tickmarks"}</definedName>
    <definedName name="_____fsd44" hidden="1">{#N/A,#N/A,FALSE,"Aging Summary";#N/A,#N/A,FALSE,"Ratio Analysis";#N/A,#N/A,FALSE,"Test 120 Day Accts";#N/A,#N/A,FALSE,"Tickmarks"}</definedName>
    <definedName name="_____kim1" localSheetId="20" hidden="1">{#N/A,#N/A,FALSE,"Aging Summary";#N/A,#N/A,FALSE,"Ratio Analysis";#N/A,#N/A,FALSE,"Test 120 Day Accts";#N/A,#N/A,FALSE,"Tickmarks"}</definedName>
    <definedName name="_____kim1" localSheetId="19" hidden="1">{#N/A,#N/A,FALSE,"Aging Summary";#N/A,#N/A,FALSE,"Ratio Analysis";#N/A,#N/A,FALSE,"Test 120 Day Accts";#N/A,#N/A,FALSE,"Tickmarks"}</definedName>
    <definedName name="_____kim1" hidden="1">{#N/A,#N/A,FALSE,"Aging Summary";#N/A,#N/A,FALSE,"Ratio Analysis";#N/A,#N/A,FALSE,"Test 120 Day Accts";#N/A,#N/A,FALSE,"Tickmarks"}</definedName>
    <definedName name="_____kim6" localSheetId="20" hidden="1">{#N/A,#N/A,FALSE,"Aging Summary";#N/A,#N/A,FALSE,"Ratio Analysis";#N/A,#N/A,FALSE,"Test 120 Day Accts";#N/A,#N/A,FALSE,"Tickmarks"}</definedName>
    <definedName name="_____kim6" localSheetId="19" hidden="1">{#N/A,#N/A,FALSE,"Aging Summary";#N/A,#N/A,FALSE,"Ratio Analysis";#N/A,#N/A,FALSE,"Test 120 Day Accts";#N/A,#N/A,FALSE,"Tickmarks"}</definedName>
    <definedName name="_____kim6" hidden="1">{#N/A,#N/A,FALSE,"Aging Summary";#N/A,#N/A,FALSE,"Ratio Analysis";#N/A,#N/A,FALSE,"Test 120 Day Accts";#N/A,#N/A,FALSE,"Tickmarks"}</definedName>
    <definedName name="_____PG1" localSheetId="20">#REF!</definedName>
    <definedName name="_____PG1">#REF!</definedName>
    <definedName name="_____PG123" localSheetId="20">#REF!</definedName>
    <definedName name="_____PG123">#REF!</definedName>
    <definedName name="_____PG2" localSheetId="20">#REF!</definedName>
    <definedName name="_____PG2">#REF!</definedName>
    <definedName name="_____PG3">#REF!</definedName>
    <definedName name="_____x2" localSheetId="20" hidden="1">{"'Sheet1'!$A$1:$I$89"}</definedName>
    <definedName name="_____x2" localSheetId="19" hidden="1">{"'Sheet1'!$A$1:$I$89"}</definedName>
    <definedName name="_____x2" hidden="1">{"'Sheet1'!$A$1:$I$89"}</definedName>
    <definedName name="_____x88888" localSheetId="20" hidden="1">{"'Sheet1'!$A$1:$I$89"}</definedName>
    <definedName name="_____x88888" localSheetId="19" hidden="1">{"'Sheet1'!$A$1:$I$89"}</definedName>
    <definedName name="_____x88888" hidden="1">{"'Sheet1'!$A$1:$I$89"}</definedName>
    <definedName name="____fsd44" localSheetId="18" hidden="1">{#N/A,#N/A,FALSE,"Aging Summary";#N/A,#N/A,FALSE,"Ratio Analysis";#N/A,#N/A,FALSE,"Test 120 Day Accts";#N/A,#N/A,FALSE,"Tickmarks"}</definedName>
    <definedName name="____fsd44" localSheetId="20" hidden="1">{#N/A,#N/A,FALSE,"Aging Summary";#N/A,#N/A,FALSE,"Ratio Analysis";#N/A,#N/A,FALSE,"Test 120 Day Accts";#N/A,#N/A,FALSE,"Tickmarks"}</definedName>
    <definedName name="____fsd44" localSheetId="19" hidden="1">{#N/A,#N/A,FALSE,"Aging Summary";#N/A,#N/A,FALSE,"Ratio Analysis";#N/A,#N/A,FALSE,"Test 120 Day Accts";#N/A,#N/A,FALSE,"Tickmarks"}</definedName>
    <definedName name="____fsd44" localSheetId="1" hidden="1">{#N/A,#N/A,FALSE,"Aging Summary";#N/A,#N/A,FALSE,"Ratio Analysis";#N/A,#N/A,FALSE,"Test 120 Day Accts";#N/A,#N/A,FALSE,"Tickmarks"}</definedName>
    <definedName name="____fsd44" hidden="1">{#N/A,#N/A,FALSE,"Aging Summary";#N/A,#N/A,FALSE,"Ratio Analysis";#N/A,#N/A,FALSE,"Test 120 Day Accts";#N/A,#N/A,FALSE,"Tickmarks"}</definedName>
    <definedName name="____kim1" localSheetId="20" hidden="1">{#N/A,#N/A,FALSE,"Aging Summary";#N/A,#N/A,FALSE,"Ratio Analysis";#N/A,#N/A,FALSE,"Test 120 Day Accts";#N/A,#N/A,FALSE,"Tickmarks"}</definedName>
    <definedName name="____kim1" localSheetId="19" hidden="1">{#N/A,#N/A,FALSE,"Aging Summary";#N/A,#N/A,FALSE,"Ratio Analysis";#N/A,#N/A,FALSE,"Test 120 Day Accts";#N/A,#N/A,FALSE,"Tickmarks"}</definedName>
    <definedName name="____kim1" hidden="1">{#N/A,#N/A,FALSE,"Aging Summary";#N/A,#N/A,FALSE,"Ratio Analysis";#N/A,#N/A,FALSE,"Test 120 Day Accts";#N/A,#N/A,FALSE,"Tickmarks"}</definedName>
    <definedName name="____kim6" localSheetId="20" hidden="1">{#N/A,#N/A,FALSE,"Aging Summary";#N/A,#N/A,FALSE,"Ratio Analysis";#N/A,#N/A,FALSE,"Test 120 Day Accts";#N/A,#N/A,FALSE,"Tickmarks"}</definedName>
    <definedName name="____kim6" localSheetId="19" hidden="1">{#N/A,#N/A,FALSE,"Aging Summary";#N/A,#N/A,FALSE,"Ratio Analysis";#N/A,#N/A,FALSE,"Test 120 Day Accts";#N/A,#N/A,FALSE,"Tickmarks"}</definedName>
    <definedName name="____kim6" hidden="1">{#N/A,#N/A,FALSE,"Aging Summary";#N/A,#N/A,FALSE,"Ratio Analysis";#N/A,#N/A,FALSE,"Test 120 Day Accts";#N/A,#N/A,FALSE,"Tickmarks"}</definedName>
    <definedName name="____PG1" localSheetId="20">#REF!</definedName>
    <definedName name="____PG1">#REF!</definedName>
    <definedName name="____PG123" localSheetId="20">#REF!</definedName>
    <definedName name="____PG123">#REF!</definedName>
    <definedName name="____PG2" localSheetId="20">#REF!</definedName>
    <definedName name="____PG2">#REF!</definedName>
    <definedName name="____PG3">#REF!</definedName>
    <definedName name="____x2" localSheetId="20" hidden="1">{"'Sheet1'!$A$1:$I$89"}</definedName>
    <definedName name="____x2" localSheetId="19" hidden="1">{"'Sheet1'!$A$1:$I$89"}</definedName>
    <definedName name="____x2" hidden="1">{"'Sheet1'!$A$1:$I$89"}</definedName>
    <definedName name="____x88888" localSheetId="20" hidden="1">{"'Sheet1'!$A$1:$I$89"}</definedName>
    <definedName name="____x88888" localSheetId="19" hidden="1">{"'Sheet1'!$A$1:$I$89"}</definedName>
    <definedName name="____x88888" hidden="1">{"'Sheet1'!$A$1:$I$89"}</definedName>
    <definedName name="___fsd44" localSheetId="18" hidden="1">{#N/A,#N/A,FALSE,"Aging Summary";#N/A,#N/A,FALSE,"Ratio Analysis";#N/A,#N/A,FALSE,"Test 120 Day Accts";#N/A,#N/A,FALSE,"Tickmarks"}</definedName>
    <definedName name="___fsd44" localSheetId="20" hidden="1">{#N/A,#N/A,FALSE,"Aging Summary";#N/A,#N/A,FALSE,"Ratio Analysis";#N/A,#N/A,FALSE,"Test 120 Day Accts";#N/A,#N/A,FALSE,"Tickmarks"}</definedName>
    <definedName name="___fsd44" localSheetId="19" hidden="1">{#N/A,#N/A,FALSE,"Aging Summary";#N/A,#N/A,FALSE,"Ratio Analysis";#N/A,#N/A,FALSE,"Test 120 Day Accts";#N/A,#N/A,FALSE,"Tickmarks"}</definedName>
    <definedName name="___fsd44" localSheetId="1" hidden="1">{#N/A,#N/A,FALSE,"Aging Summary";#N/A,#N/A,FALSE,"Ratio Analysis";#N/A,#N/A,FALSE,"Test 120 Day Accts";#N/A,#N/A,FALSE,"Tickmarks"}</definedName>
    <definedName name="___fsd44" hidden="1">{#N/A,#N/A,FALSE,"Aging Summary";#N/A,#N/A,FALSE,"Ratio Analysis";#N/A,#N/A,FALSE,"Test 120 Day Accts";#N/A,#N/A,FALSE,"Tickmarks"}</definedName>
    <definedName name="___kim1" localSheetId="20" hidden="1">{#N/A,#N/A,FALSE,"Aging Summary";#N/A,#N/A,FALSE,"Ratio Analysis";#N/A,#N/A,FALSE,"Test 120 Day Accts";#N/A,#N/A,FALSE,"Tickmarks"}</definedName>
    <definedName name="___kim1" localSheetId="19" hidden="1">{#N/A,#N/A,FALSE,"Aging Summary";#N/A,#N/A,FALSE,"Ratio Analysis";#N/A,#N/A,FALSE,"Test 120 Day Accts";#N/A,#N/A,FALSE,"Tickmarks"}</definedName>
    <definedName name="___kim1" hidden="1">{#N/A,#N/A,FALSE,"Aging Summary";#N/A,#N/A,FALSE,"Ratio Analysis";#N/A,#N/A,FALSE,"Test 120 Day Accts";#N/A,#N/A,FALSE,"Tickmarks"}</definedName>
    <definedName name="___kim6" localSheetId="20" hidden="1">{#N/A,#N/A,FALSE,"Aging Summary";#N/A,#N/A,FALSE,"Ratio Analysis";#N/A,#N/A,FALSE,"Test 120 Day Accts";#N/A,#N/A,FALSE,"Tickmarks"}</definedName>
    <definedName name="___kim6" localSheetId="19" hidden="1">{#N/A,#N/A,FALSE,"Aging Summary";#N/A,#N/A,FALSE,"Ratio Analysis";#N/A,#N/A,FALSE,"Test 120 Day Accts";#N/A,#N/A,FALSE,"Tickmarks"}</definedName>
    <definedName name="___kim6" hidden="1">{#N/A,#N/A,FALSE,"Aging Summary";#N/A,#N/A,FALSE,"Ratio Analysis";#N/A,#N/A,FALSE,"Test 120 Day Accts";#N/A,#N/A,FALSE,"Tickmarks"}</definedName>
    <definedName name="___PG1" localSheetId="20">#REF!</definedName>
    <definedName name="___PG1">#REF!</definedName>
    <definedName name="___PG123" localSheetId="20">#REF!</definedName>
    <definedName name="___PG123">#REF!</definedName>
    <definedName name="___PG2" localSheetId="20">#REF!</definedName>
    <definedName name="___PG2">#REF!</definedName>
    <definedName name="___PG3">#REF!</definedName>
    <definedName name="___thinkcellREMAAAAAAAAEAAAARM3YEr2Vska_PC_IFuLITA" hidden="1">#REF!</definedName>
    <definedName name="___x2" localSheetId="20" hidden="1">{"'Sheet1'!$A$1:$I$89"}</definedName>
    <definedName name="___x2" localSheetId="19" hidden="1">{"'Sheet1'!$A$1:$I$89"}</definedName>
    <definedName name="___x2" hidden="1">{"'Sheet1'!$A$1:$I$89"}</definedName>
    <definedName name="___x88888" localSheetId="20" hidden="1">{"'Sheet1'!$A$1:$I$89"}</definedName>
    <definedName name="___x88888" localSheetId="19" hidden="1">{"'Sheet1'!$A$1:$I$89"}</definedName>
    <definedName name="___x88888" hidden="1">{"'Sheet1'!$A$1:$I$89"}</definedName>
    <definedName name="__123Graph_A" localSheetId="19" hidden="1">#REF!</definedName>
    <definedName name="__123Graph_A" hidden="1">#REF!</definedName>
    <definedName name="__123Graph_AScreenCrv" hidden="1">#REF!</definedName>
    <definedName name="__123Graph_B" localSheetId="18" hidden="1">#REF!</definedName>
    <definedName name="__123Graph_B" localSheetId="19" hidden="1">#REF!</definedName>
    <definedName name="__123Graph_B" hidden="1">#REF!</definedName>
    <definedName name="__123Graph_BScreenCrv" hidden="1">#REF!</definedName>
    <definedName name="__123Graph_C" localSheetId="18" hidden="1">#REF!</definedName>
    <definedName name="__123Graph_C" localSheetId="19" hidden="1">#REF!</definedName>
    <definedName name="__123Graph_C" hidden="1">#REF!</definedName>
    <definedName name="__123Graph_CScreenCrv" hidden="1">#REF!</definedName>
    <definedName name="__123Graph_D" localSheetId="18" hidden="1">#REF!</definedName>
    <definedName name="__123Graph_D" localSheetId="19" hidden="1">#REF!</definedName>
    <definedName name="__123Graph_D" hidden="1">#REF!</definedName>
    <definedName name="__123Graph_E" localSheetId="18" hidden="1">#REF!</definedName>
    <definedName name="__123Graph_E" localSheetId="19" hidden="1">#REF!</definedName>
    <definedName name="__123Graph_E" hidden="1">#REF!</definedName>
    <definedName name="__123Graph_F" localSheetId="18" hidden="1">#REF!</definedName>
    <definedName name="__123Graph_F" localSheetId="19" hidden="1">#REF!</definedName>
    <definedName name="__123Graph_F" hidden="1">#REF!</definedName>
    <definedName name="__123Graph_X" localSheetId="18" hidden="1">#REF!</definedName>
    <definedName name="__123Graph_X" localSheetId="19" hidden="1">#REF!</definedName>
    <definedName name="__123Graph_X" hidden="1">#REF!</definedName>
    <definedName name="__cp3" localSheetId="20" hidden="1">{#N/A,#N/A,FALSE,"ALLOC"}</definedName>
    <definedName name="__cp3" localSheetId="19" hidden="1">{#N/A,#N/A,FALSE,"ALLOC"}</definedName>
    <definedName name="__cp3" hidden="1">{#N/A,#N/A,FALSE,"ALLOC"}</definedName>
    <definedName name="__FDS_HYPERLINK_TOGGLE_STATE__" hidden="1">"ON"</definedName>
    <definedName name="__FPC1" localSheetId="20">#REF!</definedName>
    <definedName name="__FPC1" localSheetId="19">#REF!</definedName>
    <definedName name="__FPC1">#REF!</definedName>
    <definedName name="__FPC2" localSheetId="19">#REF!</definedName>
    <definedName name="__FPC2">#REF!</definedName>
    <definedName name="__FPC3" localSheetId="19">#REF!</definedName>
    <definedName name="__FPC3">#REF!</definedName>
    <definedName name="__fsd44" localSheetId="18" hidden="1">{#N/A,#N/A,FALSE,"Aging Summary";#N/A,#N/A,FALSE,"Ratio Analysis";#N/A,#N/A,FALSE,"Test 120 Day Accts";#N/A,#N/A,FALSE,"Tickmarks"}</definedName>
    <definedName name="__fsd44" localSheetId="20" hidden="1">{#N/A,#N/A,FALSE,"Aging Summary";#N/A,#N/A,FALSE,"Ratio Analysis";#N/A,#N/A,FALSE,"Test 120 Day Accts";#N/A,#N/A,FALSE,"Tickmarks"}</definedName>
    <definedName name="__fsd44" localSheetId="19" hidden="1">{#N/A,#N/A,FALSE,"Aging Summary";#N/A,#N/A,FALSE,"Ratio Analysis";#N/A,#N/A,FALSE,"Test 120 Day Accts";#N/A,#N/A,FALSE,"Tickmarks"}</definedName>
    <definedName name="__fsd44" localSheetId="1" hidden="1">{#N/A,#N/A,FALSE,"Aging Summary";#N/A,#N/A,FALSE,"Ratio Analysis";#N/A,#N/A,FALSE,"Test 120 Day Accts";#N/A,#N/A,FALSE,"Tickmarks"}</definedName>
    <definedName name="__fsd44" hidden="1">{#N/A,#N/A,FALSE,"Aging Summary";#N/A,#N/A,FALSE,"Ratio Analysis";#N/A,#N/A,FALSE,"Test 120 Day Accts";#N/A,#N/A,FALSE,"Tickmarks"}</definedName>
    <definedName name="__IntlFixup" hidden="1">TRUE</definedName>
    <definedName name="__key2" localSheetId="20" hidden="1">#REF!</definedName>
    <definedName name="__key2" localSheetId="19" hidden="1">#REF!</definedName>
    <definedName name="__key2" localSheetId="1" hidden="1">#REF!</definedName>
    <definedName name="__key2" hidden="1">#REF!</definedName>
    <definedName name="__kim1" localSheetId="20" hidden="1">{#N/A,#N/A,FALSE,"Aging Summary";#N/A,#N/A,FALSE,"Ratio Analysis";#N/A,#N/A,FALSE,"Test 120 Day Accts";#N/A,#N/A,FALSE,"Tickmarks"}</definedName>
    <definedName name="__kim1" localSheetId="19" hidden="1">{#N/A,#N/A,FALSE,"Aging Summary";#N/A,#N/A,FALSE,"Ratio Analysis";#N/A,#N/A,FALSE,"Test 120 Day Accts";#N/A,#N/A,FALSE,"Tickmarks"}</definedName>
    <definedName name="__kim1" hidden="1">{#N/A,#N/A,FALSE,"Aging Summary";#N/A,#N/A,FALSE,"Ratio Analysis";#N/A,#N/A,FALSE,"Test 120 Day Accts";#N/A,#N/A,FALSE,"Tickmarks"}</definedName>
    <definedName name="__kim6" localSheetId="20" hidden="1">{#N/A,#N/A,FALSE,"Aging Summary";#N/A,#N/A,FALSE,"Ratio Analysis";#N/A,#N/A,FALSE,"Test 120 Day Accts";#N/A,#N/A,FALSE,"Tickmarks"}</definedName>
    <definedName name="__kim6" localSheetId="19" hidden="1">{#N/A,#N/A,FALSE,"Aging Summary";#N/A,#N/A,FALSE,"Ratio Analysis";#N/A,#N/A,FALSE,"Test 120 Day Accts";#N/A,#N/A,FALSE,"Tickmarks"}</definedName>
    <definedName name="__kim6" hidden="1">{#N/A,#N/A,FALSE,"Aging Summary";#N/A,#N/A,FALSE,"Ratio Analysis";#N/A,#N/A,FALSE,"Test 120 Day Accts";#N/A,#N/A,FALSE,"Tickmarks"}</definedName>
    <definedName name="__PG1" localSheetId="20">#REF!</definedName>
    <definedName name="__PG1">#REF!</definedName>
    <definedName name="__PG123" localSheetId="20">#REF!</definedName>
    <definedName name="__PG123">#REF!</definedName>
    <definedName name="__PG2" localSheetId="20">#REF!</definedName>
    <definedName name="__PG2">#REF!</definedName>
    <definedName name="__PG3">#REF!</definedName>
    <definedName name="__PG4">#REF!</definedName>
    <definedName name="__PG5">#REF!</definedName>
    <definedName name="__x2" localSheetId="20" hidden="1">{"'Sheet1'!$A$1:$I$89"}</definedName>
    <definedName name="__x2" localSheetId="19" hidden="1">{"'Sheet1'!$A$1:$I$89"}</definedName>
    <definedName name="__x2" hidden="1">{"'Sheet1'!$A$1:$I$89"}</definedName>
    <definedName name="__x88888" localSheetId="20" hidden="1">{"'Sheet1'!$A$1:$I$89"}</definedName>
    <definedName name="__x88888" localSheetId="19" hidden="1">{"'Sheet1'!$A$1:$I$89"}</definedName>
    <definedName name="__x88888" hidden="1">{"'Sheet1'!$A$1:$I$89"}</definedName>
    <definedName name="__yr01">#REF!</definedName>
    <definedName name="__yr02">#REF!</definedName>
    <definedName name="__yr03">#REF!</definedName>
    <definedName name="__yr04">#REF!</definedName>
    <definedName name="__yr05">#REF!</definedName>
    <definedName name="__yr06">#REF!</definedName>
    <definedName name="__yr07">#REF!</definedName>
    <definedName name="__yr08">#REF!</definedName>
    <definedName name="__yr09">#REF!</definedName>
    <definedName name="__yr10">#REF!</definedName>
    <definedName name="__yr11">#REF!</definedName>
    <definedName name="__yr12">#REF!</definedName>
    <definedName name="__yr13">#REF!</definedName>
    <definedName name="__yr14">#REF!</definedName>
    <definedName name="__yr15">#REF!</definedName>
    <definedName name="__yr16">#REF!</definedName>
    <definedName name="__yr17">#REF!</definedName>
    <definedName name="__yr18">#REF!</definedName>
    <definedName name="__yr19">#REF!</definedName>
    <definedName name="__YR2">#REF!</definedName>
    <definedName name="__yr20">#REF!</definedName>
    <definedName name="__yr21">#REF!</definedName>
    <definedName name="__YR3">#REF!</definedName>
    <definedName name="__YR4">#REF!</definedName>
    <definedName name="__YR5">#REF!</definedName>
    <definedName name="__YR6">#REF!</definedName>
    <definedName name="__yr98">#REF!</definedName>
    <definedName name="__yr99">#REF!</definedName>
    <definedName name="_1__123Graph_ACHART_4" hidden="1">#REF!</definedName>
    <definedName name="_11__123Graph_LBL_BCHART_1" hidden="1">#REF!</definedName>
    <definedName name="_12__123Graph_BCHART_4" hidden="1">#REF!</definedName>
    <definedName name="_12__123Graph_LBL_CCHART_1" hidden="1">#REF!</definedName>
    <definedName name="_123Graph_F1" localSheetId="18" hidden="1">#REF!</definedName>
    <definedName name="_123Graph_F1" localSheetId="19" hidden="1">#REF!</definedName>
    <definedName name="_123Graph_F1" hidden="1">#REF!</definedName>
    <definedName name="_13__123Graph_XCHART_1" hidden="1">#REF!</definedName>
    <definedName name="_16__123Graph_CCHART_4" hidden="1">#REF!</definedName>
    <definedName name="_1995RET" localSheetId="20">#REF!</definedName>
    <definedName name="_1995RET" localSheetId="19">#REF!</definedName>
    <definedName name="_1995RET">#REF!</definedName>
    <definedName name="_1996AMORT" localSheetId="19">#REF!</definedName>
    <definedName name="_1996AMORT">#REF!</definedName>
    <definedName name="_1996RET" localSheetId="19">#REF!</definedName>
    <definedName name="_1996RET">#REF!</definedName>
    <definedName name="_1997AMORT" localSheetId="19">#REF!</definedName>
    <definedName name="_1997AMORT">#REF!</definedName>
    <definedName name="_1997RETAMORT" localSheetId="19">#REF!</definedName>
    <definedName name="_1997RETAMORT">#REF!</definedName>
    <definedName name="_2" localSheetId="19">#REF!</definedName>
    <definedName name="_2">#REF!</definedName>
    <definedName name="_2__123Graph_AChart_1A" hidden="1">#REF!</definedName>
    <definedName name="_2__123Graph_BCHART_1" hidden="1">#REF!</definedName>
    <definedName name="_2__123Graph_BCHART_4" hidden="1">#REF!</definedName>
    <definedName name="_2_1" localSheetId="20">#REF!</definedName>
    <definedName name="_2_1" localSheetId="19">#REF!</definedName>
    <definedName name="_2_1">#REF!</definedName>
    <definedName name="_2_2" localSheetId="20">#REF!</definedName>
    <definedName name="_2_2" localSheetId="19">#REF!</definedName>
    <definedName name="_2_2">#REF!</definedName>
    <definedName name="_2_3" localSheetId="20">#REF!</definedName>
    <definedName name="_2_3" localSheetId="19">#REF!</definedName>
    <definedName name="_2_3">#REF!</definedName>
    <definedName name="_3__123Graph_AChart_2A" hidden="1">#REF!</definedName>
    <definedName name="_3__123Graph_BCHART_1" hidden="1">#REF!</definedName>
    <definedName name="_3__123Graph_CCHART_1" hidden="1">#REF!</definedName>
    <definedName name="_3__123Graph_CCHART_4" hidden="1">#REF!</definedName>
    <definedName name="_328_J_7" localSheetId="19">#REF!</definedName>
    <definedName name="_328_J_7">#REF!</definedName>
    <definedName name="_328_J_8" localSheetId="19">#REF!</definedName>
    <definedName name="_328_J_8">#REF!</definedName>
    <definedName name="_328_K_7" localSheetId="19">#REF!</definedName>
    <definedName name="_328_K_7">#REF!</definedName>
    <definedName name="_328_K_8" localSheetId="19">#REF!</definedName>
    <definedName name="_328_K_8">#REF!</definedName>
    <definedName name="_328_L" localSheetId="19">#REF!</definedName>
    <definedName name="_328_L">#REF!</definedName>
    <definedName name="_328_M" localSheetId="19">#REF!</definedName>
    <definedName name="_328_M">#REF!</definedName>
    <definedName name="_328_N" localSheetId="19">#REF!</definedName>
    <definedName name="_328_N">#REF!</definedName>
    <definedName name="_4__123Graph_BCHART_1" hidden="1">#REF!</definedName>
    <definedName name="_4__123Graph_CCHART_1" hidden="1">#REF!</definedName>
    <definedName name="_4__123Graph_XChart_1A" hidden="1">#REF!</definedName>
    <definedName name="_4_1" localSheetId="20">#REF!</definedName>
    <definedName name="_4_1" localSheetId="19">#REF!</definedName>
    <definedName name="_4_1">#REF!</definedName>
    <definedName name="_4_2" localSheetId="20">#REF!</definedName>
    <definedName name="_4_2" localSheetId="19">#REF!</definedName>
    <definedName name="_4_2">#REF!</definedName>
    <definedName name="_4_3" localSheetId="20">#REF!</definedName>
    <definedName name="_4_3" localSheetId="19">#REF!</definedName>
    <definedName name="_4_3">#REF!</definedName>
    <definedName name="_5__123Graph_CCHART_1" hidden="1">#REF!</definedName>
    <definedName name="_5__123Graph_LBL_BCHART_1" hidden="1">#REF!</definedName>
    <definedName name="_5__123Graph_XChart_2A" hidden="1">#REF!</definedName>
    <definedName name="_6__123Graph_LBL_BCHART_1" hidden="1">#REF!</definedName>
    <definedName name="_6__123Graph_LBL_CCHART_1" hidden="1">#REF!</definedName>
    <definedName name="_6MOS" localSheetId="20">#REF!</definedName>
    <definedName name="_6MOS" localSheetId="19">#REF!</definedName>
    <definedName name="_6MOS">#REF!</definedName>
    <definedName name="_6MOS_1" localSheetId="19">#REF!</definedName>
    <definedName name="_6MOS_1">#REF!</definedName>
    <definedName name="_6MOS_2" localSheetId="19">#REF!</definedName>
    <definedName name="_6MOS_2">#REF!</definedName>
    <definedName name="_6MOS_3" localSheetId="19">#REF!</definedName>
    <definedName name="_6MOS_3">#REF!</definedName>
    <definedName name="_7__123Graph_BCHART_1" hidden="1">#REF!</definedName>
    <definedName name="_7__123Graph_LBL_BCHART_1" hidden="1">#REF!</definedName>
    <definedName name="_7__123Graph_LBL_CCHART_1" hidden="1">#REF!</definedName>
    <definedName name="_7__123Graph_XCHART_1" hidden="1">#REF!</definedName>
    <definedName name="_8__123Graph_ACHART_4" hidden="1">#REF!</definedName>
    <definedName name="_8__123Graph_CCHART_1" hidden="1">#REF!</definedName>
    <definedName name="_8__123Graph_LBL_CCHART_1" hidden="1">#REF!</definedName>
    <definedName name="_8__123Graph_XCHART_1" hidden="1">#REF!</definedName>
    <definedName name="_9__123Graph_XCHART_1" hidden="1">#REF!</definedName>
    <definedName name="_97opls" localSheetId="20">#REF!</definedName>
    <definedName name="_97opls" localSheetId="19">#REF!</definedName>
    <definedName name="_97opls">#REF!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94" localSheetId="19">#REF!</definedName>
    <definedName name="_AUG94">#REF!</definedName>
    <definedName name="_C1_COL1">#REF!</definedName>
    <definedName name="_CAP94">#REF!</definedName>
    <definedName name="_CMI2002">#REF!</definedName>
    <definedName name="_CMI2003">#REF!</definedName>
    <definedName name="_CMI2004">#REF!</definedName>
    <definedName name="_Dist_Bin" localSheetId="20" hidden="1">#REF!</definedName>
    <definedName name="_Dist_Bin" localSheetId="19" hidden="1">#REF!</definedName>
    <definedName name="_Dist_Bin" hidden="1">#REF!</definedName>
    <definedName name="_Dist_Values" localSheetId="20" hidden="1">#REF!</definedName>
    <definedName name="_Dist_Values" localSheetId="19" hidden="1">#REF!</definedName>
    <definedName name="_Dist_Values" hidden="1">#REF!</definedName>
    <definedName name="_DOT2003">#REF!</definedName>
    <definedName name="_FEM_Capacity_Factor" localSheetId="20">#REF!</definedName>
    <definedName name="_FEM_Capacity_Factor">#REF!</definedName>
    <definedName name="_Fill" localSheetId="18" hidden="1">#REF!</definedName>
    <definedName name="_Fill" localSheetId="19" hidden="1">#REF!</definedName>
    <definedName name="_Fill" localSheetId="1" hidden="1">#REF!</definedName>
    <definedName name="_Fill" hidden="1">#REF!</definedName>
    <definedName name="_FOF_Cogen_Excel_Florida">#REF!</definedName>
    <definedName name="_FOF_Purc_Excel_Florida">#REF!</definedName>
    <definedName name="_FOF_Renew_Excel_Florida">#REF!</definedName>
    <definedName name="_FOF_Sale_Excel_Florida">#REF!</definedName>
    <definedName name="_FOF_System_Excel_Florida">#REF!</definedName>
    <definedName name="_FOFFR_NGAS_Excel">#REF!</definedName>
    <definedName name="_FPC1" localSheetId="19">#REF!</definedName>
    <definedName name="_FPC1">#REF!</definedName>
    <definedName name="_FPC2" localSheetId="19">#REF!</definedName>
    <definedName name="_FPC2">#REF!</definedName>
    <definedName name="_FPC3" localSheetId="19">#REF!</definedName>
    <definedName name="_FPC3">#REF!</definedName>
    <definedName name="_fsd44" localSheetId="18" hidden="1">{#N/A,#N/A,FALSE,"Aging Summary";#N/A,#N/A,FALSE,"Ratio Analysis";#N/A,#N/A,FALSE,"Test 120 Day Accts";#N/A,#N/A,FALSE,"Tickmarks"}</definedName>
    <definedName name="_fsd44" localSheetId="20" hidden="1">{#N/A,#N/A,FALSE,"Aging Summary";#N/A,#N/A,FALSE,"Ratio Analysis";#N/A,#N/A,FALSE,"Test 120 Day Accts";#N/A,#N/A,FALSE,"Tickmarks"}</definedName>
    <definedName name="_fsd44" localSheetId="19" hidden="1">{#N/A,#N/A,FALSE,"Aging Summary";#N/A,#N/A,FALSE,"Ratio Analysis";#N/A,#N/A,FALSE,"Test 120 Day Accts";#N/A,#N/A,FALSE,"Tickmarks"}</definedName>
    <definedName name="_fsd44" localSheetId="1" hidden="1">{#N/A,#N/A,FALSE,"Aging Summary";#N/A,#N/A,FALSE,"Ratio Analysis";#N/A,#N/A,FALSE,"Test 120 Day Accts";#N/A,#N/A,FALSE,"Tickmarks"}</definedName>
    <definedName name="_fsd44" hidden="1">{#N/A,#N/A,FALSE,"Aging Summary";#N/A,#N/A,FALSE,"Ratio Analysis";#N/A,#N/A,FALSE,"Test 120 Day Accts";#N/A,#N/A,FALSE,"Tickmarks"}</definedName>
    <definedName name="_Key1" localSheetId="18" hidden="1">#REF!</definedName>
    <definedName name="_Key1" localSheetId="19" hidden="1">#REF!</definedName>
    <definedName name="_Key1" hidden="1">#REF!</definedName>
    <definedName name="_Key2" localSheetId="18" hidden="1">#REF!</definedName>
    <definedName name="_Key2" localSheetId="19" hidden="1">#REF!</definedName>
    <definedName name="_Key2" hidden="1">#REF!</definedName>
    <definedName name="_kim1" localSheetId="20" hidden="1">{#N/A,#N/A,FALSE,"Aging Summary";#N/A,#N/A,FALSE,"Ratio Analysis";#N/A,#N/A,FALSE,"Test 120 Day Accts";#N/A,#N/A,FALSE,"Tickmarks"}</definedName>
    <definedName name="_kim1" localSheetId="19" hidden="1">{#N/A,#N/A,FALSE,"Aging Summary";#N/A,#N/A,FALSE,"Ratio Analysis";#N/A,#N/A,FALSE,"Test 120 Day Accts";#N/A,#N/A,FALSE,"Tickmarks"}</definedName>
    <definedName name="_kim1" hidden="1">{#N/A,#N/A,FALSE,"Aging Summary";#N/A,#N/A,FALSE,"Ratio Analysis";#N/A,#N/A,FALSE,"Test 120 Day Accts";#N/A,#N/A,FALSE,"Tickmarks"}</definedName>
    <definedName name="_kim6" localSheetId="20" hidden="1">{#N/A,#N/A,FALSE,"Aging Summary";#N/A,#N/A,FALSE,"Ratio Analysis";#N/A,#N/A,FALSE,"Test 120 Day Accts";#N/A,#N/A,FALSE,"Tickmarks"}</definedName>
    <definedName name="_kim6" localSheetId="19" hidden="1">{#N/A,#N/A,FALSE,"Aging Summary";#N/A,#N/A,FALSE,"Ratio Analysis";#N/A,#N/A,FALSE,"Test 120 Day Accts";#N/A,#N/A,FALSE,"Tickmarks"}</definedName>
    <definedName name="_kim6" hidden="1">{#N/A,#N/A,FALSE,"Aging Summary";#N/A,#N/A,FALSE,"Ratio Analysis";#N/A,#N/A,FALSE,"Test 120 Day Accts";#N/A,#N/A,FALSE,"Tickmarks"}</definedName>
    <definedName name="_Map1">#REF!</definedName>
    <definedName name="_MatMult_A" localSheetId="20" hidden="1">#REF!</definedName>
    <definedName name="_MatMult_A" localSheetId="19" hidden="1">#REF!</definedName>
    <definedName name="_MatMult_A" hidden="1">#REF!</definedName>
    <definedName name="_MatMult_A1" localSheetId="20" hidden="1">#REF!</definedName>
    <definedName name="_MatMult_A1" localSheetId="19" hidden="1">#REF!</definedName>
    <definedName name="_MatMult_A1" hidden="1">#REF!</definedName>
    <definedName name="_Order1" hidden="1">0</definedName>
    <definedName name="_Order2" hidden="1">0</definedName>
    <definedName name="_Parse_In" localSheetId="20" hidden="1">#REF!</definedName>
    <definedName name="_Parse_In" localSheetId="19" hidden="1">#REF!</definedName>
    <definedName name="_Parse_In" hidden="1">#REF!</definedName>
    <definedName name="_Parse_Out" localSheetId="18" hidden="1">#REF!</definedName>
    <definedName name="_Parse_Out" localSheetId="20" hidden="1">#REF!</definedName>
    <definedName name="_Parse_Out" localSheetId="19" hidden="1">#REF!</definedName>
    <definedName name="_Parse_Out" hidden="1">#REF!</definedName>
    <definedName name="_PG1">#REF!</definedName>
    <definedName name="_PG123">#REF!</definedName>
    <definedName name="_PG2">#REF!</definedName>
    <definedName name="_PG3">#REF!</definedName>
    <definedName name="_PG5">#REF!</definedName>
    <definedName name="_qry_All_Statistics_Final_Annual">#REF!</definedName>
    <definedName name="_qry_Cogen_Statistics_Final_Annual">#REF!</definedName>
    <definedName name="_qry_Tran_Purc_Statistics_Final_Annual">#REF!</definedName>
    <definedName name="_qry_Tran_Sale_Statistics_Final_Annual">#REF!</definedName>
    <definedName name="_qtr1">#REF!</definedName>
    <definedName name="_Qtr2" localSheetId="20">#REF!,#REF!,#REF!,#REF!</definedName>
    <definedName name="_Qtr2">#REF!,#REF!,#REF!,#REF!</definedName>
    <definedName name="_Qtr3">#REF!,#REF!,#REF!,#REF!</definedName>
    <definedName name="_Qtr4">#REF!,#REF!,#REF!,#REF!</definedName>
    <definedName name="_Regression_Int" hidden="1">1</definedName>
    <definedName name="_SEP94" localSheetId="20">#REF!</definedName>
    <definedName name="_SEP94">#REF!</definedName>
    <definedName name="_Sort" localSheetId="18" hidden="1">#REF!</definedName>
    <definedName name="_Sort" localSheetId="19" hidden="1">#REF!</definedName>
    <definedName name="_Sort" hidden="1">#REF!</definedName>
    <definedName name="_Sort1" localSheetId="18" hidden="1">#REF!</definedName>
    <definedName name="_Sort1" localSheetId="19" hidden="1">#REF!</definedName>
    <definedName name="_Sort1" hidden="1">#REF!</definedName>
    <definedName name="_Table1_In1" localSheetId="18" hidden="1">#REF!</definedName>
    <definedName name="_Table1_In1" localSheetId="19" hidden="1">#REF!</definedName>
    <definedName name="_Table1_In1" hidden="1">#REF!</definedName>
    <definedName name="_Table1_Out" localSheetId="18" hidden="1">#REF!</definedName>
    <definedName name="_Table1_Out" localSheetId="19" hidden="1">#REF!</definedName>
    <definedName name="_Table1_Out" hidden="1">#REF!</definedName>
    <definedName name="_Table2_In1" localSheetId="18" hidden="1">#REF!</definedName>
    <definedName name="_Table2_In1" localSheetId="19" hidden="1">#REF!</definedName>
    <definedName name="_Table2_In1" hidden="1">#REF!</definedName>
    <definedName name="_Table2_In2" localSheetId="20" hidden="1">#REF!</definedName>
    <definedName name="_Table2_In2" localSheetId="19" hidden="1">#REF!</definedName>
    <definedName name="_Table2_In2" hidden="1">#REF!</definedName>
    <definedName name="_Table2_Out" localSheetId="18" hidden="1">#REF!</definedName>
    <definedName name="_Table2_Out" localSheetId="20" hidden="1">#REF!</definedName>
    <definedName name="_Table2_Out" localSheetId="19" hidden="1">#REF!</definedName>
    <definedName name="_Table2_Out" hidden="1">#REF!</definedName>
    <definedName name="_Table3_In2" localSheetId="19" hidden="1">#REF!</definedName>
    <definedName name="_Table3_In2" hidden="1">#REF!</definedName>
    <definedName name="_x2" localSheetId="20" hidden="1">{"'Sheet1'!$A$1:$I$89"}</definedName>
    <definedName name="_x2" localSheetId="19" hidden="1">{"'Sheet1'!$A$1:$I$89"}</definedName>
    <definedName name="_x2" hidden="1">{"'Sheet1'!$A$1:$I$89"}</definedName>
    <definedName name="_x88888" localSheetId="20" hidden="1">{"'Sheet1'!$A$1:$I$89"}</definedName>
    <definedName name="_x88888" localSheetId="19" hidden="1">{"'Sheet1'!$A$1:$I$89"}</definedName>
    <definedName name="_x88888" hidden="1">{"'Sheet1'!$A$1:$I$89"}</definedName>
    <definedName name="_yr01">#REF!</definedName>
    <definedName name="_yr02">#REF!</definedName>
    <definedName name="_yr03">#REF!</definedName>
    <definedName name="_yr04">#REF!</definedName>
    <definedName name="_yr05">#REF!</definedName>
    <definedName name="_yr06">#REF!</definedName>
    <definedName name="_yr07">#REF!</definedName>
    <definedName name="_yr08">#REF!</definedName>
    <definedName name="_yr09">#REF!</definedName>
    <definedName name="_yr10">#REF!</definedName>
    <definedName name="_yr11">#REF!</definedName>
    <definedName name="_yr12">#REF!</definedName>
    <definedName name="_yr13">#REF!</definedName>
    <definedName name="_yr14">#REF!</definedName>
    <definedName name="_yr15">#REF!</definedName>
    <definedName name="_yr16">#REF!</definedName>
    <definedName name="_yr17">#REF!</definedName>
    <definedName name="_yr18">#REF!</definedName>
    <definedName name="_yr19">#REF!</definedName>
    <definedName name="_YR2">#REF!</definedName>
    <definedName name="_yr20">#REF!</definedName>
    <definedName name="_Yr2007">#REF!</definedName>
    <definedName name="_Yr2008">#REF!</definedName>
    <definedName name="_Yr2009">#REF!</definedName>
    <definedName name="_Yr2010">#REF!</definedName>
    <definedName name="_yr21" localSheetId="20">#REF!</definedName>
    <definedName name="_yr21">#REF!</definedName>
    <definedName name="_YR3" localSheetId="20">#REF!</definedName>
    <definedName name="_YR3">#REF!</definedName>
    <definedName name="_YR4" localSheetId="20">#REF!</definedName>
    <definedName name="_YR4">#REF!</definedName>
    <definedName name="_YR5" localSheetId="20">#REF!</definedName>
    <definedName name="_YR5">#REF!</definedName>
    <definedName name="_YR6">#REF!</definedName>
    <definedName name="_yr98">#REF!</definedName>
    <definedName name="_yr99">#REF!</definedName>
    <definedName name="A" localSheetId="20">#REF!</definedName>
    <definedName name="A" localSheetId="19">#REF!</definedName>
    <definedName name="A">#REF!</definedName>
    <definedName name="A_1" localSheetId="19">#REF!</definedName>
    <definedName name="A_1">#REF!</definedName>
    <definedName name="A_2" localSheetId="19">#REF!</definedName>
    <definedName name="A_2">#REF!</definedName>
    <definedName name="A_3" localSheetId="19">#REF!</definedName>
    <definedName name="A_3">#REF!</definedName>
    <definedName name="A1topd" localSheetId="19">#REF!</definedName>
    <definedName name="A1topd">#REF!</definedName>
    <definedName name="A9A">#REF!</definedName>
    <definedName name="aa" localSheetId="20" hidden="1">#REF!</definedName>
    <definedName name="aa" localSheetId="19" hidden="1">#REF!</definedName>
    <definedName name="aa" hidden="1">#REF!</definedName>
    <definedName name="AAA" localSheetId="20">#REF!</definedName>
    <definedName name="AAA">#REF!</definedName>
    <definedName name="AAA_DOCTOPS" hidden="1">"AAA_SET"</definedName>
    <definedName name="AAA_duser" hidden="1">"OFF"</definedName>
    <definedName name="aaaaa" localSheetId="20" hidden="1">{#N/A,#N/A,FALSE,"EXPENSE"}</definedName>
    <definedName name="aaaaa" localSheetId="19" hidden="1">{#N/A,#N/A,FALSE,"EXPENSE"}</definedName>
    <definedName name="aaaaa" hidden="1">{#N/A,#N/A,FALSE,"EXPENSE"}</definedName>
    <definedName name="aaaaaaaaaaaaaaaaaaaaa" localSheetId="20" hidden="1">{#N/A,#N/A,FALSE,"EXPENSE"}</definedName>
    <definedName name="aaaaaaaaaaaaaaaaaaaaa" localSheetId="19" hidden="1">{#N/A,#N/A,FALSE,"EXPENSE"}</definedName>
    <definedName name="aaaaaaaaaaaaaaaaaaaaa" hidden="1">{#N/A,#N/A,FALSE,"EXPENSE"}</definedName>
    <definedName name="AAB_Addin5" hidden="1">"AAB_Description for addin 5,Description for addin 5,Description for addin 5,Description for addin 5,Description for addin 5,Description for addin 5"</definedName>
    <definedName name="AccdMICP" localSheetId="20">#REF!</definedName>
    <definedName name="AccdMICP" localSheetId="19">#REF!</definedName>
    <definedName name="AccdMICP">#REF!</definedName>
    <definedName name="AccessDatabase" hidden="1">"C:\DATA\Kevin\Kevin's Model.mdb"</definedName>
    <definedName name="Account">#REF!</definedName>
    <definedName name="AccrExp" localSheetId="20">#REF!</definedName>
    <definedName name="AccrExp" localSheetId="19">#REF!</definedName>
    <definedName name="AccrExp">#REF!</definedName>
    <definedName name="AccrExpSum" localSheetId="19">#REF!</definedName>
    <definedName name="AccrExpSum">#REF!</definedName>
    <definedName name="AccrMICP" localSheetId="19">#REF!</definedName>
    <definedName name="AccrMICP">#REF!</definedName>
    <definedName name="ACCRUED_401K" localSheetId="19">#REF!</definedName>
    <definedName name="ACCRUED_401K">#REF!</definedName>
    <definedName name="ACCRUED_LIAB" localSheetId="19">#REF!</definedName>
    <definedName name="ACCRUED_LIAB">#REF!</definedName>
    <definedName name="acct1410" localSheetId="19">#REF!</definedName>
    <definedName name="acct1410">#REF!</definedName>
    <definedName name="acct2810" localSheetId="19">#REF!</definedName>
    <definedName name="acct2810">#REF!</definedName>
    <definedName name="ACE" localSheetId="19">#REF!</definedName>
    <definedName name="ACE">#REF!</definedName>
    <definedName name="ACT">#REF!</definedName>
    <definedName name="ACT_EIN">#REF!</definedName>
    <definedName name="Actual">#REF!</definedName>
    <definedName name="Actual_Category">#REF!</definedName>
    <definedName name="Actual_Customers">#REF!</definedName>
    <definedName name="Actual_Mths">#REF!</definedName>
    <definedName name="Actuals2002">#REF!</definedName>
    <definedName name="Actuals2003">#REF!</definedName>
    <definedName name="Actuals2004">#REF!</definedName>
    <definedName name="ACwvu.print2." localSheetId="20" hidden="1">#REF!</definedName>
    <definedName name="ACwvu.print2." localSheetId="19" hidden="1">#REF!</definedName>
    <definedName name="ACwvu.print2." hidden="1">#REF!</definedName>
    <definedName name="ACwvu.print3." localSheetId="20" hidden="1">#REF!</definedName>
    <definedName name="ACwvu.print3." localSheetId="19" hidden="1">#REF!</definedName>
    <definedName name="ACwvu.print3." hidden="1">#REF!</definedName>
    <definedName name="adfadfadfadf" localSheetId="20" hidden="1">{#N/A,#N/A,FALSE,"EXPENSE"}</definedName>
    <definedName name="adfadfadfadf" localSheetId="19" hidden="1">{#N/A,#N/A,FALSE,"EXPENSE"}</definedName>
    <definedName name="adfadfadfadf" hidden="1">{#N/A,#N/A,FALSE,"EXPENSE"}</definedName>
    <definedName name="advance" localSheetId="20">#REF!</definedName>
    <definedName name="advance" localSheetId="19">#REF!</definedName>
    <definedName name="advance">#REF!</definedName>
    <definedName name="ADVERT" localSheetId="19">#REF!</definedName>
    <definedName name="ADVERT">#REF!</definedName>
    <definedName name="AEG">#REF!</definedName>
    <definedName name="aertajyiukfjhdh" localSheetId="20" hidden="1">{#N/A,#N/A,FALSE,"ALLOC"}</definedName>
    <definedName name="aertajyiukfjhdh" localSheetId="19" hidden="1">{#N/A,#N/A,FALSE,"ALLOC"}</definedName>
    <definedName name="aertajyiukfjhdh" hidden="1">{#N/A,#N/A,FALSE,"ALLOC"}</definedName>
    <definedName name="aerter" localSheetId="20" hidden="1">{"'Commentary'!$D$24:$H$33"}</definedName>
    <definedName name="aerter" localSheetId="19" hidden="1">{"'Commentary'!$D$24:$H$33"}</definedName>
    <definedName name="aerter" hidden="1">{"'Commentary'!$D$24:$H$33"}</definedName>
    <definedName name="aewrawerasdfsdaf" localSheetId="20" hidden="1">{#N/A,#N/A,FALSE,"EXPENSE"}</definedName>
    <definedName name="aewrawerasdfsdaf" localSheetId="19" hidden="1">{#N/A,#N/A,FALSE,"EXPENSE"}</definedName>
    <definedName name="aewrawerasdfsdaf" hidden="1">{#N/A,#N/A,FALSE,"EXPENSE"}</definedName>
    <definedName name="afdasdfaertgrthngbvc" localSheetId="20" hidden="1">{#N/A,#N/A,FALSE,"EXPENSE"}</definedName>
    <definedName name="afdasdfaertgrthngbvc" localSheetId="19" hidden="1">{#N/A,#N/A,FALSE,"EXPENSE"}</definedName>
    <definedName name="afdasdfaertgrthngbvc" hidden="1">{#N/A,#N/A,FALSE,"EXPENSE"}</definedName>
    <definedName name="Affiliate">#REF!</definedName>
    <definedName name="AFUDC" localSheetId="20">#REF!</definedName>
    <definedName name="AFUDC" localSheetId="19">#REF!</definedName>
    <definedName name="AFUDC">#REF!</definedName>
    <definedName name="afwerwerewf" localSheetId="20" hidden="1">{#N/A,#N/A,FALSE,"EXPENSE"}</definedName>
    <definedName name="afwerwerewf" localSheetId="19" hidden="1">{#N/A,#N/A,FALSE,"EXPENSE"}</definedName>
    <definedName name="afwerwerewf" hidden="1">{#N/A,#N/A,FALSE,"EXPENSE"}</definedName>
    <definedName name="AGT">#REF!</definedName>
    <definedName name="ALLOC_11">#REF!</definedName>
    <definedName name="ALLOCATION" localSheetId="20">#REF!</definedName>
    <definedName name="ALLOCATION" localSheetId="19">#REF!</definedName>
    <definedName name="ALLOCATION">#REF!</definedName>
    <definedName name="Allocators">#REF!</definedName>
    <definedName name="AllocIncTaxExpensePg2" localSheetId="20">#REF!</definedName>
    <definedName name="AllocIncTaxExpensePg2" localSheetId="19">#REF!</definedName>
    <definedName name="AllocIncTaxExpensePg2">#REF!</definedName>
    <definedName name="AMT" localSheetId="19">#REF!</definedName>
    <definedName name="AMT">#REF!</definedName>
    <definedName name="ANAL" localSheetId="19">#REF!</definedName>
    <definedName name="ANAL">#REF!</definedName>
    <definedName name="ANGC">#REF!</definedName>
    <definedName name="ANNFEB" localSheetId="19">#REF!</definedName>
    <definedName name="ANNFEB">#REF!</definedName>
    <definedName name="ANNINST">#REF!</definedName>
    <definedName name="ANNLBR">#REF!</definedName>
    <definedName name="ANNMAR" localSheetId="19">#REF!</definedName>
    <definedName name="ANNMAR">#REF!</definedName>
    <definedName name="ANNMAT" localSheetId="20">#REF!</definedName>
    <definedName name="ANNMAT">#REF!</definedName>
    <definedName name="anscount" hidden="1">1</definedName>
    <definedName name="APN" localSheetId="19">#REF!</definedName>
    <definedName name="APN">#REF!</definedName>
    <definedName name="ARAMSum" localSheetId="20">#REF!</definedName>
    <definedName name="ARAMSum" localSheetId="19">#REF!</definedName>
    <definedName name="ARAMSum">#REF!</definedName>
    <definedName name="as" localSheetId="18" hidden="1">{#N/A,#N/A,FALSE,"Aging Summary";#N/A,#N/A,FALSE,"Ratio Analysis";#N/A,#N/A,FALSE,"Test 120 Day Accts";#N/A,#N/A,FALSE,"Tickmarks"}</definedName>
    <definedName name="as" localSheetId="20" hidden="1">{#N/A,#N/A,FALSE,"Aging Summary";#N/A,#N/A,FALSE,"Ratio Analysis";#N/A,#N/A,FALSE,"Test 120 Day Accts";#N/A,#N/A,FALSE,"Tickmarks"}</definedName>
    <definedName name="as" localSheetId="19" hidden="1">{#N/A,#N/A,FALSE,"Aging Summary";#N/A,#N/A,FALSE,"Ratio Analysis";#N/A,#N/A,FALSE,"Test 120 Day Accts";#N/A,#N/A,FALSE,"Tickmarks"}</definedName>
    <definedName name="as" localSheetId="1" hidden="1">{#N/A,#N/A,FALSE,"Aging Summary";#N/A,#N/A,FALSE,"Ratio Analysis";#N/A,#N/A,FALSE,"Test 120 Day Accts";#N/A,#N/A,FALSE,"Tickmarks"}</definedName>
    <definedName name="as" hidden="1">{#N/A,#N/A,FALSE,"Aging Summary";#N/A,#N/A,FALSE,"Ratio Analysis";#N/A,#N/A,FALSE,"Test 120 Day Accts";#N/A,#N/A,FALSE,"Tickmarks"}</definedName>
    <definedName name="AS2DocOpenMode" hidden="1">"AS2DocumentBrowse"</definedName>
    <definedName name="AS2NamedRange" hidden="1">7</definedName>
    <definedName name="AS2ReportLS" hidden="1">1</definedName>
    <definedName name="AS2SyncStepLS" hidden="1">0</definedName>
    <definedName name="AS2TickmarkLS" hidden="1">#REF!</definedName>
    <definedName name="AS2VersionLS" hidden="1">300</definedName>
    <definedName name="asd" localSheetId="20" hidden="1">{"balsheet",#N/A,FALSE,"A"}</definedName>
    <definedName name="asd" localSheetId="19" hidden="1">{"balsheet",#N/A,FALSE,"A"}</definedName>
    <definedName name="asd" hidden="1">{"balsheet",#N/A,FALSE,"A"}</definedName>
    <definedName name="asdf" localSheetId="20" hidden="1">#REF!</definedName>
    <definedName name="asdf" localSheetId="19" hidden="1">#REF!</definedName>
    <definedName name="asdf" localSheetId="1" hidden="1">#REF!</definedName>
    <definedName name="asdf" hidden="1">#REF!</definedName>
    <definedName name="asdfasfasdfasdfsdfsdf" localSheetId="20" hidden="1">{#N/A,#N/A,FALSE,"EXPENSE"}</definedName>
    <definedName name="asdfasfasdfasdfsdfsdf" localSheetId="19" hidden="1">{#N/A,#N/A,FALSE,"EXPENSE"}</definedName>
    <definedName name="asdfasfasdfasdfsdfsdf" hidden="1">{#N/A,#N/A,FALSE,"EXPENSE"}</definedName>
    <definedName name="Asset_Retrieve" localSheetId="20">#REF!</definedName>
    <definedName name="Asset_Retrieve" localSheetId="19">#REF!</definedName>
    <definedName name="Asset_Retrieve">#REF!</definedName>
    <definedName name="ASSETS" localSheetId="20">#REF!</definedName>
    <definedName name="ASSETS">#REF!</definedName>
    <definedName name="AUG_1" localSheetId="19">#REF!</definedName>
    <definedName name="AUG_1">#REF!</definedName>
    <definedName name="AUG_2" localSheetId="19">#REF!</definedName>
    <definedName name="AUG_2">#REF!</definedName>
    <definedName name="AUG_3" localSheetId="19">#REF!</definedName>
    <definedName name="AUG_3">#REF!</definedName>
    <definedName name="Aug_Act">#REF!</definedName>
    <definedName name="Aug_Lables">#REF!</definedName>
    <definedName name="AUGUST" localSheetId="20">#REF!</definedName>
    <definedName name="AUGUST" localSheetId="19">#REF!</definedName>
    <definedName name="AUGUST">#REF!</definedName>
    <definedName name="av" localSheetId="19">#REF!</definedName>
    <definedName name="av">#REF!</definedName>
    <definedName name="AVSACURRYR" localSheetId="19">#REF!</definedName>
    <definedName name="AVSACURRYR">#REF!</definedName>
    <definedName name="AVSBCURRMO" localSheetId="19">#REF!</definedName>
    <definedName name="AVSBCURRMO">#REF!</definedName>
    <definedName name="awerwaerwerfw" localSheetId="20" hidden="1">{#N/A,#N/A,FALSE,"ALLOC"}</definedName>
    <definedName name="awerwaerwerfw" localSheetId="19" hidden="1">{#N/A,#N/A,FALSE,"ALLOC"}</definedName>
    <definedName name="awerwaerwerfw" hidden="1">{#N/A,#N/A,FALSE,"ALLOC"}</definedName>
    <definedName name="B1_ADJ">#REF!</definedName>
    <definedName name="B6_P2">#REF!</definedName>
    <definedName name="B6WC">#REF!</definedName>
    <definedName name="bad_debt" localSheetId="20">#REF!</definedName>
    <definedName name="bad_debt" localSheetId="19">#REF!</definedName>
    <definedName name="bad_debt">#REF!</definedName>
    <definedName name="BAD_DEBT_EXPENSE" localSheetId="19">#REF!</definedName>
    <definedName name="BAD_DEBT_EXPENSE">#REF!</definedName>
    <definedName name="Base_Cap">#REF!</definedName>
    <definedName name="Base_OM">#REF!</definedName>
    <definedName name="BASE_PROGRAMS2003">#REF!</definedName>
    <definedName name="BASE_PROGRAMS2004">#REF!</definedName>
    <definedName name="BASIS" localSheetId="20">#REF!</definedName>
    <definedName name="BASIS" localSheetId="19">#REF!</definedName>
    <definedName name="BASIS">#REF!</definedName>
    <definedName name="BB" localSheetId="20">#REF!</definedName>
    <definedName name="BB">#REF!</definedName>
    <definedName name="BBB">#REF!</definedName>
    <definedName name="BBBBBB">#REF!</definedName>
    <definedName name="bfhbfvdzvcxzv" localSheetId="20" hidden="1">{#N/A,#N/A,FALSE,"EXPENSE"}</definedName>
    <definedName name="bfhbfvdzvcxzv" localSheetId="19" hidden="1">{#N/A,#N/A,FALSE,"EXPENSE"}</definedName>
    <definedName name="bfhbfvdzvcxzv" hidden="1">{#N/A,#N/A,FALSE,"EXPENSE"}</definedName>
    <definedName name="BG_Del" hidden="1">15</definedName>
    <definedName name="BG_Ins" hidden="1">4</definedName>
    <definedName name="BG_Mod" hidden="1">6</definedName>
    <definedName name="bgfdghsszsdfzsdf" localSheetId="20" hidden="1">{#N/A,#N/A,FALSE,"EXPENSE"}</definedName>
    <definedName name="bgfdghsszsdfzsdf" localSheetId="19" hidden="1">{#N/A,#N/A,FALSE,"EXPENSE"}</definedName>
    <definedName name="bgfdghsszsdfzsdf" hidden="1">{#N/A,#N/A,FALSE,"EXPENSE"}</definedName>
    <definedName name="bigbuckrecon" localSheetId="20">#REF!</definedName>
    <definedName name="bigbuckrecon" localSheetId="19">#REF!</definedName>
    <definedName name="bigbuckrecon">#REF!</definedName>
    <definedName name="Billing" localSheetId="19">#REF!</definedName>
    <definedName name="Billing">#REF!</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ock" localSheetId="20">#REF!</definedName>
    <definedName name="block" localSheetId="19">#REF!</definedName>
    <definedName name="block">#REF!</definedName>
    <definedName name="block2" localSheetId="20">#REF!</definedName>
    <definedName name="block2" localSheetId="19">#REF!</definedName>
    <definedName name="block2">#REF!</definedName>
    <definedName name="BLPH16" hidden="1">#REF!</definedName>
    <definedName name="BLPH17" hidden="1">#REF!</definedName>
    <definedName name="BLPH18"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MSLBR" localSheetId="20">#REF!</definedName>
    <definedName name="BMSLBR">#REF!</definedName>
    <definedName name="BNE_MESSAGES_HIDDEN" localSheetId="18" hidden="1">#REF!</definedName>
    <definedName name="BNE_MESSAGES_HIDDEN" localSheetId="19" hidden="1">#REF!</definedName>
    <definedName name="BNE_MESSAGES_HIDDEN" hidden="1">#REF!</definedName>
    <definedName name="bob" localSheetId="20" hidden="1">{#N/A,#N/A,FALSE,"EXPENSE"}</definedName>
    <definedName name="bob" localSheetId="19" hidden="1">{#N/A,#N/A,FALSE,"EXPENSE"}</definedName>
    <definedName name="bob" hidden="1">{#N/A,#N/A,FALSE,"EXPENSE"}</definedName>
    <definedName name="BOOKDEP" localSheetId="20">#REF!</definedName>
    <definedName name="BOOKDEP" localSheetId="19">#REF!</definedName>
    <definedName name="BOOKDEP">#REF!</definedName>
    <definedName name="BOOKDEPAFUDC" localSheetId="19">#REF!</definedName>
    <definedName name="BOOKDEPAFUDC">#REF!</definedName>
    <definedName name="BREAKOUT">#REF!</definedName>
    <definedName name="Broker" localSheetId="19">#REF!</definedName>
    <definedName name="Broker">#REF!</definedName>
    <definedName name="BS">#REF!</definedName>
    <definedName name="BU_MSA_CO">#REF!</definedName>
    <definedName name="BU_Translation">#REF!</definedName>
    <definedName name="BUDGET" localSheetId="19">#REF!</definedName>
    <definedName name="BUDGET">#REF!</definedName>
    <definedName name="Budget_Category">#REF!</definedName>
    <definedName name="Budget_Customers">#REF!</definedName>
    <definedName name="Budget_Mths">#REF!</definedName>
    <definedName name="Budget2002">#REF!</definedName>
    <definedName name="Budget2003">#REF!</definedName>
    <definedName name="Budget2004">#REF!</definedName>
    <definedName name="BURNINST">#REF!</definedName>
    <definedName name="BURNTOT">#REF!</definedName>
    <definedName name="burtonrecon" localSheetId="19">#REF!</definedName>
    <definedName name="burtonrecon">#REF!</definedName>
    <definedName name="Business_Unit">#REF!</definedName>
    <definedName name="bv" localSheetId="18" hidden="1">{#N/A,#N/A,FALSE,"Aging Summary";#N/A,#N/A,FALSE,"Ratio Analysis";#N/A,#N/A,FALSE,"Test 120 Day Accts";#N/A,#N/A,FALSE,"Tickmarks"}</definedName>
    <definedName name="bv" localSheetId="20" hidden="1">{#N/A,#N/A,FALSE,"Aging Summary";#N/A,#N/A,FALSE,"Ratio Analysis";#N/A,#N/A,FALSE,"Test 120 Day Accts";#N/A,#N/A,FALSE,"Tickmarks"}</definedName>
    <definedName name="bv" localSheetId="19" hidden="1">{#N/A,#N/A,FALSE,"Aging Summary";#N/A,#N/A,FALSE,"Ratio Analysis";#N/A,#N/A,FALSE,"Test 120 Day Accts";#N/A,#N/A,FALSE,"Tickmarks"}</definedName>
    <definedName name="bv" localSheetId="1" hidden="1">{#N/A,#N/A,FALSE,"Aging Summary";#N/A,#N/A,FALSE,"Ratio Analysis";#N/A,#N/A,FALSE,"Test 120 Day Accts";#N/A,#N/A,FALSE,"Tickmarks"}</definedName>
    <definedName name="bv" hidden="1">{#N/A,#N/A,FALSE,"Aging Summary";#N/A,#N/A,FALSE,"Ratio Analysis";#N/A,#N/A,FALSE,"Test 120 Day Accts";#N/A,#N/A,FALSE,"Tickmarks"}</definedName>
    <definedName name="C_51_1" localSheetId="20">#REF!</definedName>
    <definedName name="C_51_1" localSheetId="19">#REF!</definedName>
    <definedName name="C_51_1">#REF!</definedName>
    <definedName name="C_51_1_93" localSheetId="19">#REF!</definedName>
    <definedName name="C_51_1_93">#REF!</definedName>
    <definedName name="C_51_2" localSheetId="19">#REF!</definedName>
    <definedName name="C_51_2">#REF!</definedName>
    <definedName name="C_51_2_93" localSheetId="19">#REF!</definedName>
    <definedName name="C_51_2_93">#REF!</definedName>
    <definedName name="C_51_3" localSheetId="19">#REF!</definedName>
    <definedName name="C_51_3">#REF!</definedName>
    <definedName name="C_51_4" localSheetId="19">#REF!</definedName>
    <definedName name="C_51_4">#REF!</definedName>
    <definedName name="C_51_5" localSheetId="19">#REF!</definedName>
    <definedName name="C_51_5">#REF!</definedName>
    <definedName name="C_51_6" localSheetId="19">#REF!</definedName>
    <definedName name="C_51_6">#REF!</definedName>
    <definedName name="Call_Format_ISD_All" localSheetId="19">#REF!</definedName>
    <definedName name="Call_Format_ISD_All">#REF!</definedName>
    <definedName name="CAP">#REF!</definedName>
    <definedName name="CapCashflow">#REF!</definedName>
    <definedName name="CapCategoryGrow">#REF!</definedName>
    <definedName name="CapCategoryGrowIndirects">#REF!</definedName>
    <definedName name="CapCategoryMaintain">#REF!</definedName>
    <definedName name="CapCategoryMaintainIndirects">#REF!</definedName>
    <definedName name="CapexData">#REF!</definedName>
    <definedName name="CapRestoration">#REF!</definedName>
    <definedName name="CAPTIVE_INS" localSheetId="20">#REF!</definedName>
    <definedName name="CAPTIVE_INS" localSheetId="19">#REF!</definedName>
    <definedName name="CAPTIVE_INS">#REF!</definedName>
    <definedName name="CASE_1_2_LNP_Emission_Data_DataTable" localSheetId="20">#REF!</definedName>
    <definedName name="CASE_1_2_LNP_Emission_Data_DataTable">#REF!</definedName>
    <definedName name="CASE_1_2_LNP_New_Units_DataTable">#REF!</definedName>
    <definedName name="CASE_1_2_LNP_Project_RR_Data_DataTable">#REF!</definedName>
    <definedName name="CASE_1_2_LNP_System_Data_DataTable">#REF!</definedName>
    <definedName name="CASE_1_2_LNP_Unit_Data_DataTable">#REF!</definedName>
    <definedName name="CASE_1_ALL_GAS_Emission_Data_DataTable">#REF!</definedName>
    <definedName name="CASE_1_ALL_GAS_New_Units_DataTable">#REF!</definedName>
    <definedName name="CASE_1_ALL_GAS_Project_RR_Data_DataTable">#REF!</definedName>
    <definedName name="CASE_1_ALL_GAS_System_Data_DataTable">#REF!</definedName>
    <definedName name="CASE_1_ALL_GAS_Unit_Data_DataTable">#REF!</definedName>
    <definedName name="CASE_2_2_LNP_Emission_Data_DataTable">#REF!</definedName>
    <definedName name="CASE_2_2_LNP_New_Units_DataTable">#REF!</definedName>
    <definedName name="CASE_2_2_LNP_Project_RR_Data_DataTable">#REF!</definedName>
    <definedName name="CASE_2_2_LNP_System_Data_DataTable">#REF!</definedName>
    <definedName name="CASE_2_2_LNP_Unit_Data_DataTable">#REF!</definedName>
    <definedName name="CASE_2_ALL_GAS_Emission_Data_DataTable">#REF!</definedName>
    <definedName name="CASE_2_ALL_GAS_New_Units_DataTable">#REF!</definedName>
    <definedName name="CASE_2_ALL_GAS_Project_RR_Data_DataTable">#REF!</definedName>
    <definedName name="CASE_2_ALL_GAS_System_Data_DataTable">#REF!</definedName>
    <definedName name="CASE_2_ALL_GAS_Unit_Data_DataTable">#REF!</definedName>
    <definedName name="CASE_2_PG_1" localSheetId="19">#REF!</definedName>
    <definedName name="CASE_2_PG_1">#REF!</definedName>
    <definedName name="CASE_3_2_LNP_Emission_Data_DataTable">#REF!</definedName>
    <definedName name="CASE_3_2_LNP_New_Units_DataTable">#REF!</definedName>
    <definedName name="CASE_3_2_LNP_Project_RR_Data_DataTable">#REF!</definedName>
    <definedName name="CASE_3_2_LNP_System_Data_DataTable">#REF!</definedName>
    <definedName name="CASE_3_2_LNP_Unit_Data_DataTable">#REF!</definedName>
    <definedName name="CASE_3_ALL_GAS_Emission_Data_DataTable">#REF!</definedName>
    <definedName name="CASE_3_ALL_GAS_New_Units_DataTable">#REF!</definedName>
    <definedName name="CASE_3_ALL_GAS_Project_RR_Data_DataTable">#REF!</definedName>
    <definedName name="CASE_3_ALL_GAS_System_Data_DataTable">#REF!</definedName>
    <definedName name="CASE_3_ALL_GAS_Unit_Data_DataTable">#REF!</definedName>
    <definedName name="CASE_5_2_LNP_Emission_Data_DataTable">#REF!</definedName>
    <definedName name="CASE_5_2_LNP_New_Units_DataTable">#REF!</definedName>
    <definedName name="CASE_5_2_LNP_Project_RR_Data_DataTable">#REF!</definedName>
    <definedName name="CASE_5_2_LNP_System_Data_DataTable">#REF!</definedName>
    <definedName name="CASE_5_2_LNP_Unit_Data_DataTable">#REF!</definedName>
    <definedName name="CASE_5_ALL_GAS_Emission_Data_DataTable">#REF!</definedName>
    <definedName name="CASE_5_ALL_GAS_New_Units_DataTable">#REF!</definedName>
    <definedName name="CASE_5_ALL_GAS_Project_RR_Data_DataTable">#REF!</definedName>
    <definedName name="CASE_5_ALL_GAS_System_Data_DataTable">#REF!</definedName>
    <definedName name="CASE_5_ALL_GAS_Unit_Data_DataTable">#REF!</definedName>
    <definedName name="CASH_FLOW_PROFILE">#REF!</definedName>
    <definedName name="cb_sChart41E9A35_opts" hidden="1">"1, 9, 1, False, 2, False, False, , 0, False, True, 1, 1"</definedName>
    <definedName name="CCCCCC">#REF!</definedName>
    <definedName name="cf" localSheetId="19">#REF!</definedName>
    <definedName name="cf">#REF!</definedName>
    <definedName name="Chargeby" localSheetId="20">#REF!</definedName>
    <definedName name="Chargeby">#REF!</definedName>
    <definedName name="charlesrecon" localSheetId="20">#REF!</definedName>
    <definedName name="charlesrecon" localSheetId="19">#REF!</definedName>
    <definedName name="charlesrecon">#REF!</definedName>
    <definedName name="CHECKREQUEST" localSheetId="19">#REF!</definedName>
    <definedName name="CHECKREQUEST">#REF!</definedName>
    <definedName name="ChgToCapital">#REF!</definedName>
    <definedName name="ChgToOM">#REF!</definedName>
    <definedName name="CIQWBGuid" hidden="1">"022317c7-dbd3-41a3-9caf-35748facbbc2"</definedName>
    <definedName name="CL_MULT">#REF!</definedName>
    <definedName name="CL_MULT_PRIOR">#REF!</definedName>
    <definedName name="Class_Allocators">#REF!</definedName>
    <definedName name="ClubDues" localSheetId="20">#REF!</definedName>
    <definedName name="ClubDues" localSheetId="19">#REF!</definedName>
    <definedName name="ClubDues">#REF!</definedName>
    <definedName name="Coal1" localSheetId="19">#REF!</definedName>
    <definedName name="Coal1">#REF!</definedName>
    <definedName name="Coal2" localSheetId="19">#REF!</definedName>
    <definedName name="Coal2">#REF!</definedName>
    <definedName name="Coal3" localSheetId="19">#REF!</definedName>
    <definedName name="Coal3">#REF!</definedName>
    <definedName name="COGEN_INTERCHANGE_DAY2">#REF!</definedName>
    <definedName name="CogenList">#REF!</definedName>
    <definedName name="COGS" localSheetId="19">#REF!</definedName>
    <definedName name="COGS">#REF!</definedName>
    <definedName name="COL_13MO_AVG">#REF!</definedName>
    <definedName name="Combined" localSheetId="20" hidden="1">{#N/A,#N/A,FALSE,"TOTAL";#N/A,#N/A,FALSE,"SERIES l";#N/A,#N/A,FALSE,"1993A";#N/A,#N/A,FALSE,"1994A";#N/A,#N/A,FALSE,"SERIES ll";#N/A,#N/A,FALSE,"1995A";#N/A,#N/A,FALSE,"1995B";#N/A,#N/A,FALSE,"1996A";#N/A,#N/A,FALSE,"SERIES lll";#N/A,#N/A,FALSE,"1996lllA-R";#N/A,#N/A,FALSE,"1996lllCD"}</definedName>
    <definedName name="Combined" localSheetId="19" hidden="1">{#N/A,#N/A,FALSE,"TOTAL";#N/A,#N/A,FALSE,"SERIES l";#N/A,#N/A,FALSE,"1993A";#N/A,#N/A,FALSE,"1994A";#N/A,#N/A,FALSE,"SERIES ll";#N/A,#N/A,FALSE,"1995A";#N/A,#N/A,FALSE,"1995B";#N/A,#N/A,FALSE,"1996A";#N/A,#N/A,FALSE,"SERIES lll";#N/A,#N/A,FALSE,"1996lllA-R";#N/A,#N/A,FALSE,"1996lllCD"}</definedName>
    <definedName name="Combined" hidden="1">{#N/A,#N/A,FALSE,"TOTAL";#N/A,#N/A,FALSE,"SERIES l";#N/A,#N/A,FALSE,"1993A";#N/A,#N/A,FALSE,"1994A";#N/A,#N/A,FALSE,"SERIES ll";#N/A,#N/A,FALSE,"1995A";#N/A,#N/A,FALSE,"1995B";#N/A,#N/A,FALSE,"1996A";#N/A,#N/A,FALSE,"SERIES lll";#N/A,#N/A,FALSE,"1996lllA-R";#N/A,#N/A,FALSE,"1996lllCD"}</definedName>
    <definedName name="COMBINST">#REF!</definedName>
    <definedName name="COMBLBR">#REF!</definedName>
    <definedName name="Comp" localSheetId="20" hidden="1">#REF!</definedName>
    <definedName name="Comp" localSheetId="19" hidden="1">#REF!</definedName>
    <definedName name="Comp" hidden="1">#REF!</definedName>
    <definedName name="COMPANY" localSheetId="20">#REF!</definedName>
    <definedName name="COMPANY" localSheetId="19">#REF!</definedName>
    <definedName name="COMPANY">#REF!</definedName>
    <definedName name="Company_Name">#REF!</definedName>
    <definedName name="CompanyName1" hidden="1">#REF!</definedName>
    <definedName name="CompanyName2" hidden="1">#REF!</definedName>
    <definedName name="CompanyName3" hidden="1">#REF!</definedName>
    <definedName name="CompRange1" localSheetId="20" hidden="1">OFFSET(CompRange1Main,9,0,COUNTA(CompRange1Main)-COUNTA(#REF!),1)</definedName>
    <definedName name="CompRange1" localSheetId="19" hidden="1">OFFSET(CompRange1Main,9,0,COUNTA(CompRange1Main)-COUNTA(#REF!),1)</definedName>
    <definedName name="CompRange1" hidden="1">OFFSET(CompRange1Main,9,0,COUNTA(CompRange1Main)-COUNTA(#REF!),1)</definedName>
    <definedName name="CompRange1Main" hidden="1">#REF!</definedName>
    <definedName name="CompRange2" localSheetId="20" hidden="1">OFFSET(CompRange2Main,9,0,COUNTA(CompRange2Main)-COUNTA(#REF!),1)</definedName>
    <definedName name="CompRange2" localSheetId="19" hidden="1">OFFSET(CompRange2Main,9,0,COUNTA(CompRange2Main)-COUNTA(#REF!),1)</definedName>
    <definedName name="CompRange2" hidden="1">OFFSET(CompRange2Main,9,0,COUNTA(CompRange2Main)-COUNTA(#REF!),1)</definedName>
    <definedName name="CompRange2Main" hidden="1">#REF!</definedName>
    <definedName name="CompRange3" localSheetId="20" hidden="1">OFFSET(CompRange3Main,9,0,COUNTA(CompRange3Main)-COUNTA(#REF!),1)</definedName>
    <definedName name="CompRange3" localSheetId="19" hidden="1">OFFSET(CompRange3Main,9,0,COUNTA(CompRange3Main)-COUNTA(#REF!),1)</definedName>
    <definedName name="CompRange3" hidden="1">OFFSET(CompRange3Main,9,0,COUNTA(CompRange3Main)-COUNTA(#REF!),1)</definedName>
    <definedName name="CompRange3Main" hidden="1">#REF!</definedName>
    <definedName name="CONLBR" localSheetId="20">#REF!</definedName>
    <definedName name="CONLBR">#REF!</definedName>
    <definedName name="CONSINST" localSheetId="20">#REF!</definedName>
    <definedName name="CONSINST">#REF!</definedName>
    <definedName name="CONSTPGA">#REF!</definedName>
    <definedName name="CONSTPGB">#REF!</definedName>
    <definedName name="CONSTPGC">#REF!</definedName>
    <definedName name="Copy_Of_2106_Query_2008" localSheetId="20">#REF!</definedName>
    <definedName name="Copy_Of_2106_Query_2008">#REF!</definedName>
    <definedName name="Copy_Of_2108_Query_2008" localSheetId="20">#REF!</definedName>
    <definedName name="Copy_Of_2108_Query_2008">#REF!</definedName>
    <definedName name="CORP" localSheetId="19">#REF!</definedName>
    <definedName name="CORP">#REF!</definedName>
    <definedName name="COST93" localSheetId="19">#REF!</definedName>
    <definedName name="COST93">#REF!</definedName>
    <definedName name="CostCat">#REF!</definedName>
    <definedName name="COSTS" localSheetId="20">#REF!</definedName>
    <definedName name="COSTS">#REF!</definedName>
    <definedName name="covingtonrecon" localSheetId="20">#REF!</definedName>
    <definedName name="covingtonrecon" localSheetId="19">#REF!</definedName>
    <definedName name="covingtonrecon">#REF!</definedName>
    <definedName name="cprange3" localSheetId="20" hidden="1">{#N/A,#N/A,FALSE,"ALLOC"}</definedName>
    <definedName name="cprange3" localSheetId="19" hidden="1">{#N/A,#N/A,FALSE,"ALLOC"}</definedName>
    <definedName name="cprange3" hidden="1">{#N/A,#N/A,FALSE,"ALLOC"}</definedName>
    <definedName name="cprrange2" localSheetId="20" hidden="1">{#N/A,#N/A,FALSE,"ALLOC"}</definedName>
    <definedName name="cprrange2" localSheetId="19" hidden="1">{#N/A,#N/A,FALSE,"ALLOC"}</definedName>
    <definedName name="cprrange2" hidden="1">{#N/A,#N/A,FALSE,"ALLOC"}</definedName>
    <definedName name="CR">#REF!</definedName>
    <definedName name="CRCAP2006" localSheetId="20">#REF!</definedName>
    <definedName name="CRCAP2006" localSheetId="19">#REF!</definedName>
    <definedName name="CRCAP2006">#REF!</definedName>
    <definedName name="CRCAP2007" localSheetId="19">#REF!</definedName>
    <definedName name="CRCAP2007">#REF!</definedName>
    <definedName name="CRCAP2008" localSheetId="19">#REF!</definedName>
    <definedName name="CRCAP2008">#REF!</definedName>
    <definedName name="CRCAP2009" localSheetId="19">#REF!</definedName>
    <definedName name="CRCAP2009">#REF!</definedName>
    <definedName name="CRCAP2010" localSheetId="19">#REF!</definedName>
    <definedName name="CRCAP2010">#REF!</definedName>
    <definedName name="_xlnm.Criteria" localSheetId="19">#REF!</definedName>
    <definedName name="_xlnm.Criteria">#REF!</definedName>
    <definedName name="CROM2006" localSheetId="19">#REF!</definedName>
    <definedName name="CROM2006">#REF!</definedName>
    <definedName name="CROM2007" localSheetId="19">#REF!</definedName>
    <definedName name="CROM2007">#REF!</definedName>
    <definedName name="CROM2008" localSheetId="19">#REF!</definedName>
    <definedName name="CROM2008">#REF!</definedName>
    <definedName name="CROM2009" localSheetId="19">#REF!</definedName>
    <definedName name="CROM2009">#REF!</definedName>
    <definedName name="CROM2010" localSheetId="19">#REF!</definedName>
    <definedName name="CROM2010">#REF!</definedName>
    <definedName name="crookedrecon" localSheetId="19">#REF!</definedName>
    <definedName name="crookedrecon">#REF!</definedName>
    <definedName name="CTE_Cap">#REF!</definedName>
    <definedName name="CTE_OM">#REF!</definedName>
    <definedName name="CTE_PROGRAMS2003">#REF!</definedName>
    <definedName name="CTE_PROGRAMS2004">#REF!</definedName>
    <definedName name="CUMMULATIVE" localSheetId="20">#REF!</definedName>
    <definedName name="CUMMULATIVE" localSheetId="19">#REF!</definedName>
    <definedName name="CUMMULATIVE">#REF!</definedName>
    <definedName name="CUMTD" localSheetId="19">#REF!</definedName>
    <definedName name="CUMTD">#REF!</definedName>
    <definedName name="Current_Month">#REF!</definedName>
    <definedName name="Current_Year">#REF!</definedName>
    <definedName name="Customers2002">#REF!</definedName>
    <definedName name="Customers2003">#REF!</definedName>
    <definedName name="Customers2004">#REF!</definedName>
    <definedName name="CustomersAffected2002">#REF!</definedName>
    <definedName name="CustomersAffected2003">#REF!</definedName>
    <definedName name="CustomersAffected2004">#REF!</definedName>
    <definedName name="CVPY">#REF!</definedName>
    <definedName name="cvzdfzsdfdsfsf" localSheetId="20" hidden="1">{#N/A,#N/A,FALSE,"EXPENSE"}</definedName>
    <definedName name="cvzdfzsdfdsfsf" localSheetId="19" hidden="1">{#N/A,#N/A,FALSE,"EXPENSE"}</definedName>
    <definedName name="cvzdfzsdfdsfsf" hidden="1">{#N/A,#N/A,FALSE,"EXPENSE"}</definedName>
    <definedName name="Cwvu.GREY_ALL." hidden="1">#REF!</definedName>
    <definedName name="D" localSheetId="20">#REF!</definedName>
    <definedName name="D" localSheetId="19">#REF!</definedName>
    <definedName name="d" hidden="1">{"edcredit",#N/A,FALSE,"edcredit"}</definedName>
    <definedName name="D3_IntExp">#REF!</definedName>
    <definedName name="DALBR" localSheetId="20">#REF!</definedName>
    <definedName name="DALBR">#REF!</definedName>
    <definedName name="data" localSheetId="20">#REF!</definedName>
    <definedName name="data" localSheetId="19">#REF!</definedName>
    <definedName name="data">#REF!</definedName>
    <definedName name="Data_Customers">#REF!</definedName>
    <definedName name="Data_GL_Month">#REF!</definedName>
    <definedName name="Data_Received_Amt">#REF!</definedName>
    <definedName name="data1991" localSheetId="20">#REF!</definedName>
    <definedName name="data1991" localSheetId="19">#REF!</definedName>
    <definedName name="data1991">#REF!</definedName>
    <definedName name="data1992" localSheetId="19">#REF!</definedName>
    <definedName name="data1992">#REF!</definedName>
    <definedName name="data1993" localSheetId="19">#REF!</definedName>
    <definedName name="data1993">#REF!</definedName>
    <definedName name="DATA2">#REF!</definedName>
    <definedName name="_xlnm.Database" localSheetId="20">#REF!</definedName>
    <definedName name="_xlnm.Database" localSheetId="19">#REF!</definedName>
    <definedName name="_xlnm.Database">#REF!</definedName>
    <definedName name="DATAINST" localSheetId="20">#REF!</definedName>
    <definedName name="DATAINST">#REF!</definedName>
    <definedName name="DataTabl">#REF!</definedName>
    <definedName name="DataTable">#REF!</definedName>
    <definedName name="DataTypes">#REF!</definedName>
    <definedName name="DateRangeComp" localSheetId="20" hidden="1">OFFSET(DateRangeCompMain,9,0,COUNTA(DateRangeCompMain)-COUNTA(#REF!),1)</definedName>
    <definedName name="DateRangeComp" localSheetId="19" hidden="1">OFFSET(DateRangeCompMain,9,0,COUNTA(DateRangeCompMain)-COUNTA(#REF!),1)</definedName>
    <definedName name="DateRangeComp" hidden="1">OFFSET(DateRangeCompMain,9,0,COUNTA(DateRangeCompMain)-COUNTA(#REF!),1)</definedName>
    <definedName name="DateRangeCompMain" hidden="1">#REF!</definedName>
    <definedName name="DateRangePrice" localSheetId="20" hidden="1">OFFSET([0]!DateRangePriceMain,5,0,COUNTA([0]!DateRangePriceMain)-COUNTA(#REF!),1)</definedName>
    <definedName name="DateRangePrice" localSheetId="19" hidden="1">OFFSET([0]!DateRangePriceMain,5,0,COUNTA([0]!DateRangePriceMain)-COUNTA(#REF!),1)</definedName>
    <definedName name="DateRangePrice" hidden="1">OFFSET([0]!DateRangePriceMain,5,0,COUNTA([0]!DateRangePriceMain)-COUNTA(#REF!),1)</definedName>
    <definedName name="DateRangePriceMain" hidden="1">#REF!</definedName>
    <definedName name="Dates">#REF!</definedName>
    <definedName name="DBASE" localSheetId="20">#REF!</definedName>
    <definedName name="DBASE" localSheetId="19">#REF!</definedName>
    <definedName name="DBASE">#REF!</definedName>
    <definedName name="dbo_fnv_act_rtx" localSheetId="19">#REF!</definedName>
    <definedName name="dbo_fnv_act_rtx">#REF!</definedName>
    <definedName name="DDD">#REF!</definedName>
    <definedName name="DDDD">#REF!</definedName>
    <definedName name="DDDDD">#REF!</definedName>
    <definedName name="DDDDDDD">#REF!</definedName>
    <definedName name="DDDDDDDDDDDD">#REF!</definedName>
    <definedName name="Debt_Retrieve" localSheetId="19">#REF!</definedName>
    <definedName name="Debt_Retrieve">#REF!</definedName>
    <definedName name="Dec" localSheetId="20">#REF!,#REF!,#REF!,#REF!</definedName>
    <definedName name="Dec">#REF!,#REF!,#REF!,#REF!</definedName>
    <definedName name="DECHIGHLIGHTS">#REF!</definedName>
    <definedName name="DECWORKSHEET">#REF!</definedName>
    <definedName name="DefDirector" localSheetId="20">#REF!</definedName>
    <definedName name="DefDirector" localSheetId="19">#REF!</definedName>
    <definedName name="DefDirector">#REF!</definedName>
    <definedName name="DEFERRED_COMP" localSheetId="19">#REF!</definedName>
    <definedName name="DEFERRED_COMP">#REF!</definedName>
    <definedName name="DEFERRED_COMPENSATION" localSheetId="19">#REF!</definedName>
    <definedName name="DEFERRED_COMPENSATION">#REF!</definedName>
    <definedName name="DefGain" localSheetId="19">#REF!</definedName>
    <definedName name="DefGain">#REF!</definedName>
    <definedName name="DEFINC" localSheetId="19">#REF!</definedName>
    <definedName name="DEFINC">#REF!</definedName>
    <definedName name="DefMICP" localSheetId="19">#REF!</definedName>
    <definedName name="DefMICP">#REF!</definedName>
    <definedName name="DEHINST">#REF!</definedName>
    <definedName name="DEHLBR">#REF!</definedName>
    <definedName name="DEHMAT">#REF!</definedName>
    <definedName name="DENVER">#REF!</definedName>
    <definedName name="Dep" localSheetId="19">#REF!</definedName>
    <definedName name="Dep">#REF!</definedName>
    <definedName name="DEPR" localSheetId="19">#REF!</definedName>
    <definedName name="DEPR">#REF!</definedName>
    <definedName name="Derivation_of_Energy_Separation_Factors">#REF!</definedName>
    <definedName name="DESIGN">#REF!</definedName>
    <definedName name="DETAIL">#REF!</definedName>
    <definedName name="devel" localSheetId="19">#REF!</definedName>
    <definedName name="devel">#REF!</definedName>
    <definedName name="df" localSheetId="18" hidden="1">{#N/A,#N/A,FALSE,"Aging Summary";#N/A,#N/A,FALSE,"Ratio Analysis";#N/A,#N/A,FALSE,"Test 120 Day Accts";#N/A,#N/A,FALSE,"Tickmarks"}</definedName>
    <definedName name="df" localSheetId="20" hidden="1">{#N/A,#N/A,FALSE,"Aging Summary";#N/A,#N/A,FALSE,"Ratio Analysis";#N/A,#N/A,FALSE,"Test 120 Day Accts";#N/A,#N/A,FALSE,"Tickmarks"}</definedName>
    <definedName name="df" localSheetId="19" hidden="1">{#N/A,#N/A,FALSE,"Aging Summary";#N/A,#N/A,FALSE,"Ratio Analysis";#N/A,#N/A,FALSE,"Test 120 Day Accts";#N/A,#N/A,FALSE,"Tickmarks"}</definedName>
    <definedName name="df" localSheetId="1" hidden="1">{#N/A,#N/A,FALSE,"Aging Summary";#N/A,#N/A,FALSE,"Ratio Analysis";#N/A,#N/A,FALSE,"Test 120 Day Accts";#N/A,#N/A,FALSE,"Tickmarks"}</definedName>
    <definedName name="df" hidden="1">{#N/A,#N/A,FALSE,"Aging Summary";#N/A,#N/A,FALSE,"Ratio Analysis";#N/A,#N/A,FALSE,"Test 120 Day Accts";#N/A,#N/A,FALSE,"Tickmarks"}</definedName>
    <definedName name="dfadsfadfadfewfr" localSheetId="20" hidden="1">{#N/A,#N/A,FALSE,"EXPENSE"}</definedName>
    <definedName name="dfadsfadfadfewfr" localSheetId="19" hidden="1">{#N/A,#N/A,FALSE,"EXPENSE"}</definedName>
    <definedName name="dfadsfadfadfewfr" hidden="1">{#N/A,#N/A,FALSE,"EXPENSE"}</definedName>
    <definedName name="dfadsfasdfdsf" localSheetId="20" hidden="1">{#N/A,#N/A,FALSE,"EXPENSE"}</definedName>
    <definedName name="dfadsfasdfdsf" localSheetId="19" hidden="1">{#N/A,#N/A,FALSE,"EXPENSE"}</definedName>
    <definedName name="dfadsfasdfdsf" hidden="1">{#N/A,#N/A,FALSE,"EXPENSE"}</definedName>
    <definedName name="dfadsfdsafdf" localSheetId="20" hidden="1">{#N/A,#N/A,FALSE,"ALLOC"}</definedName>
    <definedName name="dfadsfdsafdf" localSheetId="19" hidden="1">{#N/A,#N/A,FALSE,"ALLOC"}</definedName>
    <definedName name="dfadsfdsafdf" hidden="1">{#N/A,#N/A,FALSE,"ALLOC"}</definedName>
    <definedName name="dfasdfasdf" localSheetId="20" hidden="1">{#N/A,#N/A,FALSE,"ALLOC"}</definedName>
    <definedName name="dfasdfasdf" localSheetId="19" hidden="1">{#N/A,#N/A,FALSE,"ALLOC"}</definedName>
    <definedName name="dfasdfasdf" hidden="1">{#N/A,#N/A,FALSE,"ALLOC"}</definedName>
    <definedName name="dfasdfasdfdsaf" localSheetId="20" hidden="1">{#N/A,#N/A,FALSE,"ALLOC"}</definedName>
    <definedName name="dfasdfasdfdsaf" localSheetId="19" hidden="1">{#N/A,#N/A,FALSE,"ALLOC"}</definedName>
    <definedName name="dfasdfasdfdsaf" hidden="1">{#N/A,#N/A,FALSE,"ALLOC"}</definedName>
    <definedName name="dfasfasfdfadsf" localSheetId="20" hidden="1">{#N/A,#N/A,FALSE,"EXPENSE"}</definedName>
    <definedName name="dfasfasfdfadsf" localSheetId="19" hidden="1">{#N/A,#N/A,FALSE,"EXPENSE"}</definedName>
    <definedName name="dfasfasfdfadsf" hidden="1">{#N/A,#N/A,FALSE,"EXPENSE"}</definedName>
    <definedName name="DFD_TAX" localSheetId="20">#REF!</definedName>
    <definedName name="DFD_TAX" localSheetId="19">#REF!</definedName>
    <definedName name="DFD_TAX">#REF!</definedName>
    <definedName name="dfdfdsfadsf" localSheetId="20" hidden="1">{#N/A,#N/A,FALSE,"EXPENSE"}</definedName>
    <definedName name="dfdfdsfadsf" localSheetId="19" hidden="1">{#N/A,#N/A,FALSE,"EXPENSE"}</definedName>
    <definedName name="dfdfdsfadsf" hidden="1">{#N/A,#N/A,FALSE,"EXPENSE"}</definedName>
    <definedName name="dfdsfsdfdfdsf" localSheetId="20" hidden="1">{#N/A,#N/A,FALSE,"EXPENSE"}</definedName>
    <definedName name="dfdsfsdfdfdsf" localSheetId="19" hidden="1">{#N/A,#N/A,FALSE,"EXPENSE"}</definedName>
    <definedName name="dfdsfsdfdfdsf" hidden="1">{#N/A,#N/A,FALSE,"EXPENSE"}</definedName>
    <definedName name="dfsadfdsfdsf" localSheetId="20" hidden="1">{#N/A,#N/A,FALSE,"ALLOC"}</definedName>
    <definedName name="dfsadfdsfdsf" localSheetId="19" hidden="1">{#N/A,#N/A,FALSE,"ALLOC"}</definedName>
    <definedName name="dfsadfdsfdsf" hidden="1">{#N/A,#N/A,FALSE,"ALLOC"}</definedName>
    <definedName name="dfsdfdsfdsfds" localSheetId="20" hidden="1">{#N/A,#N/A,FALSE,"EXPENSE"}</definedName>
    <definedName name="dfsdfdsfdsfds" localSheetId="19" hidden="1">{#N/A,#N/A,FALSE,"EXPENSE"}</definedName>
    <definedName name="dfsdfdsfdsfds" hidden="1">{#N/A,#N/A,FALSE,"EXPENSE"}</definedName>
    <definedName name="dgdgdfgdg" localSheetId="20" hidden="1">{#N/A,#N/A,FALSE,"EXPENSE"}</definedName>
    <definedName name="dgdgdfgdg" localSheetId="19" hidden="1">{#N/A,#N/A,FALSE,"EXPENSE"}</definedName>
    <definedName name="dgdgdfgdg" hidden="1">{#N/A,#N/A,FALSE,"EXPENSE"}</definedName>
    <definedName name="dhdyyrtyr" localSheetId="20" hidden="1">{#N/A,#N/A,FALSE,"EXPENSE"}</definedName>
    <definedName name="dhdyyrtyr" localSheetId="19" hidden="1">{#N/A,#N/A,FALSE,"EXPENSE"}</definedName>
    <definedName name="dhdyyrtyr" hidden="1">{#N/A,#N/A,FALSE,"EXPENSE"}</definedName>
    <definedName name="dhiirecon" localSheetId="20">#REF!</definedName>
    <definedName name="dhiirecon" localSheetId="19">#REF!</definedName>
    <definedName name="dhiirecon">#REF!</definedName>
    <definedName name="dick" localSheetId="19">#REF!</definedName>
    <definedName name="dick">#REF!</definedName>
    <definedName name="dinomountrecon" localSheetId="19">#REF!</definedName>
    <definedName name="dinomountrecon">#REF!</definedName>
    <definedName name="Dispatch2004">#REF!</definedName>
    <definedName name="DIST_ALL">#REF!</definedName>
    <definedName name="Dividend" localSheetId="20">#REF!</definedName>
    <definedName name="Dividend" localSheetId="19">#REF!</definedName>
    <definedName name="Dividend">#REF!</definedName>
    <definedName name="dkdkdk" localSheetId="20" hidden="1">{#N/A,#N/A,TRUE,"CIN-11";#N/A,#N/A,TRUE,"CIN-13";#N/A,#N/A,TRUE,"CIN-14";#N/A,#N/A,TRUE,"CIN-16";#N/A,#N/A,TRUE,"CIN-17";#N/A,#N/A,TRUE,"CIN-18";#N/A,#N/A,TRUE,"CIN Earnings To Fixed Charges";#N/A,#N/A,TRUE,"CIN Financial Ratios";#N/A,#N/A,TRUE,"CIN-IS";#N/A,#N/A,TRUE,"CIN-BS";#N/A,#N/A,TRUE,"CIN-CS";#N/A,#N/A,TRUE,"Invest In Unconsol Subs"}</definedName>
    <definedName name="dkdkdk" localSheetId="19" hidden="1">{#N/A,#N/A,TRUE,"CIN-11";#N/A,#N/A,TRUE,"CIN-13";#N/A,#N/A,TRUE,"CIN-14";#N/A,#N/A,TRUE,"CIN-16";#N/A,#N/A,TRUE,"CIN-17";#N/A,#N/A,TRUE,"CIN-18";#N/A,#N/A,TRUE,"CIN Earnings To Fixed Charges";#N/A,#N/A,TRUE,"CIN Financial Ratios";#N/A,#N/A,TRUE,"CIN-IS";#N/A,#N/A,TRUE,"CIN-BS";#N/A,#N/A,TRUE,"CIN-CS";#N/A,#N/A,TRUE,"Invest In Unconsol Subs"}</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OCKET">#REF!</definedName>
    <definedName name="DOCKET_NO">#REF!</definedName>
    <definedName name="DOT">#REF!</definedName>
    <definedName name="DOT_PROJECTS2003">#REF!</definedName>
    <definedName name="DOT_PROJECTS2004">#REF!</definedName>
    <definedName name="ds" localSheetId="18" hidden="1">{#N/A,#N/A,FALSE,"Aging Summary";#N/A,#N/A,FALSE,"Ratio Analysis";#N/A,#N/A,FALSE,"Test 120 Day Accts";#N/A,#N/A,FALSE,"Tickmarks"}</definedName>
    <definedName name="ds" localSheetId="20" hidden="1">{#N/A,#N/A,FALSE,"Aging Summary";#N/A,#N/A,FALSE,"Ratio Analysis";#N/A,#N/A,FALSE,"Test 120 Day Accts";#N/A,#N/A,FALSE,"Tickmarks"}</definedName>
    <definedName name="ds" localSheetId="19" hidden="1">{#N/A,#N/A,FALSE,"Aging Summary";#N/A,#N/A,FALSE,"Ratio Analysis";#N/A,#N/A,FALSE,"Test 120 Day Accts";#N/A,#N/A,FALSE,"Tickmarks"}</definedName>
    <definedName name="ds" localSheetId="1" hidden="1">{#N/A,#N/A,FALSE,"Aging Summary";#N/A,#N/A,FALSE,"Ratio Analysis";#N/A,#N/A,FALSE,"Test 120 Day Accts";#N/A,#N/A,FALSE,"Tickmarks"}</definedName>
    <definedName name="ds" hidden="1">{#N/A,#N/A,FALSE,"Aging Summary";#N/A,#N/A,FALSE,"Ratio Analysis";#N/A,#N/A,FALSE,"Test 120 Day Accts";#N/A,#N/A,FALSE,"Tickmarks"}</definedName>
    <definedName name="dsfasdfdasf" localSheetId="20" hidden="1">{#N/A,#N/A,FALSE,"EXPENSE"}</definedName>
    <definedName name="dsfasdfdasf" localSheetId="19" hidden="1">{#N/A,#N/A,FALSE,"EXPENSE"}</definedName>
    <definedName name="dsfasdfdasf" hidden="1">{#N/A,#N/A,FALSE,"EXPENSE"}</definedName>
    <definedName name="dsfasdfdsf" localSheetId="20" hidden="1">{#N/A,#N/A,FALSE,"EXPENSE"}</definedName>
    <definedName name="dsfasdfdsf" localSheetId="19" hidden="1">{#N/A,#N/A,FALSE,"EXPENSE"}</definedName>
    <definedName name="dsfasdfdsf" hidden="1">{#N/A,#N/A,FALSE,"EXPENSE"}</definedName>
    <definedName name="dsm" localSheetId="20" hidden="1">{#N/A,#N/A,FALSE,"Aging Summary";#N/A,#N/A,FALSE,"Ratio Analysis";#N/A,#N/A,FALSE,"Test 120 Day Accts";#N/A,#N/A,FALSE,"Tickmarks"}</definedName>
    <definedName name="dsm" localSheetId="19" hidden="1">{#N/A,#N/A,FALSE,"Aging Summary";#N/A,#N/A,FALSE,"Ratio Analysis";#N/A,#N/A,FALSE,"Test 120 Day Accts";#N/A,#N/A,FALSE,"Tickmarks"}</definedName>
    <definedName name="dsm" hidden="1">{#N/A,#N/A,FALSE,"Aging Summary";#N/A,#N/A,FALSE,"Ratio Analysis";#N/A,#N/A,FALSE,"Test 120 Day Accts";#N/A,#N/A,FALSE,"Tickmarks"}</definedName>
    <definedName name="dtresyttyujyujtghgh" localSheetId="20" hidden="1">{#N/A,#N/A,FALSE,"EXPENSE"}</definedName>
    <definedName name="dtresyttyujyujtghgh" localSheetId="19" hidden="1">{#N/A,#N/A,FALSE,"EXPENSE"}</definedName>
    <definedName name="dtresyttyujyujtghgh" hidden="1">{#N/A,#N/A,FALSE,"EXPENSE"}</definedName>
    <definedName name="duh" localSheetId="20" hidden="1">{"edcredit",#N/A,FALSE,"edcredit"}</definedName>
    <definedName name="duh" localSheetId="19" hidden="1">{"edcredit",#N/A,FALSE,"edcredit"}</definedName>
    <definedName name="duh" hidden="1">{"edcredit",#N/A,FALSE,"edcredit"}</definedName>
    <definedName name="E" localSheetId="20">#REF!</definedName>
    <definedName name="E" localSheetId="19">#REF!</definedName>
    <definedName name="E">#REF!</definedName>
    <definedName name="E0_B_1A_APR2012_DataTable" localSheetId="20">#REF!</definedName>
    <definedName name="E0_B_1A_APR2012_DataTable">#REF!</definedName>
    <definedName name="E0_B_1B_APR2012_DataTable">#REF!</definedName>
    <definedName name="E0_B_3A_APR2012_DataTable">#REF!</definedName>
    <definedName name="E0_B_3B_APR2012_DataTable">#REF!</definedName>
    <definedName name="E1_Page_1">#REF!,#REF!,#REF!,#REF!,#REF!,#REF!,#REF!</definedName>
    <definedName name="E1_Page_2">#REF!,#REF!,#REF!,#REF!,#REF!,#REF!,#REF!</definedName>
    <definedName name="E4_Page_1_All">#REF!,#REF!,#REF!,#REF!,#REF!,#REF!,#REF!</definedName>
    <definedName name="E4_Page_1_Filing">#REF!,#REF!,#REF!,#REF!,#REF!,#REF!,#REF!</definedName>
    <definedName name="E4_Page_2_All">#REF!,#REF!,#REF!,#REF!,#REF!,#REF!,#REF!</definedName>
    <definedName name="E4_Page_2_Filing">#REF!,#REF!,#REF!,#REF!,#REF!,#REF!,#REF!</definedName>
    <definedName name="eatawerawerfe" localSheetId="20" hidden="1">{#N/A,#N/A,FALSE,"ALLOC"}</definedName>
    <definedName name="eatawerawerfe" localSheetId="19" hidden="1">{#N/A,#N/A,FALSE,"ALLOC"}</definedName>
    <definedName name="eatawerawerfe" hidden="1">{#N/A,#N/A,FALSE,"ALLOC"}</definedName>
    <definedName name="ECCRCurrentTax" localSheetId="20">#REF!</definedName>
    <definedName name="ECCRCurrentTax">#REF!</definedName>
    <definedName name="ECCRDeferredTax" localSheetId="20">#REF!</definedName>
    <definedName name="ECCRDeferredTax">#REF!</definedName>
    <definedName name="ECON_DEV" localSheetId="19">#REF!</definedName>
    <definedName name="ECON_DEV">#REF!</definedName>
    <definedName name="ECRCCurrentTax" localSheetId="19">#REF!</definedName>
    <definedName name="ECRCCurrentTax">#REF!</definedName>
    <definedName name="ECRCDeferredTax" localSheetId="19">#REF!</definedName>
    <definedName name="ECRCDeferredTax">#REF!</definedName>
    <definedName name="EDC" localSheetId="19">#REF!</definedName>
    <definedName name="EDC">#REF!</definedName>
    <definedName name="EDS_Strategic2004">#REF!</definedName>
    <definedName name="eee">#REF!</definedName>
    <definedName name="ej" localSheetId="20" hidden="1">{"Page 1",#N/A,FALSE,"Sheet1";"Page 2",#N/A,FALSE,"Sheet1"}</definedName>
    <definedName name="ej" localSheetId="19" hidden="1">{"Page 1",#N/A,FALSE,"Sheet1";"Page 2",#N/A,FALSE,"Sheet1"}</definedName>
    <definedName name="ej" hidden="1">{"Page 1",#N/A,FALSE,"Sheet1";"Page 2",#N/A,FALSE,"Sheet1"}</definedName>
    <definedName name="EMISSIONS">#REF!</definedName>
    <definedName name="ENT" localSheetId="20">#REF!</definedName>
    <definedName name="ENT" localSheetId="19">#REF!</definedName>
    <definedName name="ENT">#REF!</definedName>
    <definedName name="Entities" localSheetId="20">#REF!</definedName>
    <definedName name="Entities">#REF!</definedName>
    <definedName name="Entity">#REF!</definedName>
    <definedName name="EPS_RPT">#REF!</definedName>
    <definedName name="Equity_Retrieve" localSheetId="20">#REF!</definedName>
    <definedName name="Equity_Retrieve" localSheetId="19">#REF!</definedName>
    <definedName name="Equity_Retrieve">#REF!</definedName>
    <definedName name="er" localSheetId="18" hidden="1">{#N/A,#N/A,FALSE,"Aging Summary";#N/A,#N/A,FALSE,"Ratio Analysis";#N/A,#N/A,FALSE,"Test 120 Day Accts";#N/A,#N/A,FALSE,"Tickmarks"}</definedName>
    <definedName name="er" localSheetId="20" hidden="1">{#N/A,#N/A,FALSE,"Aging Summary";#N/A,#N/A,FALSE,"Ratio Analysis";#N/A,#N/A,FALSE,"Test 120 Day Accts";#N/A,#N/A,FALSE,"Tickmarks"}</definedName>
    <definedName name="er" localSheetId="19" hidden="1">{#N/A,#N/A,FALSE,"Aging Summary";#N/A,#N/A,FALSE,"Ratio Analysis";#N/A,#N/A,FALSE,"Test 120 Day Accts";#N/A,#N/A,FALSE,"Tickmarks"}</definedName>
    <definedName name="er" localSheetId="1" hidden="1">{#N/A,#N/A,FALSE,"Aging Summary";#N/A,#N/A,FALSE,"Ratio Analysis";#N/A,#N/A,FALSE,"Test 120 Day Accts";#N/A,#N/A,FALSE,"Tickmarks"}</definedName>
    <definedName name="er" hidden="1">{#N/A,#N/A,FALSE,"Aging Summary";#N/A,#N/A,FALSE,"Ratio Analysis";#N/A,#N/A,FALSE,"Test 120 Day Accts";#N/A,#N/A,FALSE,"Tickmarks"}</definedName>
    <definedName name="essbase12month" localSheetId="20" hidden="1">{"balsheet",#N/A,FALSE,"A"}</definedName>
    <definedName name="essbase12month" localSheetId="19" hidden="1">{"balsheet",#N/A,FALSE,"A"}</definedName>
    <definedName name="essbase12month" hidden="1">{"balsheet",#N/A,FALSE,"A"}</definedName>
    <definedName name="EssOptions">"A1110000000130000000001100000_0000"</definedName>
    <definedName name="ew" localSheetId="18" hidden="1">{#N/A,#N/A,FALSE,"Aging Summary";#N/A,#N/A,FALSE,"Ratio Analysis";#N/A,#N/A,FALSE,"Test 120 Day Accts";#N/A,#N/A,FALSE,"Tickmarks"}</definedName>
    <definedName name="ew" localSheetId="20" hidden="1">{#N/A,#N/A,FALSE,"Aging Summary";#N/A,#N/A,FALSE,"Ratio Analysis";#N/A,#N/A,FALSE,"Test 120 Day Accts";#N/A,#N/A,FALSE,"Tickmarks"}</definedName>
    <definedName name="ew" localSheetId="19" hidden="1">{#N/A,#N/A,FALSE,"Aging Summary";#N/A,#N/A,FALSE,"Ratio Analysis";#N/A,#N/A,FALSE,"Test 120 Day Accts";#N/A,#N/A,FALSE,"Tickmarks"}</definedName>
    <definedName name="ew" localSheetId="1" hidden="1">{#N/A,#N/A,FALSE,"Aging Summary";#N/A,#N/A,FALSE,"Ratio Analysis";#N/A,#N/A,FALSE,"Test 120 Day Accts";#N/A,#N/A,FALSE,"Tickmarks"}</definedName>
    <definedName name="ew" hidden="1">{#N/A,#N/A,FALSE,"Aging Summary";#N/A,#N/A,FALSE,"Ratio Analysis";#N/A,#N/A,FALSE,"Test 120 Day Accts";#N/A,#N/A,FALSE,"Tickmarks"}</definedName>
    <definedName name="EXCTRACT1" localSheetId="20">#REF!</definedName>
    <definedName name="EXCTRACT1" localSheetId="19">#REF!</definedName>
    <definedName name="EXCTRACT1">#REF!</definedName>
    <definedName name="Exrate00" localSheetId="19">#REF!</definedName>
    <definedName name="Exrate00">#REF!</definedName>
    <definedName name="Exrate99" localSheetId="19">#REF!</definedName>
    <definedName name="Exrate99">#REF!</definedName>
    <definedName name="_xlnm.Extract" localSheetId="19">#REF!</definedName>
    <definedName name="_xlnm.Extract">#REF!</definedName>
    <definedName name="f" localSheetId="20" hidden="1">{"edcredit",#N/A,FALSE,"edcredit"}</definedName>
    <definedName name="f" localSheetId="19" hidden="1">{"edcredit",#N/A,FALSE,"edcredit"}</definedName>
    <definedName name="f" hidden="1">{"edcredit",#N/A,FALSE,"edcredit"}</definedName>
    <definedName name="FACTORS" localSheetId="20">#REF!</definedName>
    <definedName name="FACTORS">#REF!</definedName>
    <definedName name="fadfasdfasdfadsf" localSheetId="20" hidden="1">{#N/A,#N/A,FALSE,"ALLOC"}</definedName>
    <definedName name="fadfasdfasdfadsf" localSheetId="19" hidden="1">{#N/A,#N/A,FALSE,"ALLOC"}</definedName>
    <definedName name="fadfasdfasdfadsf" hidden="1">{#N/A,#N/A,FALSE,"ALLOC"}</definedName>
    <definedName name="fadfasdfwaerwe" localSheetId="20" hidden="1">{#N/A,#N/A,FALSE,"ALLOC"}</definedName>
    <definedName name="fadfasdfwaerwe" localSheetId="19" hidden="1">{#N/A,#N/A,FALSE,"ALLOC"}</definedName>
    <definedName name="fadfasdfwaerwe" hidden="1">{#N/A,#N/A,FALSE,"ALLOC"}</definedName>
    <definedName name="fadsfadsfadsf" localSheetId="20" hidden="1">{#N/A,#N/A,FALSE,"EXPENSE"}</definedName>
    <definedName name="fadsfadsfadsf" localSheetId="19" hidden="1">{#N/A,#N/A,FALSE,"EXPENSE"}</definedName>
    <definedName name="fadsfadsfadsf" hidden="1">{#N/A,#N/A,FALSE,"EXPENSE"}</definedName>
    <definedName name="fadsfadsfdasf" localSheetId="20" hidden="1">{#N/A,#N/A,FALSE,"EXPENSE"}</definedName>
    <definedName name="fadsfadsfdasf" localSheetId="19" hidden="1">{#N/A,#N/A,FALSE,"EXPENSE"}</definedName>
    <definedName name="fadsfadsfdasf" hidden="1">{#N/A,#N/A,FALSE,"EXPENSE"}</definedName>
    <definedName name="fadsfdsafdfd" localSheetId="20" hidden="1">{#N/A,#N/A,FALSE,"ALLOC"}</definedName>
    <definedName name="fadsfdsafdfd" localSheetId="19" hidden="1">{#N/A,#N/A,FALSE,"ALLOC"}</definedName>
    <definedName name="fadsfdsafdfd" hidden="1">{#N/A,#N/A,FALSE,"ALLOC"}</definedName>
    <definedName name="fasdfadsfdasf" localSheetId="20" hidden="1">{#N/A,#N/A,FALSE,"ALLOC"}</definedName>
    <definedName name="fasdfadsfdasf" localSheetId="19" hidden="1">{#N/A,#N/A,FALSE,"ALLOC"}</definedName>
    <definedName name="fasdfadsfdasf" hidden="1">{#N/A,#N/A,FALSE,"ALLOC"}</definedName>
    <definedName name="fasdfasdfadsf" localSheetId="20" hidden="1">{#N/A,#N/A,FALSE,"EXPENSE"}</definedName>
    <definedName name="fasdfasdfadsf" localSheetId="19" hidden="1">{#N/A,#N/A,FALSE,"EXPENSE"}</definedName>
    <definedName name="fasdfasdfadsf" hidden="1">{#N/A,#N/A,FALSE,"EXPENSE"}</definedName>
    <definedName name="fasdfdfdf" localSheetId="20" hidden="1">{#N/A,#N/A,FALSE,"EXPENSE"}</definedName>
    <definedName name="fasdfdfdf" localSheetId="19" hidden="1">{#N/A,#N/A,FALSE,"EXPENSE"}</definedName>
    <definedName name="fasdfdfdf" hidden="1">{#N/A,#N/A,FALSE,"EXPENSE"}</definedName>
    <definedName name="fasfdsfdsafads" localSheetId="20" hidden="1">{#N/A,#N/A,FALSE,"EXPENSE"}</definedName>
    <definedName name="fasfdsfdsafads" localSheetId="19" hidden="1">{#N/A,#N/A,FALSE,"EXPENSE"}</definedName>
    <definedName name="fasfdsfdsafads" hidden="1">{#N/A,#N/A,FALSE,"EXPENSE"}</definedName>
    <definedName name="fcsdafasdfadsf" localSheetId="20" hidden="1">{#N/A,#N/A,FALSE,"EXPENSE"}</definedName>
    <definedName name="fcsdafasdfadsf" localSheetId="19" hidden="1">{#N/A,#N/A,FALSE,"EXPENSE"}</definedName>
    <definedName name="fcsdafasdfadsf" hidden="1">{#N/A,#N/A,FALSE,"EXPENSE"}</definedName>
    <definedName name="fd" localSheetId="18" hidden="1">{#N/A,#N/A,FALSE,"Aging Summary";#N/A,#N/A,FALSE,"Ratio Analysis";#N/A,#N/A,FALSE,"Test 120 Day Accts";#N/A,#N/A,FALSE,"Tickmarks"}</definedName>
    <definedName name="fd" localSheetId="20" hidden="1">{#N/A,#N/A,FALSE,"Aging Summary";#N/A,#N/A,FALSE,"Ratio Analysis";#N/A,#N/A,FALSE,"Test 120 Day Accts";#N/A,#N/A,FALSE,"Tickmarks"}</definedName>
    <definedName name="fd" localSheetId="19" hidden="1">{#N/A,#N/A,FALSE,"Aging Summary";#N/A,#N/A,FALSE,"Ratio Analysis";#N/A,#N/A,FALSE,"Test 120 Day Accts";#N/A,#N/A,FALSE,"Tickmarks"}</definedName>
    <definedName name="fd" localSheetId="1" hidden="1">{#N/A,#N/A,FALSE,"Aging Summary";#N/A,#N/A,FALSE,"Ratio Analysis";#N/A,#N/A,FALSE,"Test 120 Day Accts";#N/A,#N/A,FALSE,"Tickmarks"}</definedName>
    <definedName name="fd" hidden="1">{#N/A,#N/A,FALSE,"Aging Summary";#N/A,#N/A,FALSE,"Ratio Analysis";#N/A,#N/A,FALSE,"Test 120 Day Accts";#N/A,#N/A,FALSE,"Tickmarks"}</definedName>
    <definedName name="fdasfadfdaf" localSheetId="20" hidden="1">{#N/A,#N/A,FALSE,"EXPENSE"}</definedName>
    <definedName name="fdasfadfdaf" localSheetId="19" hidden="1">{#N/A,#N/A,FALSE,"EXPENSE"}</definedName>
    <definedName name="fdasfadfdaf" hidden="1">{#N/A,#N/A,FALSE,"EXPENSE"}</definedName>
    <definedName name="FDS">#REF!</definedName>
    <definedName name="fdsfdsafdasfds" localSheetId="20" hidden="1">{#N/A,#N/A,FALSE,"EXPENSE"}</definedName>
    <definedName name="fdsfdsafdasfds" localSheetId="19" hidden="1">{#N/A,#N/A,FALSE,"EXPENSE"}</definedName>
    <definedName name="fdsfdsafdasfds" hidden="1">{#N/A,#N/A,FALSE,"EXPENSE"}</definedName>
    <definedName name="fdsfsadfsdafdsa" localSheetId="20" hidden="1">{#N/A,#N/A,FALSE,"EXPENSE"}</definedName>
    <definedName name="fdsfsadfsdafdsa" localSheetId="19" hidden="1">{#N/A,#N/A,FALSE,"EXPENSE"}</definedName>
    <definedName name="fdsfsadfsdafdsa" hidden="1">{#N/A,#N/A,FALSE,"EXPENSE"}</definedName>
    <definedName name="fdsfsdfdsfd" localSheetId="20" hidden="1">{#N/A,#N/A,FALSE,"EXPENSE"}</definedName>
    <definedName name="fdsfsdfdsfd" localSheetId="19" hidden="1">{#N/A,#N/A,FALSE,"EXPENSE"}</definedName>
    <definedName name="fdsfsdfdsfd" hidden="1">{#N/A,#N/A,FALSE,"EXPENSE"}</definedName>
    <definedName name="FED_TX_ADJ">#REF!</definedName>
    <definedName name="FEDERAL" localSheetId="20">#REF!</definedName>
    <definedName name="FEDERAL" localSheetId="19">#REF!</definedName>
    <definedName name="FEDERAL">#REF!</definedName>
    <definedName name="fewrfwerwqerwe" localSheetId="20" hidden="1">{#N/A,#N/A,FALSE,"EXPENSE"}</definedName>
    <definedName name="fewrfwerwqerwe" localSheetId="19" hidden="1">{#N/A,#N/A,FALSE,"EXPENSE"}</definedName>
    <definedName name="fewrfwerwqerwe" hidden="1">{#N/A,#N/A,FALSE,"EXPENSE"}</definedName>
    <definedName name="fff">#REF!</definedName>
    <definedName name="ffff" localSheetId="20" hidden="1">{#N/A,#N/A,FALSE,"ALLOC"}</definedName>
    <definedName name="ffff" localSheetId="19" hidden="1">{#N/A,#N/A,FALSE,"ALLOC"}</definedName>
    <definedName name="ffff" hidden="1">{#N/A,#N/A,FALSE,"ALLOC"}</definedName>
    <definedName name="FGC" localSheetId="20">#REF!</definedName>
    <definedName name="FGC">#REF!</definedName>
    <definedName name="fgdfgdzfxczv" localSheetId="20" hidden="1">{#N/A,#N/A,FALSE,"EXPENSE"}</definedName>
    <definedName name="fgdfgdzfxczv" localSheetId="19" hidden="1">{#N/A,#N/A,FALSE,"EXPENSE"}</definedName>
    <definedName name="fgdfgdzfxczv" hidden="1">{#N/A,#N/A,FALSE,"EXPENSE"}</definedName>
    <definedName name="fgdfzdsfASFDAS" localSheetId="20" hidden="1">{#N/A,#N/A,FALSE,"EXPENSE"}</definedName>
    <definedName name="fgdfzdsfASFDAS" localSheetId="19" hidden="1">{#N/A,#N/A,FALSE,"EXPENSE"}</definedName>
    <definedName name="fgdfzdsfASFDAS" hidden="1">{#N/A,#N/A,FALSE,"EXPENSE"}</definedName>
    <definedName name="fgdgdfdvcx" localSheetId="20" hidden="1">{#N/A,#N/A,FALSE,"ALLOC"}</definedName>
    <definedName name="fgdgdfdvcx" localSheetId="19" hidden="1">{#N/A,#N/A,FALSE,"ALLOC"}</definedName>
    <definedName name="fgdgdfdvcx" hidden="1">{#N/A,#N/A,FALSE,"ALLOC"}</definedName>
    <definedName name="fgdsfasdfscc" localSheetId="20" hidden="1">{#N/A,#N/A,FALSE,"ALLOC"}</definedName>
    <definedName name="fgdsfasdfscc" localSheetId="19" hidden="1">{#N/A,#N/A,FALSE,"ALLOC"}</definedName>
    <definedName name="fgdsfasdfscc" hidden="1">{#N/A,#N/A,FALSE,"ALLOC"}</definedName>
    <definedName name="fgdsfdsfd" localSheetId="20" hidden="1">{#N/A,#N/A,FALSE,"EXPENSE"}</definedName>
    <definedName name="fgdsfdsfd" localSheetId="19" hidden="1">{#N/A,#N/A,FALSE,"EXPENSE"}</definedName>
    <definedName name="fgdsfdsfd" hidden="1">{#N/A,#N/A,FALSE,"EXPENSE"}</definedName>
    <definedName name="fhfgdgdg" localSheetId="20" hidden="1">{#N/A,#N/A,FALSE,"EXPENSE"}</definedName>
    <definedName name="fhfgdgdg" localSheetId="19" hidden="1">{#N/A,#N/A,FALSE,"EXPENSE"}</definedName>
    <definedName name="fhfgdgdg" hidden="1">{#N/A,#N/A,FALSE,"EXPENSE"}</definedName>
    <definedName name="fhfhfhfg" localSheetId="20" hidden="1">{#N/A,#N/A,FALSE,"EXPENSE"}</definedName>
    <definedName name="fhfhfhfg" localSheetId="19" hidden="1">{#N/A,#N/A,FALSE,"EXPENSE"}</definedName>
    <definedName name="fhfhfhfg" hidden="1">{#N/A,#N/A,FALSE,"EXPENSE"}</definedName>
    <definedName name="fhgfdgdzfcxvcx" localSheetId="20" hidden="1">{#N/A,#N/A,FALSE,"EXPENSE"}</definedName>
    <definedName name="fhgfdgdzfcxvcx" localSheetId="19" hidden="1">{#N/A,#N/A,FALSE,"EXPENSE"}</definedName>
    <definedName name="fhgfdgdzfcxvcx" hidden="1">{#N/A,#N/A,FALSE,"EXPENSE"}</definedName>
    <definedName name="FI_Tax_Entry_Year" localSheetId="19">#REF!</definedName>
    <definedName name="FI_Tax_Entry_Year">#REF!</definedName>
    <definedName name="fiddlersrecon" localSheetId="20">#REF!</definedName>
    <definedName name="fiddlersrecon" localSheetId="19">#REF!</definedName>
    <definedName name="fiddlersrecon">#REF!</definedName>
    <definedName name="FILENAME" localSheetId="20">#REF!</definedName>
    <definedName name="FILENAME" localSheetId="19">#REF!</definedName>
    <definedName name="FILENAME">#REF!</definedName>
    <definedName name="Filing_Name">#REF!</definedName>
    <definedName name="finance" localSheetId="20" hidden="1">{#N/A,#N/A,TRUE,"CIN-11";#N/A,#N/A,TRUE,"CIN-13";#N/A,#N/A,TRUE,"CIN-14";#N/A,#N/A,TRUE,"CIN-16";#N/A,#N/A,TRUE,"CIN-17";#N/A,#N/A,TRUE,"CIN-18";#N/A,#N/A,TRUE,"CIN Earnings To Fixed Charges";#N/A,#N/A,TRUE,"CIN Financial Ratios";#N/A,#N/A,TRUE,"CIN-IS";#N/A,#N/A,TRUE,"CIN-BS";#N/A,#N/A,TRUE,"CIN-CS";#N/A,#N/A,TRUE,"Invest In Unconsol Subs"}</definedName>
    <definedName name="finance" localSheetId="19" hidden="1">{#N/A,#N/A,TRUE,"CIN-11";#N/A,#N/A,TRUE,"CIN-13";#N/A,#N/A,TRUE,"CIN-14";#N/A,#N/A,TRUE,"CIN-16";#N/A,#N/A,TRUE,"CIN-17";#N/A,#N/A,TRUE,"CIN-18";#N/A,#N/A,TRUE,"CIN Earnings To Fixed Charges";#N/A,#N/A,TRUE,"CIN Financial Ratios";#N/A,#N/A,TRUE,"CIN-IS";#N/A,#N/A,TRUE,"CIN-BS";#N/A,#N/A,TRUE,"CIN-CS";#N/A,#N/A,TRUE,"Invest In Unconsol Subs"}</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L">#REF!</definedName>
    <definedName name="FLCAP2006" localSheetId="20">#REF!</definedName>
    <definedName name="FLCAP2006" localSheetId="19">#REF!</definedName>
    <definedName name="FLCAP2006">#REF!</definedName>
    <definedName name="FLCAP2007" localSheetId="19">#REF!</definedName>
    <definedName name="FLCAP2007">#REF!</definedName>
    <definedName name="FLCAP2008" localSheetId="19">#REF!</definedName>
    <definedName name="FLCAP2008">#REF!</definedName>
    <definedName name="FLCAP2009" localSheetId="19">#REF!</definedName>
    <definedName name="FLCAP2009">#REF!</definedName>
    <definedName name="FLCAP2010" localSheetId="19">#REF!</definedName>
    <definedName name="FLCAP2010">#REF!</definedName>
    <definedName name="FLOM2006" localSheetId="19">#REF!</definedName>
    <definedName name="FLOM2006">#REF!</definedName>
    <definedName name="FLOM2007" localSheetId="19">#REF!</definedName>
    <definedName name="FLOM2007">#REF!</definedName>
    <definedName name="FLOM2008" localSheetId="19">#REF!</definedName>
    <definedName name="FLOM2008">#REF!</definedName>
    <definedName name="FLOM2009" localSheetId="19">#REF!</definedName>
    <definedName name="FLOM2009">#REF!</definedName>
    <definedName name="FLOM2010" localSheetId="19">#REF!</definedName>
    <definedName name="FLOM2010">#REF!</definedName>
    <definedName name="Florida" localSheetId="19">#REF!</definedName>
    <definedName name="Florida">#REF!</definedName>
    <definedName name="Florida_Power_Corporation" localSheetId="19">#REF!</definedName>
    <definedName name="Florida_Power_Corporation">#REF!</definedName>
    <definedName name="FMPAFAC">#REF!</definedName>
    <definedName name="FNI_ADJ">#REF!</definedName>
    <definedName name="FORM" localSheetId="20">#REF!</definedName>
    <definedName name="FORM" localSheetId="19">#REF!</definedName>
    <definedName name="FORM">#REF!</definedName>
    <definedName name="FORM_4626" localSheetId="20">#REF!</definedName>
    <definedName name="FORM_4626" localSheetId="19">#REF!</definedName>
    <definedName name="FORM_4626">#REF!</definedName>
    <definedName name="form1cat" localSheetId="20">#REF!</definedName>
    <definedName name="form1cat">#REF!</definedName>
    <definedName name="FORM42_1A" localSheetId="20">#REF!</definedName>
    <definedName name="FORM42_1A">#REF!</definedName>
    <definedName name="FORM42_2A" localSheetId="20">#REF!</definedName>
    <definedName name="FORM42_2A">#REF!</definedName>
    <definedName name="FORM42_3A">#REF!</definedName>
    <definedName name="FORM42_4A">#REF!</definedName>
    <definedName name="Form42_4P_P13">#REF!</definedName>
    <definedName name="FORM42_6A">#REF!</definedName>
    <definedName name="FORM42_8A_P1">#REF!</definedName>
    <definedName name="FORM42_8A_P10">#REF!</definedName>
    <definedName name="FORM42_8A_P11">#REF!</definedName>
    <definedName name="FORM42_8A_P12">#REF!</definedName>
    <definedName name="FORM42_8A_P13">#REF!</definedName>
    <definedName name="FORM42_8A_P14">#REF!</definedName>
    <definedName name="FORM42_8A_P15">#REF!</definedName>
    <definedName name="FORM42_8A_P16">#REF!</definedName>
    <definedName name="FORM42_8A_P17">#REF!</definedName>
    <definedName name="FORM42_8A_P18">#REF!</definedName>
    <definedName name="FORM42_8A_P19">#REF!</definedName>
    <definedName name="FORM42_8A_P2">#REF!</definedName>
    <definedName name="FORM42_8A_P20">#REF!</definedName>
    <definedName name="FORM42_8A_P3">#REF!</definedName>
    <definedName name="FORM42_8A_P4">#REF!</definedName>
    <definedName name="FORM42_8A_P5">#REF!</definedName>
    <definedName name="FORM42_8A_P6">#REF!</definedName>
    <definedName name="FORM42_8A_P7">#REF!</definedName>
    <definedName name="FORM42_8A_P8">#REF!</definedName>
    <definedName name="FORM42_8A_P9">#REF!</definedName>
    <definedName name="FORM4626" localSheetId="19">#REF!</definedName>
    <definedName name="FORM4626">#REF!</definedName>
    <definedName name="FPCCAP">#REF!</definedName>
    <definedName name="FPSC_Adj_lookup">#REF!</definedName>
    <definedName name="freb" localSheetId="20" hidden="1">{#N/A,#N/A,FALSE,"EXPENSE"}</definedName>
    <definedName name="freb" localSheetId="19" hidden="1">{#N/A,#N/A,FALSE,"EXPENSE"}</definedName>
    <definedName name="freb" hidden="1">{#N/A,#N/A,FALSE,"EXPENSE"}</definedName>
    <definedName name="frt" localSheetId="18" hidden="1">{#N/A,#N/A,FALSE,"Aging Summary";#N/A,#N/A,FALSE,"Ratio Analysis";#N/A,#N/A,FALSE,"Test 120 Day Accts";#N/A,#N/A,FALSE,"Tickmarks"}</definedName>
    <definedName name="frt" localSheetId="20" hidden="1">{#N/A,#N/A,FALSE,"Aging Summary";#N/A,#N/A,FALSE,"Ratio Analysis";#N/A,#N/A,FALSE,"Test 120 Day Accts";#N/A,#N/A,FALSE,"Tickmarks"}</definedName>
    <definedName name="frt" localSheetId="19" hidden="1">{#N/A,#N/A,FALSE,"Aging Summary";#N/A,#N/A,FALSE,"Ratio Analysis";#N/A,#N/A,FALSE,"Test 120 Day Accts";#N/A,#N/A,FALSE,"Tickmarks"}</definedName>
    <definedName name="frt" localSheetId="1" hidden="1">{#N/A,#N/A,FALSE,"Aging Summary";#N/A,#N/A,FALSE,"Ratio Analysis";#N/A,#N/A,FALSE,"Test 120 Day Accts";#N/A,#N/A,FALSE,"Tickmarks"}</definedName>
    <definedName name="frt" hidden="1">{#N/A,#N/A,FALSE,"Aging Summary";#N/A,#N/A,FALSE,"Ratio Analysis";#N/A,#N/A,FALSE,"Test 120 Day Accts";#N/A,#N/A,FALSE,"Tickmarks"}</definedName>
    <definedName name="frwerwerwerfw" localSheetId="20" hidden="1">{#N/A,#N/A,FALSE,"EXPENSE"}</definedName>
    <definedName name="frwerwerwerfw" localSheetId="19" hidden="1">{#N/A,#N/A,FALSE,"EXPENSE"}</definedName>
    <definedName name="frwerwerwerfw" hidden="1">{#N/A,#N/A,FALSE,"EXPENSE"}</definedName>
    <definedName name="frwerwerwerwerfew" localSheetId="20" hidden="1">{#N/A,#N/A,FALSE,"EXPENSE"}</definedName>
    <definedName name="frwerwerwerwerfew" localSheetId="19" hidden="1">{#N/A,#N/A,FALSE,"EXPENSE"}</definedName>
    <definedName name="frwerwerwerwerfew" hidden="1">{#N/A,#N/A,FALSE,"EXPENSE"}</definedName>
    <definedName name="fsadfsdfadfdfwerf" localSheetId="20" hidden="1">{#N/A,#N/A,FALSE,"EXPENSE"}</definedName>
    <definedName name="fsadfsdfadfdfwerf" localSheetId="19" hidden="1">{#N/A,#N/A,FALSE,"EXPENSE"}</definedName>
    <definedName name="fsadfsdfadfdfwerf" hidden="1">{#N/A,#N/A,FALSE,"EXPENSE"}</definedName>
    <definedName name="fsafwaerwer" localSheetId="20" hidden="1">{#N/A,#N/A,FALSE,"EXPENSE"}</definedName>
    <definedName name="fsafwaerwer" localSheetId="19" hidden="1">{#N/A,#N/A,FALSE,"EXPENSE"}</definedName>
    <definedName name="fsafwaerwer" hidden="1">{#N/A,#N/A,FALSE,"EXPENSE"}</definedName>
    <definedName name="fsd" localSheetId="18" hidden="1">{#N/A,#N/A,FALSE,"Aging Summary";#N/A,#N/A,FALSE,"Ratio Analysis";#N/A,#N/A,FALSE,"Test 120 Day Accts";#N/A,#N/A,FALSE,"Tickmarks"}</definedName>
    <definedName name="fsd" localSheetId="20" hidden="1">{#N/A,#N/A,FALSE,"Aging Summary";#N/A,#N/A,FALSE,"Ratio Analysis";#N/A,#N/A,FALSE,"Test 120 Day Accts";#N/A,#N/A,FALSE,"Tickmarks"}</definedName>
    <definedName name="fsd" localSheetId="19" hidden="1">{#N/A,#N/A,FALSE,"Aging Summary";#N/A,#N/A,FALSE,"Ratio Analysis";#N/A,#N/A,FALSE,"Test 120 Day Accts";#N/A,#N/A,FALSE,"Tickmarks"}</definedName>
    <definedName name="fsd" localSheetId="1" hidden="1">{#N/A,#N/A,FALSE,"Aging Summary";#N/A,#N/A,FALSE,"Ratio Analysis";#N/A,#N/A,FALSE,"Test 120 Day Accts";#N/A,#N/A,FALSE,"Tickmarks"}</definedName>
    <definedName name="fsd" hidden="1">{#N/A,#N/A,FALSE,"Aging Summary";#N/A,#N/A,FALSE,"Ratio Analysis";#N/A,#N/A,FALSE,"Test 120 Day Accts";#N/A,#N/A,FALSE,"Tickmarks"}</definedName>
    <definedName name="fsdfadsfdfd" localSheetId="20" hidden="1">{#N/A,#N/A,FALSE,"EXPENSE"}</definedName>
    <definedName name="fsdfadsfdfd" localSheetId="19" hidden="1">{#N/A,#N/A,FALSE,"EXPENSE"}</definedName>
    <definedName name="fsdfadsfdfd" hidden="1">{#N/A,#N/A,FALSE,"EXPENSE"}</definedName>
    <definedName name="fsdfasdfadsf" localSheetId="20" hidden="1">{#N/A,#N/A,FALSE,"EXPENSE"}</definedName>
    <definedName name="fsdfasdfadsf" localSheetId="19" hidden="1">{#N/A,#N/A,FALSE,"EXPENSE"}</definedName>
    <definedName name="fsdfasdfadsf" hidden="1">{#N/A,#N/A,FALSE,"EXPENSE"}</definedName>
    <definedName name="fsdfdfbfvbcvbb" localSheetId="20" hidden="1">{#N/A,#N/A,FALSE,"ALLOC"}</definedName>
    <definedName name="fsdfdfbfvbcvbb" localSheetId="19" hidden="1">{#N/A,#N/A,FALSE,"ALLOC"}</definedName>
    <definedName name="fsdfdfbfvbcvbb" hidden="1">{#N/A,#N/A,FALSE,"ALLOC"}</definedName>
    <definedName name="fsdfdwfdsf" localSheetId="20" hidden="1">{#N/A,#N/A,FALSE,"EXPENSE"}</definedName>
    <definedName name="fsdfdwfdsf" localSheetId="19" hidden="1">{#N/A,#N/A,FALSE,"EXPENSE"}</definedName>
    <definedName name="fsdfdwfdsf" hidden="1">{#N/A,#N/A,FALSE,"EXPENSE"}</definedName>
    <definedName name="fsgrhghj" localSheetId="20" hidden="1">{#N/A,#N/A,FALSE,"ALLOC"}</definedName>
    <definedName name="fsgrhghj" localSheetId="19" hidden="1">{#N/A,#N/A,FALSE,"ALLOC"}</definedName>
    <definedName name="fsgrhghj" hidden="1">{#N/A,#N/A,FALSE,"ALLOC"}</definedName>
    <definedName name="ftyrtdrt" localSheetId="20" hidden="1">{#N/A,#N/A,FALSE,"ALLOC"}</definedName>
    <definedName name="ftyrtdrt" localSheetId="19" hidden="1">{#N/A,#N/A,FALSE,"ALLOC"}</definedName>
    <definedName name="ftyrtdrt" hidden="1">{#N/A,#N/A,FALSE,"ALLOC"}</definedName>
    <definedName name="FuelCurrentTax" localSheetId="20">#REF!</definedName>
    <definedName name="FuelCurrentTax">#REF!</definedName>
    <definedName name="FuelDeferredTax" localSheetId="20">#REF!</definedName>
    <definedName name="FuelDeferredTax">#REF!</definedName>
    <definedName name="FUNC_ALLOCS_CS">#REF!</definedName>
    <definedName name="FUNC_ALLOCS_CSIS">#REF!</definedName>
    <definedName name="FUNC_ALLOCS_GSD">#REF!</definedName>
    <definedName name="FUNC_ALLOCS_GSND">#REF!</definedName>
    <definedName name="FUNC_ALLOCS_GSND100LF">#REF!</definedName>
    <definedName name="FUNC_ALLOCS_IS">#REF!</definedName>
    <definedName name="FUNC_ALLOCS_LS">#REF!</definedName>
    <definedName name="FUNC_ALLOCS_RETAIL">#REF!</definedName>
    <definedName name="FUNC_ALLOCS_RS">#REF!</definedName>
    <definedName name="FY">#REF!</definedName>
    <definedName name="G" localSheetId="20">#REF!</definedName>
    <definedName name="G" localSheetId="19">#REF!</definedName>
    <definedName name="G">#REF!</definedName>
    <definedName name="gbdfgdfdfzvc" localSheetId="20" hidden="1">{#N/A,#N/A,FALSE,"ALLOC"}</definedName>
    <definedName name="gbdfgdfdfzvc" localSheetId="19" hidden="1">{#N/A,#N/A,FALSE,"ALLOC"}</definedName>
    <definedName name="gbdfgdfdfzvc" hidden="1">{#N/A,#N/A,FALSE,"ALLOC"}</definedName>
    <definedName name="gbdfgzdfvvc" localSheetId="20" hidden="1">{#N/A,#N/A,FALSE,"EXPENSE"}</definedName>
    <definedName name="gbdfgzdfvvc" localSheetId="19" hidden="1">{#N/A,#N/A,FALSE,"EXPENSE"}</definedName>
    <definedName name="gbdfgzdfvvc" hidden="1">{#N/A,#N/A,FALSE,"EXPENSE"}</definedName>
    <definedName name="gdfgdvzxcvc" localSheetId="20" hidden="1">{#N/A,#N/A,FALSE,"EXPENSE"}</definedName>
    <definedName name="gdfgdvzxcvc" localSheetId="19" hidden="1">{#N/A,#N/A,FALSE,"EXPENSE"}</definedName>
    <definedName name="gdfgdvzxcvc" hidden="1">{#N/A,#N/A,FALSE,"EXPENSE"}</definedName>
    <definedName name="gdfgdzfdzfvxzc" localSheetId="20" hidden="1">{#N/A,#N/A,FALSE,"ALLOC"}</definedName>
    <definedName name="gdfgdzfdzfvxzc" localSheetId="19" hidden="1">{#N/A,#N/A,FALSE,"ALLOC"}</definedName>
    <definedName name="gdfgdzfdzfvxzc" hidden="1">{#N/A,#N/A,FALSE,"ALLOC"}</definedName>
    <definedName name="gdfgfbcvbcv" localSheetId="20" hidden="1">{#N/A,#N/A,FALSE,"EXPENSE"}</definedName>
    <definedName name="gdfgfbcvbcv" localSheetId="19" hidden="1">{#N/A,#N/A,FALSE,"EXPENSE"}</definedName>
    <definedName name="gdfgfbcvbcv" hidden="1">{#N/A,#N/A,FALSE,"EXPENSE"}</definedName>
    <definedName name="gdfgfvcxvcx" localSheetId="20" hidden="1">{#N/A,#N/A,FALSE,"ALLOC"}</definedName>
    <definedName name="gdfgfvcxvcx" localSheetId="19" hidden="1">{#N/A,#N/A,FALSE,"ALLOC"}</definedName>
    <definedName name="gdfgfvcxvcx" hidden="1">{#N/A,#N/A,FALSE,"ALLOC"}</definedName>
    <definedName name="gdgddgd" localSheetId="20" hidden="1">{#N/A,#N/A,FALSE,"EXPENSE"}</definedName>
    <definedName name="gdgddgd" localSheetId="19" hidden="1">{#N/A,#N/A,FALSE,"EXPENSE"}</definedName>
    <definedName name="gdgddgd" hidden="1">{#N/A,#N/A,FALSE,"EXPENSE"}</definedName>
    <definedName name="gdsfgdcvcx" localSheetId="20" hidden="1">{#N/A,#N/A,FALSE,"EXPENSE"}</definedName>
    <definedName name="gdsfgdcvcx" localSheetId="19" hidden="1">{#N/A,#N/A,FALSE,"EXPENSE"}</definedName>
    <definedName name="gdsfgdcvcx" hidden="1">{#N/A,#N/A,FALSE,"EXPENSE"}</definedName>
    <definedName name="gdsfgdfvgzcxvcxz" localSheetId="20" hidden="1">{#N/A,#N/A,FALSE,"EXPENSE"}</definedName>
    <definedName name="gdsfgdfvgzcxvcxz" localSheetId="19" hidden="1">{#N/A,#N/A,FALSE,"EXPENSE"}</definedName>
    <definedName name="gdsfgdfvgzcxvcxz" hidden="1">{#N/A,#N/A,FALSE,"EXPENSE"}</definedName>
    <definedName name="gdsgdfvcxvxc" localSheetId="20" hidden="1">{#N/A,#N/A,FALSE,"EXPENSE"}</definedName>
    <definedName name="gdsgdfvcxvxc" localSheetId="19" hidden="1">{#N/A,#N/A,FALSE,"EXPENSE"}</definedName>
    <definedName name="gdsgdfvcxvxc" hidden="1">{#N/A,#N/A,FALSE,"EXPENSE"}</definedName>
    <definedName name="gfgsdftesrt" localSheetId="20" hidden="1">{#N/A,#N/A,FALSE,"EXPENSE"}</definedName>
    <definedName name="gfgsdftesrt" localSheetId="19" hidden="1">{#N/A,#N/A,FALSE,"EXPENSE"}</definedName>
    <definedName name="gfgsdftesrt" hidden="1">{#N/A,#N/A,FALSE,"EXPENSE"}</definedName>
    <definedName name="gfhbgfggbvcvcx" localSheetId="20" hidden="1">{#N/A,#N/A,FALSE,"EXPENSE"}</definedName>
    <definedName name="gfhbgfggbvcvcx" localSheetId="19" hidden="1">{#N/A,#N/A,FALSE,"EXPENSE"}</definedName>
    <definedName name="gfhbgfggbvcvcx" hidden="1">{#N/A,#N/A,FALSE,"EXPENSE"}</definedName>
    <definedName name="gfhfgfbcvcv" localSheetId="20" hidden="1">{#N/A,#N/A,FALSE,"EXPENSE"}</definedName>
    <definedName name="gfhfgfbcvcv" localSheetId="19" hidden="1">{#N/A,#N/A,FALSE,"EXPENSE"}</definedName>
    <definedName name="gfhfgfbcvcv" hidden="1">{#N/A,#N/A,FALSE,"EXPENSE"}</definedName>
    <definedName name="gfhfxcxvcxzv" localSheetId="20" hidden="1">{#N/A,#N/A,FALSE,"EXPENSE"}</definedName>
    <definedName name="gfhfxcxvcxzv" localSheetId="19" hidden="1">{#N/A,#N/A,FALSE,"EXPENSE"}</definedName>
    <definedName name="gfhfxcxvcxzv" hidden="1">{#N/A,#N/A,FALSE,"EXPENSE"}</definedName>
    <definedName name="gfhsdzfzasdfSAF" localSheetId="20" hidden="1">{#N/A,#N/A,FALSE,"ALLOC"}</definedName>
    <definedName name="gfhsdzfzasdfSAF" localSheetId="19" hidden="1">{#N/A,#N/A,FALSE,"ALLOC"}</definedName>
    <definedName name="gfhsdzfzasdfSAF" hidden="1">{#N/A,#N/A,FALSE,"ALLOC"}</definedName>
    <definedName name="gfhshyghgf" localSheetId="20" hidden="1">{#N/A,#N/A,FALSE,"EXPENSE"}</definedName>
    <definedName name="gfhshyghgf" localSheetId="19" hidden="1">{#N/A,#N/A,FALSE,"EXPENSE"}</definedName>
    <definedName name="gfhshyghgf" hidden="1">{#N/A,#N/A,FALSE,"EXPENSE"}</definedName>
    <definedName name="gfnhsfgdzvc" localSheetId="20" hidden="1">{#N/A,#N/A,FALSE,"ALLOC"}</definedName>
    <definedName name="gfnhsfgdzvc" localSheetId="19" hidden="1">{#N/A,#N/A,FALSE,"ALLOC"}</definedName>
    <definedName name="gfnhsfgdzvc" hidden="1">{#N/A,#N/A,FALSE,"ALLOC"}</definedName>
    <definedName name="gfsgesrwerwer" localSheetId="20" hidden="1">{#N/A,#N/A,FALSE,"EXPENSE"}</definedName>
    <definedName name="gfsgesrwerwer" localSheetId="19" hidden="1">{#N/A,#N/A,FALSE,"EXPENSE"}</definedName>
    <definedName name="gfsgesrwerwer" hidden="1">{#N/A,#N/A,FALSE,"EXPENSE"}</definedName>
    <definedName name="gggg" localSheetId="20" hidden="1">{#N/A,#N/A,FALSE,"EXPENSE"}</definedName>
    <definedName name="gggg" localSheetId="19" hidden="1">{#N/A,#N/A,FALSE,"EXPENSE"}</definedName>
    <definedName name="gggg" hidden="1">{#N/A,#N/A,FALSE,"EXPENSE"}</definedName>
    <definedName name="ggggg" localSheetId="20" hidden="1">{#N/A,#N/A,FALSE,"EXPENSE"}</definedName>
    <definedName name="ggggg" localSheetId="19" hidden="1">{#N/A,#N/A,FALSE,"EXPENSE"}</definedName>
    <definedName name="ggggg" hidden="1">{#N/A,#N/A,FALSE,"EXPENSE"}</definedName>
    <definedName name="gggggg" localSheetId="20" hidden="1">{#N/A,#N/A,FALSE,"EXPENSE"}</definedName>
    <definedName name="gggggg" localSheetId="19" hidden="1">{#N/A,#N/A,FALSE,"EXPENSE"}</definedName>
    <definedName name="gggggg" hidden="1">{#N/A,#N/A,FALSE,"EXPENSE"}</definedName>
    <definedName name="ghsfgdszfzsdf" localSheetId="20" hidden="1">{#N/A,#N/A,FALSE,"EXPENSE"}</definedName>
    <definedName name="ghsfgdszfzsdf" localSheetId="19" hidden="1">{#N/A,#N/A,FALSE,"EXPENSE"}</definedName>
    <definedName name="ghsfgdszfzsdf" hidden="1">{#N/A,#N/A,FALSE,"EXPENSE"}</definedName>
    <definedName name="glenivyrecon" localSheetId="20">#REF!</definedName>
    <definedName name="glenivyrecon" localSheetId="19">#REF!</definedName>
    <definedName name="glenivyrecon">#REF!</definedName>
    <definedName name="gretertertert" localSheetId="20" hidden="1">{#N/A,#N/A,FALSE,"EXPENSE"}</definedName>
    <definedName name="gretertertert" localSheetId="19" hidden="1">{#N/A,#N/A,FALSE,"EXPENSE"}</definedName>
    <definedName name="gretertertert" hidden="1">{#N/A,#N/A,FALSE,"EXPENSE"}</definedName>
    <definedName name="gsdfgdzcvzcxvc" localSheetId="20" hidden="1">{#N/A,#N/A,FALSE,"EXPENSE"}</definedName>
    <definedName name="gsdfgdzcvzcxvc" localSheetId="19" hidden="1">{#N/A,#N/A,FALSE,"EXPENSE"}</definedName>
    <definedName name="gsdfgdzcvzcxvc" hidden="1">{#N/A,#N/A,FALSE,"EXPENSE"}</definedName>
    <definedName name="gsdfgdzfzdvcxz" localSheetId="20" hidden="1">{#N/A,#N/A,FALSE,"EXPENSE"}</definedName>
    <definedName name="gsdfgdzfzdvcxz" localSheetId="19" hidden="1">{#N/A,#N/A,FALSE,"EXPENSE"}</definedName>
    <definedName name="gsdfgdzfzdvcxz" hidden="1">{#N/A,#N/A,FALSE,"EXPENSE"}</definedName>
    <definedName name="gsdfgzsdfzsdcs" localSheetId="20" hidden="1">{#N/A,#N/A,FALSE,"EXPENSE"}</definedName>
    <definedName name="gsdfgzsdfzsdcs" localSheetId="19" hidden="1">{#N/A,#N/A,FALSE,"EXPENSE"}</definedName>
    <definedName name="gsdfgzsdfzsdcs" hidden="1">{#N/A,#N/A,FALSE,"EXPENSE"}</definedName>
    <definedName name="gsfdgzdfcxv" localSheetId="20" hidden="1">{#N/A,#N/A,FALSE,"EXPENSE"}</definedName>
    <definedName name="gsfdgzdfcxv" localSheetId="19" hidden="1">{#N/A,#N/A,FALSE,"EXPENSE"}</definedName>
    <definedName name="gsfdgzdfcxv" hidden="1">{#N/A,#N/A,FALSE,"EXPENSE"}</definedName>
    <definedName name="H" localSheetId="20">#REF!</definedName>
    <definedName name="H" localSheetId="19">#REF!</definedName>
    <definedName name="H">#REF!</definedName>
    <definedName name="helenrecon" localSheetId="19">#REF!</definedName>
    <definedName name="helenrecon">#REF!</definedName>
    <definedName name="hfgdfdcvc" localSheetId="20" hidden="1">{#N/A,#N/A,FALSE,"EXPENSE"}</definedName>
    <definedName name="hfgdfdcvc" localSheetId="19" hidden="1">{#N/A,#N/A,FALSE,"EXPENSE"}</definedName>
    <definedName name="hfgdfdcvc" hidden="1">{#N/A,#N/A,FALSE,"EXPENSE"}</definedName>
    <definedName name="hgfhngfvbvcb" localSheetId="20" hidden="1">{#N/A,#N/A,FALSE,"EXPENSE"}</definedName>
    <definedName name="hgfhngfvbvcb" localSheetId="19" hidden="1">{#N/A,#N/A,FALSE,"EXPENSE"}</definedName>
    <definedName name="hgfhngfvbvcb" hidden="1">{#N/A,#N/A,FALSE,"EXPENSE"}</definedName>
    <definedName name="hgfhsfdgadgfzdv" localSheetId="20" hidden="1">{#N/A,#N/A,FALSE,"EXPENSE"}</definedName>
    <definedName name="hgfhsfdgadgfzdv" localSheetId="19" hidden="1">{#N/A,#N/A,FALSE,"EXPENSE"}</definedName>
    <definedName name="hgfhsfdgadgfzdv" hidden="1">{#N/A,#N/A,FALSE,"EXPENSE"}</definedName>
    <definedName name="hghfdghfgh" localSheetId="20" hidden="1">{#N/A,#N/A,FALSE,"EXPENSE"}</definedName>
    <definedName name="hghfdghfgh" localSheetId="19" hidden="1">{#N/A,#N/A,FALSE,"EXPENSE"}</definedName>
    <definedName name="hghfdghfgh" hidden="1">{#N/A,#N/A,FALSE,"EXPENSE"}</definedName>
    <definedName name="hgsfdgdzgfdszfds" localSheetId="20" hidden="1">{#N/A,#N/A,FALSE,"EXPENSE"}</definedName>
    <definedName name="hgsfdgdzgfdszfds" localSheetId="19" hidden="1">{#N/A,#N/A,FALSE,"EXPENSE"}</definedName>
    <definedName name="hgsfdgdzgfdszfds" hidden="1">{#N/A,#N/A,FALSE,"EXPENSE"}</definedName>
    <definedName name="hhfghfh" localSheetId="20" hidden="1">{#N/A,#N/A,FALSE,"EXPENSE"}</definedName>
    <definedName name="hhfghfh" localSheetId="19" hidden="1">{#N/A,#N/A,FALSE,"EXPENSE"}</definedName>
    <definedName name="hhfghfh" hidden="1">{#N/A,#N/A,FALSE,"EXPENSE"}</definedName>
    <definedName name="hhgbvxcv" localSheetId="20" hidden="1">{#N/A,#N/A,FALSE,"EXPENSE"}</definedName>
    <definedName name="hhgbvxcv" localSheetId="19" hidden="1">{#N/A,#N/A,FALSE,"EXPENSE"}</definedName>
    <definedName name="hhgbvxcv" hidden="1">{#N/A,#N/A,FALSE,"EXPENSE"}</definedName>
    <definedName name="hhh" localSheetId="20" hidden="1">{#N/A,#N/A,FALSE,"Assessment";#N/A,#N/A,FALSE,"Staffing";#N/A,#N/A,FALSE,"Hires";#N/A,#N/A,FALSE,"Assumptions"}</definedName>
    <definedName name="hhh" localSheetId="19" hidden="1">{#N/A,#N/A,FALSE,"Assessment";#N/A,#N/A,FALSE,"Staffing";#N/A,#N/A,FALSE,"Hires";#N/A,#N/A,FALSE,"Assumptions"}</definedName>
    <definedName name="hhh" hidden="1">{#N/A,#N/A,FALSE,"Assessment";#N/A,#N/A,FALSE,"Staffing";#N/A,#N/A,FALSE,"Hires";#N/A,#N/A,FALSE,"Assumptions"}</definedName>
    <definedName name="hhhh" localSheetId="20" hidden="1">{#N/A,#N/A,FALSE,"EXPENSE"}</definedName>
    <definedName name="hhhh" localSheetId="19" hidden="1">{#N/A,#N/A,FALSE,"EXPENSE"}</definedName>
    <definedName name="hhhh" hidden="1">{#N/A,#N/A,FALSE,"EXPENSE"}</definedName>
    <definedName name="hhhhh" localSheetId="20" hidden="1">{#N/A,#N/A,FALSE,"ALLOC"}</definedName>
    <definedName name="hhhhh" localSheetId="19" hidden="1">{#N/A,#N/A,FALSE,"ALLOC"}</definedName>
    <definedName name="hhhhh" hidden="1">{#N/A,#N/A,FALSE,"ALLOC"}</definedName>
    <definedName name="hjgfhgfhgf" localSheetId="20" hidden="1">{#N/A,#N/A,FALSE,"EXPENSE"}</definedName>
    <definedName name="hjgfhgfhgf" localSheetId="19" hidden="1">{#N/A,#N/A,FALSE,"EXPENSE"}</definedName>
    <definedName name="hjgfhgfhgf" hidden="1">{#N/A,#N/A,FALSE,"EXPENSE"}</definedName>
    <definedName name="hnftgszdgfzsdfv" localSheetId="20" hidden="1">{#N/A,#N/A,FALSE,"EXPENSE"}</definedName>
    <definedName name="hnftgszdgfzsdfv" localSheetId="19" hidden="1">{#N/A,#N/A,FALSE,"EXPENSE"}</definedName>
    <definedName name="hnftgszdgfzsdfv" hidden="1">{#N/A,#N/A,FALSE,"EXPENSE"}</definedName>
    <definedName name="holding1" localSheetId="20">#REF!</definedName>
    <definedName name="holding1" localSheetId="19">#REF!</definedName>
    <definedName name="holding1">#REF!</definedName>
    <definedName name="holding2" localSheetId="19">#REF!</definedName>
    <definedName name="holding2">#REF!</definedName>
    <definedName name="holding3" localSheetId="19">#REF!</definedName>
    <definedName name="holding3">#REF!</definedName>
    <definedName name="Hotel_List">#REF!</definedName>
    <definedName name="HOURS">#REF!</definedName>
    <definedName name="Housing" localSheetId="20">#REF!</definedName>
    <definedName name="Housing" localSheetId="19">#REF!</definedName>
    <definedName name="Housing">#REF!</definedName>
    <definedName name="HRConversionFactors" localSheetId="20">#REF!</definedName>
    <definedName name="HRConversionFactors">#REF!</definedName>
    <definedName name="hshgsgfgdfg" localSheetId="20" hidden="1">{#N/A,#N/A,FALSE,"ALLOC"}</definedName>
    <definedName name="hshgsgfgdfg" localSheetId="19" hidden="1">{#N/A,#N/A,FALSE,"ALLOC"}</definedName>
    <definedName name="hshgsgfgdfg" hidden="1">{#N/A,#N/A,FALSE,"ALLOC"}</definedName>
    <definedName name="HTML_CodePage" hidden="1">1252</definedName>
    <definedName name="HTML_Control" localSheetId="20" hidden="1">{"'Sheet1'!$A$1:$I$89"}</definedName>
    <definedName name="HTML_Control" localSheetId="19" hidden="1">{"'Sheet1'!$A$1:$I$89"}</definedName>
    <definedName name="HTML_Control" hidden="1">{"'Sheet1'!$A$1:$I$89"}</definedName>
    <definedName name="html_control1" localSheetId="20" hidden="1">{"'Sheet1'!$A$1:$I$89"}</definedName>
    <definedName name="html_control1" localSheetId="19" hidden="1">{"'Sheet1'!$A$1:$I$89"}</definedName>
    <definedName name="html_control1" hidden="1">{"'Sheet1'!$A$1:$I$89"}</definedName>
    <definedName name="HTML_Description" hidden="1">""</definedName>
    <definedName name="HTML_Email" hidden="1">""</definedName>
    <definedName name="HTML_Header" localSheetId="1" hidden="1">"Commentary"</definedName>
    <definedName name="HTML_Header" hidden="1">"Commentary"</definedName>
    <definedName name="HTML_LastUpdate" localSheetId="1" hidden="1">"08/14/2003"</definedName>
    <definedName name="HTML_LastUpdate" hidden="1">"08/14/2003"</definedName>
    <definedName name="HTML_LineAfter" hidden="1">FALSE</definedName>
    <definedName name="HTML_LineBefore" hidden="1">FALSE</definedName>
    <definedName name="HTML_Name" localSheetId="1" hidden="1">"Corporate User"</definedName>
    <definedName name="HTML_Name" hidden="1">"Corporate User"</definedName>
    <definedName name="HTML_OBDlg2" hidden="1">TRUE</definedName>
    <definedName name="HTML_OBDlg4" hidden="1">TRUE</definedName>
    <definedName name="HTML_OS" hidden="1">0</definedName>
    <definedName name="HTML_PathFile" localSheetId="1" hidden="1">"C:\WINNT\Profiles\i11485\Desktop\MyHTML.htm"</definedName>
    <definedName name="HTML_PathFile" hidden="1">"C:\WINNT\Profiles\i11485\Desktop\MyHTML.htm"</definedName>
    <definedName name="HTML_Title" localSheetId="1" hidden="1">"New Reporting Summary 8-13-03"</definedName>
    <definedName name="HTML_Title" hidden="1">"New Reporting Summary 8-13-03"</definedName>
    <definedName name="HTML1_1" hidden="1">"'[Performance Report.xls]April Summary Template'!$A$1:$Q$82"</definedName>
    <definedName name="HTML1_10" hidden="1">""</definedName>
    <definedName name="HTML1_11" hidden="1">1</definedName>
    <definedName name="HTML1_12" hidden="1">"C:\MY DOCUMENTS\MyHTML.htm"</definedName>
    <definedName name="HTML1_2" hidden="1">1</definedName>
    <definedName name="HTML1_3" hidden="1">"Performance Report"</definedName>
    <definedName name="HTML1_4" hidden="1">"April Summary Template"</definedName>
    <definedName name="HTML1_5" hidden="1">""</definedName>
    <definedName name="HTML1_6" hidden="1">-4146</definedName>
    <definedName name="HTML1_7" hidden="1">1</definedName>
    <definedName name="HTML1_8" hidden="1">"5/29/97"</definedName>
    <definedName name="HTML1_9" hidden="1">"SIWWIN95"</definedName>
    <definedName name="HTML10_1" hidden="1">"'[97RNKAPR.XLS]North'!$A$1:$H$255"</definedName>
    <definedName name="HTML10_10" hidden="1">""</definedName>
    <definedName name="HTML10_11" hidden="1">1</definedName>
    <definedName name="HTML10_12" hidden="1">"D:\nthrnk.htm"</definedName>
    <definedName name="HTML10_2" hidden="1">1</definedName>
    <definedName name="HTML10_3" hidden="1">"97RNKAPR"</definedName>
    <definedName name="HTML10_4" hidden="1">"North"</definedName>
    <definedName name="HTML10_5" hidden="1">""</definedName>
    <definedName name="HTML10_6" hidden="1">1</definedName>
    <definedName name="HTML10_7" hidden="1">-4146</definedName>
    <definedName name="HTML10_8" hidden="1">"5/22/97"</definedName>
    <definedName name="HTML10_9" hidden="1">"Bell Atlantic"</definedName>
    <definedName name="HTML11_1" hidden="1">"'[97RNKAPR.XLS]South'!$A$1:$H$161"</definedName>
    <definedName name="HTML11_10" hidden="1">""</definedName>
    <definedName name="HTML11_11" hidden="1">1</definedName>
    <definedName name="HTML11_12" hidden="1">"D:\sthrnk.htm"</definedName>
    <definedName name="HTML11_2" hidden="1">1</definedName>
    <definedName name="HTML11_3" hidden="1">"97RNKAPR"</definedName>
    <definedName name="HTML11_4" hidden="1">"South"</definedName>
    <definedName name="HTML11_5" hidden="1">""</definedName>
    <definedName name="HTML11_6" hidden="1">1</definedName>
    <definedName name="HTML11_7" hidden="1">-4146</definedName>
    <definedName name="HTML11_8" hidden="1">"5/22/97"</definedName>
    <definedName name="HTML11_9" hidden="1">"Bell Atlantic"</definedName>
    <definedName name="HTML12_1" hidden="1">"'[97RNKAPR.XLS]Overview'!$A$1:$I$61"</definedName>
    <definedName name="HTML12_10" hidden="1">""</definedName>
    <definedName name="HTML12_11" hidden="1">1</definedName>
    <definedName name="HTML12_12" hidden="1">"D:\rankovw.htm"</definedName>
    <definedName name="HTML12_2" hidden="1">1</definedName>
    <definedName name="HTML12_3" hidden="1">"97RNKAPR"</definedName>
    <definedName name="HTML12_4" hidden="1">"Overview"</definedName>
    <definedName name="HTML12_5" hidden="1">""</definedName>
    <definedName name="HTML12_6" hidden="1">-4146</definedName>
    <definedName name="HTML12_7" hidden="1">-4146</definedName>
    <definedName name="HTML12_8" hidden="1">"5/22/97"</definedName>
    <definedName name="HTML12_9" hidden="1">"Bell Atlantic"</definedName>
    <definedName name="HTML13_1" hidden="1">"'[97RNKAUG.XLS]Regional'!$A$1:$H$225"</definedName>
    <definedName name="HTML13_10" hidden="1">""</definedName>
    <definedName name="HTML13_11" hidden="1">1</definedName>
    <definedName name="HTML13_12" hidden="1">"D:\regrnk.htm"</definedName>
    <definedName name="HTML13_2" hidden="1">1</definedName>
    <definedName name="HTML13_3" hidden="1">"97RNKAUG"</definedName>
    <definedName name="HTML13_4" hidden="1">"Regional"</definedName>
    <definedName name="HTML13_5" hidden="1">""</definedName>
    <definedName name="HTML13_6" hidden="1">1</definedName>
    <definedName name="HTML13_7" hidden="1">1</definedName>
    <definedName name="HTML13_8" hidden="1">"9/16/97"</definedName>
    <definedName name="HTML13_9" hidden="1">"Bell Atlantic"</definedName>
    <definedName name="HTML14_1" hidden="1">"'[97RNKAUG.XLS]ReglSys'!$A$1:$H$179"</definedName>
    <definedName name="HTML14_10" hidden="1">""</definedName>
    <definedName name="HTML14_11" hidden="1">1</definedName>
    <definedName name="HTML14_12" hidden="1">"D:\sernk.htm"</definedName>
    <definedName name="HTML14_2" hidden="1">1</definedName>
    <definedName name="HTML14_3" hidden="1">"97RNKAUG"</definedName>
    <definedName name="HTML14_4" hidden="1">"ReglSys"</definedName>
    <definedName name="HTML14_5" hidden="1">""</definedName>
    <definedName name="HTML14_6" hidden="1">1</definedName>
    <definedName name="HTML14_7" hidden="1">1</definedName>
    <definedName name="HTML14_8" hidden="1">"9/16/97"</definedName>
    <definedName name="HTML14_9" hidden="1">"Bell Atlantic"</definedName>
    <definedName name="HTML15_1" hidden="1">"'[97RNKAUG.XLS]North'!$A$1:$H$261"</definedName>
    <definedName name="HTML15_10" hidden="1">""</definedName>
    <definedName name="HTML15_11" hidden="1">1</definedName>
    <definedName name="HTML15_12" hidden="1">"D:\nthrnk.htm"</definedName>
    <definedName name="HTML15_2" hidden="1">1</definedName>
    <definedName name="HTML15_3" hidden="1">"97RNKAUG"</definedName>
    <definedName name="HTML15_4" hidden="1">"North"</definedName>
    <definedName name="HTML15_5" hidden="1">""</definedName>
    <definedName name="HTML15_6" hidden="1">1</definedName>
    <definedName name="HTML15_7" hidden="1">1</definedName>
    <definedName name="HTML15_8" hidden="1">"9/16/97"</definedName>
    <definedName name="HTML15_9" hidden="1">"Bell Atlantic"</definedName>
    <definedName name="HTML16_1" hidden="1">"'[97RNKAUG.XLS]South'!$A$1:$H$159"</definedName>
    <definedName name="HTML16_10" hidden="1">""</definedName>
    <definedName name="HTML16_11" hidden="1">1</definedName>
    <definedName name="HTML16_12" hidden="1">"D:\sthrnk.htm"</definedName>
    <definedName name="HTML16_2" hidden="1">1</definedName>
    <definedName name="HTML16_3" hidden="1">"97RNKAUG"</definedName>
    <definedName name="HTML16_4" hidden="1">"South"</definedName>
    <definedName name="HTML16_5" hidden="1">""</definedName>
    <definedName name="HTML16_6" hidden="1">1</definedName>
    <definedName name="HTML16_7" hidden="1">1</definedName>
    <definedName name="HTML16_8" hidden="1">"9/16/97"</definedName>
    <definedName name="HTML16_9" hidden="1">"Bell Atlantic"</definedName>
    <definedName name="HTML17_1" hidden="1">"'[97RNK.xls]ReglSys'!$A$1:$H$179"</definedName>
    <definedName name="HTML17_10" hidden="1">""</definedName>
    <definedName name="HTML17_11" hidden="1">1</definedName>
    <definedName name="HTML17_12" hidden="1">"D:\sernk.htm"</definedName>
    <definedName name="HTML17_2" hidden="1">1</definedName>
    <definedName name="HTML17_3" hidden="1">"97RNK"</definedName>
    <definedName name="HTML17_4" hidden="1">"ReglSys"</definedName>
    <definedName name="HTML17_5" hidden="1">""</definedName>
    <definedName name="HTML17_6" hidden="1">1</definedName>
    <definedName name="HTML17_7" hidden="1">1</definedName>
    <definedName name="HTML17_8" hidden="1">"9/16/97"</definedName>
    <definedName name="HTML17_9" hidden="1">"Bell Atlantic"</definedName>
    <definedName name="HTML18_1" hidden="1">"'[97RNKNOV.XLS]Regional'!$A$1:$H$225"</definedName>
    <definedName name="HTML18_10" hidden="1">""</definedName>
    <definedName name="HTML18_11" hidden="1">1</definedName>
    <definedName name="HTML18_12" hidden="1">"D:\regrnk.htm"</definedName>
    <definedName name="HTML18_2" hidden="1">1</definedName>
    <definedName name="HTML18_3" hidden="1">"97RNKNOV"</definedName>
    <definedName name="HTML18_4" hidden="1">"Regional"</definedName>
    <definedName name="HTML18_5" hidden="1">""</definedName>
    <definedName name="HTML18_6" hidden="1">1</definedName>
    <definedName name="HTML18_7" hidden="1">1</definedName>
    <definedName name="HTML18_8" hidden="1">"12/22/97"</definedName>
    <definedName name="HTML18_9" hidden="1">"Bell Atlantic"</definedName>
    <definedName name="HTML19_1" hidden="1">"'[97RNKNOV.XLS]ReglSys'!$A$1:$H$183"</definedName>
    <definedName name="HTML19_10" hidden="1">""</definedName>
    <definedName name="HTML19_11" hidden="1">1</definedName>
    <definedName name="HTML19_12" hidden="1">"D:\sernk.htm"</definedName>
    <definedName name="HTML19_2" hidden="1">1</definedName>
    <definedName name="HTML19_3" hidden="1">"97RNKNOV"</definedName>
    <definedName name="HTML19_4" hidden="1">"ReglSys"</definedName>
    <definedName name="HTML19_5" hidden="1">""</definedName>
    <definedName name="HTML19_6" hidden="1">1</definedName>
    <definedName name="HTML19_7" hidden="1">1</definedName>
    <definedName name="HTML19_8" hidden="1">"12/23/97"</definedName>
    <definedName name="HTML19_9" hidden="1">"Bell Atlantic"</definedName>
    <definedName name="HTML2_1" hidden="1">"'[96RNKNOV.XLS]North'!$A$1:$I$150"</definedName>
    <definedName name="HTML2_10" hidden="1">""</definedName>
    <definedName name="HTML2_11" hidden="1">1</definedName>
    <definedName name="HTML2_12" hidden="1">"D:\nthrnk11.htm"</definedName>
    <definedName name="HTML2_2" hidden="1">1</definedName>
    <definedName name="HTML2_3" hidden="1">"96RNKNOV"</definedName>
    <definedName name="HTML2_4" hidden="1">"North"</definedName>
    <definedName name="HTML2_5" hidden="1">"November - North Rankings"</definedName>
    <definedName name="HTML2_6" hidden="1">-4146</definedName>
    <definedName name="HTML2_7" hidden="1">1</definedName>
    <definedName name="HTML2_8" hidden="1">"1/13/97"</definedName>
    <definedName name="HTML2_9" hidden="1">"Bell Atlantic"</definedName>
    <definedName name="HTML20_1" hidden="1">"'[97RNKNOV.XLS]North'!$A$1:$H$259"</definedName>
    <definedName name="HTML20_10" hidden="1">""</definedName>
    <definedName name="HTML20_11" hidden="1">1</definedName>
    <definedName name="HTML20_12" hidden="1">"D:\nthrnk.htm"</definedName>
    <definedName name="HTML20_2" hidden="1">1</definedName>
    <definedName name="HTML20_3" hidden="1">"97RNKNOV"</definedName>
    <definedName name="HTML20_4" hidden="1">"North"</definedName>
    <definedName name="HTML20_5" hidden="1">""</definedName>
    <definedName name="HTML20_6" hidden="1">1</definedName>
    <definedName name="HTML20_7" hidden="1">1</definedName>
    <definedName name="HTML20_8" hidden="1">"12/23/97"</definedName>
    <definedName name="HTML20_9" hidden="1">"Bell Atlantic"</definedName>
    <definedName name="HTML21_1" hidden="1">"'[97RNKNOV.XLS]South'!$A$1:$H$164"</definedName>
    <definedName name="HTML21_10" hidden="1">""</definedName>
    <definedName name="HTML21_11" hidden="1">1</definedName>
    <definedName name="HTML21_12" hidden="1">"D:\sthrnk.htm"</definedName>
    <definedName name="HTML21_2" hidden="1">1</definedName>
    <definedName name="HTML21_3" hidden="1">"97RNKNOV"</definedName>
    <definedName name="HTML21_4" hidden="1">"South"</definedName>
    <definedName name="HTML21_5" hidden="1">""</definedName>
    <definedName name="HTML21_6" hidden="1">1</definedName>
    <definedName name="HTML21_7" hidden="1">1</definedName>
    <definedName name="HTML21_8" hidden="1">"12/23/97"</definedName>
    <definedName name="HTML21_9" hidden="1">"Bell Atlantic"</definedName>
    <definedName name="HTML22_1" hidden="1">"'[97RNKDEC.XLS]CAM Perf Model'!$A$1:$J$39"</definedName>
    <definedName name="HTML22_10" hidden="1">""</definedName>
    <definedName name="HTML22_11" hidden="1">1</definedName>
    <definedName name="HTML22_12" hidden="1">"D:\perfgrf.htm"</definedName>
    <definedName name="HTML22_2" hidden="1">1</definedName>
    <definedName name="HTML22_3" hidden="1">"97RNKDEC"</definedName>
    <definedName name="HTML22_4" hidden="1">"CAM Perf Model"</definedName>
    <definedName name="HTML22_5" hidden="1">""</definedName>
    <definedName name="HTML22_6" hidden="1">1</definedName>
    <definedName name="HTML22_7" hidden="1">1</definedName>
    <definedName name="HTML22_8" hidden="1">"1/20/98"</definedName>
    <definedName name="HTML22_9" hidden="1">"Bell Atlantic"</definedName>
    <definedName name="HTML23_1" hidden="1">"'[97RNK.xls]Regional'!$A$1:$G$226"</definedName>
    <definedName name="HTML23_10" hidden="1">""</definedName>
    <definedName name="HTML23_11" hidden="1">1</definedName>
    <definedName name="HTML23_12" hidden="1">"D:\regrnk.htm"</definedName>
    <definedName name="HTML23_2" hidden="1">1</definedName>
    <definedName name="HTML23_3" hidden="1">"97RNK"</definedName>
    <definedName name="HTML23_4" hidden="1">"Regional"</definedName>
    <definedName name="HTML23_5" hidden="1">""</definedName>
    <definedName name="HTML23_6" hidden="1">1</definedName>
    <definedName name="HTML23_7" hidden="1">1</definedName>
    <definedName name="HTML23_8" hidden="1">"1/21/98"</definedName>
    <definedName name="HTML23_9" hidden="1">"Bell Atlantic"</definedName>
    <definedName name="HTML24_1" hidden="1">"'[97RNK.xls]ReglSys'!$A$1:$G$186"</definedName>
    <definedName name="HTML24_10" hidden="1">""</definedName>
    <definedName name="HTML24_11" hidden="1">1</definedName>
    <definedName name="HTML24_12" hidden="1">"D:\sernk.htm"</definedName>
    <definedName name="HTML24_2" hidden="1">1</definedName>
    <definedName name="HTML24_3" hidden="1">"97RNK"</definedName>
    <definedName name="HTML24_4" hidden="1">"ReglSys"</definedName>
    <definedName name="HTML24_5" hidden="1">""</definedName>
    <definedName name="HTML24_6" hidden="1">1</definedName>
    <definedName name="HTML24_7" hidden="1">1</definedName>
    <definedName name="HTML24_8" hidden="1">"1/21/98"</definedName>
    <definedName name="HTML24_9" hidden="1">"Bell Atlantic"</definedName>
    <definedName name="HTML25_1" hidden="1">"'[97RNK.xls]North'!$A$1:$G$260"</definedName>
    <definedName name="HTML25_10" hidden="1">""</definedName>
    <definedName name="HTML25_11" hidden="1">1</definedName>
    <definedName name="HTML25_12" hidden="1">"D:\nthrnk.htm"</definedName>
    <definedName name="HTML25_2" hidden="1">1</definedName>
    <definedName name="HTML25_3" hidden="1">"97RNK"</definedName>
    <definedName name="HTML25_4" hidden="1">"North"</definedName>
    <definedName name="HTML25_5" hidden="1">""</definedName>
    <definedName name="HTML25_6" hidden="1">1</definedName>
    <definedName name="HTML25_7" hidden="1">1</definedName>
    <definedName name="HTML25_8" hidden="1">"1/21/98"</definedName>
    <definedName name="HTML25_9" hidden="1">"Bell Atlantic"</definedName>
    <definedName name="HTML26_1" hidden="1">"'[97RNK.xls]South'!$A$1:$G$167"</definedName>
    <definedName name="HTML26_10" hidden="1">""</definedName>
    <definedName name="HTML26_11" hidden="1">1</definedName>
    <definedName name="HTML26_12" hidden="1">"D:\sthrnk.htm"</definedName>
    <definedName name="HTML26_2" hidden="1">1</definedName>
    <definedName name="HTML26_3" hidden="1">"97RNK"</definedName>
    <definedName name="HTML26_4" hidden="1">"South"</definedName>
    <definedName name="HTML26_5" hidden="1">""</definedName>
    <definedName name="HTML26_6" hidden="1">1</definedName>
    <definedName name="HTML26_7" hidden="1">1</definedName>
    <definedName name="HTML26_8" hidden="1">"1/21/98"</definedName>
    <definedName name="HTML26_9" hidden="1">"Bell Atlantic"</definedName>
    <definedName name="HTML27_1" hidden="1">"'[98RANK03.XLS]ReglSys'!$A$1:$H$189"</definedName>
    <definedName name="HTML27_10" hidden="1">""</definedName>
    <definedName name="HTML27_11" hidden="1">1</definedName>
    <definedName name="HTML27_12" hidden="1">"D:\sernk.htm"</definedName>
    <definedName name="HTML27_2" hidden="1">1</definedName>
    <definedName name="HTML27_3" hidden="1">"98RANK03"</definedName>
    <definedName name="HTML27_4" hidden="1">"ReglSys"</definedName>
    <definedName name="HTML27_5" hidden="1">""</definedName>
    <definedName name="HTML27_6" hidden="1">1</definedName>
    <definedName name="HTML27_7" hidden="1">1</definedName>
    <definedName name="HTML27_8" hidden="1">"4/21/98"</definedName>
    <definedName name="HTML27_9" hidden="1">"Bell Atlantic"</definedName>
    <definedName name="HTML28_1" hidden="1">"'[98RANK03.XLS]South'!$A$1:$H$196"</definedName>
    <definedName name="HTML28_10" hidden="1">""</definedName>
    <definedName name="HTML28_11" hidden="1">1</definedName>
    <definedName name="HTML28_12" hidden="1">"D:\sthrnk.htm"</definedName>
    <definedName name="HTML28_2" hidden="1">1</definedName>
    <definedName name="HTML28_3" hidden="1">"98RANK03"</definedName>
    <definedName name="HTML28_4" hidden="1">"South"</definedName>
    <definedName name="HTML28_5" hidden="1">""</definedName>
    <definedName name="HTML28_6" hidden="1">1</definedName>
    <definedName name="HTML28_7" hidden="1">1</definedName>
    <definedName name="HTML28_8" hidden="1">"4/21/98"</definedName>
    <definedName name="HTML28_9" hidden="1">"Bell Atlantic"</definedName>
    <definedName name="HTML29_1" hidden="1">"'[98RANK03.XLS]North'!$A$1:$H$243"</definedName>
    <definedName name="HTML29_10" hidden="1">""</definedName>
    <definedName name="HTML29_11" hidden="1">1</definedName>
    <definedName name="HTML29_12" hidden="1">"D:\nthrnk.htm"</definedName>
    <definedName name="HTML29_2" hidden="1">1</definedName>
    <definedName name="HTML29_3" hidden="1">"98RANK03"</definedName>
    <definedName name="HTML29_4" hidden="1">"North"</definedName>
    <definedName name="HTML29_5" hidden="1">""</definedName>
    <definedName name="HTML29_6" hidden="1">1</definedName>
    <definedName name="HTML29_7" hidden="1">1</definedName>
    <definedName name="HTML29_8" hidden="1">"4/21/98"</definedName>
    <definedName name="HTML29_9" hidden="1">"Bell Atlantic"</definedName>
    <definedName name="HTML3_1" hidden="1">"'[96RNKNOV.XLS]South'!$A$1:$I$100"</definedName>
    <definedName name="HTML3_10" hidden="1">""</definedName>
    <definedName name="HTML3_11" hidden="1">1</definedName>
    <definedName name="HTML3_12" hidden="1">"D:\sthrnk11.htm"</definedName>
    <definedName name="HTML3_2" hidden="1">1</definedName>
    <definedName name="HTML3_3" hidden="1">"96RNKNOV"</definedName>
    <definedName name="HTML3_4" hidden="1">"South"</definedName>
    <definedName name="HTML3_5" hidden="1">"November - South Rankings"</definedName>
    <definedName name="HTML3_6" hidden="1">-4146</definedName>
    <definedName name="HTML3_7" hidden="1">1</definedName>
    <definedName name="HTML3_8" hidden="1">"1/13/97"</definedName>
    <definedName name="HTML3_9" hidden="1">"Bell Atlantic"</definedName>
    <definedName name="HTML30_1" hidden="1">"'[98RNK.XLS]Regional'!$A$1:$H$232"</definedName>
    <definedName name="HTML30_10" hidden="1">""</definedName>
    <definedName name="HTML30_11" hidden="1">1</definedName>
    <definedName name="HTML30_12" hidden="1">"D:\regrnk.htm"</definedName>
    <definedName name="HTML30_2" hidden="1">1</definedName>
    <definedName name="HTML30_3" hidden="1">"98RNK"</definedName>
    <definedName name="HTML30_4" hidden="1">"Regional"</definedName>
    <definedName name="HTML30_5" hidden="1">""</definedName>
    <definedName name="HTML30_6" hidden="1">1</definedName>
    <definedName name="HTML30_7" hidden="1">1</definedName>
    <definedName name="HTML30_8" hidden="1">"5/21/98"</definedName>
    <definedName name="HTML30_9" hidden="1">"Bell Atlantic"</definedName>
    <definedName name="HTML31_1" hidden="1">"'[98RNK.XLS]ReglSys'!$A$1:$H$186"</definedName>
    <definedName name="HTML31_10" hidden="1">""</definedName>
    <definedName name="HTML31_11" hidden="1">1</definedName>
    <definedName name="HTML31_12" hidden="1">"D:\sernk.htm"</definedName>
    <definedName name="HTML31_2" hidden="1">1</definedName>
    <definedName name="HTML31_3" hidden="1">"98RNK"</definedName>
    <definedName name="HTML31_4" hidden="1">"ReglSys"</definedName>
    <definedName name="HTML31_5" hidden="1">""</definedName>
    <definedName name="HTML31_6" hidden="1">1</definedName>
    <definedName name="HTML31_7" hidden="1">1</definedName>
    <definedName name="HTML31_8" hidden="1">"5/21/98"</definedName>
    <definedName name="HTML31_9" hidden="1">"Bell Atlantic"</definedName>
    <definedName name="HTML32_1" hidden="1">"'[98RNK.XLS]MidAtlantic'!$A$1:$H$244"</definedName>
    <definedName name="HTML32_10" hidden="1">""</definedName>
    <definedName name="HTML32_11" hidden="1">1</definedName>
    <definedName name="HTML32_12" hidden="1">"D:\nthrnk.htm"</definedName>
    <definedName name="HTML32_2" hidden="1">1</definedName>
    <definedName name="HTML32_3" hidden="1">"98RNK"</definedName>
    <definedName name="HTML32_4" hidden="1">"MidAtlantic"</definedName>
    <definedName name="HTML32_5" hidden="1">""</definedName>
    <definedName name="HTML32_6" hidden="1">1</definedName>
    <definedName name="HTML32_7" hidden="1">1</definedName>
    <definedName name="HTML32_8" hidden="1">"5/21/98"</definedName>
    <definedName name="HTML32_9" hidden="1">"Bell Atlantic"</definedName>
    <definedName name="HTML33_1" hidden="1">"'[98RNK.XLS]Gateway'!$A$1:$H$192"</definedName>
    <definedName name="HTML33_10" hidden="1">""</definedName>
    <definedName name="HTML33_11" hidden="1">1</definedName>
    <definedName name="HTML33_12" hidden="1">"D:\sthrnk.htm"</definedName>
    <definedName name="HTML33_2" hidden="1">1</definedName>
    <definedName name="HTML33_3" hidden="1">"98RNK"</definedName>
    <definedName name="HTML33_4" hidden="1">"Gateway"</definedName>
    <definedName name="HTML33_5" hidden="1">""</definedName>
    <definedName name="HTML33_6" hidden="1">1</definedName>
    <definedName name="HTML33_7" hidden="1">1</definedName>
    <definedName name="HTML33_8" hidden="1">"5/21/98"</definedName>
    <definedName name="HTML33_9" hidden="1">"Bell Atlantic"</definedName>
    <definedName name="HTML34_1" hidden="1">"'[98RANK05.XLS]Regional'!$A$1:$H$232"</definedName>
    <definedName name="HTML34_10" hidden="1">""</definedName>
    <definedName name="HTML34_11" hidden="1">1</definedName>
    <definedName name="HTML34_12" hidden="1">"D:\regrnk.htm"</definedName>
    <definedName name="HTML34_2" hidden="1">1</definedName>
    <definedName name="HTML34_3" hidden="1">"98RANK05"</definedName>
    <definedName name="HTML34_4" hidden="1">"Regional"</definedName>
    <definedName name="HTML34_5" hidden="1">""</definedName>
    <definedName name="HTML34_6" hidden="1">1</definedName>
    <definedName name="HTML34_7" hidden="1">1</definedName>
    <definedName name="HTML34_8" hidden="1">"6/18/98"</definedName>
    <definedName name="HTML34_9" hidden="1">"Bell Atlantic"</definedName>
    <definedName name="HTML35_1" hidden="1">"'[98RANK05.XLS]ReglSys'!$A$1:$H$186"</definedName>
    <definedName name="HTML35_10" hidden="1">""</definedName>
    <definedName name="HTML35_11" hidden="1">1</definedName>
    <definedName name="HTML35_12" hidden="1">"D:\sernk.htm"</definedName>
    <definedName name="HTML35_2" hidden="1">1</definedName>
    <definedName name="HTML35_3" hidden="1">"98RANK05"</definedName>
    <definedName name="HTML35_4" hidden="1">"ReglSys"</definedName>
    <definedName name="HTML35_5" hidden="1">""</definedName>
    <definedName name="HTML35_6" hidden="1">1</definedName>
    <definedName name="HTML35_7" hidden="1">1</definedName>
    <definedName name="HTML35_8" hidden="1">"6/18/98"</definedName>
    <definedName name="HTML35_9" hidden="1">"Bell Atlantic"</definedName>
    <definedName name="HTML36_1" hidden="1">"'[98RANK05.XLS]MidAtlantic'!$A$1:$H$245"</definedName>
    <definedName name="HTML36_10" hidden="1">""</definedName>
    <definedName name="HTML36_11" hidden="1">1</definedName>
    <definedName name="HTML36_12" hidden="1">"D:\nthrnk.htm"</definedName>
    <definedName name="HTML36_2" hidden="1">1</definedName>
    <definedName name="HTML36_3" hidden="1">"98RANK05"</definedName>
    <definedName name="HTML36_4" hidden="1">"MidAtlantic"</definedName>
    <definedName name="HTML36_5" hidden="1">""</definedName>
    <definedName name="HTML36_6" hidden="1">1</definedName>
    <definedName name="HTML36_7" hidden="1">1</definedName>
    <definedName name="HTML36_8" hidden="1">"6/18/98"</definedName>
    <definedName name="HTML36_9" hidden="1">"Bell Atlantic"</definedName>
    <definedName name="HTML37_1" hidden="1">"'[98RANK05.XLS]Gateway'!$A$1:$H$191"</definedName>
    <definedName name="HTML37_10" hidden="1">""</definedName>
    <definedName name="HTML37_11" hidden="1">1</definedName>
    <definedName name="HTML37_12" hidden="1">"D:\sthrnk.htm"</definedName>
    <definedName name="HTML37_2" hidden="1">1</definedName>
    <definedName name="HTML37_3" hidden="1">"98RANK05"</definedName>
    <definedName name="HTML37_4" hidden="1">"Gateway"</definedName>
    <definedName name="HTML37_5" hidden="1">""</definedName>
    <definedName name="HTML37_6" hidden="1">1</definedName>
    <definedName name="HTML37_7" hidden="1">1</definedName>
    <definedName name="HTML37_8" hidden="1">"6/18/98"</definedName>
    <definedName name="HTML37_9" hidden="1">"Bell Atlantic"</definedName>
    <definedName name="HTML38_1" hidden="1">"'[98RNK.xls]ReglSys'!$A$1:$H$186"</definedName>
    <definedName name="HTML38_10" hidden="1">""</definedName>
    <definedName name="HTML38_11" hidden="1">1</definedName>
    <definedName name="HTML38_12" hidden="1">"D:\sernk.htm"</definedName>
    <definedName name="HTML38_2" hidden="1">1</definedName>
    <definedName name="HTML38_3" hidden="1">"98RNK"</definedName>
    <definedName name="HTML38_4" hidden="1">"ReglSys"</definedName>
    <definedName name="HTML38_5" hidden="1">""</definedName>
    <definedName name="HTML38_6" hidden="1">1</definedName>
    <definedName name="HTML38_7" hidden="1">1</definedName>
    <definedName name="HTML38_8" hidden="1">"8/20/98"</definedName>
    <definedName name="HTML38_9" hidden="1">"Bell Atlantic"</definedName>
    <definedName name="HTML39_1" hidden="1">"'[98RANK07.XLS]ReglSys'!$A$1:$H$186"</definedName>
    <definedName name="HTML39_10" hidden="1">""</definedName>
    <definedName name="HTML39_11" hidden="1">1</definedName>
    <definedName name="HTML39_12" hidden="1">"D:\sernk.htm"</definedName>
    <definedName name="HTML39_2" hidden="1">1</definedName>
    <definedName name="HTML39_3" hidden="1">"98RANK07"</definedName>
    <definedName name="HTML39_4" hidden="1">"ReglSys"</definedName>
    <definedName name="HTML39_5" hidden="1">""</definedName>
    <definedName name="HTML39_6" hidden="1">1</definedName>
    <definedName name="HTML39_7" hidden="1">1</definedName>
    <definedName name="HTML39_8" hidden="1">"8/20/98"</definedName>
    <definedName name="HTML39_9" hidden="1">"Bell Atlantic"</definedName>
    <definedName name="HTML4_1" hidden="1">"'[96RNKNOV.XLS]SE Rankings'!$A$1:$I$17"</definedName>
    <definedName name="HTML4_10" hidden="1">""</definedName>
    <definedName name="HTML4_11" hidden="1">1</definedName>
    <definedName name="HTML4_12" hidden="1">"D:\sernk11.htm"</definedName>
    <definedName name="HTML4_2" hidden="1">1</definedName>
    <definedName name="HTML4_3" hidden="1">"96RNKNOV"</definedName>
    <definedName name="HTML4_4" hidden="1">"SE Rankings"</definedName>
    <definedName name="HTML4_5" hidden="1">"November - SE Rankings"</definedName>
    <definedName name="HTML4_6" hidden="1">-4146</definedName>
    <definedName name="HTML4_7" hidden="1">1</definedName>
    <definedName name="HTML4_8" hidden="1">"1/13/97"</definedName>
    <definedName name="HTML4_9" hidden="1">"Bell Atlantic"</definedName>
    <definedName name="HTML40_1" hidden="1">"'[98RANK07.XLS]MidAtlantic'!$A$1:$H$246"</definedName>
    <definedName name="HTML40_10" hidden="1">""</definedName>
    <definedName name="HTML40_11" hidden="1">1</definedName>
    <definedName name="HTML40_12" hidden="1">"D:\nthrnk.htm"</definedName>
    <definedName name="HTML40_2" hidden="1">1</definedName>
    <definedName name="HTML40_3" hidden="1">"98RANK07"</definedName>
    <definedName name="HTML40_4" hidden="1">"MidAtlantic"</definedName>
    <definedName name="HTML40_5" hidden="1">""</definedName>
    <definedName name="HTML40_6" hidden="1">1</definedName>
    <definedName name="HTML40_7" hidden="1">1</definedName>
    <definedName name="HTML40_8" hidden="1">"8/20/98"</definedName>
    <definedName name="HTML40_9" hidden="1">"Bell Atlantic"</definedName>
    <definedName name="HTML41_1" hidden="1">"'[98RANK07.XLS]Gateway'!$A$1:$H$193"</definedName>
    <definedName name="HTML41_10" hidden="1">""</definedName>
    <definedName name="HTML41_11" hidden="1">1</definedName>
    <definedName name="HTML41_12" hidden="1">"D:\sthrnk.htm"</definedName>
    <definedName name="HTML41_2" hidden="1">1</definedName>
    <definedName name="HTML41_3" hidden="1">"98RANK07"</definedName>
    <definedName name="HTML41_4" hidden="1">"Gateway"</definedName>
    <definedName name="HTML41_5" hidden="1">""</definedName>
    <definedName name="HTML41_6" hidden="1">1</definedName>
    <definedName name="HTML41_7" hidden="1">1</definedName>
    <definedName name="HTML41_8" hidden="1">"8/20/98"</definedName>
    <definedName name="HTML41_9" hidden="1">"Bell Atlantic"</definedName>
    <definedName name="HTML5_1" hidden="1">"'[96RNKNOV.XLS]Appl. Spec.'!$A$1:$O$183"</definedName>
    <definedName name="HTML5_10" hidden="1">""</definedName>
    <definedName name="HTML5_11" hidden="1">1</definedName>
    <definedName name="HTML5_12" hidden="1">"D:\asrnk11.htm"</definedName>
    <definedName name="HTML5_2" hidden="1">1</definedName>
    <definedName name="HTML5_3" hidden="1">"96RNKNOV"</definedName>
    <definedName name="HTML5_4" hidden="1">"Appl. Spec."</definedName>
    <definedName name="HTML5_5" hidden="1">"November - AS/ASM Rankings"</definedName>
    <definedName name="HTML5_6" hidden="1">-4146</definedName>
    <definedName name="HTML5_7" hidden="1">1</definedName>
    <definedName name="HTML5_8" hidden="1">"1/13/97"</definedName>
    <definedName name="HTML5_9" hidden="1">"Bell Atlantic"</definedName>
    <definedName name="HTML6_1" hidden="1">"'[97RNK.xls]North'!$A$1:$H$255"</definedName>
    <definedName name="HTML6_10" hidden="1">""</definedName>
    <definedName name="HTML6_11" hidden="1">1</definedName>
    <definedName name="HTML6_12" hidden="1">"D:\nthrnk.htm"</definedName>
    <definedName name="HTML6_2" hidden="1">1</definedName>
    <definedName name="HTML6_3" hidden="1">"97RNK"</definedName>
    <definedName name="HTML6_4" hidden="1">"North"</definedName>
    <definedName name="HTML6_5" hidden="1">""</definedName>
    <definedName name="HTML6_6" hidden="1">1</definedName>
    <definedName name="HTML6_7" hidden="1">1</definedName>
    <definedName name="HTML6_8" hidden="1">"3/24/97"</definedName>
    <definedName name="HTML6_9" hidden="1">"Bell Atlantic"</definedName>
    <definedName name="HTML7_1" hidden="1">"'[97RNK.xls]South'!$A$1:$H$159"</definedName>
    <definedName name="HTML7_10" hidden="1">""</definedName>
    <definedName name="HTML7_11" hidden="1">1</definedName>
    <definedName name="HTML7_12" hidden="1">"D:\sthrnk.htm"</definedName>
    <definedName name="HTML7_2" hidden="1">1</definedName>
    <definedName name="HTML7_3" hidden="1">"97RNK"</definedName>
    <definedName name="HTML7_4" hidden="1">"South"</definedName>
    <definedName name="HTML7_5" hidden="1">""</definedName>
    <definedName name="HTML7_6" hidden="1">1</definedName>
    <definedName name="HTML7_7" hidden="1">1</definedName>
    <definedName name="HTML7_8" hidden="1">"3/24/97"</definedName>
    <definedName name="HTML7_9" hidden="1">"Bell Atlantic"</definedName>
    <definedName name="HTML8_1" hidden="1">"'[97RNKAPR.XLS]Regional'!$A$1:$H$227"</definedName>
    <definedName name="HTML8_10" hidden="1">""</definedName>
    <definedName name="HTML8_11" hidden="1">1</definedName>
    <definedName name="HTML8_12" hidden="1">"D:\regrnk.htm"</definedName>
    <definedName name="HTML8_2" hidden="1">1</definedName>
    <definedName name="HTML8_3" hidden="1">"97RNKAPR"</definedName>
    <definedName name="HTML8_4" hidden="1">"Regional"</definedName>
    <definedName name="HTML8_5" hidden="1">""</definedName>
    <definedName name="HTML8_6" hidden="1">1</definedName>
    <definedName name="HTML8_7" hidden="1">-4146</definedName>
    <definedName name="HTML8_8" hidden="1">"5/22/97"</definedName>
    <definedName name="HTML8_9" hidden="1">"Bell Atlantic"</definedName>
    <definedName name="HTML9_1" hidden="1">"'[97RNKAPR.XLS]ReglSys'!$A$1:$H$173"</definedName>
    <definedName name="HTML9_10" hidden="1">""</definedName>
    <definedName name="HTML9_11" hidden="1">1</definedName>
    <definedName name="HTML9_12" hidden="1">"D:\sernk.htm"</definedName>
    <definedName name="HTML9_2" hidden="1">1</definedName>
    <definedName name="HTML9_3" hidden="1">"97RNKAPR"</definedName>
    <definedName name="HTML9_4" hidden="1">"ReglSys"</definedName>
    <definedName name="HTML9_5" hidden="1">""</definedName>
    <definedName name="HTML9_6" hidden="1">1</definedName>
    <definedName name="HTML9_7" hidden="1">-4146</definedName>
    <definedName name="HTML9_8" hidden="1">"5/22/97"</definedName>
    <definedName name="HTML9_9" hidden="1">"Bell Atlantic"</definedName>
    <definedName name="HTMLCount" hidden="1">1</definedName>
    <definedName name="htyrtyfghfg" localSheetId="20" hidden="1">{#N/A,#N/A,FALSE,"EXPENSE"}</definedName>
    <definedName name="htyrtyfghfg" localSheetId="19" hidden="1">{#N/A,#N/A,FALSE,"EXPENSE"}</definedName>
    <definedName name="htyrtyfghfg" hidden="1">{#N/A,#N/A,FALSE,"EXPENSE"}</definedName>
    <definedName name="ID_sorted" localSheetId="20">#REF!</definedName>
    <definedName name="ID_sorted" localSheetId="19">#REF!</definedName>
    <definedName name="ID_sorted">#REF!</definedName>
    <definedName name="Identifier" localSheetId="20">#REF!</definedName>
    <definedName name="Identifier">#REF!</definedName>
    <definedName name="iiittuty" localSheetId="20" hidden="1">{#N/A,#N/A,FALSE,"EXPENSE"}</definedName>
    <definedName name="iiittuty" localSheetId="19" hidden="1">{#N/A,#N/A,FALSE,"EXPENSE"}</definedName>
    <definedName name="iiittuty" hidden="1">{#N/A,#N/A,FALSE,"EXPENSE"}</definedName>
    <definedName name="importlease">#REF!</definedName>
    <definedName name="In.3" localSheetId="20">#REF!</definedName>
    <definedName name="In.3" localSheetId="19">#REF!</definedName>
    <definedName name="In.3">#REF!</definedName>
    <definedName name="INACTIVE" localSheetId="19">#REF!</definedName>
    <definedName name="INACTIVE">#REF!</definedName>
    <definedName name="IND_09">#REF!</definedName>
    <definedName name="INDEX" localSheetId="20">#REF!</definedName>
    <definedName name="INDEX" localSheetId="19">#REF!</definedName>
    <definedName name="INDEX">#REF!</definedName>
    <definedName name="INPUT" localSheetId="19">#REF!</definedName>
    <definedName name="INPUT">#REF!</definedName>
    <definedName name="INPUT_1" localSheetId="19">#REF!</definedName>
    <definedName name="INPUT_1">#REF!</definedName>
    <definedName name="INPUT_2" localSheetId="19">#REF!</definedName>
    <definedName name="INPUT_2">#REF!</definedName>
    <definedName name="Input_Month">#REF!</definedName>
    <definedName name="INPUT2">#REF!</definedName>
    <definedName name="InputColumns">#REF!</definedName>
    <definedName name="INSUR" localSheetId="20">#REF!</definedName>
    <definedName name="INSUR" localSheetId="19">#REF!</definedName>
    <definedName name="INSUR">#REF!</definedName>
    <definedName name="Insurance1" localSheetId="19">#REF!</definedName>
    <definedName name="Insurance1">#REF!</definedName>
    <definedName name="Insurance2" localSheetId="19">#REF!</definedName>
    <definedName name="Insurance2">#REF!</definedName>
    <definedName name="INT_TAX_DEF" localSheetId="19">#REF!</definedName>
    <definedName name="INT_TAX_DEF">#REF!</definedName>
    <definedName name="INT_TAX_DEF2" localSheetId="19">#REF!</definedName>
    <definedName name="INT_TAX_DEF2">#REF!</definedName>
    <definedName name="INTER_CO_PROFIT" localSheetId="19">#REF!</definedName>
    <definedName name="INTER_CO_PROFIT">#REF!</definedName>
    <definedName name="Inter_Unit_Acct">#REF!</definedName>
    <definedName name="INTERCO" localSheetId="19">#REF!</definedName>
    <definedName name="INTERCO">#REF!</definedName>
    <definedName name="Interest" localSheetId="19">#REF!</definedName>
    <definedName name="Interest">#REF!</definedName>
    <definedName name="InterestSynch">#REF!</definedName>
    <definedName name="INVENTORY" localSheetId="19">#REF!</definedName>
    <definedName name="INVENTOR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localSheetId="20" hidden="1">"c3460"</definedName>
    <definedName name="IQ_CAPITALIZED_INTEREST" localSheetId="19" hidden="1">"c3460"</definedName>
    <definedName name="IQ_CAPITALIZED_INTEREST" localSheetId="1" hidden="1">"c3460"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localSheetId="20" hidden="1">"c116"</definedName>
    <definedName name="IQ_CASH_ACQUIRE_CF" localSheetId="19" hidden="1">"c116"</definedName>
    <definedName name="IQ_CASH_ACQUIRE_CF" localSheetId="1" hidden="1">"c116"</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20" hidden="1">42912.3910416667</definedName>
    <definedName name="IQ_NAMES_REVISION_DATE_" localSheetId="19" hidden="1">42912.3910416667</definedName>
    <definedName name="IQ_NAMES_REVISION_DATE_" localSheetId="1" hidden="1">40661.3016898148</definedName>
    <definedName name="IQ_NAMES_REVISION_DATE_" hidden="1">43647.5008912037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localSheetId="20" hidden="1">"c1023"</definedName>
    <definedName name="IQ_OUTSTANDING_FILING_DATE" localSheetId="19" hidden="1">"c1023"</definedName>
    <definedName name="IQ_OUTSTANDING_FILING_DATE" localSheetId="1" hidden="1">"c1023"</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39477.4477083333</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u" localSheetId="18" hidden="1">{#N/A,#N/A,FALSE,"Aging Summary";#N/A,#N/A,FALSE,"Ratio Analysis";#N/A,#N/A,FALSE,"Test 120 Day Accts";#N/A,#N/A,FALSE,"Tickmarks"}</definedName>
    <definedName name="iu" localSheetId="20" hidden="1">{#N/A,#N/A,FALSE,"Aging Summary";#N/A,#N/A,FALSE,"Ratio Analysis";#N/A,#N/A,FALSE,"Test 120 Day Accts";#N/A,#N/A,FALSE,"Tickmarks"}</definedName>
    <definedName name="iu" localSheetId="19" hidden="1">{#N/A,#N/A,FALSE,"Aging Summary";#N/A,#N/A,FALSE,"Ratio Analysis";#N/A,#N/A,FALSE,"Test 120 Day Accts";#N/A,#N/A,FALSE,"Tickmarks"}</definedName>
    <definedName name="iu" localSheetId="1" hidden="1">{#N/A,#N/A,FALSE,"Aging Summary";#N/A,#N/A,FALSE,"Ratio Analysis";#N/A,#N/A,FALSE,"Test 120 Day Accts";#N/A,#N/A,FALSE,"Tickmarks"}</definedName>
    <definedName name="iu" hidden="1">{#N/A,#N/A,FALSE,"Aging Summary";#N/A,#N/A,FALSE,"Ratio Analysis";#N/A,#N/A,FALSE,"Test 120 Day Accts";#N/A,#N/A,FALSE,"Tickmarks"}</definedName>
    <definedName name="iuiyiiyi" localSheetId="20" hidden="1">{#N/A,#N/A,FALSE,"EXPENSE"}</definedName>
    <definedName name="iuiyiiyi" localSheetId="19" hidden="1">{#N/A,#N/A,FALSE,"EXPENSE"}</definedName>
    <definedName name="iuiyiiyi" hidden="1">{#N/A,#N/A,FALSE,"EXPENSE"}</definedName>
    <definedName name="iutyutytyu" localSheetId="20" hidden="1">{#N/A,#N/A,FALSE,"EXPENSE"}</definedName>
    <definedName name="iutyutytyu" localSheetId="19" hidden="1">{#N/A,#N/A,FALSE,"EXPENSE"}</definedName>
    <definedName name="iutyutytyu" hidden="1">{#N/A,#N/A,FALSE,"EXPENSE"}</definedName>
    <definedName name="jack" localSheetId="20">#REF!</definedName>
    <definedName name="jack" localSheetId="19">#REF!</definedName>
    <definedName name="jack">#REF!</definedName>
    <definedName name="JE_REV_ADJ">#REF!</definedName>
    <definedName name="JE27Recon" localSheetId="20">#REF!</definedName>
    <definedName name="JE27Recon">#REF!</definedName>
    <definedName name="jgjddd" localSheetId="20" hidden="1">{#N/A,#N/A,FALSE,"EXPENSE"}</definedName>
    <definedName name="jgjddd" localSheetId="19" hidden="1">{#N/A,#N/A,FALSE,"EXPENSE"}</definedName>
    <definedName name="jgjddd" hidden="1">{#N/A,#N/A,FALSE,"EXPENSE"}</definedName>
    <definedName name="jgjfgjghj" localSheetId="20" hidden="1">{#N/A,#N/A,FALSE,"EXPENSE"}</definedName>
    <definedName name="jgjfgjghj" localSheetId="19" hidden="1">{#N/A,#N/A,FALSE,"EXPENSE"}</definedName>
    <definedName name="jgjfgjghj" hidden="1">{#N/A,#N/A,FALSE,"EXPENSE"}</definedName>
    <definedName name="jgjghfhd" localSheetId="20" hidden="1">{#N/A,#N/A,FALSE,"EXPENSE"}</definedName>
    <definedName name="jgjghfhd" localSheetId="19" hidden="1">{#N/A,#N/A,FALSE,"EXPENSE"}</definedName>
    <definedName name="jgjghfhd" hidden="1">{#N/A,#N/A,FALSE,"EXPENSE"}</definedName>
    <definedName name="jgjythfg" localSheetId="20" hidden="1">{#N/A,#N/A,FALSE,"EXPENSE"}</definedName>
    <definedName name="jgjythfg" localSheetId="19" hidden="1">{#N/A,#N/A,FALSE,"EXPENSE"}</definedName>
    <definedName name="jgjythfg" hidden="1">{#N/A,#N/A,FALSE,"EXPENSE"}</definedName>
    <definedName name="jh">36731.3668144675</definedName>
    <definedName name="jj" localSheetId="20" hidden="1">{"Page 1",#N/A,FALSE,"Sheet1";"Page 2",#N/A,FALSE,"Sheet1"}</definedName>
    <definedName name="jj" localSheetId="19" hidden="1">{"Page 1",#N/A,FALSE,"Sheet1";"Page 2",#N/A,FALSE,"Sheet1"}</definedName>
    <definedName name="jj" hidden="1">{"Page 1",#N/A,FALSE,"Sheet1";"Page 2",#N/A,FALSE,"Sheet1"}</definedName>
    <definedName name="jjj" localSheetId="20" hidden="1">{#N/A,#N/A,FALSE,"Assessment";#N/A,#N/A,FALSE,"Staffing";#N/A,#N/A,FALSE,"Hires";#N/A,#N/A,FALSE,"Assumptions"}</definedName>
    <definedName name="jjj" localSheetId="19" hidden="1">{#N/A,#N/A,FALSE,"Assessment";#N/A,#N/A,FALSE,"Staffing";#N/A,#N/A,FALSE,"Hires";#N/A,#N/A,FALSE,"Assumptions"}</definedName>
    <definedName name="jjj" hidden="1">{#N/A,#N/A,FALSE,"Assessment";#N/A,#N/A,FALSE,"Staffing";#N/A,#N/A,FALSE,"Hires";#N/A,#N/A,FALSE,"Assumptions"}</definedName>
    <definedName name="jjjj" localSheetId="20" hidden="1">{#N/A,#N/A,FALSE,"EXPENSE"}</definedName>
    <definedName name="jjjj" localSheetId="19" hidden="1">{#N/A,#N/A,FALSE,"EXPENSE"}</definedName>
    <definedName name="jjjj" hidden="1">{#N/A,#N/A,FALSE,"EXPENSE"}</definedName>
    <definedName name="jjjjjjjj" localSheetId="20" hidden="1">OFFSET(CompRange1Main,9,0,COUNTA(CompRange1Main)-COUNTA(#REF!),1)</definedName>
    <definedName name="jjjjjjjj" localSheetId="19" hidden="1">OFFSET(CompRange1Main,9,0,COUNTA(CompRange1Main)-COUNTA(#REF!),1)</definedName>
    <definedName name="jjjjjjjj" hidden="1">OFFSET(CompRange1Main,9,0,COUNTA(CompRange1Main)-COUNTA(#REF!),1)</definedName>
    <definedName name="jnhjhjggh" localSheetId="20" hidden="1">{#N/A,#N/A,FALSE,"EXPENSE"}</definedName>
    <definedName name="jnhjhjggh" localSheetId="19" hidden="1">{#N/A,#N/A,FALSE,"EXPENSE"}</definedName>
    <definedName name="jnhjhjggh" hidden="1">{#N/A,#N/A,FALSE,"EXPENSE"}</definedName>
    <definedName name="jnmhgjdbcxbvc" localSheetId="20" hidden="1">{#N/A,#N/A,FALSE,"EXPENSE"}</definedName>
    <definedName name="jnmhgjdbcxbvc" localSheetId="19" hidden="1">{#N/A,#N/A,FALSE,"EXPENSE"}</definedName>
    <definedName name="jnmhgjdbcxbvc" hidden="1">{#N/A,#N/A,FALSE,"EXPENSE"}</definedName>
    <definedName name="Joint_owner">#REF!</definedName>
    <definedName name="jukyukyujkyjm" localSheetId="20" hidden="1">{#N/A,#N/A,FALSE,"EXPENSE"}</definedName>
    <definedName name="jukyukyujkyjm" localSheetId="19" hidden="1">{#N/A,#N/A,FALSE,"EXPENSE"}</definedName>
    <definedName name="jukyukyujkyjm" hidden="1">{#N/A,#N/A,FALSE,"EXPENSE"}</definedName>
    <definedName name="July_Act">#REF!</definedName>
    <definedName name="July_lables">#REF!</definedName>
    <definedName name="JUNEPAGE">#REF!</definedName>
    <definedName name="JUNEWORKSHEET">#REF!</definedName>
    <definedName name="JURIS" localSheetId="20">#REF!</definedName>
    <definedName name="JURIS">#REF!</definedName>
    <definedName name="juyjghjghjgt" localSheetId="20" hidden="1">{#N/A,#N/A,FALSE,"EXPENSE"}</definedName>
    <definedName name="juyjghjghjgt" localSheetId="19" hidden="1">{#N/A,#N/A,FALSE,"EXPENSE"}</definedName>
    <definedName name="juyjghjghjgt" hidden="1">{#N/A,#N/A,FALSE,"EXPENSE"}</definedName>
    <definedName name="jytuyutyu" localSheetId="20" hidden="1">{#N/A,#N/A,FALSE,"EXPENSE"}</definedName>
    <definedName name="jytuyutyu" localSheetId="19" hidden="1">{#N/A,#N/A,FALSE,"EXPENSE"}</definedName>
    <definedName name="jytuyutyu" hidden="1">{#N/A,#N/A,FALSE,"EXPENSE"}</definedName>
    <definedName name="k" localSheetId="20" hidden="1">{"Page 1",#N/A,FALSE,"Sheet1";"Page 2",#N/A,FALSE,"Sheet1"}</definedName>
    <definedName name="k" hidden="1">{"Page 1",#N/A,FALSE,"Sheet1";"Page 2",#N/A,FALSE,"Sheet1"}</definedName>
    <definedName name="K200_A">#REF!</definedName>
    <definedName name="K202_A">#REF!</definedName>
    <definedName name="K204_A">#REF!</definedName>
    <definedName name="K220_A">#REF!</definedName>
    <definedName name="K240_A">#REF!</definedName>
    <definedName name="K242_A">#REF!</definedName>
    <definedName name="K244_A">#REF!</definedName>
    <definedName name="K246_A">#REF!</definedName>
    <definedName name="K248_A">#REF!</definedName>
    <definedName name="K627_A">#REF!</definedName>
    <definedName name="KAW" localSheetId="20" hidden="1">#REF!</definedName>
    <definedName name="KAW" localSheetId="19" hidden="1">#REF!</definedName>
    <definedName name="KAW" hidden="1">#REF!</definedName>
    <definedName name="kgkgjkghkj" localSheetId="20" hidden="1">{#N/A,#N/A,FALSE,"EXPENSE"}</definedName>
    <definedName name="kgkgjkghkj" localSheetId="19" hidden="1">{#N/A,#N/A,FALSE,"EXPENSE"}</definedName>
    <definedName name="kgkgjkghkj" hidden="1">{#N/A,#N/A,FALSE,"EXPENSE"}</definedName>
    <definedName name="khgkjgkghkhj" localSheetId="20" hidden="1">{#N/A,#N/A,FALSE,"EXPENSE"}</definedName>
    <definedName name="khgkjgkghkhj" localSheetId="19" hidden="1">{#N/A,#N/A,FALSE,"EXPENSE"}</definedName>
    <definedName name="khgkjgkghkhj" hidden="1">{#N/A,#N/A,FALSE,"EXPENSE"}</definedName>
    <definedName name="khkhkhkh" localSheetId="20" hidden="1">{#N/A,#N/A,FALSE,"EXPENSE"}</definedName>
    <definedName name="khkhkhkh" localSheetId="19" hidden="1">{#N/A,#N/A,FALSE,"EXPENSE"}</definedName>
    <definedName name="khkhkhkh" hidden="1">{#N/A,#N/A,FALSE,"EXPENSE"}</definedName>
    <definedName name="kjb">36734.3045148148</definedName>
    <definedName name="kkhkjhkjh" localSheetId="20" hidden="1">{#N/A,#N/A,FALSE,"EXPENSE"}</definedName>
    <definedName name="kkhkjhkjh" localSheetId="19" hidden="1">{#N/A,#N/A,FALSE,"EXPENSE"}</definedName>
    <definedName name="kkhkjhkjh" hidden="1">{#N/A,#N/A,FALSE,"EXPENSE"}</definedName>
    <definedName name="kkk" localSheetId="18" hidden="1">{#N/A,#N/A,FALSE,"Aging Summary";#N/A,#N/A,FALSE,"Ratio Analysis";#N/A,#N/A,FALSE,"Test 120 Day Accts";#N/A,#N/A,FALSE,"Tickmarks"}</definedName>
    <definedName name="kkk" localSheetId="20" hidden="1">{#N/A,#N/A,FALSE,"Aging Summary";#N/A,#N/A,FALSE,"Ratio Analysis";#N/A,#N/A,FALSE,"Test 120 Day Accts";#N/A,#N/A,FALSE,"Tickmarks"}</definedName>
    <definedName name="kkk" localSheetId="19" hidden="1">{#N/A,#N/A,FALSE,"Aging Summary";#N/A,#N/A,FALSE,"Ratio Analysis";#N/A,#N/A,FALSE,"Test 120 Day Accts";#N/A,#N/A,FALSE,"Tickmarks"}</definedName>
    <definedName name="kkk" localSheetId="1" hidden="1">{#N/A,#N/A,FALSE,"Aging Summary";#N/A,#N/A,FALSE,"Ratio Analysis";#N/A,#N/A,FALSE,"Test 120 Day Accts";#N/A,#N/A,FALSE,"Tickmarks"}</definedName>
    <definedName name="kkk" hidden="1">{#N/A,#N/A,FALSE,"Aging Summary";#N/A,#N/A,FALSE,"Ratio Analysis";#N/A,#N/A,FALSE,"Test 120 Day Accts";#N/A,#N/A,FALSE,"Tickmarks"}</definedName>
    <definedName name="kuhgjghjghj" localSheetId="20" hidden="1">{#N/A,#N/A,FALSE,"ALLOC"}</definedName>
    <definedName name="kuhgjghjghj" localSheetId="19" hidden="1">{#N/A,#N/A,FALSE,"ALLOC"}</definedName>
    <definedName name="kuhgjghjghj" hidden="1">{#N/A,#N/A,FALSE,"ALLOC"}</definedName>
    <definedName name="kyukytjgdhfgfd" localSheetId="20" hidden="1">{#N/A,#N/A,FALSE,"EXPENSE"}</definedName>
    <definedName name="kyukytjgdhfgfd" localSheetId="19" hidden="1">{#N/A,#N/A,FALSE,"EXPENSE"}</definedName>
    <definedName name="kyukytjgdhfgfd" hidden="1">{#N/A,#N/A,FALSE,"EXPENSE"}</definedName>
    <definedName name="LABOR_DATA">#REF!</definedName>
    <definedName name="LABRATE">#REF!</definedName>
    <definedName name="LAG" localSheetId="19">#REF!</definedName>
    <definedName name="LAG">#REF!</definedName>
    <definedName name="left1" localSheetId="20">#REF!</definedName>
    <definedName name="left1" localSheetId="19">#REF!</definedName>
    <definedName name="left1">#REF!</definedName>
    <definedName name="left2" localSheetId="19">#REF!</definedName>
    <definedName name="left2">#REF!</definedName>
    <definedName name="Legal" localSheetId="19">#REF!</definedName>
    <definedName name="Legal">#REF!</definedName>
    <definedName name="LIAB" localSheetId="19">#REF!</definedName>
    <definedName name="LIAB">#REF!</definedName>
    <definedName name="LIAISON" localSheetId="19">#REF!</definedName>
    <definedName name="LIAISON">#REF!</definedName>
    <definedName name="LIFEDEP" localSheetId="19">#REF!</definedName>
    <definedName name="LIFEDEP">#REF!</definedName>
    <definedName name="LIFEDEPHARRIS" localSheetId="19">#REF!</definedName>
    <definedName name="LIFEDEPHARRIS">#REF!</definedName>
    <definedName name="Lightning2002">#REF!</definedName>
    <definedName name="Lightning2003">#REF!</definedName>
    <definedName name="Lightning2004">#REF!</definedName>
    <definedName name="limcount" hidden="1">1</definedName>
    <definedName name="Line">#REF!</definedName>
    <definedName name="LINE01" localSheetId="20">#REF!</definedName>
    <definedName name="LINE01" localSheetId="19">#REF!</definedName>
    <definedName name="LINE01">#REF!</definedName>
    <definedName name="LINE02" localSheetId="19">#REF!</definedName>
    <definedName name="LINE02">#REF!</definedName>
    <definedName name="LINE04" localSheetId="19">#REF!</definedName>
    <definedName name="LINE04">#REF!</definedName>
    <definedName name="LINE05" localSheetId="19">#REF!</definedName>
    <definedName name="LINE05">#REF!</definedName>
    <definedName name="LINE06" localSheetId="19">#REF!</definedName>
    <definedName name="LINE06">#REF!</definedName>
    <definedName name="LINE07" localSheetId="19">#REF!</definedName>
    <definedName name="LINE07">#REF!</definedName>
    <definedName name="LINE08" localSheetId="19">#REF!</definedName>
    <definedName name="LINE08">#REF!</definedName>
    <definedName name="LINE09" localSheetId="19">#REF!</definedName>
    <definedName name="LINE09">#REF!</definedName>
    <definedName name="LINE1" localSheetId="19">#REF!</definedName>
    <definedName name="LINE1">#REF!</definedName>
    <definedName name="LINE10" localSheetId="19">#REF!</definedName>
    <definedName name="LINE10">#REF!</definedName>
    <definedName name="LINE12" localSheetId="19">#REF!</definedName>
    <definedName name="LINE12">#REF!</definedName>
    <definedName name="LINE13" localSheetId="19">#REF!</definedName>
    <definedName name="LINE13">#REF!</definedName>
    <definedName name="LINE14" localSheetId="19">#REF!</definedName>
    <definedName name="LINE14">#REF!</definedName>
    <definedName name="LINE15" localSheetId="19">#REF!</definedName>
    <definedName name="LINE15">#REF!</definedName>
    <definedName name="LINE16" localSheetId="19">#REF!</definedName>
    <definedName name="LINE16">#REF!</definedName>
    <definedName name="LINE17" localSheetId="19">#REF!</definedName>
    <definedName name="LINE17">#REF!</definedName>
    <definedName name="LINE18" localSheetId="19">#REF!</definedName>
    <definedName name="LINE18">#REF!</definedName>
    <definedName name="LINE19" localSheetId="19">#REF!</definedName>
    <definedName name="LINE19">#REF!</definedName>
    <definedName name="LINE2" localSheetId="19">#REF!</definedName>
    <definedName name="LINE2">#REF!</definedName>
    <definedName name="LINE20" localSheetId="19">#REF!</definedName>
    <definedName name="LINE20">#REF!</definedName>
    <definedName name="LINE21" localSheetId="19">#REF!</definedName>
    <definedName name="LINE21">#REF!</definedName>
    <definedName name="LINE22" localSheetId="19">#REF!</definedName>
    <definedName name="LINE22">#REF!</definedName>
    <definedName name="LINE23" localSheetId="19">#REF!</definedName>
    <definedName name="LINE23">#REF!</definedName>
    <definedName name="LINE24" localSheetId="19">#REF!</definedName>
    <definedName name="LINE24">#REF!</definedName>
    <definedName name="LINE25" localSheetId="19">#REF!</definedName>
    <definedName name="LINE25">#REF!</definedName>
    <definedName name="LINE26" localSheetId="19">#REF!</definedName>
    <definedName name="LINE26">#REF!</definedName>
    <definedName name="LINE4" localSheetId="19">#REF!</definedName>
    <definedName name="LINE4">#REF!</definedName>
    <definedName name="LINE5" localSheetId="20">#REF!</definedName>
    <definedName name="LINE5" localSheetId="19">#REF!</definedName>
    <definedName name="LINE5">#REF!</definedName>
    <definedName name="LINE6" localSheetId="19">#REF!</definedName>
    <definedName name="LINE6">#REF!</definedName>
    <definedName name="Line7" localSheetId="19">#REF!</definedName>
    <definedName name="Line7">#REF!</definedName>
    <definedName name="LINE8" localSheetId="19">#REF!</definedName>
    <definedName name="LINE8">#REF!</definedName>
    <definedName name="LINE9" localSheetId="19">#REF!</definedName>
    <definedName name="LINE9">#REF!</definedName>
    <definedName name="LineOps2004">#REF!</definedName>
    <definedName name="ListOffset" hidden="1">1</definedName>
    <definedName name="lk" localSheetId="18" hidden="1">{#N/A,#N/A,FALSE,"Aging Summary";#N/A,#N/A,FALSE,"Ratio Analysis";#N/A,#N/A,FALSE,"Test 120 Day Accts";#N/A,#N/A,FALSE,"Tickmarks"}</definedName>
    <definedName name="lk" localSheetId="20" hidden="1">{#N/A,#N/A,FALSE,"Aging Summary";#N/A,#N/A,FALSE,"Ratio Analysis";#N/A,#N/A,FALSE,"Test 120 Day Accts";#N/A,#N/A,FALSE,"Tickmarks"}</definedName>
    <definedName name="lk" localSheetId="19" hidden="1">{#N/A,#N/A,FALSE,"Aging Summary";#N/A,#N/A,FALSE,"Ratio Analysis";#N/A,#N/A,FALSE,"Test 120 Day Accts";#N/A,#N/A,FALSE,"Tickmarks"}</definedName>
    <definedName name="lk" localSheetId="1" hidden="1">{#N/A,#N/A,FALSE,"Aging Summary";#N/A,#N/A,FALSE,"Ratio Analysis";#N/A,#N/A,FALSE,"Test 120 Day Accts";#N/A,#N/A,FALSE,"Tickmarks"}</definedName>
    <definedName name="lk" hidden="1">{#N/A,#N/A,FALSE,"Aging Summary";#N/A,#N/A,FALSE,"Ratio Analysis";#N/A,#N/A,FALSE,"Test 120 Day Accts";#N/A,#N/A,FALSE,"Tickmarks"}</definedName>
    <definedName name="lkfyhjfghfdgdgf" localSheetId="20" hidden="1">{#N/A,#N/A,FALSE,"ALLOC"}</definedName>
    <definedName name="lkfyhjfghfdgdgf" localSheetId="19" hidden="1">{#N/A,#N/A,FALSE,"ALLOC"}</definedName>
    <definedName name="lkfyhjfghfdgdgf" hidden="1">{#N/A,#N/A,FALSE,"ALLOC"}</definedName>
    <definedName name="lkj" localSheetId="20" hidden="1">{#N/A,#N/A,FALSE,"Assessment";#N/A,#N/A,FALSE,"Staffing";#N/A,#N/A,FALSE,"Hires";#N/A,#N/A,FALSE,"Assumptions"}</definedName>
    <definedName name="lkj" localSheetId="19" hidden="1">{#N/A,#N/A,FALSE,"Assessment";#N/A,#N/A,FALSE,"Staffing";#N/A,#N/A,FALSE,"Hires";#N/A,#N/A,FALSE,"Assumptions"}</definedName>
    <definedName name="lkj" hidden="1">{#N/A,#N/A,FALSE,"Assessment";#N/A,#N/A,FALSE,"Staffing";#N/A,#N/A,FALSE,"Hires";#N/A,#N/A,FALSE,"Assumptions"}</definedName>
    <definedName name="lkjh" localSheetId="20" hidden="1">{#N/A,#N/A,TRUE,"CIN-11";#N/A,#N/A,TRUE,"CIN-13";#N/A,#N/A,TRUE,"CIN-14";#N/A,#N/A,TRUE,"CIN-16";#N/A,#N/A,TRUE,"CIN-17";#N/A,#N/A,TRUE,"CIN-18";#N/A,#N/A,TRUE,"CIN Earnings To Fixed Charges";#N/A,#N/A,TRUE,"CIN Financial Ratios";#N/A,#N/A,TRUE,"CIN-IS";#N/A,#N/A,TRUE,"CIN-BS";#N/A,#N/A,TRUE,"CIN-CS";#N/A,#N/A,TRUE,"Invest In Unconsol Subs"}</definedName>
    <definedName name="lkjh" localSheetId="19" hidden="1">{#N/A,#N/A,TRUE,"CIN-11";#N/A,#N/A,TRUE,"CIN-13";#N/A,#N/A,TRUE,"CIN-14";#N/A,#N/A,TRUE,"CIN-16";#N/A,#N/A,TRUE,"CIN-17";#N/A,#N/A,TRUE,"CIN-18";#N/A,#N/A,TRUE,"CIN Earnings To Fixed Charges";#N/A,#N/A,TRUE,"CIN Financial Ratios";#N/A,#N/A,TRUE,"CIN-IS";#N/A,#N/A,TRUE,"CIN-BS";#N/A,#N/A,TRUE,"CIN-CS";#N/A,#N/A,TRUE,"Invest In Unconsol Subs"}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lku" localSheetId="18" hidden="1">{#N/A,#N/A,FALSE,"Aging Summary";#N/A,#N/A,FALSE,"Ratio Analysis";#N/A,#N/A,FALSE,"Test 120 Day Accts";#N/A,#N/A,FALSE,"Tickmarks"}</definedName>
    <definedName name="lku" localSheetId="20" hidden="1">{#N/A,#N/A,FALSE,"Aging Summary";#N/A,#N/A,FALSE,"Ratio Analysis";#N/A,#N/A,FALSE,"Test 120 Day Accts";#N/A,#N/A,FALSE,"Tickmarks"}</definedName>
    <definedName name="lku" localSheetId="19" hidden="1">{#N/A,#N/A,FALSE,"Aging Summary";#N/A,#N/A,FALSE,"Ratio Analysis";#N/A,#N/A,FALSE,"Test 120 Day Accts";#N/A,#N/A,FALSE,"Tickmarks"}</definedName>
    <definedName name="lku" localSheetId="1" hidden="1">{#N/A,#N/A,FALSE,"Aging Summary";#N/A,#N/A,FALSE,"Ratio Analysis";#N/A,#N/A,FALSE,"Test 120 Day Accts";#N/A,#N/A,FALSE,"Tickmarks"}</definedName>
    <definedName name="lku" hidden="1">{#N/A,#N/A,FALSE,"Aging Summary";#N/A,#N/A,FALSE,"Ratio Analysis";#N/A,#N/A,FALSE,"Test 120 Day Accts";#N/A,#N/A,FALSE,"Tickmarks"}</definedName>
    <definedName name="ll" localSheetId="20" hidden="1">{#N/A,#N/A,FALSE,"Aging Summary";#N/A,#N/A,FALSE,"Ratio Analysis";#N/A,#N/A,FALSE,"Test 120 Day Accts";#N/A,#N/A,FALSE,"Tickmarks"}</definedName>
    <definedName name="ll" localSheetId="19" hidden="1">{#N/A,#N/A,FALSE,"Aging Summary";#N/A,#N/A,FALSE,"Ratio Analysis";#N/A,#N/A,FALSE,"Test 120 Day Accts";#N/A,#N/A,FALSE,"Tickmarks"}</definedName>
    <definedName name="ll" hidden="1">{#N/A,#N/A,FALSE,"Aging Summary";#N/A,#N/A,FALSE,"Ratio Analysis";#N/A,#N/A,FALSE,"Test 120 Day Accts";#N/A,#N/A,FALSE,"Tickmarks"}</definedName>
    <definedName name="lll" localSheetId="18" hidden="1">{#N/A,#N/A,FALSE,"Aging Summary";#N/A,#N/A,FALSE,"Ratio Analysis";#N/A,#N/A,FALSE,"Test 120 Day Accts";#N/A,#N/A,FALSE,"Tickmarks"}</definedName>
    <definedName name="lll" localSheetId="20" hidden="1">{#N/A,#N/A,FALSE,"Aging Summary";#N/A,#N/A,FALSE,"Ratio Analysis";#N/A,#N/A,FALSE,"Test 120 Day Accts";#N/A,#N/A,FALSE,"Tickmarks"}</definedName>
    <definedName name="lll" localSheetId="19" hidden="1">{#N/A,#N/A,FALSE,"Aging Summary";#N/A,#N/A,FALSE,"Ratio Analysis";#N/A,#N/A,FALSE,"Test 120 Day Accts";#N/A,#N/A,FALSE,"Tickmarks"}</definedName>
    <definedName name="lll" localSheetId="1" hidden="1">{#N/A,#N/A,FALSE,"Aging Summary";#N/A,#N/A,FALSE,"Ratio Analysis";#N/A,#N/A,FALSE,"Test 120 Day Accts";#N/A,#N/A,FALSE,"Tickmarks"}</definedName>
    <definedName name="lll" hidden="1">{#N/A,#N/A,FALSE,"Aging Summary";#N/A,#N/A,FALSE,"Ratio Analysis";#N/A,#N/A,FALSE,"Test 120 Day Accts";#N/A,#N/A,FALSE,"Tickmarks"}</definedName>
    <definedName name="lllllll" localSheetId="20" hidden="1">{#N/A,#N/A,FALSE,"EXPENSE"}</definedName>
    <definedName name="lllllll" localSheetId="19" hidden="1">{#N/A,#N/A,FALSE,"EXPENSE"}</definedName>
    <definedName name="lllllll" hidden="1">{#N/A,#N/A,FALSE,"EXPENSE"}</definedName>
    <definedName name="llmmn" localSheetId="20" hidden="1">{#N/A,#N/A,FALSE,"EXPENSE"}</definedName>
    <definedName name="llmmn" localSheetId="19" hidden="1">{#N/A,#N/A,FALSE,"EXPENSE"}</definedName>
    <definedName name="llmmn" hidden="1">{#N/A,#N/A,FALSE,"EXPENSE"}</definedName>
    <definedName name="llw">#REF!</definedName>
    <definedName name="LOAD_GROWTH_PROJECTS2003">#REF!</definedName>
    <definedName name="LOAD_GROWTH_PROJECTS2004">#REF!</definedName>
    <definedName name="LoadGrowth">#REF!</definedName>
    <definedName name="LOBBYING" localSheetId="20">#REF!</definedName>
    <definedName name="LOBBYING" localSheetId="19">#REF!</definedName>
    <definedName name="LOBBYING">#REF!</definedName>
    <definedName name="LOCALSALES" localSheetId="19">#REF!</definedName>
    <definedName name="LOCALSALES">#REF!</definedName>
    <definedName name="LRC">#REF!</definedName>
    <definedName name="LRC_Costs">#REF!</definedName>
    <definedName name="LT_PEC">#REF!</definedName>
    <definedName name="LT_TETCO">#REF!</definedName>
    <definedName name="LT_TGC">#REF!</definedName>
    <definedName name="LTIP" localSheetId="19">#REF!</definedName>
    <definedName name="LTIP">#REF!</definedName>
    <definedName name="LTIPpg1" localSheetId="19">#REF!</definedName>
    <definedName name="LTIPpg1">#REF!</definedName>
    <definedName name="LTIPpg2" localSheetId="19">#REF!</definedName>
    <definedName name="LTIPpg2">#REF!</definedName>
    <definedName name="LTREC">#REF!</definedName>
    <definedName name="LYN" localSheetId="19">#REF!</definedName>
    <definedName name="LYN">#REF!</definedName>
    <definedName name="m" localSheetId="20" hidden="1">{"Page 1",#N/A,FALSE,"Sheet1";"Page 2",#N/A,FALSE,"Sheet1"}</definedName>
    <definedName name="m" hidden="1">{"Page 1",#N/A,FALSE,"Sheet1";"Page 2",#N/A,FALSE,"Sheet1"}</definedName>
    <definedName name="M_1" localSheetId="20">#REF!</definedName>
    <definedName name="M_1" localSheetId="19">#REF!</definedName>
    <definedName name="M_1">#REF!</definedName>
    <definedName name="M_PlaceofPath" hidden="1">"F:\HDEMOTT\DATA\vdf\amt_vdf.xls"</definedName>
    <definedName name="MACRS">#REF!</definedName>
    <definedName name="MACRS_Lives">#REF!</definedName>
    <definedName name="MACRSSchedule">#REF!</definedName>
    <definedName name="MACRSYear">#REF!</definedName>
    <definedName name="MAIN" localSheetId="20">#REF!</definedName>
    <definedName name="MAIN" localSheetId="19">#REF!</definedName>
    <definedName name="MAIN">#REF!</definedName>
    <definedName name="Map" localSheetId="20">#REF!</definedName>
    <definedName name="Map">#REF!</definedName>
    <definedName name="MapJobTypes" localSheetId="20">#REF!</definedName>
    <definedName name="MapJobTypes">#REF!</definedName>
    <definedName name="MAR_1" localSheetId="20">#REF!</definedName>
    <definedName name="MAR_1" localSheetId="19">#REF!</definedName>
    <definedName name="MAR_1">#REF!</definedName>
    <definedName name="MAR_3" localSheetId="20">#REF!</definedName>
    <definedName name="MAR_3" localSheetId="19">#REF!</definedName>
    <definedName name="MAR_3">#REF!</definedName>
    <definedName name="MARCH_PAGE">#REF!</definedName>
    <definedName name="MARCHWORKSHEET">#REF!</definedName>
    <definedName name="Marine1" localSheetId="20">#REF!</definedName>
    <definedName name="Marine1" localSheetId="19">#REF!</definedName>
    <definedName name="Marine1">#REF!</definedName>
    <definedName name="Marine2" localSheetId="19">#REF!</definedName>
    <definedName name="Marine2">#REF!</definedName>
    <definedName name="Marine3" localSheetId="19">#REF!</definedName>
    <definedName name="Marine3">#REF!</definedName>
    <definedName name="MARY_T" localSheetId="19">#REF!</definedName>
    <definedName name="MARY_T">#REF!</definedName>
    <definedName name="May1Forecast" localSheetId="20" hidden="1">{"Page 1",#N/A,FALSE,"Sheet1";"Page 2",#N/A,FALSE,"Sheet1"}</definedName>
    <definedName name="May1Forecast" localSheetId="19" hidden="1">{"Page 1",#N/A,FALSE,"Sheet1";"Page 2",#N/A,FALSE,"Sheet1"}</definedName>
    <definedName name="May1Forecast" hidden="1">{"Page 1",#N/A,FALSE,"Sheet1";"Page 2",#N/A,FALSE,"Sheet1"}</definedName>
    <definedName name="MayForecast" localSheetId="20" hidden="1">{"Page 1",#N/A,FALSE,"Sheet1";"Page 2",#N/A,FALSE,"Sheet1"}</definedName>
    <definedName name="MayForecast" localSheetId="19" hidden="1">{"Page 1",#N/A,FALSE,"Sheet1";"Page 2",#N/A,FALSE,"Sheet1"}</definedName>
    <definedName name="MayForecast" hidden="1">{"Page 1",#N/A,FALSE,"Sheet1";"Page 2",#N/A,FALSE,"Sheet1"}</definedName>
    <definedName name="MCLLBR">#REF!</definedName>
    <definedName name="medicalrecon" localSheetId="20">#REF!</definedName>
    <definedName name="medicalrecon" localSheetId="19">#REF!</definedName>
    <definedName name="medicalrecon">#REF!</definedName>
    <definedName name="MEHINST">#REF!</definedName>
    <definedName name="MEHLBR">#REF!</definedName>
    <definedName name="MEHMAT">#REF!</definedName>
    <definedName name="MenuItem.Caption">"RE2B - Budget Employee Headcount"</definedName>
    <definedName name="MeterReading2004">#REF!</definedName>
    <definedName name="Meters_Transformers2004">#REF!</definedName>
    <definedName name="MFR_PP">#REF!</definedName>
    <definedName name="MICP" localSheetId="20">#REF!</definedName>
    <definedName name="MICP" localSheetId="19">#REF!</definedName>
    <definedName name="MICP">#REF!</definedName>
    <definedName name="MINEFEE" localSheetId="19">#REF!</definedName>
    <definedName name="MINEFEE">#REF!</definedName>
    <definedName name="MINROY" localSheetId="19">#REF!</definedName>
    <definedName name="MINROY">#REF!</definedName>
    <definedName name="Mis" localSheetId="20">#REF!</definedName>
    <definedName name="Mis" localSheetId="19">#REF!</definedName>
    <definedName name="Mis">#REF!</definedName>
    <definedName name="misc" hidden="1">#REF!</definedName>
    <definedName name="misc3" hidden="1">#REF!</definedName>
    <definedName name="misc4" hidden="1">#REF!</definedName>
    <definedName name="mmmmmmmm" localSheetId="20" hidden="1">{#N/A,#N/A,FALSE,"EXPENSE"}</definedName>
    <definedName name="mmmmmmmm" localSheetId="19" hidden="1">{#N/A,#N/A,FALSE,"EXPENSE"}</definedName>
    <definedName name="mmmmmmmm" hidden="1">{#N/A,#N/A,FALSE,"EXPENSE"}</definedName>
    <definedName name="MMRate">#REF!</definedName>
    <definedName name="mn" localSheetId="18" hidden="1">{#N/A,#N/A,FALSE,"Aging Summary";#N/A,#N/A,FALSE,"Ratio Analysis";#N/A,#N/A,FALSE,"Test 120 Day Accts";#N/A,#N/A,FALSE,"Tickmarks"}</definedName>
    <definedName name="mn" localSheetId="20" hidden="1">{#N/A,#N/A,FALSE,"Aging Summary";#N/A,#N/A,FALSE,"Ratio Analysis";#N/A,#N/A,FALSE,"Test 120 Day Accts";#N/A,#N/A,FALSE,"Tickmarks"}</definedName>
    <definedName name="mn" localSheetId="19" hidden="1">{#N/A,#N/A,FALSE,"Aging Summary";#N/A,#N/A,FALSE,"Ratio Analysis";#N/A,#N/A,FALSE,"Test 120 Day Accts";#N/A,#N/A,FALSE,"Tickmarks"}</definedName>
    <definedName name="mn" localSheetId="1" hidden="1">{#N/A,#N/A,FALSE,"Aging Summary";#N/A,#N/A,FALSE,"Ratio Analysis";#N/A,#N/A,FALSE,"Test 120 Day Accts";#N/A,#N/A,FALSE,"Tickmarks"}</definedName>
    <definedName name="mn" hidden="1">{#N/A,#N/A,FALSE,"Aging Summary";#N/A,#N/A,FALSE,"Ratio Analysis";#N/A,#N/A,FALSE,"Test 120 Day Accts";#N/A,#N/A,FALSE,"Tickmarks"}</definedName>
    <definedName name="mnhngfxvbcvx" localSheetId="20" hidden="1">{#N/A,#N/A,FALSE,"EXPENSE"}</definedName>
    <definedName name="mnhngfxvbcvx" localSheetId="19" hidden="1">{#N/A,#N/A,FALSE,"EXPENSE"}</definedName>
    <definedName name="mnhngfxvbcvx" hidden="1">{#N/A,#N/A,FALSE,"EXPENSE"}</definedName>
    <definedName name="MONTH_1" localSheetId="20">#REF!</definedName>
    <definedName name="MONTH_1" localSheetId="19">#REF!</definedName>
    <definedName name="MONTH_1">#REF!</definedName>
    <definedName name="MONTH_2" localSheetId="19">#REF!</definedName>
    <definedName name="MONTH_2">#REF!</definedName>
    <definedName name="MONTH_3" localSheetId="19">#REF!</definedName>
    <definedName name="MONTH_3">#REF!</definedName>
    <definedName name="MONTH_4" localSheetId="19">#REF!</definedName>
    <definedName name="MONTH_4">#REF!</definedName>
    <definedName name="MONTH_5" localSheetId="19">#REF!</definedName>
    <definedName name="MONTH_5">#REF!</definedName>
    <definedName name="MONTH_6" localSheetId="19">#REF!</definedName>
    <definedName name="MONTH_6">#REF!</definedName>
    <definedName name="MONTHS">#N/A</definedName>
    <definedName name="MOR_BS" localSheetId="20">#REF!</definedName>
    <definedName name="MOR_BS" localSheetId="19">#REF!</definedName>
    <definedName name="MOR_BS">#REF!</definedName>
    <definedName name="MOTINST" localSheetId="20">#REF!</definedName>
    <definedName name="MOTINST">#REF!</definedName>
    <definedName name="MOVE">#REF!</definedName>
    <definedName name="MTD_Actual">#REF!</definedName>
    <definedName name="MTD_Actual_Customers">#REF!</definedName>
    <definedName name="MTD_Actual_Row">#REF!</definedName>
    <definedName name="MTD_Budget">#REF!</definedName>
    <definedName name="MTD_Budget_Customers">#REF!</definedName>
    <definedName name="MTD_Budget_Row">#REF!</definedName>
    <definedName name="mypassword" hidden="1">"chuck"</definedName>
    <definedName name="n" localSheetId="20" hidden="1">{"Page 1",#N/A,FALSE,"Sheet1";"Page 2",#N/A,FALSE,"Sheet1"}</definedName>
    <definedName name="n" localSheetId="19" hidden="1">{"Page 1",#N/A,FALSE,"Sheet1";"Page 2",#N/A,FALSE,"Sheet1"}</definedName>
    <definedName name="n" hidden="1">{"Page 1",#N/A,FALSE,"Sheet1";"Page 2",#N/A,FALSE,"Sheet1"}</definedName>
    <definedName name="new" localSheetId="20" hidden="1">{#N/A,#N/A,FALSE,"EXPENSE"}</definedName>
    <definedName name="new" hidden="1">{#N/A,#N/A,FALSE,"EXPENSE"}</definedName>
    <definedName name="New_Customer_Units">#REF!</definedName>
    <definedName name="NEW_CUSTOMER_WORK2003">#REF!</definedName>
    <definedName name="NEW_CUSTOMER_WORK2004">#REF!</definedName>
    <definedName name="NewProject" localSheetId="20">#REF!</definedName>
    <definedName name="NewProject">#REF!</definedName>
    <definedName name="NFIP" localSheetId="20">#REF!</definedName>
    <definedName name="NFIP" localSheetId="19">#REF!</definedName>
    <definedName name="NFIP">#REF!</definedName>
    <definedName name="nghmndghbfdxgfd" localSheetId="20" hidden="1">{#N/A,#N/A,FALSE,"EXPENSE"}</definedName>
    <definedName name="nghmndghbfdxgfd" localSheetId="19" hidden="1">{#N/A,#N/A,FALSE,"EXPENSE"}</definedName>
    <definedName name="nghmndghbfdxgfd" hidden="1">{#N/A,#N/A,FALSE,"EXPENSE"}</definedName>
    <definedName name="nhgmnbcvbvc" localSheetId="20" hidden="1">{#N/A,#N/A,FALSE,"EXPENSE"}</definedName>
    <definedName name="nhgmnbcvbvc" localSheetId="19" hidden="1">{#N/A,#N/A,FALSE,"EXPENSE"}</definedName>
    <definedName name="nhgmnbcvbvc" hidden="1">{#N/A,#N/A,FALSE,"EXPENSE"}</definedName>
    <definedName name="nhmhgnbvnvb" localSheetId="20" hidden="1">{#N/A,#N/A,FALSE,"ALLOC"}</definedName>
    <definedName name="nhmhgnbvnvb" localSheetId="19" hidden="1">{#N/A,#N/A,FALSE,"ALLOC"}</definedName>
    <definedName name="nhmhgnbvnvb" hidden="1">{#N/A,#N/A,FALSE,"ALLOC"}</definedName>
    <definedName name="nhnjfgdzfvcv" localSheetId="20" hidden="1">{#N/A,#N/A,FALSE,"EXPENSE"}</definedName>
    <definedName name="nhnjfgdzfvcv" localSheetId="19" hidden="1">{#N/A,#N/A,FALSE,"EXPENSE"}</definedName>
    <definedName name="nhnjfgdzfvcv" hidden="1">{#N/A,#N/A,FALSE,"EXPENSE"}</definedName>
    <definedName name="njhgnfgchfgbf" localSheetId="20" hidden="1">{#N/A,#N/A,FALSE,"EXPENSE"}</definedName>
    <definedName name="njhgnfgchfgbf" localSheetId="19" hidden="1">{#N/A,#N/A,FALSE,"EXPENSE"}</definedName>
    <definedName name="njhgnfgchfgbf" hidden="1">{#N/A,#N/A,FALSE,"EXPENSE"}</definedName>
    <definedName name="njhhgnbvbvcb" localSheetId="20" hidden="1">{#N/A,#N/A,FALSE,"ALLOC"}</definedName>
    <definedName name="njhhgnbvbvcb" localSheetId="19" hidden="1">{#N/A,#N/A,FALSE,"ALLOC"}</definedName>
    <definedName name="njhhgnbvbvcb" hidden="1">{#N/A,#N/A,FALSE,"ALLOC"}</definedName>
    <definedName name="nonadvance" localSheetId="20">#REF!</definedName>
    <definedName name="nonadvance" localSheetId="19">#REF!</definedName>
    <definedName name="nonadvance">#REF!</definedName>
    <definedName name="NonBroker" localSheetId="19">#REF!</definedName>
    <definedName name="NonBroker">#REF!</definedName>
    <definedName name="NonDedEnter" localSheetId="19">#REF!</definedName>
    <definedName name="NonDedEnter">#REF!</definedName>
    <definedName name="NonDisrPension" localSheetId="19">#REF!</definedName>
    <definedName name="NonDisrPension">#REF!</definedName>
    <definedName name="none" localSheetId="18" hidden="1">#REF!</definedName>
    <definedName name="none" localSheetId="19" hidden="1">#REF!</definedName>
    <definedName name="none" hidden="1">#REF!</definedName>
    <definedName name="NONFUELREC" localSheetId="19">#REF!</definedName>
    <definedName name="NONFUELREC">#REF!</definedName>
    <definedName name="NovAccts" localSheetId="20">#REF!</definedName>
    <definedName name="NovAccts" localSheetId="19">#REF!</definedName>
    <definedName name="NovAccts">#REF!</definedName>
    <definedName name="NPV_to_Risk_Labels" hidden="1">#REF!</definedName>
    <definedName name="NPV_to_Risk_X_Data" hidden="1">#REF!</definedName>
    <definedName name="NPV_to_Risk_Y_Data" hidden="1">#REF!</definedName>
    <definedName name="NPV_to_Risk_Z_Data" hidden="1">#REF!</definedName>
    <definedName name="NSC_2003_CandI_Units">#REF!</definedName>
    <definedName name="NSC_2003_Residential_Units">#REF!</definedName>
    <definedName name="NSC_CandI_CIAC">#REF!</definedName>
    <definedName name="NSC_CandI_Costs">#REF!</definedName>
    <definedName name="NSC_CandI_Units">#REF!</definedName>
    <definedName name="NSC_Combined_CIAC">#REF!</definedName>
    <definedName name="NSC_Combined_Costs">#REF!</definedName>
    <definedName name="NSC_Combined_Units">#REF!</definedName>
    <definedName name="NSC_Costs">#REF!</definedName>
    <definedName name="NSC_Residential_CIAC">#REF!</definedName>
    <definedName name="NSC_Residential_Costs">#REF!</definedName>
    <definedName name="NSC_Residential_Units">#REF!</definedName>
    <definedName name="NSC_Units">#REF!</definedName>
    <definedName name="NSC_Units2002">#REF!</definedName>
    <definedName name="NUMBER_OF_FEEDERS">#REF!</definedName>
    <definedName name="Number_of_Payments" localSheetId="20">MATCH(0.01,End_Bal,-1)+1</definedName>
    <definedName name="Number_of_Payments" localSheetId="19">MATCH(0.01,End_Bal,-1)+1</definedName>
    <definedName name="Number_of_Payments">MATCH(0.01,End_Bal,-1)+1</definedName>
    <definedName name="NvsASD">"V1998-12-31"</definedName>
    <definedName name="NvsAutoDrillOk">"VN"</definedName>
    <definedName name="NvsElapsedTime">0.018534722221375</definedName>
    <definedName name="NvsEndTime">36293.6235076389</definedName>
    <definedName name="NvsInstanceHook" localSheetId="20">Format_ISD_All</definedName>
    <definedName name="NvsInstanceHook" localSheetId="19">Format_ISD_All</definedName>
    <definedName name="NvsInstanceHook">Format_ISD_All</definedName>
    <definedName name="NvsInstSpec">"%"</definedName>
    <definedName name="NvsLayoutType">"M3"</definedName>
    <definedName name="NvsNplSpec">"%,X,RZT.ACCOUNT.robyn,CZT.ACCOUNT.robyn"</definedName>
    <definedName name="NvsPanelEffdt">"V1996-01-01"</definedName>
    <definedName name="NvsPanelSetid">"VFON"</definedName>
    <definedName name="NvsParentRef">#REF!</definedName>
    <definedName name="NvsReqBU">"V05"</definedName>
    <definedName name="NvsReqBUOnly">"VN"</definedName>
    <definedName name="NvsSheetType">"M"</definedName>
    <definedName name="NvsTransLed">"VN"</definedName>
    <definedName name="NvsTreeASD">"V1998-12-31"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EAC">"EAC_TBL"</definedName>
    <definedName name="NvsValTbl.FERC_OTHER">"FERC_OTHER_TBL"</definedName>
    <definedName name="NvsValTbl.PRODUCT">"PRODUCT_TBL"</definedName>
    <definedName name="NvsValTbl.Z_FUNCTION">"Z_FUNCTION_TBL"</definedName>
    <definedName name="NvsValTbl.Z_REG_ID">"Z_REG_ID_TBL"</definedName>
    <definedName name="OAMORT_ADJ">#REF!</definedName>
    <definedName name="OctAccts" localSheetId="20">#REF!</definedName>
    <definedName name="OctAccts" localSheetId="19">#REF!</definedName>
    <definedName name="OctAccts">#REF!</definedName>
    <definedName name="October_2108" localSheetId="20">#REF!</definedName>
    <definedName name="October_2108">#REF!</definedName>
    <definedName name="ofit_m_1" localSheetId="19">#REF!</definedName>
    <definedName name="ofit_m_1">#REF!</definedName>
    <definedName name="ofit_request" localSheetId="19">#REF!</definedName>
    <definedName name="ofit_request">#REF!</definedName>
    <definedName name="ofitrequest" localSheetId="19">#REF!</definedName>
    <definedName name="ofitrequest">#REF!</definedName>
    <definedName name="OH_PRIMARY">#REF!</definedName>
    <definedName name="OHPrimary_wBranch">#REF!</definedName>
    <definedName name="oiu" localSheetId="18" hidden="1">{#N/A,#N/A,FALSE,"Aging Summary";#N/A,#N/A,FALSE,"Ratio Analysis";#N/A,#N/A,FALSE,"Test 120 Day Accts";#N/A,#N/A,FALSE,"Tickmarks"}</definedName>
    <definedName name="oiu" localSheetId="20" hidden="1">{#N/A,#N/A,FALSE,"Aging Summary";#N/A,#N/A,FALSE,"Ratio Analysis";#N/A,#N/A,FALSE,"Test 120 Day Accts";#N/A,#N/A,FALSE,"Tickmarks"}</definedName>
    <definedName name="oiu" localSheetId="19" hidden="1">{#N/A,#N/A,FALSE,"Aging Summary";#N/A,#N/A,FALSE,"Ratio Analysis";#N/A,#N/A,FALSE,"Test 120 Day Accts";#N/A,#N/A,FALSE,"Tickmarks"}</definedName>
    <definedName name="oiu" localSheetId="1" hidden="1">{#N/A,#N/A,FALSE,"Aging Summary";#N/A,#N/A,FALSE,"Ratio Analysis";#N/A,#N/A,FALSE,"Test 120 Day Accts";#N/A,#N/A,FALSE,"Tickmarks"}</definedName>
    <definedName name="oiu" hidden="1">{#N/A,#N/A,FALSE,"Aging Summary";#N/A,#N/A,FALSE,"Ratio Analysis";#N/A,#N/A,FALSE,"Test 120 Day Accts";#N/A,#N/A,FALSE,"Tickmarks"}</definedName>
    <definedName name="old">#REF!</definedName>
    <definedName name="oliverecon" localSheetId="20">#REF!</definedName>
    <definedName name="oliverecon" localSheetId="19">#REF!</definedName>
    <definedName name="oliverecon">#REF!</definedName>
    <definedName name="OMCont" localSheetId="20">#REF!</definedName>
    <definedName name="OMCont" localSheetId="19">#REF!</definedName>
    <definedName name="OMCont">#REF!</definedName>
    <definedName name="OOM_ADJ">#REF!</definedName>
    <definedName name="op" localSheetId="18" hidden="1">{#N/A,#N/A,FALSE,"Aging Summary";#N/A,#N/A,FALSE,"Ratio Analysis";#N/A,#N/A,FALSE,"Test 120 Day Accts";#N/A,#N/A,FALSE,"Tickmarks"}</definedName>
    <definedName name="op" localSheetId="20" hidden="1">{#N/A,#N/A,FALSE,"Aging Summary";#N/A,#N/A,FALSE,"Ratio Analysis";#N/A,#N/A,FALSE,"Test 120 Day Accts";#N/A,#N/A,FALSE,"Tickmarks"}</definedName>
    <definedName name="op" localSheetId="19" hidden="1">{#N/A,#N/A,FALSE,"Aging Summary";#N/A,#N/A,FALSE,"Ratio Analysis";#N/A,#N/A,FALSE,"Test 120 Day Accts";#N/A,#N/A,FALSE,"Tickmarks"}</definedName>
    <definedName name="op" localSheetId="1" hidden="1">{#N/A,#N/A,FALSE,"Aging Summary";#N/A,#N/A,FALSE,"Ratio Analysis";#N/A,#N/A,FALSE,"Test 120 Day Accts";#N/A,#N/A,FALSE,"Tickmarks"}</definedName>
    <definedName name="op" hidden="1">{#N/A,#N/A,FALSE,"Aging Summary";#N/A,#N/A,FALSE,"Ratio Analysis";#N/A,#N/A,FALSE,"Test 120 Day Accts";#N/A,#N/A,FALSE,"Tickmarks"}</definedName>
    <definedName name="OpCntr">#REF!</definedName>
    <definedName name="OpCntrConvList">#REF!</definedName>
    <definedName name="OpCntrRates">#REF!</definedName>
    <definedName name="Other2002">#REF!</definedName>
    <definedName name="Other2003">#REF!</definedName>
    <definedName name="Other2004">#REF!</definedName>
    <definedName name="OtherIndirect2003">#REF!</definedName>
    <definedName name="Outage_Page1">#REF!</definedName>
    <definedName name="Outage_Page2">#REF!</definedName>
    <definedName name="Outages">#REF!</definedName>
    <definedName name="Outages2002">#REF!</definedName>
    <definedName name="Outages2003">#REF!</definedName>
    <definedName name="Outages2004">#REF!</definedName>
    <definedName name="OVER" localSheetId="20">#REF!</definedName>
    <definedName name="OVER" localSheetId="19">#REF!</definedName>
    <definedName name="OVER">#REF!</definedName>
    <definedName name="OVERCHECK">#REF!</definedName>
    <definedName name="p" localSheetId="18" hidden="1">{#N/A,#N/A,FALSE,"Aging Summary";#N/A,#N/A,FALSE,"Ratio Analysis";#N/A,#N/A,FALSE,"Test 120 Day Accts";#N/A,#N/A,FALSE,"Tickmarks"}</definedName>
    <definedName name="p" localSheetId="20" hidden="1">{#N/A,#N/A,FALSE,"Aging Summary";#N/A,#N/A,FALSE,"Ratio Analysis";#N/A,#N/A,FALSE,"Test 120 Day Accts";#N/A,#N/A,FALSE,"Tickmarks"}</definedName>
    <definedName name="p" localSheetId="19" hidden="1">{#N/A,#N/A,FALSE,"Aging Summary";#N/A,#N/A,FALSE,"Ratio Analysis";#N/A,#N/A,FALSE,"Test 120 Day Accts";#N/A,#N/A,FALSE,"Tickmarks"}</definedName>
    <definedName name="p" localSheetId="1" hidden="1">{#N/A,#N/A,FALSE,"Aging Summary";#N/A,#N/A,FALSE,"Ratio Analysis";#N/A,#N/A,FALSE,"Test 120 Day Accts";#N/A,#N/A,FALSE,"Tickmarks"}</definedName>
    <definedName name="p" hidden="1">{#N/A,#N/A,FALSE,"Aging Summary";#N/A,#N/A,FALSE,"Ratio Analysis";#N/A,#N/A,FALSE,"Test 120 Day Accts";#N/A,#N/A,FALSE,"Tickmarks"}</definedName>
    <definedName name="PAGE_1" localSheetId="20">#REF!</definedName>
    <definedName name="PAGE_1" localSheetId="19">#REF!</definedName>
    <definedName name="PAGE_1">#REF!</definedName>
    <definedName name="PAGE_2" localSheetId="19">#REF!</definedName>
    <definedName name="PAGE_2">#REF!</definedName>
    <definedName name="PAGE_BREAK1">#REF!</definedName>
    <definedName name="PAGE1" localSheetId="19">#REF!</definedName>
    <definedName name="PAGE1">#REF!</definedName>
    <definedName name="Page2" localSheetId="20">#REF!</definedName>
    <definedName name="Page2" localSheetId="19">#REF!</definedName>
    <definedName name="Page2">#REF!</definedName>
    <definedName name="PAGE2_YTD" localSheetId="20">#REF!</definedName>
    <definedName name="PAGE2_YTD">#REF!</definedName>
    <definedName name="PAGE2C" localSheetId="20">#REF!</definedName>
    <definedName name="PAGE2C">#REF!</definedName>
    <definedName name="page3" localSheetId="20">#REF!</definedName>
    <definedName name="page3">#REF!</definedName>
    <definedName name="PAGE3A" localSheetId="20">#REF!</definedName>
    <definedName name="PAGE3A">#REF!</definedName>
    <definedName name="PAGE3B" localSheetId="20">#REF!</definedName>
    <definedName name="PAGE3B">#REF!</definedName>
    <definedName name="page4" localSheetId="19">#REF!</definedName>
    <definedName name="page4">#REF!</definedName>
    <definedName name="page5" localSheetId="19">#REF!</definedName>
    <definedName name="page5">#REF!</definedName>
    <definedName name="PAGEABVAR">#REF!</definedName>
    <definedName name="PAGEAPYVAR">#REF!</definedName>
    <definedName name="PageOptions.page_1.Caption">"01A09S - POWER OPERATIONS PEC"</definedName>
    <definedName name="PageOptions.page_1.Caption.1">"01A09S - POWER OPERATIONS PEC"</definedName>
    <definedName name="PageOptions.page_1.Caption.Count">1</definedName>
    <definedName name="PageOptions.page_1.Key">"[ExpenditureOrg].[01A09S]"</definedName>
    <definedName name="PageOptions.page_1.Key.1">"[ExpenditureOrg].[01A09S]"</definedName>
    <definedName name="PageOptions.page_1.Key.Count">1</definedName>
    <definedName name="PageOptions.page_1.Name">"01A09S"</definedName>
    <definedName name="PageOptions.page_1.Name.1">"01A09S"</definedName>
    <definedName name="PageOptions.page_1.Name.Count">1</definedName>
    <definedName name="PageOptions.page_2.Caption">"FY2011"</definedName>
    <definedName name="PageOptions.page_2.Caption.1">"FY2011"</definedName>
    <definedName name="PageOptions.page_2.Caption.Count">1</definedName>
    <definedName name="PageOptions.page_2.Key">"[Year].[FY2011]"</definedName>
    <definedName name="PageOptions.page_2.Key.1">"[Year].[FY2011]"</definedName>
    <definedName name="PageOptions.page_2.Key.Count">1</definedName>
    <definedName name="PageOptions.page_2.Name">"FY2011"</definedName>
    <definedName name="PageOptions.page_2.Name.1">"FY2011"</definedName>
    <definedName name="PageOptions.page_2.Name.Count">1</definedName>
    <definedName name="Pal_Workbook_GUID" hidden="1">"1KSSGF3ZWY3E3EQEL76D82LV"</definedName>
    <definedName name="pam" localSheetId="20" hidden="1">{#N/A,#N/A,FALSE,"ALLOC"}</definedName>
    <definedName name="pam" localSheetId="19" hidden="1">{#N/A,#N/A,FALSE,"ALLOC"}</definedName>
    <definedName name="pam" hidden="1">{#N/A,#N/A,FALSE,"ALLOC"}</definedName>
    <definedName name="PARTI" localSheetId="20">#REF!</definedName>
    <definedName name="PARTI" localSheetId="19">#REF!</definedName>
    <definedName name="PARTI">#REF!</definedName>
    <definedName name="PARTII" localSheetId="19">#REF!</definedName>
    <definedName name="PARTII">#REF!</definedName>
    <definedName name="PARTIII" localSheetId="19">#REF!</definedName>
    <definedName name="PARTIII">#REF!</definedName>
    <definedName name="paul" localSheetId="18" hidden="1">#REF!</definedName>
    <definedName name="paul" localSheetId="19" hidden="1">#REF!</definedName>
    <definedName name="paul" hidden="1">#REF!</definedName>
    <definedName name="Payment_Date" localSheetId="20">DATE(YEAR(Loan_Start),MONTH(Loan_Start)+Payment_Number,DAY(Loan_Start))</definedName>
    <definedName name="Payment_Date" localSheetId="19">DATE(YEAR(Loan_Start),MONTH(Loan_Start)+Payment_Number,DAY(Loan_Start))</definedName>
    <definedName name="Payment_Date">DATE(YEAR(Loan_Start),MONTH(Loan_Start)+Payment_Number,DAY(Loan_Start))</definedName>
    <definedName name="PEC" localSheetId="20">#REF!</definedName>
    <definedName name="PEC">#REF!</definedName>
    <definedName name="PED" localSheetId="20">#REF!</definedName>
    <definedName name="PED">#REF!</definedName>
    <definedName name="PENSIONS_PSP" localSheetId="19">#REF!</definedName>
    <definedName name="PENSIONS_PSP">#REF!</definedName>
    <definedName name="PEPL">#REF!</definedName>
    <definedName name="PERFORMANCE">#REF!</definedName>
    <definedName name="pesc1" localSheetId="18" hidden="1">{#N/A,#N/A,FALSE,"Aging Summary";#N/A,#N/A,FALSE,"Ratio Analysis";#N/A,#N/A,FALSE,"Test 120 Day Accts";#N/A,#N/A,FALSE,"Tickmarks"}</definedName>
    <definedName name="pesc1" localSheetId="20" hidden="1">{#N/A,#N/A,FALSE,"Aging Summary";#N/A,#N/A,FALSE,"Ratio Analysis";#N/A,#N/A,FALSE,"Test 120 Day Accts";#N/A,#N/A,FALSE,"Tickmarks"}</definedName>
    <definedName name="pesc1" localSheetId="19" hidden="1">{#N/A,#N/A,FALSE,"Aging Summary";#N/A,#N/A,FALSE,"Ratio Analysis";#N/A,#N/A,FALSE,"Test 120 Day Accts";#N/A,#N/A,FALSE,"Tickmarks"}</definedName>
    <definedName name="pesc1" localSheetId="1" hidden="1">{#N/A,#N/A,FALSE,"Aging Summary";#N/A,#N/A,FALSE,"Ratio Analysis";#N/A,#N/A,FALSE,"Test 120 Day Accts";#N/A,#N/A,FALSE,"Tickmarks"}</definedName>
    <definedName name="pesc1" hidden="1">{#N/A,#N/A,FALSE,"Aging Summary";#N/A,#N/A,FALSE,"Ratio Analysis";#N/A,#N/A,FALSE,"Test 120 Day Accts";#N/A,#N/A,FALSE,"Tickmarks"}</definedName>
    <definedName name="PG_1" localSheetId="20">#REF!</definedName>
    <definedName name="PG_1">#REF!</definedName>
    <definedName name="PG_2" localSheetId="20">#REF!</definedName>
    <definedName name="PG_2">#REF!</definedName>
    <definedName name="PG_3" localSheetId="20">#REF!</definedName>
    <definedName name="PG_3">#REF!</definedName>
    <definedName name="PG_4">#REF!</definedName>
    <definedName name="PG_5">#REF!</definedName>
    <definedName name="PG_6">#REF!</definedName>
    <definedName name="PG_7">#REF!</definedName>
    <definedName name="PG_8">#REF!</definedName>
    <definedName name="PG10_1">#REF!</definedName>
    <definedName name="PG10_2">#REF!</definedName>
    <definedName name="PG10_3">#REF!</definedName>
    <definedName name="PG10_4">#REF!</definedName>
    <definedName name="PG10_5">#REF!</definedName>
    <definedName name="piiiiii" localSheetId="20" hidden="1">{#N/A,#N/A,FALSE,"EXPENSE"}</definedName>
    <definedName name="piiiiii" localSheetId="19" hidden="1">{#N/A,#N/A,FALSE,"EXPENSE"}</definedName>
    <definedName name="piiiiii" hidden="1">{#N/A,#N/A,FALSE,"EXPENSE"}</definedName>
    <definedName name="PIIIVDC" localSheetId="20">#REF!</definedName>
    <definedName name="PIIIVDC" localSheetId="19">#REF!</definedName>
    <definedName name="PIIIVDC">#REF!</definedName>
    <definedName name="po" localSheetId="18" hidden="1">{#N/A,#N/A,FALSE,"Aging Summary";#N/A,#N/A,FALSE,"Ratio Analysis";#N/A,#N/A,FALSE,"Test 120 Day Accts";#N/A,#N/A,FALSE,"Tickmarks"}</definedName>
    <definedName name="po" localSheetId="20" hidden="1">{#N/A,#N/A,FALSE,"Aging Summary";#N/A,#N/A,FALSE,"Ratio Analysis";#N/A,#N/A,FALSE,"Test 120 Day Accts";#N/A,#N/A,FALSE,"Tickmarks"}</definedName>
    <definedName name="po" localSheetId="19" hidden="1">{#N/A,#N/A,FALSE,"Aging Summary";#N/A,#N/A,FALSE,"Ratio Analysis";#N/A,#N/A,FALSE,"Test 120 Day Accts";#N/A,#N/A,FALSE,"Tickmarks"}</definedName>
    <definedName name="po" localSheetId="1" hidden="1">{#N/A,#N/A,FALSE,"Aging Summary";#N/A,#N/A,FALSE,"Ratio Analysis";#N/A,#N/A,FALSE,"Test 120 Day Accts";#N/A,#N/A,FALSE,"Tickmarks"}</definedName>
    <definedName name="po" hidden="1">{#N/A,#N/A,FALSE,"Aging Summary";#N/A,#N/A,FALSE,"Ratio Analysis";#N/A,#N/A,FALSE,"Test 120 Day Accts";#N/A,#N/A,FALSE,"Tickmarks"}</definedName>
    <definedName name="Porfolio_One_Risk_Return_Labels" hidden="1">#REF!</definedName>
    <definedName name="Porfolio_One_Risk_Return_X_Data" hidden="1">#REF!</definedName>
    <definedName name="Porfolio_One_Risk_Return_Y_Data" hidden="1">#REF!</definedName>
    <definedName name="Porfolio_One_Risk_Return_Z_Data" hidden="1">#REF!</definedName>
    <definedName name="Port_One_Correct_Risk_Reward_Labels" hidden="1">#REF!</definedName>
    <definedName name="Port_One_Correct_Risk_Reward_X_Data" hidden="1">#REF!</definedName>
    <definedName name="Port_One_Correct_Risk_Reward_Y_Data" hidden="1">#REF!</definedName>
    <definedName name="Port_One_Correct_Risk_Reward_Z_Data" hidden="1">#REF!</definedName>
    <definedName name="Port_One_Tech_Risk_New_Labels" hidden="1">#REF!</definedName>
    <definedName name="Port_One_Tech_Risk_New_X_Data" hidden="1">#REF!</definedName>
    <definedName name="Port_One_Tech_Risk_New_Y_Data" hidden="1">#REF!</definedName>
    <definedName name="Port_One_Tech_Risk_New_Z_Data" hidden="1">#REF!</definedName>
    <definedName name="Port_Three_Risk_Return_Labels" hidden="1">#REF!</definedName>
    <definedName name="Port_Three_Risk_Return_X_Data" hidden="1">#REF!</definedName>
    <definedName name="Port_Three_Risk_Return_Y_Data" hidden="1">#REF!</definedName>
    <definedName name="Port_Three_Risk_Return_Z_Data" hidden="1">#REF!</definedName>
    <definedName name="PostRetire" localSheetId="20">#REF!</definedName>
    <definedName name="PostRetire" localSheetId="19">#REF!</definedName>
    <definedName name="PostRetire">#REF!</definedName>
    <definedName name="POWINST" localSheetId="20">#REF!</definedName>
    <definedName name="POWINST">#REF!</definedName>
    <definedName name="ppdroyal" localSheetId="19">#REF!</definedName>
    <definedName name="ppdroyal">#REF!</definedName>
    <definedName name="ppp" localSheetId="18" hidden="1">{#N/A,#N/A,FALSE,"Aging Summary";#N/A,#N/A,FALSE,"Ratio Analysis";#N/A,#N/A,FALSE,"Test 120 Day Accts";#N/A,#N/A,FALSE,"Tickmarks"}</definedName>
    <definedName name="ppp" localSheetId="20" hidden="1">{#N/A,#N/A,FALSE,"Aging Summary";#N/A,#N/A,FALSE,"Ratio Analysis";#N/A,#N/A,FALSE,"Test 120 Day Accts";#N/A,#N/A,FALSE,"Tickmarks"}</definedName>
    <definedName name="ppp" localSheetId="19" hidden="1">{#N/A,#N/A,FALSE,"Aging Summary";#N/A,#N/A,FALSE,"Ratio Analysis";#N/A,#N/A,FALSE,"Test 120 Day Accts";#N/A,#N/A,FALSE,"Tickmarks"}</definedName>
    <definedName name="ppp" localSheetId="1" hidden="1">{#N/A,#N/A,FALSE,"Aging Summary";#N/A,#N/A,FALSE,"Ratio Analysis";#N/A,#N/A,FALSE,"Test 120 Day Accts";#N/A,#N/A,FALSE,"Tickmarks"}</definedName>
    <definedName name="ppp" hidden="1">{#N/A,#N/A,FALSE,"Aging Summary";#N/A,#N/A,FALSE,"Ratio Analysis";#N/A,#N/A,FALSE,"Test 120 Day Accts";#N/A,#N/A,FALSE,"Tickmarks"}</definedName>
    <definedName name="ppppppp" localSheetId="20" hidden="1">{#N/A,#N/A,FALSE,"ALLOC"}</definedName>
    <definedName name="ppppppp" localSheetId="19" hidden="1">{#N/A,#N/A,FALSE,"ALLOC"}</definedName>
    <definedName name="ppppppp" hidden="1">{#N/A,#N/A,FALSE,"ALLOC"}</definedName>
    <definedName name="pppppppp" localSheetId="20" hidden="1">{#N/A,#N/A,FALSE,"EXPENSE"}</definedName>
    <definedName name="pppppppp" localSheetId="19" hidden="1">{#N/A,#N/A,FALSE,"EXPENSE"}</definedName>
    <definedName name="pppppppp" hidden="1">{#N/A,#N/A,FALSE,"EXPENSE"}</definedName>
    <definedName name="PREFLL" localSheetId="20">#REF!</definedName>
    <definedName name="PREFLL" localSheetId="19">#REF!</definedName>
    <definedName name="PREFLL">#REF!</definedName>
    <definedName name="PREFPP" localSheetId="19">#REF!</definedName>
    <definedName name="PREFPP">#REF!</definedName>
    <definedName name="PREPAYMENTS" localSheetId="19">#REF!</definedName>
    <definedName name="PREPAYMENTS">#REF!</definedName>
    <definedName name="PriceRange" localSheetId="20" hidden="1">OFFSET([0]!PriceRangeMain,5,0,COUNTA([0]!PriceRangeMain)-COUNTA(#REF!),1)</definedName>
    <definedName name="PriceRange" localSheetId="19" hidden="1">OFFSET([0]!PriceRangeMain,5,0,COUNTA([0]!PriceRangeMain)-COUNTA(#REF!),1)</definedName>
    <definedName name="PriceRange" hidden="1">OFFSET([0]!PriceRangeMain,5,0,COUNTA([0]!PriceRangeMain)-COUNTA(#REF!),1)</definedName>
    <definedName name="PriceRangeMain" hidden="1">#REF!</definedName>
    <definedName name="Print">#REF!</definedName>
    <definedName name="Print_A9" localSheetId="20">#REF!</definedName>
    <definedName name="Print_A9">#REF!</definedName>
    <definedName name="_xlnm.Print_Area" localSheetId="20">#REF!</definedName>
    <definedName name="_xlnm.Print_Area" localSheetId="0">'MFR C-33'!$A$1:$K$51</definedName>
    <definedName name="_xlnm.Print_Area" localSheetId="19">'MFR C-34 Copy'!$A$1:$J$48</definedName>
    <definedName name="_xlnm.Print_Area">#REF!</definedName>
    <definedName name="Print_Area_0" localSheetId="20">#REF!</definedName>
    <definedName name="Print_Area_0">#REF!</definedName>
    <definedName name="Print_Area_1" localSheetId="20">#REF!</definedName>
    <definedName name="Print_Area_1">#REF!</definedName>
    <definedName name="Print_Area_2">#REF!</definedName>
    <definedName name="Print_Area_3">#REF!</definedName>
    <definedName name="Print_Area_4">#REF!</definedName>
    <definedName name="Print_Area_9">#REF!</definedName>
    <definedName name="Print_Area_MI" localSheetId="19">#REF!</definedName>
    <definedName name="Print_Area_MI">#REF!</definedName>
    <definedName name="Print_Area_Reset" localSheetId="20">OFFSET(Full_Print,0,0,Last_Row)</definedName>
    <definedName name="Print_Area_Reset" localSheetId="19">OFFSET(Full_Print,0,0,Last_Row)</definedName>
    <definedName name="Print_Area_Reset">OFFSET(Full_Print,0,0,Last_Row)</definedName>
    <definedName name="print_instructions" localSheetId="20">#REF!</definedName>
    <definedName name="print_instructions">#REF!</definedName>
    <definedName name="Print_PostDynegy">#REF!</definedName>
    <definedName name="Print_PreDynegy">#REF!</definedName>
    <definedName name="Print_Proj">#REF!,#REF!,#REF!</definedName>
    <definedName name="_xlnm.Print_Titles" localSheetId="20">#REF!</definedName>
    <definedName name="_xlnm.Print_Titles">#REF!</definedName>
    <definedName name="Print_Titles_MI" localSheetId="20">#REF!</definedName>
    <definedName name="Print_Titles_MI" localSheetId="19">#REF!</definedName>
    <definedName name="Print_Titles_MI">#REF!</definedName>
    <definedName name="print3">#REF!</definedName>
    <definedName name="PrintA6">#REF!</definedName>
    <definedName name="PrintA6_PostDynegy">#REF!</definedName>
    <definedName name="PrintA6_PreDynegy">#REF!</definedName>
    <definedName name="Prior_Flow_Through" localSheetId="19">#REF!</definedName>
    <definedName name="Prior_Flow_Through">#REF!</definedName>
    <definedName name="PRIORMOACTUAL">#REF!</definedName>
    <definedName name="PRIORMOBUDGET" localSheetId="19">#REF!</definedName>
    <definedName name="PRIORMOBUDGET">#REF!</definedName>
    <definedName name="PRIORYRACCURMO" localSheetId="19">#REF!</definedName>
    <definedName name="PRIORYRACCURMO">#REF!</definedName>
    <definedName name="Product_S_Curve_Labels" hidden="1">#REF!</definedName>
    <definedName name="Product_S_Curve_X_Data" hidden="1">#REF!</definedName>
    <definedName name="ProfSrvs" localSheetId="20">#REF!</definedName>
    <definedName name="ProfSrvs" localSheetId="19">#REF!</definedName>
    <definedName name="ProfSrvs">#REF!</definedName>
    <definedName name="Proj_20015935" localSheetId="20">#REF!</definedName>
    <definedName name="Proj_20015935">#REF!</definedName>
    <definedName name="Proj_20084917" localSheetId="20">#REF!</definedName>
    <definedName name="Proj_20084917">#REF!</definedName>
    <definedName name="Proj_20084918" localSheetId="20">#REF!</definedName>
    <definedName name="Proj_20084918">#REF!</definedName>
    <definedName name="Proj_20084919" localSheetId="20">#REF!</definedName>
    <definedName name="Proj_20084919">#REF!</definedName>
    <definedName name="Proj_20084920">#REF!</definedName>
    <definedName name="Proj_20084921">#REF!</definedName>
    <definedName name="Projection">#REF!</definedName>
    <definedName name="ProjectNames">#REF!</definedName>
    <definedName name="PROPERTY_TAXES" localSheetId="20">#REF!</definedName>
    <definedName name="PROPERTY_TAXES" localSheetId="19">#REF!</definedName>
    <definedName name="PROPERTY_TAXES">#REF!</definedName>
    <definedName name="PRYR" localSheetId="20">#REF!</definedName>
    <definedName name="PRYR">#REF!</definedName>
    <definedName name="PSC_OM_ADJ">#REF!</definedName>
    <definedName name="PURC_BASE" localSheetId="20">#REF!</definedName>
    <definedName name="PURC_BASE" localSheetId="19">#REF!</definedName>
    <definedName name="PURC_BASE">#REF!</definedName>
    <definedName name="PURC_INT" localSheetId="19">#REF!</definedName>
    <definedName name="PURC_INT">#REF!</definedName>
    <definedName name="PURC_PEAK" localSheetId="19">#REF!</definedName>
    <definedName name="PURC_PEAK">#REF!</definedName>
    <definedName name="qqq">#REF!</definedName>
    <definedName name="qqqqq" localSheetId="20" hidden="1">{#N/A,#N/A,FALSE,"EXPENSE"}</definedName>
    <definedName name="qqqqq" localSheetId="19" hidden="1">{#N/A,#N/A,FALSE,"EXPENSE"}</definedName>
    <definedName name="qqqqq" hidden="1">{#N/A,#N/A,FALSE,"EXPENSE"}</definedName>
    <definedName name="QTD">#REF!</definedName>
    <definedName name="QTD_Actual">#REF!</definedName>
    <definedName name="QTD_Actual_Customers">#REF!</definedName>
    <definedName name="QTD_Actual_Row">#REF!</definedName>
    <definedName name="QTD_PY">#REF!</definedName>
    <definedName name="QTD_PY_Customers">#REF!</definedName>
    <definedName name="QTD_PY_Row">#REF!</definedName>
    <definedName name="Qtr">#REF!</definedName>
    <definedName name="QtrMonthEnd">#REF!</definedName>
    <definedName name="QtrMonthStart">#REF!</definedName>
    <definedName name="Quarter" localSheetId="20">#REF!</definedName>
    <definedName name="Quarter" localSheetId="19">#REF!</definedName>
    <definedName name="Quarter">#REF!</definedName>
    <definedName name="qw" localSheetId="18" hidden="1">{#N/A,#N/A,FALSE,"Aging Summary";#N/A,#N/A,FALSE,"Ratio Analysis";#N/A,#N/A,FALSE,"Test 120 Day Accts";#N/A,#N/A,FALSE,"Tickmarks"}</definedName>
    <definedName name="qw" localSheetId="20" hidden="1">{#N/A,#N/A,FALSE,"Aging Summary";#N/A,#N/A,FALSE,"Ratio Analysis";#N/A,#N/A,FALSE,"Test 120 Day Accts";#N/A,#N/A,FALSE,"Tickmarks"}</definedName>
    <definedName name="qw" localSheetId="19" hidden="1">{#N/A,#N/A,FALSE,"Aging Summary";#N/A,#N/A,FALSE,"Ratio Analysis";#N/A,#N/A,FALSE,"Test 120 Day Accts";#N/A,#N/A,FALSE,"Tickmarks"}</definedName>
    <definedName name="qw" localSheetId="1" hidden="1">{#N/A,#N/A,FALSE,"Aging Summary";#N/A,#N/A,FALSE,"Ratio Analysis";#N/A,#N/A,FALSE,"Test 120 Day Accts";#N/A,#N/A,FALSE,"Tickmarks"}</definedName>
    <definedName name="qw" hidden="1">{#N/A,#N/A,FALSE,"Aging Summary";#N/A,#N/A,FALSE,"Ratio Analysis";#N/A,#N/A,FALSE,"Test 120 Day Accts";#N/A,#N/A,FALSE,"Tickmarks"}</definedName>
    <definedName name="Rail1" localSheetId="20">#REF!</definedName>
    <definedName name="Rail1" localSheetId="19">#REF!</definedName>
    <definedName name="Rail1">#REF!</definedName>
    <definedName name="Rail2" localSheetId="19">#REF!</definedName>
    <definedName name="Rail2">#REF!</definedName>
    <definedName name="Rail3" localSheetId="19">#REF!</definedName>
    <definedName name="Rail3">#REF!</definedName>
    <definedName name="range" localSheetId="20" hidden="1">{#N/A,#N/A,FALSE,"EXPENSE"}</definedName>
    <definedName name="range" localSheetId="19" hidden="1">{#N/A,#N/A,FALSE,"EXPENSE"}</definedName>
    <definedName name="range" hidden="1">{#N/A,#N/A,FALSE,"EXPENSE"}</definedName>
    <definedName name="Range1">#NAME?</definedName>
    <definedName name="RANGE2">#N/A</definedName>
    <definedName name="range3" localSheetId="20" hidden="1">{#N/A,#N/A,FALSE,"EXPENSE"}</definedName>
    <definedName name="range3" localSheetId="19" hidden="1">{#N/A,#N/A,FALSE,"EXPENSE"}</definedName>
    <definedName name="range3" hidden="1">{#N/A,#N/A,FALSE,"EXPENSE"}</definedName>
    <definedName name="rap" localSheetId="20" hidden="1">{"Page 1",#N/A,FALSE,"Sheet1";"Page 2",#N/A,FALSE,"Sheet1"}</definedName>
    <definedName name="rap" localSheetId="19" hidden="1">{"Page 1",#N/A,FALSE,"Sheet1";"Page 2",#N/A,FALSE,"Sheet1"}</definedName>
    <definedName name="rap" hidden="1">{"Page 1",#N/A,FALSE,"Sheet1";"Page 2",#N/A,FALSE,"Sheet1"}</definedName>
    <definedName name="Rate1" localSheetId="19">#REF!</definedName>
    <definedName name="Rate1">#REF!</definedName>
    <definedName name="RBN" localSheetId="19">#REF!</definedName>
    <definedName name="RBN">#REF!</definedName>
    <definedName name="RBT_A">#REF!</definedName>
    <definedName name="RD_2004">#REF!</definedName>
    <definedName name="RDReg2004">#REF!</definedName>
    <definedName name="reagsrgsrgfaefda" localSheetId="20" hidden="1">{#N/A,#N/A,FALSE,"ALLOC"}</definedName>
    <definedName name="reagsrgsrgfaefda" localSheetId="19" hidden="1">{#N/A,#N/A,FALSE,"ALLOC"}</definedName>
    <definedName name="reagsrgsrgfaefda" hidden="1">{#N/A,#N/A,FALSE,"ALLOC"}</definedName>
    <definedName name="RECBOOK" localSheetId="20">#REF!</definedName>
    <definedName name="RECBOOK" localSheetId="19">#REF!</definedName>
    <definedName name="RECBOOK">#REF!</definedName>
    <definedName name="RECON" localSheetId="19">#REF!</definedName>
    <definedName name="RECON">#REF!</definedName>
    <definedName name="Reconciliation" localSheetId="19">#REF!</definedName>
    <definedName name="Reconciliation">#REF!</definedName>
    <definedName name="Reg_Asset__YTD" localSheetId="19">#REF!</definedName>
    <definedName name="Reg_Asset__YTD">#REF!</definedName>
    <definedName name="Reg_Asset_Amort" localSheetId="19">#REF!</definedName>
    <definedName name="Reg_Asset_Amort">#REF!</definedName>
    <definedName name="Reg_Asset_CM" localSheetId="19">#REF!</definedName>
    <definedName name="Reg_Asset_CM">#REF!</definedName>
    <definedName name="Reg_Liab__YTD" localSheetId="19">#REF!</definedName>
    <definedName name="Reg_Liab__YTD">#REF!</definedName>
    <definedName name="Reg_Liab_Amort" localSheetId="19">#REF!</definedName>
    <definedName name="Reg_Liab_Amort">#REF!</definedName>
    <definedName name="Reg_Liab_CM" localSheetId="19">#REF!</definedName>
    <definedName name="Reg_Liab_CM">#REF!</definedName>
    <definedName name="REG_PRAC" localSheetId="19">#REF!</definedName>
    <definedName name="REG_PRAC">#REF!</definedName>
    <definedName name="REGUALRFAC" localSheetId="19">#REF!</definedName>
    <definedName name="REGUALRFAC">#REF!</definedName>
    <definedName name="REGULAR" localSheetId="19">#REF!</definedName>
    <definedName name="REGULAR">#REF!</definedName>
    <definedName name="RENT_HOLIDAY_OFFICE_LEASE" localSheetId="19">#REF!</definedName>
    <definedName name="RENT_HOLIDAY_OFFICE_LEASE">#REF!</definedName>
    <definedName name="REPORT">#REF!</definedName>
    <definedName name="ReportGroup" hidden="1">0</definedName>
    <definedName name="REPORTW">#REF!</definedName>
    <definedName name="request" localSheetId="19">#REF!</definedName>
    <definedName name="request">#REF!</definedName>
    <definedName name="RESIDENTIAL">#REF!</definedName>
    <definedName name="rest" hidden="1">#REF!</definedName>
    <definedName name="RESTORATION2003">#REF!</definedName>
    <definedName name="RESTORATION2004">#REF!</definedName>
    <definedName name="RestorationbyGMOHUG_2003">#REF!</definedName>
    <definedName name="RestorationbyGMOHUG_2004">#REF!</definedName>
    <definedName name="ret" localSheetId="18" hidden="1">{#N/A,#N/A,FALSE,"Aging Summary";#N/A,#N/A,FALSE,"Ratio Analysis";#N/A,#N/A,FALSE,"Test 120 Day Accts";#N/A,#N/A,FALSE,"Tickmarks"}</definedName>
    <definedName name="ret" localSheetId="20" hidden="1">{#N/A,#N/A,FALSE,"Aging Summary";#N/A,#N/A,FALSE,"Ratio Analysis";#N/A,#N/A,FALSE,"Test 120 Day Accts";#N/A,#N/A,FALSE,"Tickmarks"}</definedName>
    <definedName name="ret" localSheetId="19" hidden="1">{#N/A,#N/A,FALSE,"Aging Summary";#N/A,#N/A,FALSE,"Ratio Analysis";#N/A,#N/A,FALSE,"Test 120 Day Accts";#N/A,#N/A,FALSE,"Tickmarks"}</definedName>
    <definedName name="ret" localSheetId="1" hidden="1">{#N/A,#N/A,FALSE,"Aging Summary";#N/A,#N/A,FALSE,"Ratio Analysis";#N/A,#N/A,FALSE,"Test 120 Day Accts";#N/A,#N/A,FALSE,"Tickmarks"}</definedName>
    <definedName name="ret" hidden="1">{#N/A,#N/A,FALSE,"Aging Summary";#N/A,#N/A,FALSE,"Ratio Analysis";#N/A,#N/A,FALSE,"Test 120 Day Accts";#N/A,#N/A,FALSE,"Tickmarks"}</definedName>
    <definedName name="RetailVariance" localSheetId="20">#REF!</definedName>
    <definedName name="RetailVariance" localSheetId="19">#REF!</definedName>
    <definedName name="RetailVariance">#REF!</definedName>
    <definedName name="RETPVVAR" localSheetId="20">#REF!</definedName>
    <definedName name="RETPVVAR" localSheetId="19">#REF!</definedName>
    <definedName name="RETPVVAR">#REF!</definedName>
    <definedName name="RETURN" localSheetId="20">#REF!</definedName>
    <definedName name="RETURN" localSheetId="19">#REF!</definedName>
    <definedName name="RETURN">#REF!</definedName>
    <definedName name="REVIEW" localSheetId="20">#REF!</definedName>
    <definedName name="REVIEW">#REF!</definedName>
    <definedName name="REVIEW2" localSheetId="20">#REF!</definedName>
    <definedName name="REVIEW2">#REF!</definedName>
    <definedName name="rew4wwer" localSheetId="20" hidden="1">{#N/A,#N/A,FALSE,"EXPENSE"}</definedName>
    <definedName name="rew4wwer" localSheetId="19" hidden="1">{#N/A,#N/A,FALSE,"EXPENSE"}</definedName>
    <definedName name="rew4wwer" hidden="1">{#N/A,#N/A,FALSE,"EXPENSE"}</definedName>
    <definedName name="rfgfdcvc" localSheetId="20" hidden="1">{#N/A,#N/A,FALSE,"ALLOC"}</definedName>
    <definedName name="rfgfdcvc" localSheetId="19" hidden="1">{#N/A,#N/A,FALSE,"ALLOC"}</definedName>
    <definedName name="rfgfdcvc" hidden="1">{#N/A,#N/A,FALSE,"ALLOC"}</definedName>
    <definedName name="rfsetgthnyukmgff" localSheetId="20" hidden="1">{#N/A,#N/A,FALSE,"EXPENSE"}</definedName>
    <definedName name="rfsetgthnyukmgff" localSheetId="19" hidden="1">{#N/A,#N/A,FALSE,"EXPENSE"}</definedName>
    <definedName name="rfsetgthnyukmgff" hidden="1">{#N/A,#N/A,FALSE,"EXPENSE"}</definedName>
    <definedName name="rfwaerwaerwerwe" localSheetId="20" hidden="1">{#N/A,#N/A,FALSE,"EXPENSE"}</definedName>
    <definedName name="rfwaerwaerwerwe" localSheetId="19" hidden="1">{#N/A,#N/A,FALSE,"EXPENSE"}</definedName>
    <definedName name="rfwaerwaerwerwe" hidden="1">{#N/A,#N/A,FALSE,"EXPENSE"}</definedName>
    <definedName name="rgrg" localSheetId="20" hidden="1">#REF!</definedName>
    <definedName name="rgrg" localSheetId="19" hidden="1">#REF!</definedName>
    <definedName name="rgrg" localSheetId="1" hidden="1">#REF!</definedName>
    <definedName name="rgrg" hidden="1">#REF!</definedName>
    <definedName name="RID" localSheetId="20">#REF!</definedName>
    <definedName name="RID" localSheetId="19">#REF!</definedName>
    <definedName name="RID">#REF!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AcctNames" localSheetId="20">#REF!</definedName>
    <definedName name="rngAcctNames" localSheetId="19">#REF!</definedName>
    <definedName name="rngAcctNames">#REF!</definedName>
    <definedName name="rngAddonTemplate" localSheetId="20" hidden="1">#REF!</definedName>
    <definedName name="rngAddonTemplate" localSheetId="19" hidden="1">#REF!</definedName>
    <definedName name="rngAddonTemplate" hidden="1">#REF!</definedName>
    <definedName name="rngCopyFormulasSource" localSheetId="19" hidden="1">#REF!</definedName>
    <definedName name="rngCopyFormulasSource" hidden="1">#REF!</definedName>
    <definedName name="rngCWIPBalData" localSheetId="20">#REF!</definedName>
    <definedName name="rngCWIPBalData" localSheetId="19">#REF!</definedName>
    <definedName name="rngCWIPBalData">#REF!</definedName>
    <definedName name="rngCWIPBalEntities" localSheetId="19">#REF!</definedName>
    <definedName name="rngCWIPBalEntities">#REF!</definedName>
    <definedName name="rngData" localSheetId="19">#REF!</definedName>
    <definedName name="rngData">#REF!</definedName>
    <definedName name="rngDates" localSheetId="19">#REF!</definedName>
    <definedName name="rngDates">#REF!</definedName>
    <definedName name="rngDocket" localSheetId="19">#REF!</definedName>
    <definedName name="rngDocket">#REF!</definedName>
    <definedName name="rngItemList">OFFSET(#REF!,0,0,COUNTA(#REF!),1)</definedName>
    <definedName name="rngProjNames" localSheetId="20">#REF!</definedName>
    <definedName name="rngProjNames" localSheetId="19">#REF!</definedName>
    <definedName name="rngProjNames">#REF!</definedName>
    <definedName name="rngRateTypeList" localSheetId="19">#REF!</definedName>
    <definedName name="rngRateTypeList">#REF!</definedName>
    <definedName name="rngScaleFctr" localSheetId="19">#REF!</definedName>
    <definedName name="rngScaleFctr">#REF!</definedName>
    <definedName name="rngWitness" localSheetId="19">#REF!</definedName>
    <definedName name="rngWitness">#REF!</definedName>
    <definedName name="ROBIN">#REF!</definedName>
    <definedName name="ROOMLBR">#REF!</definedName>
    <definedName name="RowRanges.Header">#REF!</definedName>
    <definedName name="Roxboro">#REF!</definedName>
    <definedName name="rrr" localSheetId="20" hidden="1">{"capital",#N/A,FALSE,"Analysis";"input data",#N/A,FALSE,"Analysis"}</definedName>
    <definedName name="rrr" localSheetId="19" hidden="1">{"capital",#N/A,FALSE,"Analysis";"input data",#N/A,FALSE,"Analysis"}</definedName>
    <definedName name="rrr" hidden="1">{"capital",#N/A,FALSE,"Analysis";"input data",#N/A,FALSE,"Analysis"}</definedName>
    <definedName name="rt" localSheetId="18" hidden="1">{#N/A,#N/A,FALSE,"Aging Summary";#N/A,#N/A,FALSE,"Ratio Analysis";#N/A,#N/A,FALSE,"Test 120 Day Accts";#N/A,#N/A,FALSE,"Tickmarks"}</definedName>
    <definedName name="rt" localSheetId="20" hidden="1">{#N/A,#N/A,FALSE,"Aging Summary";#N/A,#N/A,FALSE,"Ratio Analysis";#N/A,#N/A,FALSE,"Test 120 Day Accts";#N/A,#N/A,FALSE,"Tickmarks"}</definedName>
    <definedName name="rt" localSheetId="19" hidden="1">{#N/A,#N/A,FALSE,"Aging Summary";#N/A,#N/A,FALSE,"Ratio Analysis";#N/A,#N/A,FALSE,"Test 120 Day Accts";#N/A,#N/A,FALSE,"Tickmarks"}</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T" localSheetId="19">#REF!</definedName>
    <definedName name="RTT">#REF!</definedName>
    <definedName name="rtyrsygyuiukhjghgt" localSheetId="20" hidden="1">{#N/A,#N/A,FALSE,"EXPENSE"}</definedName>
    <definedName name="rtyrsygyuiukhjghgt" localSheetId="19" hidden="1">{#N/A,#N/A,FALSE,"EXPENSE"}</definedName>
    <definedName name="rtyrsygyuiukhjghgt" hidden="1">{#N/A,#N/A,FALSE,"EXPENSE"}</definedName>
    <definedName name="rtyrtyrty" localSheetId="20" hidden="1">{#N/A,#N/A,FALSE,"ALLOC"}</definedName>
    <definedName name="rtyrtyrty" localSheetId="19" hidden="1">{#N/A,#N/A,FALSE,"ALLOC"}</definedName>
    <definedName name="rtyrtyrty" hidden="1">{#N/A,#N/A,FALSE,"ALLOC"}</definedName>
    <definedName name="rwerfwerewrew" localSheetId="20" hidden="1">{#N/A,#N/A,FALSE,"ALLOC"}</definedName>
    <definedName name="rwerfwerewrew" localSheetId="19" hidden="1">{#N/A,#N/A,FALSE,"ALLOC"}</definedName>
    <definedName name="rwerfwerewrew" hidden="1">{#N/A,#N/A,FALSE,"ALLOC"}</definedName>
    <definedName name="rysrysrtygthgh" localSheetId="20" hidden="1">{#N/A,#N/A,FALSE,"EXPENSE"}</definedName>
    <definedName name="rysrysrtygthgh" localSheetId="19" hidden="1">{#N/A,#N/A,FALSE,"EXPENSE"}</definedName>
    <definedName name="rysrysrtygthgh" hidden="1">{#N/A,#N/A,FALSE,"EXPENSE"}</definedName>
    <definedName name="s">#REF!</definedName>
    <definedName name="s__cat_temp" localSheetId="20">#REF!</definedName>
    <definedName name="s__cat_temp" localSheetId="19">#REF!</definedName>
    <definedName name="s__cat_temp">#REF!</definedName>
    <definedName name="S1Qtr1" localSheetId="19">#REF!</definedName>
    <definedName name="S1Qtr1">#REF!</definedName>
    <definedName name="S1Qtr2" localSheetId="19">#REF!</definedName>
    <definedName name="S1Qtr2">#REF!</definedName>
    <definedName name="S1Qtr3" localSheetId="19">#REF!</definedName>
    <definedName name="S1Qtr3">#REF!</definedName>
    <definedName name="S1Qtr4" localSheetId="19">#REF!</definedName>
    <definedName name="S1Qtr4">#REF!</definedName>
    <definedName name="sa" localSheetId="18" hidden="1">{#N/A,#N/A,FALSE,"Aging Summary";#N/A,#N/A,FALSE,"Ratio Analysis";#N/A,#N/A,FALSE,"Test 120 Day Accts";#N/A,#N/A,FALSE,"Tickmarks"}</definedName>
    <definedName name="sa" localSheetId="20" hidden="1">{#N/A,#N/A,FALSE,"Aging Summary";#N/A,#N/A,FALSE,"Ratio Analysis";#N/A,#N/A,FALSE,"Test 120 Day Accts";#N/A,#N/A,FALSE,"Tickmarks"}</definedName>
    <definedName name="sa" localSheetId="19" hidden="1">{#N/A,#N/A,FALSE,"Aging Summary";#N/A,#N/A,FALSE,"Ratio Analysis";#N/A,#N/A,FALSE,"Test 120 Day Accts";#N/A,#N/A,FALSE,"Tickmarks"}</definedName>
    <definedName name="sa" localSheetId="1" hidden="1">{#N/A,#N/A,FALSE,"Aging Summary";#N/A,#N/A,FALSE,"Ratio Analysis";#N/A,#N/A,FALSE,"Test 120 Day Accts";#N/A,#N/A,FALSE,"Tickmarks"}</definedName>
    <definedName name="sa" hidden="1">{#N/A,#N/A,FALSE,"Aging Summary";#N/A,#N/A,FALSE,"Ratio Analysis";#N/A,#N/A,FALSE,"Test 120 Day Accts";#N/A,#N/A,FALSE,"Tickmarks"}</definedName>
    <definedName name="saf" localSheetId="20" hidden="1">{#N/A,#N/A,FALSE,"Year";#N/A,#N/A,FALSE,"AC Fiscal Year";#N/A,#N/A,FALSE,"Hourly Rate By Activity";#N/A,#N/A,FALSE,"Hourly Rate By Custom Resource";#N/A,#N/A,FALSE,"Sensitivity Analysis";#N/A,#N/A,FALSE,"Overall Staffing Review"}</definedName>
    <definedName name="saf" localSheetId="19" hidden="1">{#N/A,#N/A,FALSE,"Year";#N/A,#N/A,FALSE,"AC Fiscal Year";#N/A,#N/A,FALSE,"Hourly Rate By Activity";#N/A,#N/A,FALSE,"Hourly Rate By Custom Resource";#N/A,#N/A,FALSE,"Sensitivity Analysis";#N/A,#N/A,FALSE,"Overall Staffing Review"}</definedName>
    <definedName name="saf" hidden="1">{#N/A,#N/A,FALSE,"Year";#N/A,#N/A,FALSE,"AC Fiscal Year";#N/A,#N/A,FALSE,"Hourly Rate By Activity";#N/A,#N/A,FALSE,"Hourly Rate By Custom Resource";#N/A,#N/A,FALSE,"Sensitivity Analysis";#N/A,#N/A,FALSE,"Overall Staffing Review"}</definedName>
    <definedName name="Safety_Training2004">#REF!</definedName>
    <definedName name="SAIDI2002">#REF!</definedName>
    <definedName name="SAIDI2003">#REF!</definedName>
    <definedName name="SAIDI2004">#REF!</definedName>
    <definedName name="Sales_Base">#REF!</definedName>
    <definedName name="Sales_Int">#REF!</definedName>
    <definedName name="sanddunerecon" localSheetId="20">#REF!</definedName>
    <definedName name="sanddunerecon" localSheetId="19">#REF!</definedName>
    <definedName name="sanddunerecon">#REF!</definedName>
    <definedName name="SAPBEXdnldView" hidden="1">"446WX5JSQEDTJ1NXGMPPIICZ8"</definedName>
    <definedName name="SAPBEXsysID" hidden="1">"UGP"</definedName>
    <definedName name="sc" localSheetId="20" hidden="1">{"Page 1",#N/A,FALSE,"Sheet1";"Page 2",#N/A,FALSE,"Sheet1"}</definedName>
    <definedName name="sc" localSheetId="19" hidden="1">{"Page 1",#N/A,FALSE,"Sheet1";"Page 2",#N/A,FALSE,"Sheet1"}</definedName>
    <definedName name="sc" hidden="1">{"Page 1",#N/A,FALSE,"Sheet1";"Page 2",#N/A,FALSE,"Sheet1"}</definedName>
    <definedName name="Scatter_of_Projects_Labels" hidden="1">#REF!</definedName>
    <definedName name="Scatter_of_Projects_X_Data" hidden="1">#REF!</definedName>
    <definedName name="Scatter_of_Projects_Y_Data" hidden="1">#REF!</definedName>
    <definedName name="Scatter_of_Projects_Z_Data" hidden="1">#REF!</definedName>
    <definedName name="SCENARIO">#REF!</definedName>
    <definedName name="SCHA" localSheetId="20">#REF!</definedName>
    <definedName name="SCHA">#REF!</definedName>
    <definedName name="scott" localSheetId="20">#REF!</definedName>
    <definedName name="scott" localSheetId="19">#REF!</definedName>
    <definedName name="scott">#REF!</definedName>
    <definedName name="SCR_Feb02_Transactions" localSheetId="19">#REF!</definedName>
    <definedName name="SCR_Feb02_Transactions">#REF!</definedName>
    <definedName name="SCRCCurrentTax">#REF!</definedName>
    <definedName name="SCRCDeferredTax" localSheetId="19">#REF!</definedName>
    <definedName name="SCRCDeferredTax">#REF!</definedName>
    <definedName name="sdfg" localSheetId="20" hidden="1">{#N/A,#N/A,TRUE,"CIN-11";#N/A,#N/A,TRUE,"CIN-13";#N/A,#N/A,TRUE,"CIN-14";#N/A,#N/A,TRUE,"CIN-16";#N/A,#N/A,TRUE,"CIN-17";#N/A,#N/A,TRUE,"CIN-18";#N/A,#N/A,TRUE,"CIN Earnings To Fixed Charges";#N/A,#N/A,TRUE,"CIN Financial Ratios";#N/A,#N/A,TRUE,"CIN-IS";#N/A,#N/A,TRUE,"CIN-BS";#N/A,#N/A,TRUE,"CIN-CS";#N/A,#N/A,TRUE,"Invest In Unconsol Subs"}</definedName>
    <definedName name="sdfg" localSheetId="19" hidden="1">{#N/A,#N/A,TRUE,"CIN-11";#N/A,#N/A,TRUE,"CIN-13";#N/A,#N/A,TRUE,"CIN-14";#N/A,#N/A,TRUE,"CIN-16";#N/A,#N/A,TRUE,"CIN-17";#N/A,#N/A,TRUE,"CIN-18";#N/A,#N/A,TRUE,"CIN Earnings To Fixed Charges";#N/A,#N/A,TRUE,"CIN Financial Ratios";#N/A,#N/A,TRUE,"CIN-IS";#N/A,#N/A,TRUE,"CIN-BS";#N/A,#N/A,TRUE,"CIN-CS";#N/A,#N/A,TRUE,"Invest In Unconsol Subs"}</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EBRING" localSheetId="20">#REF!</definedName>
    <definedName name="SEBRING" localSheetId="19">#REF!</definedName>
    <definedName name="SEBRING">#REF!</definedName>
    <definedName name="Sect162m" localSheetId="19">#REF!</definedName>
    <definedName name="Sect162m">#REF!</definedName>
    <definedName name="SECTION_1341" localSheetId="19">#REF!</definedName>
    <definedName name="SECTION_1341">#REF!</definedName>
    <definedName name="SELF_INS" localSheetId="19">#REF!</definedName>
    <definedName name="SELF_INS">#REF!</definedName>
    <definedName name="sencount" hidden="1">1</definedName>
    <definedName name="SEP_1" localSheetId="20">#REF!</definedName>
    <definedName name="SEP_1" localSheetId="19">#REF!</definedName>
    <definedName name="SEP_1">#REF!</definedName>
    <definedName name="SEP_3" localSheetId="20">#REF!</definedName>
    <definedName name="SEP_3" localSheetId="19">#REF!</definedName>
    <definedName name="SEP_3">#REF!</definedName>
    <definedName name="SEP_A" localSheetId="20">#REF!</definedName>
    <definedName name="SEP_A" localSheetId="19">#REF!</definedName>
    <definedName name="SEP_A">#REF!</definedName>
    <definedName name="SEP_B" localSheetId="19">#REF!</definedName>
    <definedName name="SEP_B">#REF!</definedName>
    <definedName name="SEP_C" localSheetId="19">#REF!</definedName>
    <definedName name="SEP_C">#REF!</definedName>
    <definedName name="SEP_D" localSheetId="19">#REF!</definedName>
    <definedName name="SEP_D">#REF!</definedName>
    <definedName name="SEP_FACTOR" localSheetId="20">#REF!</definedName>
    <definedName name="SEP_FACTOR">#REF!</definedName>
    <definedName name="SEPDEM" localSheetId="20">#REF!</definedName>
    <definedName name="SEPDEM">#REF!</definedName>
    <definedName name="Sept" localSheetId="19">#REF!</definedName>
    <definedName name="Sept">#REF!</definedName>
    <definedName name="SEPTHIGHLIGHTS">#REF!</definedName>
    <definedName name="SEPTWORKSHEET">#REF!</definedName>
    <definedName name="SERP" localSheetId="20">#REF!</definedName>
    <definedName name="SERP" localSheetId="19">#REF!</definedName>
    <definedName name="SERP">#REF!</definedName>
    <definedName name="SERPNormal" localSheetId="19">#REF!</definedName>
    <definedName name="SERPNormal">#REF!</definedName>
    <definedName name="sersadffasf" localSheetId="20" hidden="1">{#N/A,#N/A,FALSE,"ALLOC"}</definedName>
    <definedName name="sersadffasf" localSheetId="19" hidden="1">{#N/A,#N/A,FALSE,"ALLOC"}</definedName>
    <definedName name="sersadffasf" hidden="1">{#N/A,#N/A,FALSE,"ALLOC"}</definedName>
    <definedName name="sertearawertutyu" localSheetId="20" hidden="1">{#N/A,#N/A,FALSE,"EXPENSE"}</definedName>
    <definedName name="sertearawertutyu" localSheetId="19" hidden="1">{#N/A,#N/A,FALSE,"EXPENSE"}</definedName>
    <definedName name="sertearawertutyu" hidden="1">{#N/A,#N/A,FALSE,"EXPENSE"}</definedName>
    <definedName name="sfsadfafsdaf" localSheetId="20" hidden="1">{#N/A,#N/A,FALSE,"EXPENSE"}</definedName>
    <definedName name="sfsadfafsdaf" localSheetId="19" hidden="1">{#N/A,#N/A,FALSE,"EXPENSE"}</definedName>
    <definedName name="sfsadfafsdaf" hidden="1">{#N/A,#N/A,FALSE,"EXPENSE"}</definedName>
    <definedName name="ShadeISDAll" localSheetId="20">#REF!,#REF!,#REF!,#REF!,#REF!,#REF!,#REF!,#REF!,#REF!</definedName>
    <definedName name="ShadeISDAll" localSheetId="19">#REF!,#REF!,#REF!,#REF!,#REF!,#REF!,#REF!,#REF!,#REF!</definedName>
    <definedName name="ShadeISDAll">#REF!,#REF!,#REF!,#REF!,#REF!,#REF!,#REF!,#REF!,#REF!</definedName>
    <definedName name="ShortTermRate">#REF!</definedName>
    <definedName name="sit_m_1" localSheetId="20">#REF!</definedName>
    <definedName name="sit_m_1" localSheetId="19">#REF!</definedName>
    <definedName name="sit_m_1">#REF!</definedName>
    <definedName name="sit_request" localSheetId="19">#REF!</definedName>
    <definedName name="sit_request">#REF!</definedName>
    <definedName name="split" localSheetId="19">#REF!</definedName>
    <definedName name="split">#REF!</definedName>
    <definedName name="spoc" localSheetId="20" hidden="1">{"Page 1",#N/A,FALSE,"Sheet1";"Page 2",#N/A,FALSE,"Sheet1"}</definedName>
    <definedName name="spoc" localSheetId="19" hidden="1">{"Page 1",#N/A,FALSE,"Sheet1";"Page 2",#N/A,FALSE,"Sheet1"}</definedName>
    <definedName name="spoc" hidden="1">{"Page 1",#N/A,FALSE,"Sheet1";"Page 2",#N/A,FALSE,"Sheet1"}</definedName>
    <definedName name="Spouse" localSheetId="20">#REF!</definedName>
    <definedName name="Spouse" localSheetId="19">#REF!</definedName>
    <definedName name="Spouse">#REF!</definedName>
    <definedName name="srfaedtgthjtdhfdg" localSheetId="20" hidden="1">{#N/A,#N/A,FALSE,"EXPENSE"}</definedName>
    <definedName name="srfaedtgthjtdhfdg" localSheetId="19" hidden="1">{#N/A,#N/A,FALSE,"EXPENSE"}</definedName>
    <definedName name="srfaedtgthjtdhfdg" hidden="1">{#N/A,#N/A,FALSE,"EXPENSE"}</definedName>
    <definedName name="ssss" localSheetId="20" hidden="1">{#N/A,#N/A,FALSE,"EXPENSE"}</definedName>
    <definedName name="ssss" localSheetId="19" hidden="1">{#N/A,#N/A,FALSE,"EXPENSE"}</definedName>
    <definedName name="ssss" hidden="1">{#N/A,#N/A,FALSE,"EXPENSE"}</definedName>
    <definedName name="staffing2" localSheetId="20" hidden="1">{#N/A,#N/A,FALSE,"Assessment";#N/A,#N/A,FALSE,"Staffing";#N/A,#N/A,FALSE,"Hires";#N/A,#N/A,FALSE,"Assumptions"}</definedName>
    <definedName name="staffing2" localSheetId="19" hidden="1">{#N/A,#N/A,FALSE,"Assessment";#N/A,#N/A,FALSE,"Staffing";#N/A,#N/A,FALSE,"Hires";#N/A,#N/A,FALSE,"Assumptions"}</definedName>
    <definedName name="staffing2" hidden="1">{#N/A,#N/A,FALSE,"Assessment";#N/A,#N/A,FALSE,"Staffing";#N/A,#N/A,FALSE,"Hires";#N/A,#N/A,FALSE,"Assumptions"}</definedName>
    <definedName name="Staffing3" localSheetId="20" hidden="1">{#N/A,#N/A,FALSE,"Assessment";#N/A,#N/A,FALSE,"Staffing";#N/A,#N/A,FALSE,"Hires";#N/A,#N/A,FALSE,"Assumptions"}</definedName>
    <definedName name="Staffing3" localSheetId="19" hidden="1">{#N/A,#N/A,FALSE,"Assessment";#N/A,#N/A,FALSE,"Staffing";#N/A,#N/A,FALSE,"Hires";#N/A,#N/A,FALSE,"Assumptions"}</definedName>
    <definedName name="Staffing3" hidden="1">{#N/A,#N/A,FALSE,"Assessment";#N/A,#N/A,FALSE,"Staffing";#N/A,#N/A,FALSE,"Hires";#N/A,#N/A,FALSE,"Assumptions"}</definedName>
    <definedName name="Staging_List">#REF!</definedName>
    <definedName name="StagingSite">#REF!</definedName>
    <definedName name="StandardAssumptions">#REF!</definedName>
    <definedName name="START_UP">#REF!</definedName>
    <definedName name="StartingPoint" localSheetId="20" hidden="1">#REF!</definedName>
    <definedName name="StartingPoint" localSheetId="19" hidden="1">#REF!</definedName>
    <definedName name="StartingPoint" hidden="1">#REF!</definedName>
    <definedName name="STATE" localSheetId="20">#REF!</definedName>
    <definedName name="STATE" localSheetId="19">#REF!</definedName>
    <definedName name="STATE">#REF!</definedName>
    <definedName name="state_request" localSheetId="20">#REF!</definedName>
    <definedName name="state_request" localSheetId="19">#REF!</definedName>
    <definedName name="state_request">#REF!</definedName>
    <definedName name="STATE_TX_ADJ">#REF!</definedName>
    <definedName name="STD_13MoAve_OS">#REF!</definedName>
    <definedName name="STOCKHOLDERS_EQUITY" localSheetId="20">#REF!</definedName>
    <definedName name="STOCKHOLDERS_EQUITY" localSheetId="19">#REF!</definedName>
    <definedName name="STOCKHOLDERS_EQUITY">#REF!</definedName>
    <definedName name="stratfordrecon" localSheetId="19">#REF!</definedName>
    <definedName name="stratfordrecon">#REF!</definedName>
    <definedName name="STRATIFIED_FUEL_CHARGE_CALCULATION" localSheetId="19">#REF!</definedName>
    <definedName name="STRATIFIED_FUEL_CHARGE_CALCULATION">#REF!</definedName>
    <definedName name="Streetlight">#REF!</definedName>
    <definedName name="STREETLIGHT_MAINTENANCE">#REF!</definedName>
    <definedName name="STREETLIGHT_MAINTENANCE2003">#REF!</definedName>
    <definedName name="STREETLIGHT_MAINTENANCE2004">#REF!</definedName>
    <definedName name="STREETLIGHT2003">#REF!</definedName>
    <definedName name="STREETLIGHT2004">#REF!</definedName>
    <definedName name="StreetlightMaint2004" localSheetId="20">#REF!</definedName>
    <definedName name="StreetlightMaint2004">#REF!</definedName>
    <definedName name="STREETLIGHTS_INSTALLED">#REF!</definedName>
    <definedName name="StreetlightUnits">#REF!</definedName>
    <definedName name="STS" localSheetId="20">#REF!</definedName>
    <definedName name="STS" localSheetId="19">#REF!</definedName>
    <definedName name="STS">#REF!</definedName>
    <definedName name="stsaeryyjiutjdhg" localSheetId="20" hidden="1">{#N/A,#N/A,FALSE,"EXPENSE"}</definedName>
    <definedName name="stsaeryyjiutjdhg" localSheetId="19" hidden="1">{#N/A,#N/A,FALSE,"EXPENSE"}</definedName>
    <definedName name="stsaeryyjiutjdhg" hidden="1">{#N/A,#N/A,FALSE,"EXPENSE"}</definedName>
    <definedName name="Stupid" hidden="1">0</definedName>
    <definedName name="SUM" localSheetId="19">#REF!</definedName>
    <definedName name="SUM">#REF!</definedName>
    <definedName name="SUMM">#REF!</definedName>
    <definedName name="SUMMARY" localSheetId="19">#REF!</definedName>
    <definedName name="SUMMARY">#REF!</definedName>
    <definedName name="SUMRY_BY_TIME">#REF!</definedName>
    <definedName name="SUMRY_BY_YEAR">#REF!</definedName>
    <definedName name="SUPPORT">#REF!</definedName>
    <definedName name="SupportOrgRates">#REF!</definedName>
    <definedName name="SURVRPT" localSheetId="20">#REF!</definedName>
    <definedName name="SURVRPT">#REF!</definedName>
    <definedName name="SWFFODefFuel">#REF!</definedName>
    <definedName name="Swvu.print2." localSheetId="20" hidden="1">#REF!</definedName>
    <definedName name="Swvu.print2." localSheetId="19" hidden="1">#REF!</definedName>
    <definedName name="Swvu.print2." hidden="1">#REF!</definedName>
    <definedName name="Swvu.print3." localSheetId="20" hidden="1">#REF!</definedName>
    <definedName name="Swvu.print3." localSheetId="19" hidden="1">#REF!</definedName>
    <definedName name="Swvu.print3." hidden="1">#REF!</definedName>
    <definedName name="T" localSheetId="19">#REF!</definedName>
    <definedName name="T">#REF!</definedName>
    <definedName name="t5terer" localSheetId="20" hidden="1">{#N/A,#N/A,FALSE,"EXPENSE"}</definedName>
    <definedName name="t5terer" localSheetId="19" hidden="1">{#N/A,#N/A,FALSE,"EXPENSE"}</definedName>
    <definedName name="t5terer" hidden="1">{#N/A,#N/A,FALSE,"EXPENSE"}</definedName>
    <definedName name="table">#REF!</definedName>
    <definedName name="TAGAssumptions">#REF!</definedName>
    <definedName name="Tax_Year">#REF!</definedName>
    <definedName name="taxable_plant" localSheetId="20">INDEX(bs_netplant,1,period_summary_col)</definedName>
    <definedName name="taxable_plant" localSheetId="19">INDEX(bs_netplant,1,period_summary_col)</definedName>
    <definedName name="taxable_plant">INDEX(bs_netplant,1,period_summary_col)</definedName>
    <definedName name="TAXDEP" localSheetId="20">#REF!</definedName>
    <definedName name="TAXDEP" localSheetId="19">#REF!</definedName>
    <definedName name="TAXDEP">#REF!</definedName>
    <definedName name="TAXINC" localSheetId="19">#REF!</definedName>
    <definedName name="TAXINC">#REF!</definedName>
    <definedName name="TaxRate">#REF!</definedName>
    <definedName name="TAXSALV" localSheetId="20">#REF!</definedName>
    <definedName name="TAXSALV" localSheetId="19">#REF!</definedName>
    <definedName name="TAXSALV">#REF!</definedName>
    <definedName name="TDS" localSheetId="19">#REF!</definedName>
    <definedName name="TDS">#REF!</definedName>
    <definedName name="team" hidden="1">255</definedName>
    <definedName name="TEC">#REF!</definedName>
    <definedName name="Temp_2" localSheetId="20" hidden="1">{#N/A,#N/A,FALSE,"Assessment";#N/A,#N/A,FALSE,"Staffing";#N/A,#N/A,FALSE,"Hires";#N/A,#N/A,FALSE,"Assumptions"}</definedName>
    <definedName name="Temp_2" localSheetId="19" hidden="1">{#N/A,#N/A,FALSE,"Assessment";#N/A,#N/A,FALSE,"Staffing";#N/A,#N/A,FALSE,"Hires";#N/A,#N/A,FALSE,"Assumptions"}</definedName>
    <definedName name="Temp_2" hidden="1">{#N/A,#N/A,FALSE,"Assessment";#N/A,#N/A,FALSE,"Staffing";#N/A,#N/A,FALSE,"Hires";#N/A,#N/A,FALSE,"Assumptions"}</definedName>
    <definedName name="Temp_3" localSheetId="20" hidden="1">{#N/A,#N/A,FALSE,"Assessment";#N/A,#N/A,FALSE,"Staffing";#N/A,#N/A,FALSE,"Hires";#N/A,#N/A,FALSE,"Assumptions"}</definedName>
    <definedName name="Temp_3" localSheetId="19" hidden="1">{#N/A,#N/A,FALSE,"Assessment";#N/A,#N/A,FALSE,"Staffing";#N/A,#N/A,FALSE,"Hires";#N/A,#N/A,FALSE,"Assumptions"}</definedName>
    <definedName name="Temp_3" hidden="1">{#N/A,#N/A,FALSE,"Assessment";#N/A,#N/A,FALSE,"Staffing";#N/A,#N/A,FALSE,"Hires";#N/A,#N/A,FALSE,"Assumptions"}</definedName>
    <definedName name="Template.Build.End">40589.4973630556</definedName>
    <definedName name="Template.Build.Start">40589.4973388542</definedName>
    <definedName name="Template.Name">"RE2B-SummaryEmployeeHeadcount"</definedName>
    <definedName name="Template.SaveAll">"false"</definedName>
    <definedName name="TemplateNotes.HasNote">"False"</definedName>
    <definedName name="test" localSheetId="20" hidden="1">{"Reconciliation 151",#N/A,FALSE,"A"}</definedName>
    <definedName name="test" localSheetId="19" hidden="1">{"Reconciliation 151",#N/A,FALSE,"A"}</definedName>
    <definedName name="test" hidden="1">{"Reconciliation 151",#N/A,FALSE,"A"}</definedName>
    <definedName name="test1" localSheetId="20" hidden="1">{"Page 1",#N/A,FALSE,"Sheet1";"Page 2",#N/A,FALSE,"Sheet1"}</definedName>
    <definedName name="test1" localSheetId="19" hidden="1">{"Page 1",#N/A,FALSE,"Sheet1";"Page 2",#N/A,FALSE,"Sheet1"}</definedName>
    <definedName name="test1" hidden="1">{"Page 1",#N/A,FALSE,"Sheet1";"Page 2",#N/A,FALSE,"Sheet1"}</definedName>
    <definedName name="test2" localSheetId="20" hidden="1">{"Page 1",#N/A,FALSE,"Sheet1";"Page 2",#N/A,FALSE,"Sheet1"}</definedName>
    <definedName name="test2" localSheetId="19" hidden="1">{"Page 1",#N/A,FALSE,"Sheet1";"Page 2",#N/A,FALSE,"Sheet1"}</definedName>
    <definedName name="test2" hidden="1">{"Page 1",#N/A,FALSE,"Sheet1";"Page 2",#N/A,FALSE,"Sheet1"}</definedName>
    <definedName name="testpage" localSheetId="20" hidden="1">{"Page 1",#N/A,FALSE,"Sheet1";"Page 2",#N/A,FALSE,"Sheet1"}</definedName>
    <definedName name="testpage" localSheetId="19" hidden="1">{"Page 1",#N/A,FALSE,"Sheet1";"Page 2",#N/A,FALSE,"Sheet1"}</definedName>
    <definedName name="testpage" hidden="1">{"Page 1",#N/A,FALSE,"Sheet1";"Page 2",#N/A,FALSE,"Sheet1"}</definedName>
    <definedName name="TETCO">#REF!</definedName>
    <definedName name="TextRefCopyRangeCount" localSheetId="1" hidden="1">1</definedName>
    <definedName name="TextRefCopyRangeCount" hidden="1">6</definedName>
    <definedName name="tgrgfdgfdg" localSheetId="20" hidden="1">{#N/A,#N/A,FALSE,"EXPENSE"}</definedName>
    <definedName name="tgrgfdgfdg" localSheetId="19" hidden="1">{#N/A,#N/A,FALSE,"EXPENSE"}</definedName>
    <definedName name="tgrgfdgfdg" hidden="1">{#N/A,#N/A,FALSE,"EXPENSE"}</definedName>
    <definedName name="TITLE">#REF!</definedName>
    <definedName name="TITLEB">#REF!</definedName>
    <definedName name="TITLES" localSheetId="19">#REF!</definedName>
    <definedName name="TITLES">#REF!</definedName>
    <definedName name="TITLES2" localSheetId="19">#REF!</definedName>
    <definedName name="TITLES2">#REF!</definedName>
    <definedName name="tom" localSheetId="20" hidden="1">{#N/A,#N/A,FALSE,"EXPENSE"}</definedName>
    <definedName name="tom" localSheetId="19" hidden="1">{#N/A,#N/A,FALSE,"EXPENSE"}</definedName>
    <definedName name="tom" hidden="1">{#N/A,#N/A,FALSE,"EXPENSE"}</definedName>
    <definedName name="ton" localSheetId="20" hidden="1">{#N/A,#N/A,FALSE,"EXPENSE"}</definedName>
    <definedName name="ton" localSheetId="19" hidden="1">{#N/A,#N/A,FALSE,"EXPENSE"}</definedName>
    <definedName name="ton" hidden="1">{#N/A,#N/A,FALSE,"EXPENSE"}</definedName>
    <definedName name="TOP" localSheetId="20">#REF!</definedName>
    <definedName name="TOP" localSheetId="19">#REF!</definedName>
    <definedName name="TOP">#REF!</definedName>
    <definedName name="topp" localSheetId="19">#REF!</definedName>
    <definedName name="topp">#REF!</definedName>
    <definedName name="Total_Amt">#REF!</definedName>
    <definedName name="Total_Emissions">#REF!</definedName>
    <definedName name="Total_Lease_Interest" localSheetId="19">#REF!</definedName>
    <definedName name="Total_Lease_Interest">#REF!</definedName>
    <definedName name="Total_Lease_Payments" localSheetId="19">#REF!</definedName>
    <definedName name="Total_Lease_Payments">#REF!</definedName>
    <definedName name="Total_Lease_Principal" localSheetId="19">#REF!</definedName>
    <definedName name="Total_Lease_Principal">#REF!</definedName>
    <definedName name="Total_Payment" localSheetId="20">Scheduled_Payment+Extra_Payment</definedName>
    <definedName name="Total_Payment" localSheetId="19">Scheduled_Payment+Extra_Payment</definedName>
    <definedName name="Total_Payment">Scheduled_Payment+Extra_Payment</definedName>
    <definedName name="TOTAL_YEAR">#REF!</definedName>
    <definedName name="Total1" localSheetId="20">#REF!</definedName>
    <definedName name="Total1" localSheetId="19">#REF!</definedName>
    <definedName name="Total1">#REF!</definedName>
    <definedName name="total2" localSheetId="19">#REF!</definedName>
    <definedName name="total2">#REF!</definedName>
    <definedName name="total3" localSheetId="19">#REF!</definedName>
    <definedName name="total3">#REF!</definedName>
    <definedName name="TP.1" localSheetId="19">#REF!</definedName>
    <definedName name="TP.1">#REF!</definedName>
    <definedName name="TP_Footer_User" hidden="1">"combsk"</definedName>
    <definedName name="TP_Footer_Version" hidden="1">"v4.00"</definedName>
    <definedName name="TPAYNE" hidden="1">#REF!</definedName>
    <definedName name="TRANS_ALL">#REF!</definedName>
    <definedName name="TransMerchant">#REF!</definedName>
    <definedName name="tre" localSheetId="18" hidden="1">{#N/A,#N/A,FALSE,"Aging Summary";#N/A,#N/A,FALSE,"Ratio Analysis";#N/A,#N/A,FALSE,"Test 120 Day Accts";#N/A,#N/A,FALSE,"Tickmarks"}</definedName>
    <definedName name="tre" localSheetId="20" hidden="1">{#N/A,#N/A,FALSE,"Aging Summary";#N/A,#N/A,FALSE,"Ratio Analysis";#N/A,#N/A,FALSE,"Test 120 Day Accts";#N/A,#N/A,FALSE,"Tickmarks"}</definedName>
    <definedName name="tre" localSheetId="19" hidden="1">{#N/A,#N/A,FALSE,"Aging Summary";#N/A,#N/A,FALSE,"Ratio Analysis";#N/A,#N/A,FALSE,"Test 120 Day Accts";#N/A,#N/A,FALSE,"Tickmarks"}</definedName>
    <definedName name="tre" localSheetId="1" hidden="1">{#N/A,#N/A,FALSE,"Aging Summary";#N/A,#N/A,FALSE,"Ratio Analysis";#N/A,#N/A,FALSE,"Test 120 Day Accts";#N/A,#N/A,FALSE,"Tickmarks"}</definedName>
    <definedName name="tre" hidden="1">{#N/A,#N/A,FALSE,"Aging Summary";#N/A,#N/A,FALSE,"Ratio Analysis";#N/A,#N/A,FALSE,"Test 120 Day Accts";#N/A,#N/A,FALSE,"Tickmarks"}</definedName>
    <definedName name="Tree_Name">#REF!</definedName>
    <definedName name="Tree_Node">#REF!</definedName>
    <definedName name="TreeTrimming">#REF!</definedName>
    <definedName name="trend" localSheetId="20" hidden="1">{#N/A,#N/A,FALSE,"Aging Summary";#N/A,#N/A,FALSE,"Ratio Analysis";#N/A,#N/A,FALSE,"Test 120 Day Accts";#N/A,#N/A,FALSE,"Tickmarks"}</definedName>
    <definedName name="trend" localSheetId="19" hidden="1">{#N/A,#N/A,FALSE,"Aging Summary";#N/A,#N/A,FALSE,"Ratio Analysis";#N/A,#N/A,FALSE,"Test 120 Day Accts";#N/A,#N/A,FALSE,"Tickmarks"}</definedName>
    <definedName name="trend" hidden="1">{#N/A,#N/A,FALSE,"Aging Summary";#N/A,#N/A,FALSE,"Ratio Analysis";#N/A,#N/A,FALSE,"Test 120 Day Accts";#N/A,#N/A,FALSE,"Tickmarks"}</definedName>
    <definedName name="tresrtesrtresrftg" localSheetId="20" hidden="1">{#N/A,#N/A,FALSE,"EXPENSE"}</definedName>
    <definedName name="tresrtesrtresrftg" localSheetId="19" hidden="1">{#N/A,#N/A,FALSE,"EXPENSE"}</definedName>
    <definedName name="tresrtesrtresrftg" hidden="1">{#N/A,#N/A,FALSE,"EXPENSE"}</definedName>
    <definedName name="tresytyuijiukuyjfghgh" localSheetId="20" hidden="1">{#N/A,#N/A,FALSE,"EXPENSE"}</definedName>
    <definedName name="tresytyuijiukuyjfghgh" localSheetId="19" hidden="1">{#N/A,#N/A,FALSE,"EXPENSE"}</definedName>
    <definedName name="tresytyuijiukuyjfghgh" hidden="1">{#N/A,#N/A,FALSE,"EXPENSE"}</definedName>
    <definedName name="trtertertret" localSheetId="20" hidden="1">{#N/A,#N/A,FALSE,"EXPENSE"}</definedName>
    <definedName name="trtertertret" localSheetId="19" hidden="1">{#N/A,#N/A,FALSE,"EXPENSE"}</definedName>
    <definedName name="trtertertret" hidden="1">{#N/A,#N/A,FALSE,"EXPENSE"}</definedName>
    <definedName name="TST_YR">#REF!</definedName>
    <definedName name="tterr4r4" localSheetId="20" hidden="1">{#N/A,#N/A,FALSE,"ALLOC"}</definedName>
    <definedName name="tterr4r4" localSheetId="19" hidden="1">{#N/A,#N/A,FALSE,"ALLOC"}</definedName>
    <definedName name="tterr4r4" hidden="1">{#N/A,#N/A,FALSE,"ALLOC"}</definedName>
    <definedName name="ttttt" localSheetId="20" hidden="1">{#N/A,#N/A,FALSE,"EXPENSE"}</definedName>
    <definedName name="ttttt" localSheetId="19" hidden="1">{#N/A,#N/A,FALSE,"EXPENSE"}</definedName>
    <definedName name="ttttt" hidden="1">{#N/A,#N/A,FALSE,"EXPENSE"}</definedName>
    <definedName name="ttttttt" localSheetId="20" hidden="1">{#N/A,#N/A,FALSE,"ALLOC"}</definedName>
    <definedName name="ttttttt" localSheetId="19" hidden="1">{#N/A,#N/A,FALSE,"ALLOC"}</definedName>
    <definedName name="ttttttt" hidden="1">{#N/A,#N/A,FALSE,"ALLOC"}</definedName>
    <definedName name="ttttttttttttt" localSheetId="20" hidden="1">{#N/A,#N/A,FALSE,"EXPENSE"}</definedName>
    <definedName name="ttttttttttttt" localSheetId="19" hidden="1">{#N/A,#N/A,FALSE,"EXPENSE"}</definedName>
    <definedName name="ttttttttttttt" hidden="1">{#N/A,#N/A,FALSE,"EXPENSE"}</definedName>
    <definedName name="tutututu" localSheetId="20" hidden="1">{#N/A,#N/A,FALSE,"ALLOC"}</definedName>
    <definedName name="tutututu" localSheetId="19" hidden="1">{#N/A,#N/A,FALSE,"ALLOC"}</definedName>
    <definedName name="tutututu" hidden="1">{#N/A,#N/A,FALSE,"ALLOC"}</definedName>
    <definedName name="twelvemonths" localSheetId="19">#REF!</definedName>
    <definedName name="twelvemonths">#REF!</definedName>
    <definedName name="TWELVEMOS.A.AND.G.MAINT" localSheetId="19">#REF!</definedName>
    <definedName name="TWELVEMOS.A.AND.G.MAINT">#REF!</definedName>
    <definedName name="TWELVEMOS.A.AND.G.OPER" localSheetId="19">#REF!</definedName>
    <definedName name="TWELVEMOS.A.AND.G.OPER">#REF!</definedName>
    <definedName name="TWELVEMOS.AFUDC" localSheetId="19">#REF!</definedName>
    <definedName name="TWELVEMOS.AFUDC">#REF!</definedName>
    <definedName name="TWELVEMOS.AMORTIZATION" localSheetId="19">#REF!</definedName>
    <definedName name="TWELVEMOS.AMORTIZATION">#REF!</definedName>
    <definedName name="TWELVEMOS.CUSTOMER.EXP" localSheetId="19">#REF!</definedName>
    <definedName name="TWELVEMOS.CUSTOMER.EXP">#REF!</definedName>
    <definedName name="TWELVEMOS.DEF.FUEL" localSheetId="19">#REF!</definedName>
    <definedName name="TWELVEMOS.DEF.FUEL">#REF!</definedName>
    <definedName name="TWELVEMOS.DEPR.AND.AMORT" localSheetId="19">#REF!</definedName>
    <definedName name="TWELVEMOS.DEPR.AND.AMORT">#REF!</definedName>
    <definedName name="TWELVEMOS.DEPRECIATION" localSheetId="19">#REF!</definedName>
    <definedName name="TWELVEMOS.DEPRECIATION">#REF!</definedName>
    <definedName name="TWELVEMOS.DISTRIBUTION.MAINT" localSheetId="19">#REF!</definedName>
    <definedName name="TWELVEMOS.DISTRIBUTION.MAINT">#REF!</definedName>
    <definedName name="TWELVEMOS.DISTRIBUTION.OPER" localSheetId="19">#REF!</definedName>
    <definedName name="TWELVEMOS.DISTRIBUTION.OPER">#REF!</definedName>
    <definedName name="TWELVEMOS.DIVIDENDS" localSheetId="19">#REF!</definedName>
    <definedName name="TWELVEMOS.DIVIDENDS">#REF!</definedName>
    <definedName name="TWELVEMOS.ECCR" localSheetId="19">#REF!</definedName>
    <definedName name="TWELVEMOS.ECCR">#REF!</definedName>
    <definedName name="TWELVEMOS.FUEL.AND.PURPOWER" localSheetId="19">#REF!</definedName>
    <definedName name="TWELVEMOS.FUEL.AND.PURPOWER">#REF!</definedName>
    <definedName name="TWELVEMOS.FUEL.HANDLING" localSheetId="19">#REF!</definedName>
    <definedName name="TWELVEMOS.FUEL.HANDLING">#REF!</definedName>
    <definedName name="TWELVEMOS.INTEREST.CHARGES" localSheetId="19">#REF!</definedName>
    <definedName name="TWELVEMOS.INTEREST.CHARGES">#REF!</definedName>
    <definedName name="TWELVEMOS.INTEREST.LONGTERM.DEBT" localSheetId="19">#REF!</definedName>
    <definedName name="TWELVEMOS.INTEREST.LONGTERM.DEBT">#REF!</definedName>
    <definedName name="TWELVEMOS.NONOPER.TAXES" localSheetId="19">#REF!</definedName>
    <definedName name="TWELVEMOS.NONOPER.TAXES">#REF!</definedName>
    <definedName name="TWELVEMOS.NUCLEAR.GENERATION.MAINT" localSheetId="19">#REF!</definedName>
    <definedName name="TWELVEMOS.NUCLEAR.GENERATION.MAINT">#REF!</definedName>
    <definedName name="TWELVEMOS.NUCLEAR.GENERATION.OPER" localSheetId="19">#REF!</definedName>
    <definedName name="TWELVEMOS.NUCLEAR.GENERATION.OPER">#REF!</definedName>
    <definedName name="TWELVEMOS.OPER.REVENUES" localSheetId="19">#REF!</definedName>
    <definedName name="TWELVEMOS.OPER.REVENUES">#REF!</definedName>
    <definedName name="TWELVEMOS.OPER.TAXES" localSheetId="19">#REF!</definedName>
    <definedName name="TWELVEMOS.OPER.TAXES">#REF!</definedName>
    <definedName name="TWELVEMOS.OPER_AND_MAINT.EXPS" localSheetId="19">#REF!</definedName>
    <definedName name="TWELVEMOS.OPER_AND_MAINT.EXPS">#REF!</definedName>
    <definedName name="TWELVEMOS.OTH.INC_AND_DEDUCTIONS" localSheetId="19">#REF!</definedName>
    <definedName name="TWELVEMOS.OTH.INC_AND_DEDUCTIONS">#REF!</definedName>
    <definedName name="TWELVEMOS.OTH.POWER.GEN.MAINT" localSheetId="19">#REF!</definedName>
    <definedName name="TWELVEMOS.OTH.POWER.GEN.MAINT">#REF!</definedName>
    <definedName name="TWELVEMOS.OTH.POWER.GEN.OPER" localSheetId="19">#REF!</definedName>
    <definedName name="TWELVEMOS.OTH.POWER.GEN.OPER">#REF!</definedName>
    <definedName name="TWELVEMOS.OTH.POWER.SUPPLY.OPER" localSheetId="19">#REF!</definedName>
    <definedName name="TWELVEMOS.OTH.POWER.SUPPLY.OPER">#REF!</definedName>
    <definedName name="TWELVEMOS.OTH.TAXES.NONOPER" localSheetId="19">#REF!</definedName>
    <definedName name="TWELVEMOS.OTH.TAXES.NONOPER">#REF!</definedName>
    <definedName name="TWELVEMOS.OTH.TAXES.OPER" localSheetId="19">#REF!</definedName>
    <definedName name="TWELVEMOS.OTH.TAXES.OPER">#REF!</definedName>
    <definedName name="TWELVEMOS.PURPOWER.NONREC" localSheetId="19">#REF!</definedName>
    <definedName name="TWELVEMOS.PURPOWER.NONREC">#REF!</definedName>
    <definedName name="TWELVEMOS.STEAM.GENERATION.MAINT" localSheetId="19">#REF!</definedName>
    <definedName name="TWELVEMOS.STEAM.GENERATION.MAINT">#REF!</definedName>
    <definedName name="TWELVEMOS.STEAM.GENERATION.OPER" localSheetId="19">#REF!</definedName>
    <definedName name="TWELVEMOS.STEAM.GENERATION.OPER">#REF!</definedName>
    <definedName name="TWELVEMOS.TOTAL.PROD.EXPS" localSheetId="19">#REF!</definedName>
    <definedName name="TWELVEMOS.TOTAL.PROD.EXPS">#REF!</definedName>
    <definedName name="TWELVEMOS.TRANSMISSION.MAINT" localSheetId="19">#REF!</definedName>
    <definedName name="TWELVEMOS.TRANSMISSION.MAINT">#REF!</definedName>
    <definedName name="TWELVEMOS.TRANSMISSION.OPER" localSheetId="19">#REF!</definedName>
    <definedName name="TWELVEMOS.TRANSMISSION.OPER">#REF!</definedName>
    <definedName name="twrtesrsf" localSheetId="20" hidden="1">{#N/A,#N/A,FALSE,"EXPENSE"}</definedName>
    <definedName name="twrtesrsf" localSheetId="19" hidden="1">{#N/A,#N/A,FALSE,"EXPENSE"}</definedName>
    <definedName name="twrtesrsf" hidden="1">{#N/A,#N/A,FALSE,"EXPENSE"}</definedName>
    <definedName name="ty" localSheetId="18" hidden="1">{#N/A,#N/A,FALSE,"Aging Summary";#N/A,#N/A,FALSE,"Ratio Analysis";#N/A,#N/A,FALSE,"Test 120 Day Accts";#N/A,#N/A,FALSE,"Tickmarks"}</definedName>
    <definedName name="ty" localSheetId="20" hidden="1">{#N/A,#N/A,FALSE,"Aging Summary";#N/A,#N/A,FALSE,"Ratio Analysis";#N/A,#N/A,FALSE,"Test 120 Day Accts";#N/A,#N/A,FALSE,"Tickmarks"}</definedName>
    <definedName name="ty" localSheetId="19" hidden="1">{#N/A,#N/A,FALSE,"Aging Summary";#N/A,#N/A,FALSE,"Ratio Analysis";#N/A,#N/A,FALSE,"Test 120 Day Accts";#N/A,#N/A,FALSE,"Tickmarks"}</definedName>
    <definedName name="ty" localSheetId="1" hidden="1">{#N/A,#N/A,FALSE,"Aging Summary";#N/A,#N/A,FALSE,"Ratio Analysis";#N/A,#N/A,FALSE,"Test 120 Day Accts";#N/A,#N/A,FALSE,"Tickmarks"}</definedName>
    <definedName name="ty" hidden="1">{#N/A,#N/A,FALSE,"Aging Summary";#N/A,#N/A,FALSE,"Ratio Analysis";#N/A,#N/A,FALSE,"Test 120 Day Accts";#N/A,#N/A,FALSE,"Tickmarks"}</definedName>
    <definedName name="tyhtiiliklhjhgj" localSheetId="20" hidden="1">{#N/A,#N/A,FALSE,"ALLOC"}</definedName>
    <definedName name="tyhtiiliklhjhgj" localSheetId="19" hidden="1">{#N/A,#N/A,FALSE,"ALLOC"}</definedName>
    <definedName name="tyhtiiliklhjhgj" hidden="1">{#N/A,#N/A,FALSE,"ALLOC"}</definedName>
    <definedName name="tyseryuykiiukhjg" localSheetId="20" hidden="1">{#N/A,#N/A,FALSE,"EXPENSE"}</definedName>
    <definedName name="tyseryuykiiukhjg" localSheetId="19" hidden="1">{#N/A,#N/A,FALSE,"EXPENSE"}</definedName>
    <definedName name="tyseryuykiiukhjg" hidden="1">{#N/A,#N/A,FALSE,"EXPENSE"}</definedName>
    <definedName name="u6yr5y5yrty" localSheetId="20" hidden="1">{#N/A,#N/A,FALSE,"EXPENSE"}</definedName>
    <definedName name="u6yr5y5yrty" localSheetId="19" hidden="1">{#N/A,#N/A,FALSE,"EXPENSE"}</definedName>
    <definedName name="u6yr5y5yrty" hidden="1">{#N/A,#N/A,FALSE,"EXPENSE"}</definedName>
    <definedName name="UG_PRIMARY">#REF!</definedName>
    <definedName name="UGPrimary_wBranch">#REF!</definedName>
    <definedName name="UI_BS_DATA">#REF!</definedName>
    <definedName name="UI_DATA_ANNUAL">#REF!</definedName>
    <definedName name="UIFirstYear">#REF!</definedName>
    <definedName name="UnderOverCCR">#REF!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ap" localSheetId="20">#REF!</definedName>
    <definedName name="unicap" localSheetId="19">#REF!</definedName>
    <definedName name="unicap">#REF!</definedName>
    <definedName name="UnitData">#REF!</definedName>
    <definedName name="UPSLBR">#REF!</definedName>
    <definedName name="uryryryry" localSheetId="20" hidden="1">{#N/A,#N/A,FALSE,"ALLOC"}</definedName>
    <definedName name="uryryryry" localSheetId="19" hidden="1">{#N/A,#N/A,FALSE,"ALLOC"}</definedName>
    <definedName name="uryryryry" hidden="1">{#N/A,#N/A,FALSE,"ALLOC"}</definedName>
    <definedName name="usage" localSheetId="20">#REF!</definedName>
    <definedName name="usage">#REF!</definedName>
    <definedName name="User.Language">"en-US"</definedName>
    <definedName name="User.Name">"i42833"</definedName>
    <definedName name="User.Session">"xyrrmx55wpufl555puoa2cnq"</definedName>
    <definedName name="UserPass" hidden="1">"verify"</definedName>
    <definedName name="uturfhfh" localSheetId="20" hidden="1">{#N/A,#N/A,FALSE,"EXPENSE"}</definedName>
    <definedName name="uturfhfh" localSheetId="19" hidden="1">{#N/A,#N/A,FALSE,"EXPENSE"}</definedName>
    <definedName name="uturfhfh" hidden="1">{#N/A,#N/A,FALSE,"EXPENSE"}</definedName>
    <definedName name="utututt" localSheetId="20" hidden="1">{#N/A,#N/A,FALSE,"EXPENSE"}</definedName>
    <definedName name="utututt" localSheetId="19" hidden="1">{#N/A,#N/A,FALSE,"EXPENSE"}</definedName>
    <definedName name="utututt" hidden="1">{#N/A,#N/A,FALSE,"EXPENSE"}</definedName>
    <definedName name="utututu" localSheetId="20" hidden="1">{#N/A,#N/A,FALSE,"EXPENSE"}</definedName>
    <definedName name="utututu" localSheetId="19" hidden="1">{#N/A,#N/A,FALSE,"EXPENSE"}</definedName>
    <definedName name="utututu" hidden="1">{#N/A,#N/A,FALSE,"EXPENSE"}</definedName>
    <definedName name="utuyututyu" localSheetId="20" hidden="1">{#N/A,#N/A,FALSE,"EXPENSE"}</definedName>
    <definedName name="utuyututyu" localSheetId="19" hidden="1">{#N/A,#N/A,FALSE,"EXPENSE"}</definedName>
    <definedName name="utuyututyu" hidden="1">{#N/A,#N/A,FALSE,"EXPENSE"}</definedName>
    <definedName name="utyurturhfg" localSheetId="20" hidden="1">{#N/A,#N/A,FALSE,"EXPENSE"}</definedName>
    <definedName name="utyurturhfg" localSheetId="19" hidden="1">{#N/A,#N/A,FALSE,"EXPENSE"}</definedName>
    <definedName name="utyurturhfg" hidden="1">{#N/A,#N/A,FALSE,"EXPENSE"}</definedName>
    <definedName name="utyutfghgf" localSheetId="20" hidden="1">{#N/A,#N/A,FALSE,"EXPENSE"}</definedName>
    <definedName name="utyutfghgf" localSheetId="19" hidden="1">{#N/A,#N/A,FALSE,"EXPENSE"}</definedName>
    <definedName name="utyutfghgf" hidden="1">{#N/A,#N/A,FALSE,"EXPENSE"}</definedName>
    <definedName name="uuututu" localSheetId="20" hidden="1">{#N/A,#N/A,FALSE,"EXPENSE"}</definedName>
    <definedName name="uuututu" localSheetId="19" hidden="1">{#N/A,#N/A,FALSE,"EXPENSE"}</definedName>
    <definedName name="uuututu" hidden="1">{#N/A,#N/A,FALSE,"EXPENSE"}</definedName>
    <definedName name="uuuuu" localSheetId="20" hidden="1">{#N/A,#N/A,FALSE,"EXPENSE"}</definedName>
    <definedName name="uuuuu" localSheetId="19" hidden="1">{#N/A,#N/A,FALSE,"EXPENSE"}</definedName>
    <definedName name="uuuuu" hidden="1">{#N/A,#N/A,FALSE,"EXPENSE"}</definedName>
    <definedName name="uuuuuu" localSheetId="20" hidden="1">{#N/A,#N/A,FALSE,"EXPENSE"}</definedName>
    <definedName name="uuuuuu" localSheetId="19" hidden="1">{#N/A,#N/A,FALSE,"EXPENSE"}</definedName>
    <definedName name="uuuuuu" hidden="1">{#N/A,#N/A,FALSE,"EXPENSE"}</definedName>
    <definedName name="uytututut" localSheetId="20" hidden="1">{#N/A,#N/A,FALSE,"EXPENSE"}</definedName>
    <definedName name="uytututut" localSheetId="19" hidden="1">{#N/A,#N/A,FALSE,"EXPENSE"}</definedName>
    <definedName name="uytututut" hidden="1">{#N/A,#N/A,FALSE,"EXPENSE"}</definedName>
    <definedName name="uytutyht" localSheetId="20" hidden="1">{#N/A,#N/A,FALSE,"ALLOC"}</definedName>
    <definedName name="uytutyht" localSheetId="19" hidden="1">{#N/A,#N/A,FALSE,"ALLOC"}</definedName>
    <definedName name="uytutyht" hidden="1">{#N/A,#N/A,FALSE,"ALLOC"}</definedName>
    <definedName name="Validate">#REF!</definedName>
    <definedName name="Values_Entered" localSheetId="20">IF(Loan_Amount*Interest_Rate*Loan_Years*Loan_Start&gt;0,1,0)</definedName>
    <definedName name="Values_Entered" localSheetId="19">IF(Loan_Amount*Interest_Rate*Loan_Years*Loan_Start&gt;0,1,0)</definedName>
    <definedName name="Values_Entered">IF(Loan_Amount*Interest_Rate*Loan_Years*Loan_Start&gt;0,1,0)</definedName>
    <definedName name="VARIANCE">#REF!,#REF!</definedName>
    <definedName name="VARIANCE2">#REF!,#REF!</definedName>
    <definedName name="VARIANCESUMMARY" localSheetId="20">#REF!</definedName>
    <definedName name="VARIANCESUMMARY" localSheetId="19">#REF!</definedName>
    <definedName name="VARIANCESUMMARY">#REF!</definedName>
    <definedName name="VCont" localSheetId="19">#REF!</definedName>
    <definedName name="VCont">#REF!</definedName>
    <definedName name="vcscvbxvbfvb" localSheetId="20" hidden="1">{#N/A,#N/A,FALSE,"EXPENSE"}</definedName>
    <definedName name="vcscvbxvbfvb" localSheetId="19" hidden="1">{#N/A,#N/A,FALSE,"EXPENSE"}</definedName>
    <definedName name="vcscvbxvbfvb" hidden="1">{#N/A,#N/A,FALSE,"EXPENSE"}</definedName>
    <definedName name="ventanarecon" localSheetId="20">#REF!</definedName>
    <definedName name="ventanarecon" localSheetId="19">#REF!</definedName>
    <definedName name="ventanarecon">#REF!</definedName>
    <definedName name="versionnumber">"2.00"</definedName>
    <definedName name="VOUCHER" localSheetId="20">#REF!</definedName>
    <definedName name="VOUCHER" localSheetId="19">#REF!</definedName>
    <definedName name="VOUCHER">#REF!</definedName>
    <definedName name="wearwaerwearfefr" localSheetId="20" hidden="1">{#N/A,#N/A,FALSE,"ALLOC"}</definedName>
    <definedName name="wearwaerwearfefr" localSheetId="19" hidden="1">{#N/A,#N/A,FALSE,"ALLOC"}</definedName>
    <definedName name="wearwaerwearfefr" hidden="1">{#N/A,#N/A,FALSE,"ALLOC"}</definedName>
    <definedName name="weqeqwewqewewe" localSheetId="20" hidden="1">{#N/A,#N/A,FALSE,"EXPENSE"}</definedName>
    <definedName name="weqeqwewqewewe" localSheetId="19" hidden="1">{#N/A,#N/A,FALSE,"EXPENSE"}</definedName>
    <definedName name="weqeqwewqewewe" hidden="1">{#N/A,#N/A,FALSE,"EXPENSE"}</definedName>
    <definedName name="weqweqweqw" localSheetId="20" hidden="1">{#N/A,#N/A,FALSE,"EXPENSE"}</definedName>
    <definedName name="weqweqweqw" localSheetId="19" hidden="1">{#N/A,#N/A,FALSE,"EXPENSE"}</definedName>
    <definedName name="weqweqweqw" hidden="1">{#N/A,#N/A,FALSE,"EXPENSE"}</definedName>
    <definedName name="werwerwerwefrd" localSheetId="20" hidden="1">{#N/A,#N/A,FALSE,"ALLOC"}</definedName>
    <definedName name="werwerwerwefrd" localSheetId="19" hidden="1">{#N/A,#N/A,FALSE,"ALLOC"}</definedName>
    <definedName name="werwerwerwefrd" hidden="1">{#N/A,#N/A,FALSE,"ALLOC"}</definedName>
    <definedName name="wfvsd" localSheetId="20" hidden="1">{#N/A,#N/A,FALSE,"Year";#N/A,#N/A,FALSE,"AC Fiscal Year";#N/A,#N/A,FALSE,"Hourly Rate By Activity";#N/A,#N/A,FALSE,"Hourly Rate By Custom Resource";#N/A,#N/A,FALSE,"Line of Business Review";#N/A,#N/A,FALSE,"Assumptions";#N/A,#N/A,FALSE,"Sensitivity Analysis";#N/A,#N/A,FALSE,"Overall Staffing Review"}</definedName>
    <definedName name="wfvsd" localSheetId="19" hidden="1">{#N/A,#N/A,FALSE,"Year";#N/A,#N/A,FALSE,"AC Fiscal Year";#N/A,#N/A,FALSE,"Hourly Rate By Activity";#N/A,#N/A,FALSE,"Hourly Rate By Custom Resource";#N/A,#N/A,FALSE,"Line of Business Review";#N/A,#N/A,FALSE,"Assumptions";#N/A,#N/A,FALSE,"Sensitivity Analysis";#N/A,#N/A,FALSE,"Overall Staffing Review"}</definedName>
    <definedName name="wfvsd" hidden="1">{#N/A,#N/A,FALSE,"Year";#N/A,#N/A,FALSE,"AC Fiscal Year";#N/A,#N/A,FALSE,"Hourly Rate By Activity";#N/A,#N/A,FALSE,"Hourly Rate By Custom Resource";#N/A,#N/A,FALSE,"Line of Business Review";#N/A,#N/A,FALSE,"Assumptions";#N/A,#N/A,FALSE,"Sensitivity Analysis";#N/A,#N/A,FALSE,"Overall Staffing Review"}</definedName>
    <definedName name="WH_DEPOSITS" localSheetId="20">#REF!</definedName>
    <definedName name="WH_DEPOSITS" localSheetId="19">#REF!</definedName>
    <definedName name="WH_DEPOSITS">#REF!</definedName>
    <definedName name="WHLPVVAR" localSheetId="20">#REF!</definedName>
    <definedName name="WHLPVVAR" localSheetId="19">#REF!</definedName>
    <definedName name="WHLPVVAR">#REF!</definedName>
    <definedName name="WholesaleVariance" localSheetId="20">#REF!</definedName>
    <definedName name="WholesaleVariance" localSheetId="19">#REF!</definedName>
    <definedName name="WholesaleVariance">#REF!</definedName>
    <definedName name="WK" localSheetId="20">#REF!</definedName>
    <definedName name="WK">#REF!</definedName>
    <definedName name="WK_ColHeader">#REF!</definedName>
    <definedName name="WK_ColHeader_BeginningMonth">#REF!</definedName>
    <definedName name="WK_ColHeader_Difference">#REF!</definedName>
    <definedName name="WK_ColHeader_EndingMonth">#REF!</definedName>
    <definedName name="WK_ColHeader0">#REF!</definedName>
    <definedName name="WK_ColHeader0_BeginningMonth">#REF!</definedName>
    <definedName name="WK_ColHeader0_Difference">#REF!</definedName>
    <definedName name="WK_ColHeader0_EndingMonth">#REF!</definedName>
    <definedName name="WK_ColHeader1">#REF!</definedName>
    <definedName name="WK_ColHeader1_BeginningMonth">#REF!</definedName>
    <definedName name="WK_ColHeader1_Difference">#REF!</definedName>
    <definedName name="WK_ColHeader1_EndingMonth">#REF!</definedName>
    <definedName name="WK_ColHeader2">#REF!</definedName>
    <definedName name="WK_ColHeader2_BeginningMonth">#REF!</definedName>
    <definedName name="WK_ColHeader2_Difference">#REF!</definedName>
    <definedName name="WK_ColHeader2_EndingMonth">#REF!</definedName>
    <definedName name="WK_Data">#REF!</definedName>
    <definedName name="WK_Data_BeginningMonth__Row1">#REF!</definedName>
    <definedName name="WK_Data_BeginningMonth__Row2">#REF!</definedName>
    <definedName name="WK_Data_BeginningMonth__Row3">#REF!</definedName>
    <definedName name="WK_Data_Difference__Row1">#REF!</definedName>
    <definedName name="WK_Data_Difference__Row2">#REF!</definedName>
    <definedName name="WK_Data_Difference__Row3">#REF!</definedName>
    <definedName name="WK_Data_EndingMonth__Row1">#REF!</definedName>
    <definedName name="WK_Data_EndingMonth__Row2">#REF!</definedName>
    <definedName name="WK_Data_EndingMonth__Row3">#REF!</definedName>
    <definedName name="WK_RowHeader">#REF!</definedName>
    <definedName name="WK_RowHeader__Row1">#REF!</definedName>
    <definedName name="WK_RowHeader__Row2">#REF!</definedName>
    <definedName name="WK_RowHeader__Row3">#REF!</definedName>
    <definedName name="WK_UpperLeft">#REF!</definedName>
    <definedName name="WKSB">#REF!</definedName>
    <definedName name="WKTB">#REF!</definedName>
    <definedName name="WKTB_ColHeader">#REF!</definedName>
    <definedName name="WKTB_ColHeader_BeginningMonth">#REF!</definedName>
    <definedName name="WKTB_ColHeader_Difference">#REF!</definedName>
    <definedName name="WKTB_ColHeader_EndingMonth">#REF!</definedName>
    <definedName name="WKTB_ColHeader0">#REF!</definedName>
    <definedName name="WKTB_ColHeader0_BeginningMonth">#REF!</definedName>
    <definedName name="WKTB_ColHeader0_Difference">#REF!</definedName>
    <definedName name="WKTB_ColHeader0_EndingMonth">#REF!</definedName>
    <definedName name="WKTB_ColHeader1">#REF!</definedName>
    <definedName name="WKTB_ColHeader1_BeginningMonth">#REF!</definedName>
    <definedName name="WKTB_ColHeader1_Difference">#REF!</definedName>
    <definedName name="WKTB_ColHeader1_EndingMonth">#REF!</definedName>
    <definedName name="WKTB_ColHeader2">#REF!</definedName>
    <definedName name="WKTB_ColHeader2_BeginningMonth">#REF!</definedName>
    <definedName name="WKTB_ColHeader2_Difference">#REF!</definedName>
    <definedName name="WKTB_ColHeader2_EndingMonth">#REF!</definedName>
    <definedName name="WKTB_Data">#REF!</definedName>
    <definedName name="WKTB_Data_BeginningMonth__Row1">#REF!</definedName>
    <definedName name="WKTB_Data_BeginningMonth__Row2">#REF!</definedName>
    <definedName name="WKTB_Data_BeginningMonth__Row3">#REF!</definedName>
    <definedName name="WKTB_Data_Difference__Row1">#REF!</definedName>
    <definedName name="WKTB_Data_Difference__Row2">#REF!</definedName>
    <definedName name="WKTB_Data_Difference__Row3">#REF!</definedName>
    <definedName name="WKTB_Data_EndingMonth__Row1">#REF!</definedName>
    <definedName name="WKTB_Data_EndingMonth__Row2">#REF!</definedName>
    <definedName name="WKTB_Data_EndingMonth__Row3">#REF!</definedName>
    <definedName name="WKTB_RowHeader">#REF!</definedName>
    <definedName name="WKTB_RowHeader__Row1">#REF!</definedName>
    <definedName name="WKTB_RowHeader__Row2">#REF!</definedName>
    <definedName name="WKTB_RowHeader__Row3">#REF!</definedName>
    <definedName name="WKTB_UpperLeft">#REF!</definedName>
    <definedName name="WORKERS_COMP" localSheetId="19">#REF!</definedName>
    <definedName name="WORKERS_COMP">#REF!</definedName>
    <definedName name="workerscomp" localSheetId="19">#REF!</definedName>
    <definedName name="workerscomp">#REF!</definedName>
    <definedName name="WORKSHEET_1" localSheetId="19">#REF!</definedName>
    <definedName name="WORKSHEET_1">#REF!</definedName>
    <definedName name="WORKSHEET_2" localSheetId="19">#REF!</definedName>
    <definedName name="WORKSHEET_2">#REF!</definedName>
    <definedName name="WORKSHEET_3" localSheetId="19">#REF!</definedName>
    <definedName name="WORKSHEET_3">#REF!</definedName>
    <definedName name="wrn.114." localSheetId="20" hidden="1">{#N/A,#N/A,FALSE,"PAGE-114";#N/A,#N/A,FALSE,"Directions"}</definedName>
    <definedName name="wrn.114." localSheetId="19" hidden="1">{#N/A,#N/A,FALSE,"PAGE-114";#N/A,#N/A,FALSE,"Directions"}</definedName>
    <definedName name="wrn.114." hidden="1">{#N/A,#N/A,FALSE,"PAGE-114";#N/A,#N/A,FALSE,"Directions"}</definedName>
    <definedName name="wrn.3cases." localSheetId="20" hidden="1">{#N/A,"Base",FALSE,"Dividend";#N/A,"Conservative",FALSE,"Dividend";#N/A,"Downside",FALSE,"Dividend"}</definedName>
    <definedName name="wrn.3cases." localSheetId="19" hidden="1">{#N/A,"Base",FALSE,"Dividend";#N/A,"Conservative",FALSE,"Dividend";#N/A,"Downside",FALSE,"Dividend"}</definedName>
    <definedName name="wrn.3cases." hidden="1">{#N/A,"Base",FALSE,"Dividend";#N/A,"Conservative",FALSE,"Dividend";#N/A,"Downside",FALSE,"Dividend"}</definedName>
    <definedName name="wrn.740._.Closeout._.Support." localSheetId="20" hidden="1">{#N/A,#N/A,FALSE,"CR3 Allocations Recon";#N/A,#N/A,FALSE,"Inv - ALL";#N/A,#N/A,FALSE,"SCH 1B";"O&amp;M Adjust Detail View",#N/A,FALSE,"SCH E - O&amp;M Adjust to Cash";#N/A,#N/A,FALSE,"Nuclear O&amp;M System Allocs";#N/A,#N/A,FALSE,"Florida A&amp;G System Allocations"}</definedName>
    <definedName name="wrn.740._.Closeout._.Support." localSheetId="19" hidden="1">{#N/A,#N/A,FALSE,"CR3 Allocations Recon";#N/A,#N/A,FALSE,"Inv - ALL";#N/A,#N/A,FALSE,"SCH 1B";"O&amp;M Adjust Detail View",#N/A,FALSE,"SCH E - O&amp;M Adjust to Cash";#N/A,#N/A,FALSE,"Nuclear O&amp;M System Allocs";#N/A,#N/A,FALSE,"Florida A&amp;G System Allocations"}</definedName>
    <definedName name="wrn.740._.Closeout._.Support." localSheetId="1" hidden="1">{#N/A,#N/A,FALSE,"CR3 Allocations Recon";#N/A,#N/A,FALSE,"Inv - ALL";#N/A,#N/A,FALSE,"SCH 1B";"O&amp;M Adjust Detail View",#N/A,FALSE,"SCH E - O&amp;M Adjust to Cash";#N/A,#N/A,FALSE,"Nuclear O&amp;M System Allocs";#N/A,#N/A,FALSE,"Florida A&amp;G System Allocations"}</definedName>
    <definedName name="wrn.740._.Closeout._.Support." hidden="1">{#N/A,#N/A,FALSE,"CR3 Allocations Recon";#N/A,#N/A,FALSE,"Inv - ALL";#N/A,#N/A,FALSE,"SCH 1B";"O&amp;M Adjust Detail View",#N/A,FALSE,"SCH E - O&amp;M Adjust to Cash";#N/A,#N/A,FALSE,"Nuclear O&amp;M System Allocs";#N/A,#N/A,FALSE,"Florida A&amp;G System Allocations"}</definedName>
    <definedName name="wrn.Accretion." localSheetId="20" hidden="1">{"Accretion",#N/A,FALSE,"Assum"}</definedName>
    <definedName name="wrn.Accretion." localSheetId="19" hidden="1">{"Accretion",#N/A,FALSE,"Assum"}</definedName>
    <definedName name="wrn.Accretion." hidden="1">{"Accretion",#N/A,FALSE,"Assum"}</definedName>
    <definedName name="wrn.Aging._.and._.Trend._.Analysis." localSheetId="18"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achua." localSheetId="20" hidden="1">{#N/A,#N/A,TRUE,"Inv - Alac";#N/A,#N/A,TRUE,"Nuclear Fuel";#N/A,#N/A,TRUE,"Nuclear Invoice";#N/A,#N/A,TRUE,"Sch A - Alachua";#N/A,#N/A,TRUE,"Gen Replace Cap";#N/A,#N/A,TRUE,"SCHED C - Alachua"}</definedName>
    <definedName name="wrn.Alachua." localSheetId="19" hidden="1">{#N/A,#N/A,TRUE,"Inv - Alac";#N/A,#N/A,TRUE,"Nuclear Fuel";#N/A,#N/A,TRUE,"Nuclear Invoice";#N/A,#N/A,TRUE,"Sch A - Alachua";#N/A,#N/A,TRUE,"Gen Replace Cap";#N/A,#N/A,TRUE,"SCHED C - Alachua"}</definedName>
    <definedName name="wrn.Alachua." localSheetId="1" hidden="1">{#N/A,#N/A,TRUE,"Inv - Alac";#N/A,#N/A,TRUE,"Nuclear Fuel";#N/A,#N/A,TRUE,"Nuclear Invoice";#N/A,#N/A,TRUE,"Sch A - Alachua";#N/A,#N/A,TRUE,"Gen Replace Cap";#N/A,#N/A,TRUE,"SCHED C - Alachua"}</definedName>
    <definedName name="wrn.Alachua." hidden="1">{#N/A,#N/A,TRUE,"Inv - Alac";#N/A,#N/A,TRUE,"Nuclear Fuel";#N/A,#N/A,TRUE,"Nuclear Invoice";#N/A,#N/A,TRUE,"Sch A - Alachua";#N/A,#N/A,TRUE,"Gen Replace Cap";#N/A,#N/A,TRUE,"SCHED C - Alachua"}</definedName>
    <definedName name="wrn.All._.Pages." localSheetId="20" hidden="1">{"total page",#N/A,FALSE,"Gib 5 June 01";"WVPA Page",#N/A,FALSE,"Gib 5 June 01";"IMPA Page",#N/A,FALSE,"Gib 5 June 01"}</definedName>
    <definedName name="wrn.All._.Pages." localSheetId="19" hidden="1">{"total page",#N/A,FALSE,"Gib 5 June 01";"WVPA Page",#N/A,FALSE,"Gib 5 June 01";"IMPA Page",#N/A,FALSE,"Gib 5 June 01"}</definedName>
    <definedName name="wrn.All._.Pages." hidden="1">{"total page",#N/A,FALSE,"Gib 5 June 01";"WVPA Page",#N/A,FALSE,"Gib 5 June 01";"IMPA Page",#N/A,FALSE,"Gib 5 June 01"}</definedName>
    <definedName name="wrn.All_Sheets." localSheetId="18" hidden="1">{#N/A,#N/A,FALSE,"CONT_MWH";#N/A,#N/A,FALSE,"CONT_MW";#N/A,#N/A,FALSE,"MIN_MWH";#N/A,#N/A,FALSE,"MIN_MW";#N/A,#N/A,FALSE,"BASECASE_MWH";#N/A,#N/A,FALSE,"BASECASE_MW"}</definedName>
    <definedName name="wrn.All_Sheets." localSheetId="20" hidden="1">{#N/A,#N/A,FALSE,"CONT_MWH";#N/A,#N/A,FALSE,"CONT_MW";#N/A,#N/A,FALSE,"MIN_MWH";#N/A,#N/A,FALSE,"MIN_MW";#N/A,#N/A,FALSE,"BASECASE_MWH";#N/A,#N/A,FALSE,"BASECASE_MW"}</definedName>
    <definedName name="wrn.All_Sheets." localSheetId="19" hidden="1">{#N/A,#N/A,FALSE,"CONT_MWH";#N/A,#N/A,FALSE,"CONT_MW";#N/A,#N/A,FALSE,"MIN_MWH";#N/A,#N/A,FALSE,"MIN_MW";#N/A,#N/A,FALSE,"BASECASE_MWH";#N/A,#N/A,FALSE,"BASECASE_MW"}</definedName>
    <definedName name="wrn.All_Sheets." localSheetId="1" hidden="1">{#N/A,#N/A,FALSE,"CONT_MWH";#N/A,#N/A,FALSE,"CONT_MW";#N/A,#N/A,FALSE,"MIN_MWH";#N/A,#N/A,FALSE,"MIN_MW";#N/A,#N/A,FALSE,"BASECASE_MWH";#N/A,#N/A,FALSE,"BASECASE_MW"}</definedName>
    <definedName name="wrn.All_Sheets." hidden="1">{#N/A,#N/A,FALSE,"CONT_MWH";#N/A,#N/A,FALSE,"CONT_MW";#N/A,#N/A,FALSE,"MIN_MWH";#N/A,#N/A,FALSE,"MIN_MW";#N/A,#N/A,FALSE,"BASECASE_MWH";#N/A,#N/A,FALSE,"BASECASE_MW"}</definedName>
    <definedName name="wrn.ALLOC." localSheetId="20" hidden="1">{#N/A,#N/A,FALSE,"ALLOC"}</definedName>
    <definedName name="wrn.ALLOC." localSheetId="19" hidden="1">{#N/A,#N/A,FALSE,"ALLOC"}</definedName>
    <definedName name="wrn.ALLOC." hidden="1">{#N/A,#N/A,FALSE,"ALLOC"}</definedName>
    <definedName name="wrn.Analysis." localSheetId="20" hidden="1">{"Analysis",#N/A,FALSE,"Analysis";"Details",#N/A,FALSE,"Analysis"}</definedName>
    <definedName name="wrn.Analysis." localSheetId="19" hidden="1">{"Analysis",#N/A,FALSE,"Analysis";"Details",#N/A,FALSE,"Analysis"}</definedName>
    <definedName name="wrn.Analysis." hidden="1">{"Analysis",#N/A,FALSE,"Analysis";"Details",#N/A,FALSE,"Analysis"}</definedName>
    <definedName name="wrn.Assumptions." localSheetId="20" hidden="1">{"Assumptions",#N/A,FALSE,"Assum"}</definedName>
    <definedName name="wrn.Assumptions." localSheetId="19" hidden="1">{"Assumptions",#N/A,FALSE,"Assum"}</definedName>
    <definedName name="wrn.Assumptions." hidden="1">{"Assumptions",#N/A,FALSE,"Assum"}</definedName>
    <definedName name="wrn.balsheet." localSheetId="20" hidden="1">{"balsheet",#N/A,FALSE,"A"}</definedName>
    <definedName name="wrn.balsheet." localSheetId="19" hidden="1">{"balsheet",#N/A,FALSE,"A"}</definedName>
    <definedName name="wrn.balsheet." hidden="1">{"balsheet",#N/A,FALSE,"A"}</definedName>
    <definedName name="wrn.CAG." localSheetId="20" hidden="1">{#N/A,#N/A,FALSE,"CAG"}</definedName>
    <definedName name="wrn.CAG." localSheetId="19" hidden="1">{#N/A,#N/A,FALSE,"CAG"}</definedName>
    <definedName name="wrn.CAG." hidden="1">{#N/A,#N/A,FALSE,"CAG"}</definedName>
    <definedName name="wrn.capandinputs." localSheetId="20" hidden="1">{"capital",#N/A,FALSE,"Analysis";"input data",#N/A,FALSE,"Analysis"}</definedName>
    <definedName name="wrn.capandinputs." localSheetId="19" hidden="1">{"capital",#N/A,FALSE,"Analysis";"input data",#N/A,FALSE,"Analysis"}</definedName>
    <definedName name="wrn.capandinputs." hidden="1">{"capital",#N/A,FALSE,"Analysis";"input data",#N/A,FALSE,"Analysis"}</definedName>
    <definedName name="wrn.CGE" localSheetId="20" hidden="1">{#N/A,#N/A,TRUE,"CIN-11";#N/A,#N/A,TRUE,"CIN-13";#N/A,#N/A,TRUE,"CIN-14";#N/A,#N/A,TRUE,"CIN-16";#N/A,#N/A,TRUE,"CIN-17";#N/A,#N/A,TRUE,"CIN-18";#N/A,#N/A,TRUE,"CIN Earnings To Fixed Charges";#N/A,#N/A,TRUE,"CIN Financial Ratios";#N/A,#N/A,TRUE,"CIN-IS";#N/A,#N/A,TRUE,"CIN-BS";#N/A,#N/A,TRUE,"CIN-CS";#N/A,#N/A,TRUE,"Invest In Unconsol Subs"}</definedName>
    <definedName name="wrn.CGE" localSheetId="19"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heck." localSheetId="18" hidden="1">{#N/A,#N/A,FALSE,"Input";#N/A,#N/A,FALSE,"1997";#N/A,#N/A,FALSE,"1996";#N/A,#N/A,FALSE,"1995";#N/A,#N/A,FALSE,"1994";#N/A,#N/A,FALSE,"1993";#N/A,#N/A,FALSE,"1993-1";#N/A,#N/A,FALSE,"1992";#N/A,#N/A,FALSE,"1991";#N/A,#N/A,FALSE,"1990";#N/A,#N/A,FALSE,"1989";#N/A,#N/A,FALSE,"1988"}</definedName>
    <definedName name="wrn.check." localSheetId="20" hidden="1">{#N/A,#N/A,FALSE,"Input";#N/A,#N/A,FALSE,"1997";#N/A,#N/A,FALSE,"1996";#N/A,#N/A,FALSE,"1995";#N/A,#N/A,FALSE,"1994";#N/A,#N/A,FALSE,"1993";#N/A,#N/A,FALSE,"1993-1";#N/A,#N/A,FALSE,"1992";#N/A,#N/A,FALSE,"1991";#N/A,#N/A,FALSE,"1990";#N/A,#N/A,FALSE,"1989";#N/A,#N/A,FALSE,"1988"}</definedName>
    <definedName name="wrn.check." localSheetId="19" hidden="1">{#N/A,#N/A,FALSE,"Input";#N/A,#N/A,FALSE,"1997";#N/A,#N/A,FALSE,"1996";#N/A,#N/A,FALSE,"1995";#N/A,#N/A,FALSE,"1994";#N/A,#N/A,FALSE,"1993";#N/A,#N/A,FALSE,"1993-1";#N/A,#N/A,FALSE,"1992";#N/A,#N/A,FALSE,"1991";#N/A,#N/A,FALSE,"1990";#N/A,#N/A,FALSE,"1989";#N/A,#N/A,FALSE,"1988"}</definedName>
    <definedName name="wrn.check." localSheetId="1" hidden="1">{#N/A,#N/A,FALSE,"Input";#N/A,#N/A,FALSE,"1997";#N/A,#N/A,FALSE,"1996";#N/A,#N/A,FALSE,"1995";#N/A,#N/A,FALSE,"1994";#N/A,#N/A,FALSE,"1993";#N/A,#N/A,FALSE,"1993-1";#N/A,#N/A,FALSE,"1992";#N/A,#N/A,FALSE,"1991";#N/A,#N/A,FALSE,"1990";#N/A,#N/A,FALSE,"1989";#N/A,#N/A,FALSE,"1988"}</definedName>
    <definedName name="wrn.check." hidden="1">{#N/A,#N/A,FALSE,"Input";#N/A,#N/A,FALSE,"1997";#N/A,#N/A,FALSE,"1996";#N/A,#N/A,FALSE,"1995";#N/A,#N/A,FALSE,"1994";#N/A,#N/A,FALSE,"1993";#N/A,#N/A,FALSE,"1993-1";#N/A,#N/A,FALSE,"1992";#N/A,#N/A,FALSE,"1991";#N/A,#N/A,FALSE,"1990";#N/A,#N/A,FALSE,"1989";#N/A,#N/A,FALSE,"1988"}</definedName>
    <definedName name="wrn.Complete." localSheetId="20" hidden="1">{"mad0291 - Personal View",#N/A,FALSE,"FEG";#N/A,#N/A,FALSE,"Carolinas";#N/A,#N/A,FALSE,"Indiana";#N/A,#N/A,FALSE,"OH-KY";#N/A,#N/A,FALSE,"MW";#N/A,#N/A,FALSE,"Other Retail";#N/A,#N/A,FALSE,"Other ";#N/A,#N/A,FALSE,"Other-Summary";#N/A,#N/A,FALSE,"Tiepoints";#N/A,#N/A,FALSE,"Roll";#N/A,#N/A,FALSE,"Generation"}</definedName>
    <definedName name="wrn.Complete." localSheetId="19" hidden="1">{"mad0291 - Personal View",#N/A,FALSE,"FEG";#N/A,#N/A,FALSE,"Carolinas";#N/A,#N/A,FALSE,"Indiana";#N/A,#N/A,FALSE,"OH-KY";#N/A,#N/A,FALSE,"MW";#N/A,#N/A,FALSE,"Other Retail";#N/A,#N/A,FALSE,"Other ";#N/A,#N/A,FALSE,"Other-Summary";#N/A,#N/A,FALSE,"Tiepoints";#N/A,#N/A,FALSE,"Roll";#N/A,#N/A,FALSE,"Generation"}</definedName>
    <definedName name="wrn.Complete." hidden="1">{"mad0291 - Personal View",#N/A,FALSE,"FEG";#N/A,#N/A,FALSE,"Carolinas";#N/A,#N/A,FALSE,"Indiana";#N/A,#N/A,FALSE,"OH-KY";#N/A,#N/A,FALSE,"MW";#N/A,#N/A,FALSE,"Other Retail";#N/A,#N/A,FALSE,"Other ";#N/A,#N/A,FALSE,"Other-Summary";#N/A,#N/A,FALSE,"Tiepoints";#N/A,#N/A,FALSE,"Roll";#N/A,#N/A,FALSE,"Generation"}</definedName>
    <definedName name="wrn.Complete._.Report." localSheetId="20" hidden="1">{"Mwh Summary",#N/A,FALSE,"Mwh Analysis";"Mwh Monthly Analysis",#N/A,FALSE,"Mwh Analysis";"Burn Summary",#N/A,FALSE,"Burned Analysis";"Burn Monthly Analysis",#N/A,FALSE,"Burned Analysis";"Summary 2008",#N/A,FALSE,"Summary 2008"}</definedName>
    <definedName name="wrn.Complete._.Report." localSheetId="19" hidden="1">{"Mwh Summary",#N/A,FALSE,"Mwh Analysis";"Mwh Monthly Analysis",#N/A,FALSE,"Mwh Analysis";"Burn Summary",#N/A,FALSE,"Burned Analysis";"Burn Monthly Analysis",#N/A,FALSE,"Burned Analysis";"Summary 2008",#N/A,FALSE,"Summary 2008"}</definedName>
    <definedName name="wrn.Complete._.Report." localSheetId="1" hidden="1">{"Mwh Summary",#N/A,FALSE,"Mwh Analysis";"Mwh Monthly Analysis",#N/A,FALSE,"Mwh Analysis";"Burn Summary",#N/A,FALSE,"Burned Analysis";"Burn Monthly Analysis",#N/A,FALSE,"Burned Analysis";"Summary 2008",#N/A,FALSE,"Summary 2008"}</definedName>
    <definedName name="wrn.Complete._.Report." hidden="1">{"Mwh Summary",#N/A,FALSE,"Mwh Analysis";"Mwh Monthly Analysis",#N/A,FALSE,"Mwh Analysis";"Burn Summary",#N/A,FALSE,"Burned Analysis";"Burn Monthly Analysis",#N/A,FALSE,"Burned Analysis";"Summary 2008",#N/A,FALSE,"Summary 2008"}</definedName>
    <definedName name="wrn.Config._.and._.Calcs." localSheetId="18" hidden="1">{#N/A,#N/A,FALSE,"Configuration";#N/A,#N/A,FALSE,"Summary of Transaction";#N/A,#N/A,FALSE,"Calculations"}</definedName>
    <definedName name="wrn.Config._.and._.Calcs." localSheetId="20" hidden="1">{#N/A,#N/A,FALSE,"Configuration";#N/A,#N/A,FALSE,"Summary of Transaction";#N/A,#N/A,FALSE,"Calculations"}</definedName>
    <definedName name="wrn.Config._.and._.Calcs." localSheetId="19" hidden="1">{#N/A,#N/A,FALSE,"Configuration";#N/A,#N/A,FALSE,"Summary of Transaction";#N/A,#N/A,FALSE,"Calculations"}</definedName>
    <definedName name="wrn.Config._.and._.Calcs." localSheetId="1" hidden="1">{#N/A,#N/A,FALSE,"Configuration";#N/A,#N/A,FALSE,"Summary of Transaction";#N/A,#N/A,FALSE,"Calculations"}</definedName>
    <definedName name="wrn.Config._.and._.Calcs." hidden="1">{#N/A,#N/A,FALSE,"Configuration";#N/A,#N/A,FALSE,"Summary of Transaction";#N/A,#N/A,FALSE,"Calculations"}</definedName>
    <definedName name="wrn.CPB." localSheetId="20" hidden="1">{#N/A,#N/A,FALSE,"CPB"}</definedName>
    <definedName name="wrn.CPB." localSheetId="19" hidden="1">{#N/A,#N/A,FALSE,"CPB"}</definedName>
    <definedName name="wrn.CPB." hidden="1">{#N/A,#N/A,FALSE,"CPB"}</definedName>
    <definedName name="wrn.CR3._.All._.Invoices." localSheetId="20" hidden="1">{#N/A,#N/A,FALSE,"Inv - ALL";#N/A,#N/A,FALSE,"Inv - Alac";#N/A,#N/A,FALSE,"Inv - Bush";#N/A,#N/A,FALSE,"Inv - Gaine";#N/A,#N/A,FALSE,"Inv - Kiss";#N/A,#N/A,FALSE,"Inv - Lee";#N/A,#N/A,FALSE,"Inv - NSB";#N/A,#N/A,FALSE,"Inv - Ocala";#N/A,#N/A,FALSE,"Inv - Orlando";#N/A,#N/A,FALSE,"Inv - Seminole"}</definedName>
    <definedName name="wrn.CR3._.All._.Invoices." localSheetId="19" hidden="1">{#N/A,#N/A,FALSE,"Inv - ALL";#N/A,#N/A,FALSE,"Inv - Alac";#N/A,#N/A,FALSE,"Inv - Bush";#N/A,#N/A,FALSE,"Inv - Gaine";#N/A,#N/A,FALSE,"Inv - Kiss";#N/A,#N/A,FALSE,"Inv - Lee";#N/A,#N/A,FALSE,"Inv - NSB";#N/A,#N/A,FALSE,"Inv - Ocala";#N/A,#N/A,FALSE,"Inv - Orlando";#N/A,#N/A,FALSE,"Inv - Seminole"}</definedName>
    <definedName name="wrn.CR3._.All._.Invoices." localSheetId="1" hidden="1">{#N/A,#N/A,FALSE,"Inv - ALL";#N/A,#N/A,FALSE,"Inv - Alac";#N/A,#N/A,FALSE,"Inv - Bush";#N/A,#N/A,FALSE,"Inv - Gaine";#N/A,#N/A,FALSE,"Inv - Kiss";#N/A,#N/A,FALSE,"Inv - Lee";#N/A,#N/A,FALSE,"Inv - NSB";#N/A,#N/A,FALSE,"Inv - Ocala";#N/A,#N/A,FALSE,"Inv - Orlando";#N/A,#N/A,FALSE,"Inv - Seminole"}</definedName>
    <definedName name="wrn.CR3._.All._.Invoices." hidden="1">{#N/A,#N/A,FALSE,"Inv - ALL";#N/A,#N/A,FALSE,"Inv - Alac";#N/A,#N/A,FALSE,"Inv - Bush";#N/A,#N/A,FALSE,"Inv - Gaine";#N/A,#N/A,FALSE,"Inv - Kiss";#N/A,#N/A,FALSE,"Inv - Lee";#N/A,#N/A,FALSE,"Inv - NSB";#N/A,#N/A,FALSE,"Inv - Ocala";#N/A,#N/A,FALSE,"Inv - Orlando";#N/A,#N/A,FALSE,"Inv - Seminole"}</definedName>
    <definedName name="wrn.Credit._.Summary." localSheetId="20" hidden="1">{#N/A,#N/A,FALSE,"Credit Summary"}</definedName>
    <definedName name="wrn.Credit._.Summary." localSheetId="19" hidden="1">{#N/A,#N/A,FALSE,"Credit Summary"}</definedName>
    <definedName name="wrn.Credit._.Summary." hidden="1">{#N/A,#N/A,FALSE,"Credit Summary"}</definedName>
    <definedName name="wrn.edcredit." localSheetId="20" hidden="1">{"edcredit",#N/A,FALSE,"edcredit"}</definedName>
    <definedName name="wrn.edcredit." localSheetId="19" hidden="1">{"edcredit",#N/A,FALSE,"edcredit"}</definedName>
    <definedName name="wrn.edcredit." hidden="1">{"edcredit",#N/A,FALSE,"edcredit"}</definedName>
    <definedName name="wrn.Executive._.Reports." localSheetId="20"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9"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hibits._.Clean." localSheetId="20" hidden="1">{"Exhibit 1",#N/A,FALSE,"MCMANEUS EXH 1";"Exhibit 5",#N/A,FALSE,"MCMANEUS EXH 5";"Exhibit 6",#N/A,FALSE,"MCMANEUS EXH 6";"Exhibit 7",#N/A,FALSE,"MCMANEUS EXH 7";"Exhibit 8",#N/A,FALSE,"MCMANEUS EXH 8";"Exhibit 9",#N/A,FALSE,"MCMANEUS EXH 9"}</definedName>
    <definedName name="wrn.Exhibits._.Clean." localSheetId="19" hidden="1">{"Exhibit 1",#N/A,FALSE,"MCMANEUS EXH 1";"Exhibit 5",#N/A,FALSE,"MCMANEUS EXH 5";"Exhibit 6",#N/A,FALSE,"MCMANEUS EXH 6";"Exhibit 7",#N/A,FALSE,"MCMANEUS EXH 7";"Exhibit 8",#N/A,FALSE,"MCMANEUS EXH 8";"Exhibit 9",#N/A,FALSE,"MCMANEUS EXH 9"}</definedName>
    <definedName name="wrn.Exhibits._.Clean." hidden="1">{"Exhibit 1",#N/A,FALSE,"MCMANEUS EXH 1";"Exhibit 5",#N/A,FALSE,"MCMANEUS EXH 5";"Exhibit 6",#N/A,FALSE,"MCMANEUS EXH 6";"Exhibit 7",#N/A,FALSE,"MCMANEUS EXH 7";"Exhibit 8",#N/A,FALSE,"MCMANEUS EXH 8";"Exhibit 9",#N/A,FALSE,"MCMANEUS EXH 9"}</definedName>
    <definedName name="wrn.EXPENSE." localSheetId="20" hidden="1">{#N/A,#N/A,FALSE,"EXPENSE"}</definedName>
    <definedName name="wrn.EXPENSE." localSheetId="19" hidden="1">{#N/A,#N/A,FALSE,"EXPENSE"}</definedName>
    <definedName name="wrn.EXPENSE." hidden="1">{#N/A,#N/A,FALSE,"EXPENSE"}</definedName>
    <definedName name="wrn.FCB." localSheetId="20" hidden="1">{"FCB_ALL",#N/A,FALSE,"FCB"}</definedName>
    <definedName name="wrn.FCB." localSheetId="19" hidden="1">{"FCB_ALL",#N/A,FALSE,"FCB"}</definedName>
    <definedName name="wrn.FCB." hidden="1">{"FCB_ALL",#N/A,FALSE,"FCB"}</definedName>
    <definedName name="wrn.fcb2" localSheetId="20" hidden="1">{"FCB_ALL",#N/A,FALSE,"FCB"}</definedName>
    <definedName name="wrn.fcb2" localSheetId="19" hidden="1">{"FCB_ALL",#N/A,FALSE,"FCB"}</definedName>
    <definedName name="wrn.fcb2" hidden="1">{"FCB_ALL",#N/A,FALSE,"FCB"}</definedName>
    <definedName name="wrn.Financials." localSheetId="20" hidden="1">{#N/A,#N/A,FALSE,"Year";#N/A,#N/A,FALSE,"AC Fiscal Year";#N/A,#N/A,FALSE,"Financials By Line of Business";#N/A,#N/A,FALSE,"Line of Business Review";#N/A,#N/A,FALSE,"Activity Review";#N/A,#N/A,FALSE,"Financials By Custom Resource";#N/A,#N/A,FALSE,"Custom Resource Review"}</definedName>
    <definedName name="wrn.Financials." localSheetId="19"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ull." localSheetId="20" hidden="1">{#N/A,#N/A,TRUE,"Summary";#N/A,#N/A,TRUE,"Sales";#N/A,#N/A,TRUE,"Production";#N/A,#N/A,TRUE,"Quality";#N/A,#N/A,TRUE,"Plant";#N/A,#N/A,TRUE,"Savings";#N/A,#N/A,TRUE,"Inc. Stmt.";#N/A,#N/A,TRUE,"Cash Flow";#N/A,#N/A,TRUE,"Deprec";#N/A,#N/A,TRUE,"Misc"}</definedName>
    <definedName name="wrn.Full." localSheetId="19" hidden="1">{#N/A,#N/A,TRUE,"Summary";#N/A,#N/A,TRUE,"Sales";#N/A,#N/A,TRUE,"Production";#N/A,#N/A,TRUE,"Quality";#N/A,#N/A,TRUE,"Plant";#N/A,#N/A,TRUE,"Savings";#N/A,#N/A,TRUE,"Inc. Stmt.";#N/A,#N/A,TRUE,"Cash Flow";#N/A,#N/A,TRUE,"Deprec";#N/A,#N/A,TRUE,"Misc"}</definedName>
    <definedName name="wrn.Full." hidden="1">{#N/A,#N/A,TRUE,"Summary";#N/A,#N/A,TRUE,"Sales";#N/A,#N/A,TRUE,"Production";#N/A,#N/A,TRUE,"Quality";#N/A,#N/A,TRUE,"Plant";#N/A,#N/A,TRUE,"Savings";#N/A,#N/A,TRUE,"Inc. Stmt.";#N/A,#N/A,TRUE,"Cash Flow";#N/A,#N/A,TRUE,"Deprec";#N/A,#N/A,TRUE,"Misc"}</definedName>
    <definedName name="wrn.GIS." localSheetId="20" hidden="1">{#N/A,#N/A,FALSE,"GIS"}</definedName>
    <definedName name="wrn.GIS." localSheetId="19" hidden="1">{#N/A,#N/A,FALSE,"GIS"}</definedName>
    <definedName name="wrn.GIS." hidden="1">{#N/A,#N/A,FALSE,"GIS"}</definedName>
    <definedName name="wrn.GL._.151._.FUEL._.REPORT." localSheetId="20" hidden="1">{#N/A,#N/A,FALSE,"ISSUES";#N/A,#N/A,FALSE,"BALANCE";#N/A,#N/A,FALSE,"RECEIPTS"}</definedName>
    <definedName name="wrn.GL._.151._.FUEL._.REPORT." localSheetId="19" hidden="1">{#N/A,#N/A,FALSE,"ISSUES";#N/A,#N/A,FALSE,"BALANCE";#N/A,#N/A,FALSE,"RECEIPTS"}</definedName>
    <definedName name="wrn.GL._.151._.FUEL._.REPORT." hidden="1">{#N/A,#N/A,FALSE,"ISSUES";#N/A,#N/A,FALSE,"BALANCE";#N/A,#N/A,FALSE,"RECEIPTS"}</definedName>
    <definedName name="wrn.GL._.154._.BALANCE." localSheetId="18" hidden="1">{#N/A,#N/A,FALSE,"BALANCE"}</definedName>
    <definedName name="wrn.GL._.154._.BALANCE." localSheetId="20" hidden="1">{#N/A,#N/A,FALSE,"BALANCE"}</definedName>
    <definedName name="wrn.GL._.154._.BALANCE." localSheetId="19" hidden="1">{#N/A,#N/A,FALSE,"BALANCE"}</definedName>
    <definedName name="wrn.GL._.154._.BALANCE." localSheetId="1" hidden="1">{#N/A,#N/A,FALSE,"BALANCE"}</definedName>
    <definedName name="wrn.GL._.154._.BALANCE." hidden="1">{#N/A,#N/A,FALSE,"BALANCE"}</definedName>
    <definedName name="wrn.GL154._.ISSUES." localSheetId="18" hidden="1">{#N/A,#N/A,FALSE,"ISSUES"}</definedName>
    <definedName name="wrn.GL154._.ISSUES." localSheetId="20" hidden="1">{#N/A,#N/A,FALSE,"ISSUES"}</definedName>
    <definedName name="wrn.GL154._.ISSUES." localSheetId="19" hidden="1">{#N/A,#N/A,FALSE,"ISSUES"}</definedName>
    <definedName name="wrn.GL154._.ISSUES." localSheetId="1" hidden="1">{#N/A,#N/A,FALSE,"ISSUES"}</definedName>
    <definedName name="wrn.GL154._.ISSUES." hidden="1">{#N/A,#N/A,FALSE,"ISSUES"}</definedName>
    <definedName name="wrn.GL154._.RECEIPTS." localSheetId="18" hidden="1">{#N/A,#N/A,FALSE,"RECEIPTS"}</definedName>
    <definedName name="wrn.GL154._.RECEIPTS." localSheetId="20" hidden="1">{#N/A,#N/A,FALSE,"RECEIPTS"}</definedName>
    <definedName name="wrn.GL154._.RECEIPTS." localSheetId="19" hidden="1">{#N/A,#N/A,FALSE,"RECEIPTS"}</definedName>
    <definedName name="wrn.GL154._.RECEIPTS." localSheetId="1" hidden="1">{#N/A,#N/A,FALSE,"RECEIPTS"}</definedName>
    <definedName name="wrn.GL154._.RECEIPTS." hidden="1">{#N/A,#N/A,FALSE,"RECEIPTS"}</definedName>
    <definedName name="wrn.GL154._.SALVAGE." localSheetId="18" hidden="1">{#N/A,#N/A,FALSE,"SALVAGE"}</definedName>
    <definedName name="wrn.GL154._.SALVAGE." localSheetId="20" hidden="1">{#N/A,#N/A,FALSE,"SALVAGE"}</definedName>
    <definedName name="wrn.GL154._.SALVAGE." localSheetId="19" hidden="1">{#N/A,#N/A,FALSE,"SALVAGE"}</definedName>
    <definedName name="wrn.GL154._.SALVAGE." localSheetId="1" hidden="1">{#N/A,#N/A,FALSE,"SALVAGE"}</definedName>
    <definedName name="wrn.GL154._.SALVAGE." hidden="1">{#N/A,#N/A,FALSE,"SALVAGE"}</definedName>
    <definedName name="wrn.GL154._.SYSTEM._.LEDGER._.REPORTS." localSheetId="18" hidden="1">{#N/A,#N/A,FALSE,"BALANCE";#N/A,#N/A,FALSE,"ISSUES";#N/A,#N/A,FALSE,"RECEIPTS";#N/A,#N/A,FALSE,"SALVAGE"}</definedName>
    <definedName name="wrn.GL154._.SYSTEM._.LEDGER._.REPORTS." localSheetId="20" hidden="1">{#N/A,#N/A,FALSE,"BALANCE";#N/A,#N/A,FALSE,"ISSUES";#N/A,#N/A,FALSE,"RECEIPTS";#N/A,#N/A,FALSE,"SALVAGE"}</definedName>
    <definedName name="wrn.GL154._.SYSTEM._.LEDGER._.REPORTS." localSheetId="19" hidden="1">{#N/A,#N/A,FALSE,"BALANCE";#N/A,#N/A,FALSE,"ISSUES";#N/A,#N/A,FALSE,"RECEIPTS";#N/A,#N/A,FALSE,"SALVAGE"}</definedName>
    <definedName name="wrn.GL154._.SYSTEM._.LEDGER._.REPORTS." localSheetId="1" hidden="1">{#N/A,#N/A,FALSE,"BALANCE";#N/A,#N/A,FALSE,"ISSUES";#N/A,#N/A,FALSE,"RECEIPTS";#N/A,#N/A,FALSE,"SALVAGE"}</definedName>
    <definedName name="wrn.GL154._.SYSTEM._.LEDGER._.REPORTS." hidden="1">{#N/A,#N/A,FALSE,"BALANCE";#N/A,#N/A,FALSE,"ISSUES";#N/A,#N/A,FALSE,"RECEIPTS";#N/A,#N/A,FALSE,"SALVAGE"}</definedName>
    <definedName name="wrn.HNZ." localSheetId="20" hidden="1">{#N/A,#N/A,FALSE,"HNZ"}</definedName>
    <definedName name="wrn.HNZ." localSheetId="19" hidden="1">{#N/A,#N/A,FALSE,"HNZ"}</definedName>
    <definedName name="wrn.HNZ." hidden="1">{#N/A,#N/A,FALSE,"HNZ"}</definedName>
    <definedName name="wrn.INT." localSheetId="20" hidden="1">{#N/A,#N/A,FALSE,"EXPENSE"}</definedName>
    <definedName name="wrn.INT." localSheetId="19" hidden="1">{#N/A,#N/A,FALSE,"EXPENSE"}</definedName>
    <definedName name="wrn.INT." hidden="1">{#N/A,#N/A,FALSE,"EXPENSE"}</definedName>
    <definedName name="wrn.InterSystem." localSheetId="20" hidden="1">{"Purchases",#N/A,TRUE,"Sheet1";"Sales",#N/A,TRUE,"Sheet1"}</definedName>
    <definedName name="wrn.InterSystem." localSheetId="19" hidden="1">{"Purchases",#N/A,TRUE,"Sheet1";"Sales",#N/A,TRUE,"Sheet1"}</definedName>
    <definedName name="wrn.InterSystem." hidden="1">{"Purchases",#N/A,TRUE,"Sheet1";"Sales",#N/A,TRUE,"Sheet1"}</definedName>
    <definedName name="wrn.Jury." localSheetId="20" hidden="1">{#N/A,#N/A,FALSE,"Year";#N/A,#N/A,FALSE,"AC Fiscal Year";#N/A,#N/A,FALSE,"Hourly Rate By Activity";#N/A,#N/A,FALSE,"Hourly Rate By Custom Resource";#N/A,#N/A,FALSE,"Sensitivity Analysis";#N/A,#N/A,FALSE,"Overall Staffing Review"}</definedName>
    <definedName name="wrn.Jury." localSheetId="19"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K." localSheetId="20" hidden="1">{#N/A,#N/A,FALSE,"K"}</definedName>
    <definedName name="wrn.K." localSheetId="19" hidden="1">{#N/A,#N/A,FALSE,"K"}</definedName>
    <definedName name="wrn.K." hidden="1">{#N/A,#N/A,FALSE,"K"}</definedName>
    <definedName name="wrn.Key._.Messages." localSheetId="20" hidden="1">{"mad0291 - Personal View",#N/A,FALSE,"FEG";#N/A,#N/A,FALSE,"Carolinas";#N/A,#N/A,FALSE,"OH-KY";#N/A,#N/A,FALSE,"Indiana";#N/A,#N/A,FALSE,"Other Retail";#N/A,#N/A,FALSE,"Other "}</definedName>
    <definedName name="wrn.Key._.Messages." localSheetId="19" hidden="1">{"mad0291 - Personal View",#N/A,FALSE,"FEG";#N/A,#N/A,FALSE,"Carolinas";#N/A,#N/A,FALSE,"OH-KY";#N/A,#N/A,FALSE,"Indiana";#N/A,#N/A,FALSE,"Other Retail";#N/A,#N/A,FALSE,"Other "}</definedName>
    <definedName name="wrn.Key._.Messages." hidden="1">{"mad0291 - Personal View",#N/A,FALSE,"FEG";#N/A,#N/A,FALSE,"Carolinas";#N/A,#N/A,FALSE,"OH-KY";#N/A,#N/A,FALSE,"Indiana";#N/A,#N/A,FALSE,"Other Retail";#N/A,#N/A,FALSE,"Other "}</definedName>
    <definedName name="wrn.KeyCorp._.Summary." localSheetId="20" hidden="1">{#N/A,#N/A,FALSE,"Mike"}</definedName>
    <definedName name="wrn.KeyCorp._.Summary." localSheetId="19" hidden="1">{#N/A,#N/A,FALSE,"Mike"}</definedName>
    <definedName name="wrn.KeyCorp._.Summary." hidden="1">{#N/A,#N/A,FALSE,"Mike"}</definedName>
    <definedName name="wrn.LEM." localSheetId="20" hidden="1">{#N/A,#N/A,TRUE,"Summary";#N/A,#N/A,TRUE,"Sales";#N/A,#N/A,TRUE,"Inc. Stmt.";#N/A,#N/A,TRUE,"Cash Flow"}</definedName>
    <definedName name="wrn.LEM." localSheetId="19" hidden="1">{#N/A,#N/A,TRUE,"Summary";#N/A,#N/A,TRUE,"Sales";#N/A,#N/A,TRUE,"Inc. Stmt.";#N/A,#N/A,TRUE,"Cash Flow"}</definedName>
    <definedName name="wrn.LEM." hidden="1">{#N/A,#N/A,TRUE,"Summary";#N/A,#N/A,TRUE,"Sales";#N/A,#N/A,TRUE,"Inc. Stmt.";#N/A,#N/A,TRUE,"Cash Flow"}</definedName>
    <definedName name="wrn.MBTUs." localSheetId="20" hidden="1">{"MBTUs",#N/A,FALSE,"A"}</definedName>
    <definedName name="wrn.MBTUs." localSheetId="19" hidden="1">{"MBTUs",#N/A,FALSE,"A"}</definedName>
    <definedName name="wrn.MBTUs." hidden="1">{"MBTUs",#N/A,FALSE,"A"}</definedName>
    <definedName name="wrn.MCCRK." localSheetId="20" hidden="1">{#N/A,#N/A,FALSE,"MCCRK"}</definedName>
    <definedName name="wrn.MCCRK." localSheetId="19" hidden="1">{#N/A,#N/A,FALSE,"MCCRK"}</definedName>
    <definedName name="wrn.MCCRK." hidden="1">{#N/A,#N/A,FALSE,"MCCRK"}</definedName>
    <definedName name="wrn.Monthly._.Report." localSheetId="20" hidden="1">{"Mwh Monthly Analysis",#N/A,FALSE,"Mwh Analysis";"Burn Monthly Analysis",#N/A,FALSE,"Burned Analysis"}</definedName>
    <definedName name="wrn.Monthly._.Report." localSheetId="19" hidden="1">{"Mwh Monthly Analysis",#N/A,FALSE,"Mwh Analysis";"Burn Monthly Analysis",#N/A,FALSE,"Burned Analysis"}</definedName>
    <definedName name="wrn.Monthly._.Report." localSheetId="1" hidden="1">{"Mwh Monthly Analysis",#N/A,FALSE,"Mwh Analysis";"Burn Monthly Analysis",#N/A,FALSE,"Burned Analysis"}</definedName>
    <definedName name="wrn.Monthly._.Report." hidden="1">{"Mwh Monthly Analysis",#N/A,FALSE,"Mwh Analysis";"Burn Monthly Analysis",#N/A,FALSE,"Burned Analysis"}</definedName>
    <definedName name="wrn.NA." localSheetId="20" hidden="1">{#N/A,#N/A,FALSE,"NA"}</definedName>
    <definedName name="wrn.NA." localSheetId="19" hidden="1">{#N/A,#N/A,FALSE,"NA"}</definedName>
    <definedName name="wrn.NA." hidden="1">{#N/A,#N/A,FALSE,"NA"}</definedName>
    <definedName name="wrn.NCDSM." localSheetId="20" hidden="1">{"NC DSM",#N/A,FALSE,"SCHEDULE A; NC"}</definedName>
    <definedName name="wrn.NCDSM." localSheetId="19" hidden="1">{"NC DSM",#N/A,FALSE,"SCHEDULE A; NC"}</definedName>
    <definedName name="wrn.NCDSM." hidden="1">{"NC DSM",#N/A,FALSE,"SCHEDULE A; NC"}</definedName>
    <definedName name="wrn.ND._.Schedules._.Clean." localSheetId="20"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19"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Ocala" localSheetId="20" hidden="1">{#N/A,#N/A,TRUE,"Inv - Alac";#N/A,#N/A,TRUE,"Nuclear Fuel";#N/A,#N/A,TRUE,"Nuclear Invoice";#N/A,#N/A,TRUE,"Sch A - Alachua";#N/A,#N/A,TRUE,"Gen Replace Cap";#N/A,#N/A,TRUE,"SCHED C - Alachua"}</definedName>
    <definedName name="wrn.Ocala" localSheetId="19" hidden="1">{#N/A,#N/A,TRUE,"Inv - Alac";#N/A,#N/A,TRUE,"Nuclear Fuel";#N/A,#N/A,TRUE,"Nuclear Invoice";#N/A,#N/A,TRUE,"Sch A - Alachua";#N/A,#N/A,TRUE,"Gen Replace Cap";#N/A,#N/A,TRUE,"SCHED C - Alachua"}</definedName>
    <definedName name="wrn.Ocala" localSheetId="1" hidden="1">{#N/A,#N/A,TRUE,"Inv - Alac";#N/A,#N/A,TRUE,"Nuclear Fuel";#N/A,#N/A,TRUE,"Nuclear Invoice";#N/A,#N/A,TRUE,"Sch A - Alachua";#N/A,#N/A,TRUE,"Gen Replace Cap";#N/A,#N/A,TRUE,"SCHED C - Alachua"}</definedName>
    <definedName name="wrn.Ocala" hidden="1">{#N/A,#N/A,TRUE,"Inv - Alac";#N/A,#N/A,TRUE,"Nuclear Fuel";#N/A,#N/A,TRUE,"Nuclear Invoice";#N/A,#N/A,TRUE,"Sch A - Alachua";#N/A,#N/A,TRUE,"Gen Replace Cap";#N/A,#N/A,TRUE,"SCHED C - Alachua"}</definedName>
    <definedName name="wrn.Page._.1." localSheetId="20" hidden="1">{"Page 1",#N/A,FALSE,"Sheet1";"Page 2",#N/A,FALSE,"Sheet1"}</definedName>
    <definedName name="wrn.Page._.1." localSheetId="19" hidden="1">{"Page 1",#N/A,FALSE,"Sheet1";"Page 2",#N/A,FALSE,"Sheet1"}</definedName>
    <definedName name="wrn.Page._.1." hidden="1">{"Page 1",#N/A,FALSE,"Sheet1";"Page 2",#N/A,FALSE,"Sheet1"}</definedName>
    <definedName name="wrn.PORTFOLIO." localSheetId="20" hidden="1">{#N/A,#N/A,FALSE,"TOTAL";#N/A,#N/A,FALSE,"SERIES l";#N/A,#N/A,FALSE,"1993A";#N/A,#N/A,FALSE,"1994A";#N/A,#N/A,FALSE,"SERIES ll";#N/A,#N/A,FALSE,"1995A";#N/A,#N/A,FALSE,"1995B";#N/A,#N/A,FALSE,"1996A";#N/A,#N/A,FALSE,"SERIES lll";#N/A,#N/A,FALSE,"1996lllA-R";#N/A,#N/A,FALSE,"1996lllCD"}</definedName>
    <definedName name="wrn.PORTFOLIO." localSheetId="19" hidden="1">{#N/A,#N/A,FALSE,"TOTAL";#N/A,#N/A,FALSE,"SERIES l";#N/A,#N/A,FALSE,"1993A";#N/A,#N/A,FALSE,"1994A";#N/A,#N/A,FALSE,"SERIES ll";#N/A,#N/A,FALSE,"1995A";#N/A,#N/A,FALSE,"1995B";#N/A,#N/A,FALSE,"1996A";#N/A,#N/A,FALSE,"SERIES lll";#N/A,#N/A,FALSE,"1996lllA-R";#N/A,#N/A,FALSE,"1996lllCD"}</definedName>
    <definedName name="wrn.PORTFOLIO." hidden="1">{#N/A,#N/A,FALSE,"TOTAL";#N/A,#N/A,FALSE,"SERIES l";#N/A,#N/A,FALSE,"1993A";#N/A,#N/A,FALSE,"1994A";#N/A,#N/A,FALSE,"SERIES ll";#N/A,#N/A,FALSE,"1995A";#N/A,#N/A,FALSE,"1995B";#N/A,#N/A,FALSE,"1996A";#N/A,#N/A,FALSE,"SERIES lll";#N/A,#N/A,FALSE,"1996lllA-R";#N/A,#N/A,FALSE,"1996lllCD"}</definedName>
    <definedName name="wrn.PREMDISC." localSheetId="20" hidden="1">{#N/A,#N/A,FALSE,"EXPENSE"}</definedName>
    <definedName name="wrn.PREMDISC." localSheetId="19" hidden="1">{#N/A,#N/A,FALSE,"EXPENSE"}</definedName>
    <definedName name="wrn.PREMDISC." hidden="1">{#N/A,#N/A,FALSE,"EXPENSE"}</definedName>
    <definedName name="wrn.print." localSheetId="20" hidden="1">{"print1",#N/A,FALSE;"print2",#N/A,FALSE;"print3",#N/A,FALSE}</definedName>
    <definedName name="wrn.print." localSheetId="19" hidden="1">{"print1",#N/A,FALSE;"print2",#N/A,FALSE;"print3",#N/A,FALSE}</definedName>
    <definedName name="wrn.print." hidden="1">{"print1",#N/A,FALSE;"print2",#N/A,FALSE;"print3",#N/A,FALSE}</definedName>
    <definedName name="wrn.print._.graphs." localSheetId="20" hidden="1">{"cap_structure",#N/A,FALSE,"Graph-Mkt Cap";"price",#N/A,FALSE,"Graph-Price";"ebit",#N/A,FALSE,"Graph-EBITDA";"ebitda",#N/A,FALSE,"Graph-EBITDA"}</definedName>
    <definedName name="wrn.print._.graphs." localSheetId="19"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20" hidden="1">{"inputs raw data",#N/A,TRUE,"INPUT"}</definedName>
    <definedName name="wrn.print._.raw._.data._.entry." localSheetId="19" hidden="1">{"inputs raw data",#N/A,TRUE,"INPUT"}</definedName>
    <definedName name="wrn.print._.raw._.data._.entry." hidden="1">{"inputs raw data",#N/A,TRUE,"INPUT"}</definedName>
    <definedName name="wrn.print._.summary._.sheets." localSheetId="20" hidden="1">{"summary1",#N/A,TRUE,"Comps";"summary2",#N/A,TRUE,"Comps";"summary3",#N/A,TRUE,"Comps"}</definedName>
    <definedName name="wrn.print._.summary._.sheets." localSheetId="19" hidden="1">{"summary1",#N/A,TRUE,"Comps";"summary2",#N/A,TRUE,"Comps";"summary3",#N/A,TRUE,"Comps"}</definedName>
    <definedName name="wrn.print._.summary._.sheets." hidden="1">{"summary1",#N/A,TRUE,"Comps";"summary2",#N/A,TRUE,"Comps";"summary3",#N/A,TRUE,"Comps"}</definedName>
    <definedName name="wrn.print._.summary._.sheets.2" localSheetId="20" hidden="1">{"summary1",#N/A,TRUE,"Comps";"summary2",#N/A,TRUE,"Comps";"summary3",#N/A,TRUE,"Comps"}</definedName>
    <definedName name="wrn.print._.summary._.sheets.2" localSheetId="19" hidden="1">{"summary1",#N/A,TRUE,"Comps";"summary2",#N/A,TRUE,"Comps";"summary3",#N/A,TRUE,"Comps"}</definedName>
    <definedName name="wrn.print._.summary._.sheets.2" hidden="1">{"summary1",#N/A,TRUE,"Comps";"summary2",#N/A,TRUE,"Comps";"summary3",#N/A,TRUE,"Comps"}</definedName>
    <definedName name="wrn.Print_Buyer." localSheetId="20" hidden="1">{#N/A,"DR",FALSE,"increm pf";#N/A,"MAMSI",FALSE,"increm pf";#N/A,"MAXI",FALSE,"increm pf";#N/A,"PCAM",FALSE,"increm pf";#N/A,"PHSV",FALSE,"increm pf";#N/A,"SIE",FALSE,"increm pf"}</definedName>
    <definedName name="wrn.Print_Buyer." localSheetId="19"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2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Exhibits." localSheetId="20" hidden="1">{"EXHSPortrait1",#N/A,FALSE,"EXHIBITS";"EXHSLandscape",#N/A,FALSE,"EXHIBITS";"EXHSPortrait2",#N/A,FALSE,"EXHIBITS";"EXHSPortrait3",#N/A,FALSE,"EXHIBITS";"EXHSPortrait4",#N/A,FALSE,"EXHIBITS"}</definedName>
    <definedName name="wrn.PrintExhibits." localSheetId="19" hidden="1">{"EXHSPortrait1",#N/A,FALSE,"EXHIBITS";"EXHSLandscape",#N/A,FALSE,"EXHIBITS";"EXHSPortrait2",#N/A,FALSE,"EXHIBITS";"EXHSPortrait3",#N/A,FALSE,"EXHIBITS";"EXHSPortrait4",#N/A,FALSE,"EXHIBITS"}</definedName>
    <definedName name="wrn.PrintExhibits." hidden="1">{"EXHSPortrait1",#N/A,FALSE,"EXHIBITS";"EXHSLandscape",#N/A,FALSE,"EXHIBITS";"EXHSPortrait2",#N/A,FALSE,"EXHIBITS";"EXHSPortrait3",#N/A,FALSE,"EXHIBITS";"EXHSPortrait4",#N/A,FALSE,"EXHIBITS"}</definedName>
    <definedName name="wrn.PY_Sum." localSheetId="20" hidden="1">{"PY_SumDol",#N/A,TRUE,"Revenue";"PY_SumPct",#N/A,TRUE,"Revenue"}</definedName>
    <definedName name="wrn.PY_Sum." localSheetId="19" hidden="1">{"PY_SumDol",#N/A,TRUE,"Revenue";"PY_SumPct",#N/A,TRUE,"Revenue"}</definedName>
    <definedName name="wrn.PY_Sum." hidden="1">{"PY_SumDol",#N/A,TRUE,"Revenue";"PY_SumPct",#N/A,TRUE,"Revenue"}</definedName>
    <definedName name="wrn.Rate._.Reports." localSheetId="20" hidden="1">{#N/A,#N/A,FALSE,"Monthly Rate By Activity";#N/A,#N/A,FALSE,"Hourly Rate By Activity";#N/A,#N/A,FALSE,"Monthly Rate By Custom Resource";#N/A,#N/A,FALSE,"Hourly Rate By Custom Resource"}</definedName>
    <definedName name="wrn.Rate._.Reports." localSheetId="19"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econciliation._.151." localSheetId="20" hidden="1">{"Reconciliation 151",#N/A,FALSE,"A"}</definedName>
    <definedName name="wrn.Reconciliation._.151." localSheetId="19" hidden="1">{"Reconciliation 151",#N/A,FALSE,"A"}</definedName>
    <definedName name="wrn.Reconciliation._.151." hidden="1">{"Reconciliation 151",#N/A,FALSE,"A"}</definedName>
    <definedName name="wrn.Rippert." localSheetId="20"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9"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SCDSM." localSheetId="20" hidden="1">{"SC DSM",#N/A,FALSE,"SCHEDULE A; SC"}</definedName>
    <definedName name="wrn.SCDSM." localSheetId="19" hidden="1">{"SC DSM",#N/A,FALSE,"SCHEDULE A; SC"}</definedName>
    <definedName name="wrn.SCDSM." hidden="1">{"SC DSM",#N/A,FALSE,"SCHEDULE A; SC"}</definedName>
    <definedName name="wrn.Schedule._.2c." localSheetId="20" hidden="1">{"Schedule 2c",#N/A,FALSE,"SCHEDULE2c"}</definedName>
    <definedName name="wrn.Schedule._.2c." localSheetId="19" hidden="1">{"Schedule 2c",#N/A,FALSE,"SCHEDULE2c"}</definedName>
    <definedName name="wrn.Schedule._.2c." hidden="1">{"Schedule 2c",#N/A,FALSE,"SCHEDULE2c"}</definedName>
    <definedName name="wrn.Schedule._.5." localSheetId="20" hidden="1">{"Schedule 5",#N/A,FALSE,"A"}</definedName>
    <definedName name="wrn.Schedule._.5." localSheetId="19" hidden="1">{"Schedule 5",#N/A,FALSE,"A"}</definedName>
    <definedName name="wrn.Schedule._.5." hidden="1">{"Schedule 5",#N/A,FALSE,"A"}</definedName>
    <definedName name="wrn.Staffing." localSheetId="20" hidden="1">{#N/A,#N/A,FALSE,"Assessment";#N/A,#N/A,FALSE,"Staffing";#N/A,#N/A,FALSE,"Hires";#N/A,#N/A,FALSE,"Assumptions"}</definedName>
    <definedName name="wrn.Staffing." localSheetId="19" hidden="1">{#N/A,#N/A,FALSE,"Assessment";#N/A,#N/A,FALSE,"Staffing";#N/A,#N/A,FALSE,"Hires";#N/A,#N/A,FALSE,"Assumptions"}</definedName>
    <definedName name="wrn.Staffing." hidden="1">{#N/A,#N/A,FALSE,"Assessment";#N/A,#N/A,FALSE,"Staffing";#N/A,#N/A,FALSE,"Hires";#N/A,#N/A,FALSE,"Assumptions"}</definedName>
    <definedName name="wrn.Staffing._.Inputs." localSheetId="20" hidden="1">{#N/A,#N/A,FALSE,"Overall Staffing Review";#N/A,#N/A,FALSE,"Detailed Resource Mix Review";#N/A,#N/A,FALSE,"Detailed Pyramid Review";#N/A,#N/A,FALSE,"Hours By Activity";#N/A,#N/A,FALSE,"Hours By Custom Resource"}</definedName>
    <definedName name="wrn.Staffing._.Inputs." localSheetId="19"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1" localSheetId="20" hidden="1">{#N/A,#N/A,FALSE,"Assessment";#N/A,#N/A,FALSE,"Staffing";#N/A,#N/A,FALSE,"Hires";#N/A,#N/A,FALSE,"Assumptions"}</definedName>
    <definedName name="wrn.Staffing1" localSheetId="19" hidden="1">{#N/A,#N/A,FALSE,"Assessment";#N/A,#N/A,FALSE,"Staffing";#N/A,#N/A,FALSE,"Hires";#N/A,#N/A,FALSE,"Assumptions"}</definedName>
    <definedName name="wrn.Staffing1" hidden="1">{#N/A,#N/A,FALSE,"Assessment";#N/A,#N/A,FALSE,"Staffing";#N/A,#N/A,FALSE,"Hires";#N/A,#N/A,FALSE,"Assumptions"}</definedName>
    <definedName name="wrn.STAND_ALONE_BOTH." localSheetId="20" hidden="1">{"FCB_ALL",#N/A,FALSE,"FCB";"GREY_ALL",#N/A,FALSE,"GREY"}</definedName>
    <definedName name="wrn.STAND_ALONE_BOTH." localSheetId="19" hidden="1">{"FCB_ALL",#N/A,FALSE,"FCB";"GREY_ALL",#N/A,FALSE,"GREY"}</definedName>
    <definedName name="wrn.STAND_ALONE_BOTH." hidden="1">{"FCB_ALL",#N/A,FALSE,"FCB";"GREY_ALL",#N/A,FALSE,"GREY"}</definedName>
    <definedName name="wrn.STETSON." localSheetId="18"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2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ve._.Package." localSheetId="20"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localSheetId="19"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localSheetId="1"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ummary._.Report." localSheetId="20" hidden="1">{"Mwh Summary",#N/A,FALSE,"Mwh Analysis";"Burn Summary",#N/A,FALSE,"Burned Analysis";"Summary 2008",#N/A,FALSE,"Summary 2008"}</definedName>
    <definedName name="wrn.Summary._.Report." localSheetId="19" hidden="1">{"Mwh Summary",#N/A,FALSE,"Mwh Analysis";"Burn Summary",#N/A,FALSE,"Burned Analysis";"Summary 2008",#N/A,FALSE,"Summary 2008"}</definedName>
    <definedName name="wrn.Summary._.Report." localSheetId="1" hidden="1">{"Mwh Summary",#N/A,FALSE,"Mwh Analysis";"Burn Summary",#N/A,FALSE,"Burned Analysis";"Summary 2008",#N/A,FALSE,"Summary 2008"}</definedName>
    <definedName name="wrn.Summary._.Report." hidden="1">{"Mwh Summary",#N/A,FALSE,"Mwh Analysis";"Burn Summary",#N/A,FALSE,"Burned Analysis";"Summary 2008",#N/A,FALSE,"Summary 2008"}</definedName>
    <definedName name="wrn.Supplemental._.Information." localSheetId="20" hidden="1">{#N/A,#N/A,FALSE,"Assumptions";#N/A,#N/A,FALSE,"DNP Expense Summary";#N/A,#N/A,FALSE,"Sensitivity Analysis"}</definedName>
    <definedName name="wrn.Supplemental._.Information." localSheetId="19" hidden="1">{#N/A,#N/A,FALSE,"Assumptions";#N/A,#N/A,FALSE,"DNP Expense Summary";#N/A,#N/A,FALSE,"Sensitivity Analysis"}</definedName>
    <definedName name="wrn.Supplemental._.Information." hidden="1">{#N/A,#N/A,FALSE,"Assumptions";#N/A,#N/A,FALSE,"DNP Expense Summary";#N/A,#N/A,FALSE,"Sensitivity Analysis"}</definedName>
    <definedName name="wrn.TESTS." localSheetId="18" hidden="1">{"PAGE_1",#N/A,FALSE,"MONTH"}</definedName>
    <definedName name="wrn.TESTS." localSheetId="20" hidden="1">{"PAGE_1",#N/A,FALSE,"MONTH"}</definedName>
    <definedName name="wrn.TESTS." localSheetId="19" hidden="1">{"PAGE_1",#N/A,FALSE,"MONTH"}</definedName>
    <definedName name="wrn.TESTS." localSheetId="1" hidden="1">{"PAGE_1",#N/A,FALSE,"MONTH"}</definedName>
    <definedName name="wrn.TESTS." hidden="1">{"PAGE_1",#N/A,FALSE,"MONTH"}</definedName>
    <definedName name="wrn.Trading._.Summary." localSheetId="20" hidden="1">{#N/A,#N/A,FALSE,"Trading Summary"}</definedName>
    <definedName name="wrn.Trading._.Summary." localSheetId="19" hidden="1">{#N/A,#N/A,FALSE,"Trading Summary"}</definedName>
    <definedName name="wrn.Trading._.Summary." hidden="1">{#N/A,#N/A,FALSE,"Trading Summary"}</definedName>
    <definedName name="wrn.Unit._.Financials." localSheetId="20"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19"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SA." localSheetId="20" hidden="1">{#N/A,#N/A,FALSE,"USA"}</definedName>
    <definedName name="wrn.USA." localSheetId="19" hidden="1">{#N/A,#N/A,FALSE,"USA"}</definedName>
    <definedName name="wrn.USA." hidden="1">{#N/A,#N/A,FALSE,"USA"}</definedName>
    <definedName name="wrn.Workfile." localSheetId="20"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19"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localSheetId="20"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19"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WY." localSheetId="20" hidden="1">{#N/A,#N/A,FALSE,"WWY"}</definedName>
    <definedName name="wrn.WWY." localSheetId="19" hidden="1">{#N/A,#N/A,FALSE,"WWY"}</definedName>
    <definedName name="wrn.WWY." hidden="1">{#N/A,#N/A,FALSE,"WWY"}</definedName>
    <definedName name="wrt" localSheetId="20" hidden="1">{#N/A,#N/A,FALSE,"EXPENSE"}</definedName>
    <definedName name="wrt" localSheetId="19" hidden="1">{#N/A,#N/A,FALSE,"EXPENSE"}</definedName>
    <definedName name="wrt" hidden="1">{#N/A,#N/A,FALSE,"EXPENSE"}</definedName>
    <definedName name="wrwerrwer" localSheetId="20" hidden="1">{#N/A,#N/A,FALSE,"ALLOC"}</definedName>
    <definedName name="wrwerrwer" localSheetId="19" hidden="1">{#N/A,#N/A,FALSE,"ALLOC"}</definedName>
    <definedName name="wrwerrwer" hidden="1">{#N/A,#N/A,FALSE,"ALLOC"}</definedName>
    <definedName name="wtyu" localSheetId="18" hidden="1">{#N/A,#N/A,FALSE,"Aging Summary";#N/A,#N/A,FALSE,"Ratio Analysis";#N/A,#N/A,FALSE,"Test 120 Day Accts";#N/A,#N/A,FALSE,"Tickmarks"}</definedName>
    <definedName name="wtyu" localSheetId="20" hidden="1">{#N/A,#N/A,FALSE,"Aging Summary";#N/A,#N/A,FALSE,"Ratio Analysis";#N/A,#N/A,FALSE,"Test 120 Day Accts";#N/A,#N/A,FALSE,"Tickmarks"}</definedName>
    <definedName name="wtyu" localSheetId="19" hidden="1">{#N/A,#N/A,FALSE,"Aging Summary";#N/A,#N/A,FALSE,"Ratio Analysis";#N/A,#N/A,FALSE,"Test 120 Day Accts";#N/A,#N/A,FALSE,"Tickmarks"}</definedName>
    <definedName name="wtyu" localSheetId="1" hidden="1">{#N/A,#N/A,FALSE,"Aging Summary";#N/A,#N/A,FALSE,"Ratio Analysis";#N/A,#N/A,FALSE,"Test 120 Day Accts";#N/A,#N/A,FALSE,"Tickmarks"}</definedName>
    <definedName name="wtyu" hidden="1">{#N/A,#N/A,FALSE,"Aging Summary";#N/A,#N/A,FALSE,"Ratio Analysis";#N/A,#N/A,FALSE,"Test 120 Day Accts";#N/A,#N/A,FALSE,"Tickmarks"}</definedName>
    <definedName name="wvu.inputs._.raw._.data." localSheetId="2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int1." localSheetId="20"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1." localSheetId="19"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1."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2." localSheetId="20"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2." localSheetId="19"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2."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3." localSheetId="20"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print3." localSheetId="19"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print3."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summary1." localSheetId="2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wwwww" localSheetId="20" hidden="1">{#N/A,#N/A,FALSE,"EXPENSE"}</definedName>
    <definedName name="wwwwwww" localSheetId="19" hidden="1">{#N/A,#N/A,FALSE,"EXPENSE"}</definedName>
    <definedName name="wwwwwww" hidden="1">{#N/A,#N/A,FALSE,"EXPENSE"}</definedName>
    <definedName name="x" localSheetId="18"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2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1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rl_Tag_02ead093_8098_4561_b1a6_35aad0b3b539" hidden="1">#REF!</definedName>
    <definedName name="Xbrl_Tag_075d33f9_8d44_4b5e_8fc8_85eada4f464a" hidden="1">#REF!</definedName>
    <definedName name="Xbrl_Tag_0a527475_1b41_4c03_bf3e_82e631232d6b" hidden="1">#REF!</definedName>
    <definedName name="Xbrl_Tag_0bc4560b_9d42_4e7c_bfcf_072f8e0e087b" hidden="1">#REF!</definedName>
    <definedName name="Xbrl_Tag_0c54907b_74c4_4d3a_b16d_9d5b6191a8f0" hidden="1">#REF!</definedName>
    <definedName name="Xbrl_Tag_0f074d5a_3373_452d_affc_9e3adc16f0cc" hidden="1">#REF!</definedName>
    <definedName name="Xbrl_Tag_10857a19_f8a4_4178_b6d5_1f56875498d8" hidden="1">#REF!</definedName>
    <definedName name="Xbrl_Tag_157035cb_bd67_4700_bac9_8654f3e0e9d9" hidden="1">#REF!</definedName>
    <definedName name="Xbrl_Tag_1a17ee58_77be_41d6_a839_b459b55e8e50" hidden="1">#REF!</definedName>
    <definedName name="Xbrl_Tag_1d7e0664_9af3_4cfd_93bd_b4acb420ada8" hidden="1">#REF!</definedName>
    <definedName name="Xbrl_Tag_1f22c9c6_d780_4c43_95fb_8b6123261b05" hidden="1">#REF!</definedName>
    <definedName name="Xbrl_Tag_25b41a93_9486_45f9_8873_cc646f7592ac" hidden="1">#REF!</definedName>
    <definedName name="Xbrl_Tag_3389f7d8_f533_46e1_b4e3_fbec1f4d27f5" hidden="1">#REF!</definedName>
    <definedName name="Xbrl_Tag_359d872e_df59_485a_a441_e3067597753f" hidden="1">#REF!</definedName>
    <definedName name="Xbrl_Tag_359eab43_6bae_4f5a_8af7_8f81553cd43d" hidden="1">#REF!</definedName>
    <definedName name="Xbrl_Tag_3a2d5606_5470_4db9_9313_3dc1f43a8b30" hidden="1">#REF!</definedName>
    <definedName name="Xbrl_Tag_3b572db0_b5be_49cb_9497_3be0c26ec438" hidden="1">#REF!</definedName>
    <definedName name="Xbrl_Tag_3e2a4b0f_a9ba_404c_8c83_bbd3862592e4" hidden="1">#REF!</definedName>
    <definedName name="Xbrl_Tag_3f1c33f0_bff2_4296_9181_d7cc1cb508ad" hidden="1">#REF!</definedName>
    <definedName name="Xbrl_Tag_43160aa8_61a0_4559_8ee5_d6da660cfd7b" hidden="1">#REF!</definedName>
    <definedName name="Xbrl_Tag_47e22a59_7971_444b_8e73_01e5291185bb" hidden="1">#REF!</definedName>
    <definedName name="Xbrl_Tag_5225a8bc_9d76_4e4d_8197_37f70d298267" hidden="1">#REF!</definedName>
    <definedName name="Xbrl_Tag_56e27846_9e07_4473_ad08_7bb4a5bf7faa" hidden="1">#REF!</definedName>
    <definedName name="Xbrl_Tag_5b7286ee_d427_4e54_9399_1a836cd32976" hidden="1">#REF!</definedName>
    <definedName name="Xbrl_Tag_5e2f6e4c_effc_4374_9096_f6a66490bc43" hidden="1">#REF!</definedName>
    <definedName name="Xbrl_Tag_5e4ed468_08c0_4e10_b780_063e9fad75bb" hidden="1">#REF!</definedName>
    <definedName name="Xbrl_Tag_5efedf90_6eb4_4d47_8343_cb1307f08d80" hidden="1">#REF!</definedName>
    <definedName name="Xbrl_Tag_60671786_7f0e_4efe_b101_fc89065bbbc4" hidden="1">#REF!</definedName>
    <definedName name="Xbrl_Tag_60802841_ecf0_4e57_a96e_084d65541dcb" hidden="1">#REF!</definedName>
    <definedName name="Xbrl_Tag_6b90dd42_fcd8_4968_8afd_6736492259b1" hidden="1">#REF!</definedName>
    <definedName name="Xbrl_Tag_6e1527a0_8e9b_41c7_b670_b6099df9c72f" hidden="1">#REF!</definedName>
    <definedName name="Xbrl_Tag_7003e101_ef6f_40fd_959a_81c14d2cf88a" hidden="1">#REF!</definedName>
    <definedName name="Xbrl_Tag_7120f3c6_2d5d_417b_9dd0_ecab9471dbc9" hidden="1">#REF!</definedName>
    <definedName name="Xbrl_Tag_717e1b49_4a4d_41a2_8691_a3ef7d067cf1" hidden="1">#REF!</definedName>
    <definedName name="Xbrl_Tag_729b319e_8812_4e23_9b44_cd813ffaf1fe" hidden="1">#REF!</definedName>
    <definedName name="Xbrl_Tag_74e27f18_3a0d_499e_a65b_355cefde250d" hidden="1">#REF!</definedName>
    <definedName name="Xbrl_Tag_76377ee8_44ec_4706_b36c_e475d4a6cffc" hidden="1">#REF!</definedName>
    <definedName name="Xbrl_Tag_7bfd249d_4459_4a20_97f6_779ca44ada3b" hidden="1">#REF!</definedName>
    <definedName name="Xbrl_Tag_848a3bbd_ffb9_4097_93bf_014229938d6a" hidden="1">#REF!</definedName>
    <definedName name="Xbrl_Tag_8d5cd3d4_55e4_4713_bce9_54948c631266" hidden="1">#REF!</definedName>
    <definedName name="Xbrl_Tag_9265a09f_3d1f_4e90_8181_a55f534abcf7" hidden="1">#REF!</definedName>
    <definedName name="Xbrl_Tag_94cf5a67_ea28_42d1_b071_8f24a2864445" hidden="1">#REF!</definedName>
    <definedName name="Xbrl_Tag_95086fc4_6c0f_4a0f_bf5f_c393cf959e9a" hidden="1">#REF!</definedName>
    <definedName name="Xbrl_Tag_99933dd6_f0fc_421a_9b9b_634b2b60dec3" hidden="1">#REF!</definedName>
    <definedName name="Xbrl_Tag_a862d720_9241_4a30_a271_b70e9c381f31" hidden="1">#REF!</definedName>
    <definedName name="Xbrl_Tag_adfbba3c_68ad_4b08_a539_0ed55d3f9d5a" hidden="1">#REF!</definedName>
    <definedName name="Xbrl_Tag_ae50734f_518c_403d_9d12_e2a921b026bb" hidden="1">#REF!</definedName>
    <definedName name="Xbrl_Tag_b0241925_c1ae_46bf_a767_386c3caff01d" hidden="1">#REF!</definedName>
    <definedName name="Xbrl_Tag_b5d40829_0fdd_433d_a950_71e472d9ef83" hidden="1">#REF!</definedName>
    <definedName name="Xbrl_Tag_b649d62e_a6bc_4241_a6b7_068087ca85f4" hidden="1">#REF!</definedName>
    <definedName name="Xbrl_Tag_b8bf6112_e4b6_49dc_ba78_da6302bc43e7" hidden="1">#REF!</definedName>
    <definedName name="Xbrl_Tag_bae390fc_4591_4996_aba5_07899907ff02" hidden="1">#REF!</definedName>
    <definedName name="Xbrl_Tag_c251f426_b699_40b7_ba72_06cdc2336bb3" hidden="1">#REF!</definedName>
    <definedName name="Xbrl_Tag_c9749016_30d3_4a1c_a478_72760a5958e3" hidden="1">#REF!</definedName>
    <definedName name="Xbrl_Tag_c9f670e1_f64d_4c34_a82b_5400bfb21c56" hidden="1">#REF!</definedName>
    <definedName name="Xbrl_Tag_cd60a268_2a82_4c24_ac15_f0f7ad874107" hidden="1">#REF!</definedName>
    <definedName name="Xbrl_Tag_cedeaf5a_67a1_461e_8505_b0f9b2659e01" hidden="1">#REF!</definedName>
    <definedName name="Xbrl_Tag_d4afa79e_d64b_4386_af66_81110932cac7" hidden="1">#REF!</definedName>
    <definedName name="Xbrl_Tag_d646885a_13e7_48b6_a22b_b23dd67119ff" hidden="1">#REF!</definedName>
    <definedName name="Xbrl_Tag_d9ae9ca8_593c_41e1_a638_114bebca7596" hidden="1">#REF!</definedName>
    <definedName name="Xbrl_Tag_e18ec5c4_a090_4244_ac37_0dcecc7c81d8" hidden="1">#REF!</definedName>
    <definedName name="Xbrl_Tag_e1ea8c88_b797_4407_a87d_9da2892362e4" hidden="1">#REF!</definedName>
    <definedName name="Xbrl_Tag_e75da760_6958_4085_aa7d_1b3c5e32dd34" hidden="1">#REF!</definedName>
    <definedName name="Xbrl_Tag_e8bfc542_785c_45ec_9dbe_3b93db69332e" hidden="1">#REF!</definedName>
    <definedName name="Xbrl_Tag_eade47b0_2243_4d32_861b_8c3268e26cf3" hidden="1">#REF!</definedName>
    <definedName name="Xbrl_Tag_ed34a669_2210_43e3_8d94_63f3a7a48c96" hidden="1">#REF!</definedName>
    <definedName name="Xbrl_Tag_ee7a2416_a975_4201_9277_8290d8908ccf" hidden="1">#REF!</definedName>
    <definedName name="Xbrl_Tag_ee8a51a9_161a_4f09_82e8_d18efd1119a1" hidden="1">#REF!</definedName>
    <definedName name="Xbrl_Tag_efa044fd_a1b2_40a5_b1f9_72090c947b21" hidden="1">#REF!</definedName>
    <definedName name="Xbrl_Tag_f5d3fddf_4f85_4525_871f_f5d116e6ca67" hidden="1">#REF!</definedName>
    <definedName name="Xbrl_Tag_f80d63c5_ffff_4f9e_a25e_9c37480fc1ae" hidden="1">#REF!</definedName>
    <definedName name="Xbrl_Tag_f91e44a0_2671_4cea_8dec_43ad8dbe440f" hidden="1">#REF!</definedName>
    <definedName name="Xbrl_Tag_fab5f0e9_4198_47ff_9b56_c2280e7e2d27" hidden="1">#REF!</definedName>
    <definedName name="Xbrl_Tag_fc82f321_49fd_456c_a7a3_9e9b572f9fad" hidden="1">#REF!</definedName>
    <definedName name="Xbrl_Tag_fd0762ba_faef_48ae_8f93_3b1682db973d" hidden="1">#REF!</definedName>
    <definedName name="Xbrl_Tag_fdbfb964_4eb0_44bd_ba7a_9dfdfb13f3a4" hidden="1">#REF!</definedName>
    <definedName name="XRefActiveRow" localSheetId="18" hidden="1">#REF!</definedName>
    <definedName name="XRefActiveRow" localSheetId="19" hidden="1">#REF!</definedName>
    <definedName name="XRefActiveRow" hidden="1">#REF!</definedName>
    <definedName name="XRefColumnsCount" hidden="1">3</definedName>
    <definedName name="XRefCopy1Row" localSheetId="18" hidden="1">#REF!</definedName>
    <definedName name="XRefCopy1Row" localSheetId="19" hidden="1">#REF!</definedName>
    <definedName name="XRefCopy1Row" hidden="1">#REF!</definedName>
    <definedName name="XRefCopy2Row" localSheetId="18" hidden="1">#REF!</definedName>
    <definedName name="XRefCopy2Row" localSheetId="19" hidden="1">#REF!</definedName>
    <definedName name="XRefCopy2Row" hidden="1">#REF!</definedName>
    <definedName name="XRefCopy3Row" localSheetId="18" hidden="1">#REF!</definedName>
    <definedName name="XRefCopy3Row" localSheetId="19" hidden="1">#REF!</definedName>
    <definedName name="XRefCopy3Row" hidden="1">#REF!</definedName>
    <definedName name="XRefCopyRangeCount" hidden="1">3</definedName>
    <definedName name="XRefPaste1Row" localSheetId="18" hidden="1">#REF!</definedName>
    <definedName name="XRefPaste1Row" localSheetId="19" hidden="1">#REF!</definedName>
    <definedName name="XRefPaste1Row" hidden="1">#REF!</definedName>
    <definedName name="XRefPaste2Row" localSheetId="18" hidden="1">#REF!</definedName>
    <definedName name="XRefPaste2Row" localSheetId="19" hidden="1">#REF!</definedName>
    <definedName name="XRefPaste2Row" hidden="1">#REF!</definedName>
    <definedName name="XRefPasteRangeCount" hidden="1">2</definedName>
    <definedName name="xx" localSheetId="20">#REF!</definedName>
    <definedName name="xx">#REF!</definedName>
    <definedName name="xxx" localSheetId="20" hidden="1">{"capital",#N/A,FALSE,"Analysis";"input data",#N/A,FALSE,"Analysis"}</definedName>
    <definedName name="xxx" localSheetId="19" hidden="1">{"capital",#N/A,FALSE,"Analysis";"input data",#N/A,FALSE,"Analysis"}</definedName>
    <definedName name="xxx" hidden="1">{"capital",#N/A,FALSE,"Analysis";"input data",#N/A,FALSE,"Analysis"}</definedName>
    <definedName name="xxxxxxxxxxxxxxxxxxxxxx" localSheetId="20" hidden="1">{#N/A,#N/A,FALSE,"EXPENSE"}</definedName>
    <definedName name="xxxxxxxxxxxxxxxxxxxxxx" localSheetId="19" hidden="1">{#N/A,#N/A,FALSE,"EXPENSE"}</definedName>
    <definedName name="xxxxxxxxxxxxxxxxxxxxxx" hidden="1">{#N/A,#N/A,FALSE,"EXPENSE"}</definedName>
    <definedName name="XYZ" localSheetId="18" hidden="1">{"PAGE_1",#N/A,FALSE,"MONTH"}</definedName>
    <definedName name="XYZ" localSheetId="20" hidden="1">{"PAGE_1",#N/A,FALSE,"MONTH"}</definedName>
    <definedName name="XYZ" localSheetId="19" hidden="1">{"PAGE_1",#N/A,FALSE,"MONTH"}</definedName>
    <definedName name="XYZ" localSheetId="1" hidden="1">{"PAGE_1",#N/A,FALSE,"MONTH"}</definedName>
    <definedName name="XYZ" hidden="1">{"PAGE_1",#N/A,FALSE,"MONTH"}</definedName>
    <definedName name="xyzUserPassword" hidden="1">"abcd"</definedName>
    <definedName name="xz" localSheetId="18" hidden="1">{#N/A,#N/A,FALSE,"Aging Summary";#N/A,#N/A,FALSE,"Ratio Analysis";#N/A,#N/A,FALSE,"Test 120 Day Accts";#N/A,#N/A,FALSE,"Tickmarks"}</definedName>
    <definedName name="xz" localSheetId="20" hidden="1">{#N/A,#N/A,FALSE,"Aging Summary";#N/A,#N/A,FALSE,"Ratio Analysis";#N/A,#N/A,FALSE,"Test 120 Day Accts";#N/A,#N/A,FALSE,"Tickmarks"}</definedName>
    <definedName name="xz" localSheetId="19" hidden="1">{#N/A,#N/A,FALSE,"Aging Summary";#N/A,#N/A,FALSE,"Ratio Analysis";#N/A,#N/A,FALSE,"Test 120 Day Accts";#N/A,#N/A,FALSE,"Tickmarks"}</definedName>
    <definedName name="xz" localSheetId="1" hidden="1">{#N/A,#N/A,FALSE,"Aging Summary";#N/A,#N/A,FALSE,"Ratio Analysis";#N/A,#N/A,FALSE,"Test 120 Day Accts";#N/A,#N/A,FALSE,"Tickmarks"}</definedName>
    <definedName name="xz" hidden="1">{#N/A,#N/A,FALSE,"Aging Summary";#N/A,#N/A,FALSE,"Ratio Analysis";#N/A,#N/A,FALSE,"Test 120 Day Accts";#N/A,#N/A,FALSE,"Tickmarks"}</definedName>
    <definedName name="xzy" localSheetId="20" hidden="1">{#N/A,#N/A,FALSE,"ALLOC"}</definedName>
    <definedName name="xzy" localSheetId="19" hidden="1">{#N/A,#N/A,FALSE,"ALLOC"}</definedName>
    <definedName name="xzy" hidden="1">{#N/A,#N/A,FALSE,"ALLOC"}</definedName>
    <definedName name="Y" localSheetId="20">#REF!</definedName>
    <definedName name="Y" localSheetId="19">#REF!</definedName>
    <definedName name="Y">#REF!</definedName>
    <definedName name="ydrtydgdg" localSheetId="20" hidden="1">{#N/A,#N/A,FALSE,"EXPENSE"}</definedName>
    <definedName name="ydrtydgdg" localSheetId="19" hidden="1">{#N/A,#N/A,FALSE,"EXPENSE"}</definedName>
    <definedName name="ydrtydgdg" hidden="1">{#N/A,#N/A,FALSE,"EXPENSE"}</definedName>
    <definedName name="YE_DB" localSheetId="20">#REF!</definedName>
    <definedName name="YE_DB" localSheetId="19">#REF!</definedName>
    <definedName name="YE_DB">#REF!</definedName>
    <definedName name="YEAR" localSheetId="20">#REF!</definedName>
    <definedName name="YEAR" localSheetId="19">#REF!</definedName>
    <definedName name="YEAR">#REF!</definedName>
    <definedName name="YEAR_2008">#REF!</definedName>
    <definedName name="YEAR_2009">#REF!</definedName>
    <definedName name="YEAR_2010">#REF!</definedName>
    <definedName name="Year_end">#REF!</definedName>
    <definedName name="Year0">#REF!</definedName>
    <definedName name="YearstoPrint">#REF!</definedName>
    <definedName name="yeartodate" localSheetId="20">#REF!</definedName>
    <definedName name="yeartodate" localSheetId="19">#REF!</definedName>
    <definedName name="yeartodate">#REF!</definedName>
    <definedName name="Yes.No">#REF!</definedName>
    <definedName name="yeteterter" localSheetId="20" hidden="1">{#N/A,#N/A,FALSE,"ALLOC"}</definedName>
    <definedName name="yeteterter" localSheetId="19" hidden="1">{#N/A,#N/A,FALSE,"ALLOC"}</definedName>
    <definedName name="yeteterter" hidden="1">{#N/A,#N/A,FALSE,"ALLOC"}</definedName>
    <definedName name="yeyertrt" localSheetId="20" hidden="1">{#N/A,#N/A,FALSE,"ALLOC"}</definedName>
    <definedName name="yeyertrt" localSheetId="19" hidden="1">{#N/A,#N/A,FALSE,"ALLOC"}</definedName>
    <definedName name="yeyertrt" hidden="1">{#N/A,#N/A,FALSE,"ALLOC"}</definedName>
    <definedName name="yjtdhjhtshbrfgadf" localSheetId="20" hidden="1">{#N/A,#N/A,FALSE,"EXPENSE"}</definedName>
    <definedName name="yjtdhjhtshbrfgadf" localSheetId="19" hidden="1">{#N/A,#N/A,FALSE,"EXPENSE"}</definedName>
    <definedName name="yjtdhjhtshbrfgadf" hidden="1">{#N/A,#N/A,FALSE,"EXPENSE"}</definedName>
    <definedName name="YR">#REF!</definedName>
    <definedName name="yr00">#REF!</definedName>
    <definedName name="yrtyrtyrt" localSheetId="20" hidden="1">{#N/A,#N/A,FALSE,"ALLOC"}</definedName>
    <definedName name="yrtyrtyrt" localSheetId="19" hidden="1">{#N/A,#N/A,FALSE,"ALLOC"}</definedName>
    <definedName name="yrtyrtyrt" hidden="1">{#N/A,#N/A,FALSE,"ALLOC"}</definedName>
    <definedName name="yrtyryryf" localSheetId="20" hidden="1">{#N/A,#N/A,FALSE,"EXPENSE"}</definedName>
    <definedName name="yrtyryryf" localSheetId="19" hidden="1">{#N/A,#N/A,FALSE,"EXPENSE"}</definedName>
    <definedName name="yrtyryryf" hidden="1">{#N/A,#N/A,FALSE,"EXPENSE"}</definedName>
    <definedName name="yryrtyrty" localSheetId="20" hidden="1">{#N/A,#N/A,FALSE,"EXPENSE"}</definedName>
    <definedName name="yryrtyrty" localSheetId="19" hidden="1">{#N/A,#N/A,FALSE,"EXPENSE"}</definedName>
    <definedName name="yryrtyrty" hidden="1">{#N/A,#N/A,FALSE,"EXPENSE"}</definedName>
    <definedName name="yt" localSheetId="18" hidden="1">{#N/A,#N/A,FALSE,"Aging Summary";#N/A,#N/A,FALSE,"Ratio Analysis";#N/A,#N/A,FALSE,"Test 120 Day Accts";#N/A,#N/A,FALSE,"Tickmarks"}</definedName>
    <definedName name="yt" localSheetId="20" hidden="1">{#N/A,#N/A,FALSE,"Aging Summary";#N/A,#N/A,FALSE,"Ratio Analysis";#N/A,#N/A,FALSE,"Test 120 Day Accts";#N/A,#N/A,FALSE,"Tickmarks"}</definedName>
    <definedName name="yt" localSheetId="19" hidden="1">{#N/A,#N/A,FALSE,"Aging Summary";#N/A,#N/A,FALSE,"Ratio Analysis";#N/A,#N/A,FALSE,"Test 120 Day Accts";#N/A,#N/A,FALSE,"Tickmarks"}</definedName>
    <definedName name="yt" localSheetId="1" hidden="1">{#N/A,#N/A,FALSE,"Aging Summary";#N/A,#N/A,FALSE,"Ratio Analysis";#N/A,#N/A,FALSE,"Test 120 Day Accts";#N/A,#N/A,FALSE,"Tickmarks"}</definedName>
    <definedName name="yt" hidden="1">{#N/A,#N/A,FALSE,"Aging Summary";#N/A,#N/A,FALSE,"Ratio Analysis";#N/A,#N/A,FALSE,"Test 120 Day Accts";#N/A,#N/A,FALSE,"Tickmarks"}</definedName>
    <definedName name="YTD" localSheetId="20">#REF!,#REF!,#REF!,#REF!</definedName>
    <definedName name="YTD">#REF!,#REF!,#REF!,#REF!</definedName>
    <definedName name="YTD.A.AND.G.MAINT" localSheetId="19">#REF!</definedName>
    <definedName name="YTD.A.AND.G.MAINT">#REF!</definedName>
    <definedName name="YTD.A.AND.G.OPER" localSheetId="19">#REF!</definedName>
    <definedName name="YTD.A.AND.G.OPER">#REF!</definedName>
    <definedName name="YTD.AFUDC" localSheetId="19">#REF!</definedName>
    <definedName name="YTD.AFUDC">#REF!</definedName>
    <definedName name="YTD.AMORTIZATION" localSheetId="19">#REF!</definedName>
    <definedName name="YTD.AMORTIZATION">#REF!</definedName>
    <definedName name="YTD.CUSTOMER.EXP" localSheetId="19">#REF!</definedName>
    <definedName name="YTD.CUSTOMER.EXP">#REF!</definedName>
    <definedName name="YTD.DEF.FUEL" localSheetId="19">#REF!</definedName>
    <definedName name="YTD.DEF.FUEL">#REF!</definedName>
    <definedName name="YTD.DEPR.AND.AMORT" localSheetId="19">#REF!</definedName>
    <definedName name="YTD.DEPR.AND.AMORT">#REF!</definedName>
    <definedName name="YTD.DEPRECIATION" localSheetId="19">#REF!</definedName>
    <definedName name="YTD.DEPRECIATION">#REF!</definedName>
    <definedName name="YTD.DISTRIBUTION.MAINT" localSheetId="19">#REF!</definedName>
    <definedName name="YTD.DISTRIBUTION.MAINT">#REF!</definedName>
    <definedName name="YTD.DISTRIBUTION.OPER" localSheetId="19">#REF!</definedName>
    <definedName name="YTD.DISTRIBUTION.OPER">#REF!</definedName>
    <definedName name="YTD.DIVIDENDS" localSheetId="19">#REF!</definedName>
    <definedName name="YTD.DIVIDENDS">#REF!</definedName>
    <definedName name="YTD.ECCR" localSheetId="19">#REF!</definedName>
    <definedName name="YTD.ECCR">#REF!</definedName>
    <definedName name="YTD.FUEL.AND.PURPOWER" localSheetId="19">#REF!</definedName>
    <definedName name="YTD.FUEL.AND.PURPOWER">#REF!</definedName>
    <definedName name="YTD.FUEL.HANDLING" localSheetId="19">#REF!</definedName>
    <definedName name="YTD.FUEL.HANDLING">#REF!</definedName>
    <definedName name="YTD.INTEREST.CHARGES" localSheetId="19">#REF!</definedName>
    <definedName name="YTD.INTEREST.CHARGES">#REF!</definedName>
    <definedName name="YTD.INTEREST.LONGTERM.DEBT" localSheetId="19">#REF!</definedName>
    <definedName name="YTD.INTEREST.LONGTERM.DEBT">#REF!</definedName>
    <definedName name="YTD.NONOPER.TAXES" localSheetId="19">#REF!</definedName>
    <definedName name="YTD.NONOPER.TAXES">#REF!</definedName>
    <definedName name="YTD.NUCLEAR.GENERATION.MAINT" localSheetId="19">#REF!</definedName>
    <definedName name="YTD.NUCLEAR.GENERATION.MAINT">#REF!</definedName>
    <definedName name="YTD.NUCLEAR.GENERATION.OPER" localSheetId="19">#REF!</definedName>
    <definedName name="YTD.NUCLEAR.GENERATION.OPER">#REF!</definedName>
    <definedName name="YTD.OPER.REVENUES" localSheetId="19">#REF!</definedName>
    <definedName name="YTD.OPER.REVENUES">#REF!</definedName>
    <definedName name="YTD.OPER.TAXES" localSheetId="19">#REF!</definedName>
    <definedName name="YTD.OPER.TAXES">#REF!</definedName>
    <definedName name="YTD.OPER_AND_MAINT.EXPS" localSheetId="19">#REF!</definedName>
    <definedName name="YTD.OPER_AND_MAINT.EXPS">#REF!</definedName>
    <definedName name="YTD.OPER_AND_MAINT_EXPS" localSheetId="19">#REF!</definedName>
    <definedName name="YTD.OPER_AND_MAINT_EXPS">#REF!</definedName>
    <definedName name="YTD.OTH.INC_AND_DEDUCTIONS" localSheetId="19">#REF!</definedName>
    <definedName name="YTD.OTH.INC_AND_DEDUCTIONS">#REF!</definedName>
    <definedName name="YTD.OTH.POWER.GEN.MAINT" localSheetId="19">#REF!</definedName>
    <definedName name="YTD.OTH.POWER.GEN.MAINT">#REF!</definedName>
    <definedName name="YTD.OTH.POWER.GEN.OPER" localSheetId="19">#REF!</definedName>
    <definedName name="YTD.OTH.POWER.GEN.OPER">#REF!</definedName>
    <definedName name="YTD.OTH.POWER.SUPPLY.OPER" localSheetId="19">#REF!</definedName>
    <definedName name="YTD.OTH.POWER.SUPPLY.OPER">#REF!</definedName>
    <definedName name="YTD.OTH.TAXES.NONOPER" localSheetId="19">#REF!</definedName>
    <definedName name="YTD.OTH.TAXES.NONOPER">#REF!</definedName>
    <definedName name="YTD.OTH.TAXES.OPER" localSheetId="19">#REF!</definedName>
    <definedName name="YTD.OTH.TAXES.OPER">#REF!</definedName>
    <definedName name="YTD.PURPOWER.NONREC" localSheetId="19">#REF!</definedName>
    <definedName name="YTD.PURPOWER.NONREC">#REF!</definedName>
    <definedName name="YTD.STEAM.GENERATION.MAINT" localSheetId="19">#REF!</definedName>
    <definedName name="YTD.STEAM.GENERATION.MAINT">#REF!</definedName>
    <definedName name="YTD.STEAM.GENERATION.OPER" localSheetId="19">#REF!</definedName>
    <definedName name="YTD.STEAM.GENERATION.OPER">#REF!</definedName>
    <definedName name="YTD.TOTAL.PROD.EXPS" localSheetId="19">#REF!</definedName>
    <definedName name="YTD.TOTAL.PROD.EXPS">#REF!</definedName>
    <definedName name="YTD.TOTAL.PRODUCTION.EXP" localSheetId="19">#REF!</definedName>
    <definedName name="YTD.TOTAL.PRODUCTION.EXP">#REF!</definedName>
    <definedName name="YTD.TRANSMISSION.MAINT" localSheetId="19">#REF!</definedName>
    <definedName name="YTD.TRANSMISSION.MAINT">#REF!</definedName>
    <definedName name="YTD.TRANSMISSION.OPER" localSheetId="19">#REF!</definedName>
    <definedName name="YTD.TRANSMISSION.OPER">#REF!</definedName>
    <definedName name="YTD_Actual">#REF!</definedName>
    <definedName name="YTD_Actual_Customers">#REF!</definedName>
    <definedName name="YTD_Actual_Row">#REF!</definedName>
    <definedName name="YTD_Budget">#REF!</definedName>
    <definedName name="YTD_Budget_Customers">#REF!</definedName>
    <definedName name="YTD_Budget_Row">#REF!</definedName>
    <definedName name="YTD08">#REF!,#REF!,#REF!,#REF!</definedName>
    <definedName name="ytetetet" localSheetId="20" hidden="1">{#N/A,#N/A,FALSE,"EXPENSE"}</definedName>
    <definedName name="ytetetet" localSheetId="19" hidden="1">{#N/A,#N/A,FALSE,"EXPENSE"}</definedName>
    <definedName name="ytetetet" hidden="1">{#N/A,#N/A,FALSE,"EXPENSE"}</definedName>
    <definedName name="ytrysrtertrtyhfgh" localSheetId="20" hidden="1">{#N/A,#N/A,FALSE,"EXPENSE"}</definedName>
    <definedName name="ytrysrtertrtyhfgh" localSheetId="19" hidden="1">{#N/A,#N/A,FALSE,"EXPENSE"}</definedName>
    <definedName name="ytrysrtertrtyhfgh" hidden="1">{#N/A,#N/A,FALSE,"EXPENSE"}</definedName>
    <definedName name="ytyrtyhrbfgbv" localSheetId="20" hidden="1">{#N/A,#N/A,FALSE,"EXPENSE"}</definedName>
    <definedName name="ytyrtyhrbfgbv" localSheetId="19" hidden="1">{#N/A,#N/A,FALSE,"EXPENSE"}</definedName>
    <definedName name="ytyrtyhrbfgbv" hidden="1">{#N/A,#N/A,FALSE,"EXPENSE"}</definedName>
    <definedName name="yyyyy" localSheetId="20" hidden="1">{#N/A,#N/A,FALSE,"EXPENSE"}</definedName>
    <definedName name="yyyyy" localSheetId="19" hidden="1">{#N/A,#N/A,FALSE,"EXPENSE"}</definedName>
    <definedName name="yyyyy" hidden="1">{#N/A,#N/A,FALSE,"EXPENSE"}</definedName>
    <definedName name="yyyyyyy" localSheetId="20" hidden="1">{#N/A,#N/A,FALSE,"EXPENSE"}</definedName>
    <definedName name="yyyyyyy" localSheetId="19" hidden="1">{#N/A,#N/A,FALSE,"EXPENSE"}</definedName>
    <definedName name="yyyyyyy" hidden="1">{#N/A,#N/A,FALSE,"EXPENSE"}</definedName>
    <definedName name="z" localSheetId="20" hidden="1">{"Page 1",#N/A,FALSE,"Sheet1";"Page 2",#N/A,FALSE,"Sheet1"}</definedName>
    <definedName name="z" localSheetId="19" hidden="1">{"Page 1",#N/A,FALSE,"Sheet1";"Page 2",#N/A,FALSE,"Sheet1"}</definedName>
    <definedName name="z" hidden="1">{"Page 1",#N/A,FALSE,"Sheet1";"Page 2",#N/A,FALSE,"Sheet1"}</definedName>
    <definedName name="zbfgbzxcvxzcv" localSheetId="20" hidden="1">{#N/A,#N/A,FALSE,"EXPENSE"}</definedName>
    <definedName name="zbfgbzxcvxzcv" localSheetId="19" hidden="1">{#N/A,#N/A,FALSE,"EXPENSE"}</definedName>
    <definedName name="zbfgbzxcvxzcv" hidden="1">{#N/A,#N/A,FALSE,"EXPENSE"}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3" i="1" l="1"/>
  <c r="G39" i="1"/>
  <c r="G40" i="1"/>
  <c r="G41" i="1"/>
  <c r="G42" i="1"/>
  <c r="G38" i="1"/>
  <c r="R162" i="59"/>
  <c r="AJ143" i="59"/>
  <c r="M6" i="27" l="1"/>
  <c r="L8" i="28"/>
  <c r="L7" i="28"/>
  <c r="L6" i="28"/>
  <c r="I8" i="28" l="1"/>
  <c r="I7" i="28"/>
  <c r="I6" i="28"/>
  <c r="J8" i="27"/>
  <c r="J7" i="27"/>
  <c r="J6" i="27"/>
  <c r="E16" i="1" l="1"/>
  <c r="A48" i="1" l="1"/>
  <c r="A49" i="1"/>
  <c r="A50" i="1"/>
  <c r="F29" i="1"/>
  <c r="J10" i="27" l="1"/>
  <c r="J11" i="27"/>
  <c r="J12" i="27"/>
  <c r="J9" i="27"/>
  <c r="H12" i="27"/>
  <c r="H11" i="27"/>
  <c r="H10" i="27"/>
  <c r="H9" i="27"/>
  <c r="H8" i="27" l="1"/>
  <c r="I22" i="28" l="1"/>
  <c r="I21" i="28"/>
  <c r="I20" i="28"/>
  <c r="I19" i="28"/>
  <c r="G17" i="28"/>
  <c r="G16" i="28"/>
  <c r="G18" i="28"/>
  <c r="G19" i="28" l="1"/>
  <c r="G20" i="28"/>
  <c r="G21" i="28"/>
  <c r="G22" i="28"/>
  <c r="G12" i="28"/>
  <c r="L12" i="28" s="1"/>
  <c r="G11" i="28"/>
  <c r="L11" i="28" s="1"/>
  <c r="G10" i="28"/>
  <c r="L10" i="28" s="1"/>
  <c r="G9" i="28"/>
  <c r="L9" i="28" s="1"/>
  <c r="G8" i="28"/>
  <c r="I18" i="28"/>
  <c r="I17" i="28"/>
  <c r="I16" i="28"/>
  <c r="F30" i="1" l="1"/>
  <c r="F28" i="1"/>
  <c r="F27" i="1"/>
  <c r="C12" i="16" l="1"/>
  <c r="D12" i="16" s="1"/>
  <c r="E12" i="16" s="1"/>
  <c r="F12" i="16" s="1"/>
  <c r="G12" i="16" s="1"/>
  <c r="H12" i="16" s="1"/>
  <c r="I12" i="16" s="1"/>
  <c r="J12" i="16" s="1"/>
  <c r="K12" i="16" s="1"/>
  <c r="L12" i="16" s="1"/>
  <c r="I8" i="1" l="1"/>
  <c r="I7" i="1"/>
  <c r="I6" i="1"/>
  <c r="I5" i="1"/>
  <c r="I4" i="1"/>
  <c r="H6" i="27"/>
  <c r="M10" i="27" l="1"/>
  <c r="H7" i="27"/>
  <c r="G7" i="28"/>
  <c r="G6" i="28"/>
  <c r="A8" i="28"/>
  <c r="A7" i="28"/>
  <c r="A6" i="28"/>
  <c r="E39" i="1" l="1"/>
  <c r="E40" i="1"/>
  <c r="E41" i="1"/>
  <c r="E42" i="1"/>
  <c r="E38" i="1"/>
  <c r="E43" i="1" s="1"/>
  <c r="E26" i="1" s="1"/>
  <c r="A6" i="27"/>
  <c r="A16" i="28"/>
  <c r="M6" i="28" l="1"/>
  <c r="E35" i="1" s="1"/>
  <c r="L16" i="28"/>
  <c r="M16" i="28" s="1"/>
  <c r="E33" i="1" s="1"/>
  <c r="K42" i="1"/>
  <c r="K41" i="1"/>
  <c r="K40" i="1"/>
  <c r="K39" i="1"/>
  <c r="K38" i="1"/>
  <c r="J42" i="1"/>
  <c r="J41" i="1"/>
  <c r="J40" i="1"/>
  <c r="J39" i="1"/>
  <c r="J38" i="1"/>
  <c r="I42" i="1"/>
  <c r="I41" i="1"/>
  <c r="I40" i="1"/>
  <c r="I39" i="1"/>
  <c r="I38" i="1"/>
  <c r="H42" i="1"/>
  <c r="H41" i="1"/>
  <c r="H40" i="1"/>
  <c r="H39" i="1"/>
  <c r="H38" i="1"/>
  <c r="I9" i="28"/>
  <c r="I10" i="28"/>
  <c r="I11" i="28"/>
  <c r="I12" i="28"/>
  <c r="E12" i="1" l="1"/>
  <c r="F12" i="1" s="1"/>
  <c r="G12" i="1" s="1"/>
  <c r="H12" i="1" s="1"/>
  <c r="I12" i="1" s="1"/>
  <c r="J12" i="1" s="1"/>
  <c r="K12" i="1" s="1"/>
  <c r="M8" i="27" l="1"/>
  <c r="F39" i="1"/>
  <c r="F40" i="1"/>
  <c r="F41" i="1"/>
  <c r="F42" i="1"/>
  <c r="V39" i="46"/>
  <c r="F38" i="1"/>
  <c r="K43" i="1" l="1"/>
  <c r="H43" i="1"/>
  <c r="F43" i="1"/>
  <c r="F26" i="1" s="1"/>
  <c r="J43" i="1" l="1"/>
  <c r="I43" i="1"/>
  <c r="G16" i="1"/>
  <c r="M11" i="27"/>
  <c r="M12" i="27"/>
  <c r="M7" i="27"/>
  <c r="M11" i="28"/>
  <c r="J35" i="1" s="1"/>
  <c r="L21" i="28"/>
  <c r="M21" i="28" s="1"/>
  <c r="J33" i="1" s="1"/>
  <c r="M12" i="28"/>
  <c r="K35" i="1" s="1"/>
  <c r="A11" i="27"/>
  <c r="A12" i="27"/>
  <c r="M10" i="28"/>
  <c r="I35" i="1" s="1"/>
  <c r="A11" i="28"/>
  <c r="A12" i="28"/>
  <c r="A21" i="28"/>
  <c r="A22" i="28"/>
  <c r="D19" i="34"/>
  <c r="D18" i="34"/>
  <c r="D17" i="34"/>
  <c r="D16" i="34"/>
  <c r="D15" i="34"/>
  <c r="D14" i="34"/>
  <c r="D13" i="34"/>
  <c r="D12" i="34"/>
  <c r="D11" i="34"/>
  <c r="D10" i="34"/>
  <c r="D9" i="34"/>
  <c r="D8" i="34"/>
  <c r="C24" i="34"/>
  <c r="C23" i="34"/>
  <c r="C22" i="34"/>
  <c r="C21" i="34"/>
  <c r="C20" i="34"/>
  <c r="C19" i="34"/>
  <c r="C18" i="34"/>
  <c r="C17" i="34"/>
  <c r="C16" i="34"/>
  <c r="C15" i="34"/>
  <c r="C14" i="34"/>
  <c r="C13" i="34"/>
  <c r="C12" i="34"/>
  <c r="C11" i="34"/>
  <c r="C10" i="34"/>
  <c r="C9" i="34"/>
  <c r="C8" i="34"/>
  <c r="C7" i="34"/>
  <c r="D24" i="34"/>
  <c r="D23" i="34"/>
  <c r="D22" i="34"/>
  <c r="D21" i="34"/>
  <c r="D20" i="34"/>
  <c r="A8" i="34"/>
  <c r="A9" i="34"/>
  <c r="A10" i="34"/>
  <c r="A11" i="34"/>
  <c r="A12" i="34"/>
  <c r="A13" i="34"/>
  <c r="A14" i="34"/>
  <c r="A15" i="34"/>
  <c r="A16" i="34"/>
  <c r="A17" i="34"/>
  <c r="A18" i="34"/>
  <c r="A19" i="34"/>
  <c r="A20" i="34"/>
  <c r="A21" i="34"/>
  <c r="A22" i="34"/>
  <c r="A23" i="34"/>
  <c r="A24" i="34"/>
  <c r="K26" i="1"/>
  <c r="H26" i="1"/>
  <c r="G26" i="1"/>
  <c r="G30" i="1" s="1"/>
  <c r="M9" i="27"/>
  <c r="A10" i="27"/>
  <c r="A9" i="27"/>
  <c r="A8" i="27"/>
  <c r="A7" i="27"/>
  <c r="A20" i="28"/>
  <c r="A19" i="28"/>
  <c r="A18" i="28"/>
  <c r="A17" i="28"/>
  <c r="A9" i="28"/>
  <c r="A10" i="28"/>
  <c r="M9" i="28"/>
  <c r="H35" i="1" s="1"/>
  <c r="M8" i="28"/>
  <c r="G35" i="1" s="1"/>
  <c r="A7" i="1"/>
  <c r="I9" i="1"/>
  <c r="K5" i="1"/>
  <c r="K6" i="1"/>
  <c r="K7" i="1"/>
  <c r="K8" i="1"/>
  <c r="K4" i="1"/>
  <c r="E31" i="42"/>
  <c r="E32" i="42" s="1"/>
  <c r="A29" i="42"/>
  <c r="D1" i="42" a="1"/>
  <c r="D1" i="42"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E33" i="42" l="1"/>
  <c r="K34" i="1"/>
  <c r="J25" i="1"/>
  <c r="L22" i="28"/>
  <c r="M22" i="28" s="1"/>
  <c r="K33" i="1" s="1"/>
  <c r="K25" i="1"/>
  <c r="L18" i="28"/>
  <c r="M18" i="28" s="1"/>
  <c r="G33" i="1" s="1"/>
  <c r="L19" i="28"/>
  <c r="M19" i="28" s="1"/>
  <c r="H33" i="1" s="1"/>
  <c r="L20" i="28"/>
  <c r="M20" i="28" s="1"/>
  <c r="I33" i="1" s="1"/>
  <c r="G28" i="1"/>
  <c r="M7" i="28"/>
  <c r="F35" i="1" s="1"/>
  <c r="I26" i="1"/>
  <c r="I30" i="1" s="1"/>
  <c r="J34" i="1"/>
  <c r="J26" i="1"/>
  <c r="K28" i="1" s="1"/>
  <c r="H30" i="1"/>
  <c r="H28" i="1"/>
  <c r="I34" i="1"/>
  <c r="I25" i="1" l="1"/>
  <c r="J27" i="1" s="1"/>
  <c r="K27" i="1"/>
  <c r="K29" i="1" s="1"/>
  <c r="E34" i="42"/>
  <c r="L17" i="28"/>
  <c r="M17" i="28" s="1"/>
  <c r="F33" i="1" s="1"/>
  <c r="I28" i="1"/>
  <c r="K30" i="1"/>
  <c r="J28" i="1"/>
  <c r="J30" i="1"/>
  <c r="H34" i="1" l="1"/>
  <c r="H25" i="1"/>
  <c r="I27" i="1" s="1"/>
  <c r="I29" i="1" s="1"/>
  <c r="G25" i="1"/>
  <c r="J29" i="1"/>
  <c r="G34" i="1" l="1"/>
  <c r="F25" i="1"/>
  <c r="G27" i="1" s="1"/>
  <c r="G29" i="1" s="1"/>
  <c r="F34" i="1"/>
  <c r="H27" i="1"/>
  <c r="H29" i="1" s="1"/>
  <c r="E25" i="1" l="1"/>
  <c r="E34" i="1"/>
  <c r="G19" i="1" l="1"/>
  <c r="G20" i="1"/>
  <c r="G18" i="1"/>
  <c r="G17" i="1"/>
  <c r="K20" i="1"/>
  <c r="K19" i="1"/>
  <c r="E19" i="1" l="1"/>
  <c r="K18" i="1"/>
  <c r="F16" i="1"/>
  <c r="G21" i="1"/>
  <c r="G22" i="1" s="1"/>
  <c r="K16" i="1"/>
  <c r="F20" i="1"/>
  <c r="E17" i="1"/>
  <c r="K17" i="1"/>
  <c r="F19" i="1"/>
  <c r="K21" i="1"/>
  <c r="K22" i="1" l="1"/>
  <c r="F18" i="1"/>
  <c r="E20" i="1"/>
  <c r="F17" i="1"/>
  <c r="F22" i="1" s="1"/>
  <c r="E18" i="1"/>
  <c r="E21" i="1"/>
  <c r="E22" i="1" s="1"/>
  <c r="F21" i="1"/>
  <c r="I19" i="1" l="1"/>
  <c r="J17" i="1" l="1"/>
  <c r="I17" i="1"/>
  <c r="H20" i="1"/>
  <c r="H19" i="1"/>
  <c r="I18" i="1"/>
  <c r="J20" i="1"/>
  <c r="J19" i="1"/>
  <c r="I16" i="1"/>
  <c r="J16" i="1"/>
  <c r="H18" i="1"/>
  <c r="J18" i="1"/>
  <c r="I20" i="1"/>
  <c r="H16" i="1" l="1"/>
  <c r="I21" i="1"/>
  <c r="I22" i="1" s="1"/>
  <c r="H21" i="1"/>
  <c r="H17" i="1"/>
  <c r="J21" i="1"/>
  <c r="J22" i="1" s="1"/>
  <c r="H22"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<sst xmlns="http://schemas.openxmlformats.org/spreadsheetml/2006/main" count="11570" uniqueCount="7905">
  <si>
    <t>SCHEDULE C-33</t>
  </si>
  <si>
    <t>PERFORMANCE INDICES</t>
  </si>
  <si>
    <t>Page 1 of 1</t>
  </si>
  <si>
    <t>FLORIDA PUBLIC SERVICE COMMISSION</t>
  </si>
  <si>
    <t>Explanation:</t>
  </si>
  <si>
    <t>Provide a schedule for the last four prior years and test year of other operation and maintenance expense summary by average customer, selected growth indices, selected growth rates and average number of customers.</t>
  </si>
  <si>
    <t>Type of Data Shown:</t>
  </si>
  <si>
    <t>X</t>
  </si>
  <si>
    <t>Projected Test Year 3 Ended</t>
  </si>
  <si>
    <t>COMPANY: Duke Energy Florida, LLC</t>
  </si>
  <si>
    <t>Projected Test Year 2 Ended</t>
  </si>
  <si>
    <t>Projected Test Year 1 Ended</t>
  </si>
  <si>
    <t>Historical Year Ended</t>
  </si>
  <si>
    <t>Line</t>
  </si>
  <si>
    <t>No.</t>
  </si>
  <si>
    <t>FUNCTION</t>
  </si>
  <si>
    <t>Year</t>
  </si>
  <si>
    <t>SUMMARY OF OTHER O&amp;M EXPENSES (DOLLARS PER CUSTOMER)</t>
  </si>
  <si>
    <t>Power Production Expense</t>
  </si>
  <si>
    <t>Production</t>
  </si>
  <si>
    <t>Transmission Expenses</t>
  </si>
  <si>
    <t>Transmission</t>
  </si>
  <si>
    <t>Distribution Expenses</t>
  </si>
  <si>
    <t>Distribution</t>
  </si>
  <si>
    <t>Customer Account Expenses</t>
  </si>
  <si>
    <t>Customer Account Expense</t>
  </si>
  <si>
    <t>Customer Service &amp; Sales</t>
  </si>
  <si>
    <t>Administrative &amp; General</t>
  </si>
  <si>
    <t>Total Other O&amp;M Expenses</t>
  </si>
  <si>
    <t>GROWTH INDICES</t>
  </si>
  <si>
    <t>Consumer Price Index</t>
  </si>
  <si>
    <t>Average Customer</t>
  </si>
  <si>
    <t>CPI Percent Increase</t>
  </si>
  <si>
    <t>N/A</t>
  </si>
  <si>
    <t>Average Customer Percent Increase</t>
  </si>
  <si>
    <t>Index Percent CPI x Customer Growth</t>
  </si>
  <si>
    <t>Average Customer Increase</t>
  </si>
  <si>
    <t>DOLLAR AMOUNTS, IN CURRENT DOLLARS AND ANNUAL GROWTH RATES FOR:</t>
  </si>
  <si>
    <t>Capital Cost per Installed Kilowatt of Capacity (1)</t>
  </si>
  <si>
    <t>Revenue per KWH Sold</t>
  </si>
  <si>
    <t>AVERAGE NUMBER OF CUSTOMERS</t>
  </si>
  <si>
    <t>Residential</t>
  </si>
  <si>
    <t>Commercial</t>
  </si>
  <si>
    <t>Industrial</t>
  </si>
  <si>
    <t>Street Lighting</t>
  </si>
  <si>
    <t>Other Sales to Public Authorities</t>
  </si>
  <si>
    <t xml:space="preserve">  Total Average Number of Customers</t>
  </si>
  <si>
    <t>Supporting Schedules:  C-6, C-9, C-34</t>
  </si>
  <si>
    <t>Recap Schedules:  C-40</t>
  </si>
  <si>
    <t>PROCEDURES AND INPUTS</t>
  </si>
  <si>
    <t>General Instructions:</t>
  </si>
  <si>
    <t>-</t>
  </si>
  <si>
    <r>
      <t xml:space="preserve">Amounts in </t>
    </r>
    <r>
      <rPr>
        <sz val="11"/>
        <color rgb="FF0000FF"/>
        <rFont val="Calibri"/>
        <family val="2"/>
        <scheme val="minor"/>
      </rPr>
      <t>blue are inputs</t>
    </r>
    <r>
      <rPr>
        <sz val="11"/>
        <rFont val="Calibri"/>
        <family val="2"/>
        <scheme val="minor"/>
      </rPr>
      <t xml:space="preserve"> and</t>
    </r>
    <r>
      <rPr>
        <sz val="11"/>
        <color rgb="FFFF0000"/>
        <rFont val="Calibri"/>
        <family val="2"/>
        <scheme val="minor"/>
      </rPr>
      <t xml:space="preserve"> red are links</t>
    </r>
    <r>
      <rPr>
        <sz val="11"/>
        <rFont val="Calibri"/>
        <family val="2"/>
        <scheme val="minor"/>
      </rPr>
      <t xml:space="preserve"> that need to be updated.</t>
    </r>
  </si>
  <si>
    <t>STEPS FOR UPDATING</t>
  </si>
  <si>
    <t>All of the header information and amounts in the MFR tabs are populated with formulas and/or links.</t>
  </si>
  <si>
    <t>a.</t>
  </si>
  <si>
    <t>Update 1 through 3 below with the current year annual update information</t>
  </si>
  <si>
    <t>b.</t>
  </si>
  <si>
    <t>Copy the following UI Output reports on the tabs with the same name:</t>
  </si>
  <si>
    <t>c.</t>
  </si>
  <si>
    <t xml:space="preserve">Copy the TB for the Historical Year Ended </t>
  </si>
  <si>
    <t>d.</t>
  </si>
  <si>
    <t>Other Support</t>
  </si>
  <si>
    <t>Tab</t>
  </si>
  <si>
    <t>Action</t>
  </si>
  <si>
    <t>Contact</t>
  </si>
  <si>
    <t>Time Periods:</t>
  </si>
  <si>
    <t>Year 5</t>
  </si>
  <si>
    <t>Year 2027</t>
  </si>
  <si>
    <t>Year 4</t>
  </si>
  <si>
    <t>Year 2026</t>
  </si>
  <si>
    <t>Year 3</t>
  </si>
  <si>
    <t>Year 2025</t>
  </si>
  <si>
    <t xml:space="preserve">Prior Year  Ended </t>
  </si>
  <si>
    <t>Year 2</t>
  </si>
  <si>
    <t>Year 2024</t>
  </si>
  <si>
    <t>Year 1</t>
  </si>
  <si>
    <t>Year 2023</t>
  </si>
  <si>
    <t>Year 2022</t>
  </si>
  <si>
    <t>Capital = 101 EPIS</t>
  </si>
  <si>
    <t>000s</t>
  </si>
  <si>
    <t>Summer Peak Installed MW</t>
  </si>
  <si>
    <t>Source</t>
  </si>
  <si>
    <t>Year 2021</t>
  </si>
  <si>
    <t>From Tab WKTB_REG 2021</t>
  </si>
  <si>
    <t>*Production*</t>
  </si>
  <si>
    <t>*0108000 - Accumulated DDandA - Ppande*</t>
  </si>
  <si>
    <t>MFR C-34</t>
  </si>
  <si>
    <t>From Tab WKTB_REG 2022</t>
  </si>
  <si>
    <t>Folder:</t>
  </si>
  <si>
    <t>C:\Users\MThom18\OneDrive - Duke Energy\Shared Documents\2. MFRs\2.  2023 Settlement Filing\MFR C Schedules\Supporting Documents\C-33 Performance Indices</t>
  </si>
  <si>
    <t>From Tab Reg FL FERC BS - 4 Results</t>
  </si>
  <si>
    <t>*[101 Subtotal]*</t>
  </si>
  <si>
    <t>*[0101100 - LT Capital Lease Asset]*</t>
  </si>
  <si>
    <t>*[0101102 - Oper Lease Right of Use asset]*</t>
  </si>
  <si>
    <t>*[0108000 - Accumulated DDandA - Ppande]*</t>
  </si>
  <si>
    <t>File:</t>
  </si>
  <si>
    <t>DEF 2023 TYSP Schedules 1-10</t>
  </si>
  <si>
    <t>Source:</t>
  </si>
  <si>
    <t>Liliana Tanaka Ugaz</t>
  </si>
  <si>
    <t>Nov 2023</t>
  </si>
  <si>
    <t>Dec 2023</t>
  </si>
  <si>
    <t>DE Florida (Inp) </t>
  </si>
  <si>
    <t>B:[]</t>
  </si>
  <si>
    <t>C:[]</t>
  </si>
  <si>
    <t>D:[if]</t>
  </si>
  <si>
    <t>E:[]</t>
  </si>
  <si>
    <t>F:[]</t>
  </si>
  <si>
    <t>G:[Current Entity]</t>
  </si>
  <si>
    <t>H:[Entity ID of PE Florida (Planning Entity)]</t>
  </si>
  <si>
    <t>I:[Entity ID of PE Florida Gov (Planning Entity)]</t>
  </si>
  <si>
    <t>J:[Entity ID of PE Florida Gov Sp (Planning Entity)]</t>
  </si>
  <si>
    <t>K:[if]</t>
  </si>
  <si>
    <t>L:[]</t>
  </si>
  <si>
    <t>M:[]</t>
  </si>
  <si>
    <t>N:[One]</t>
  </si>
  <si>
    <t>O:[Zero!]</t>
  </si>
  <si>
    <t>P:[Last Actuals Period]</t>
  </si>
  <si>
    <t>Q:[Last Actuals Date]</t>
  </si>
  <si>
    <t>R:[Current Period]</t>
  </si>
  <si>
    <t>S:[Current Date]</t>
  </si>
  <si>
    <t>T:[Previous Period]</t>
  </si>
  <si>
    <t>U:[Previous Period (to use)]</t>
  </si>
  <si>
    <t>V:[Previous Date]</t>
  </si>
  <si>
    <t>W:[Date Start of Year]</t>
  </si>
  <si>
    <t>X:[Date Prior Year End]</t>
  </si>
  <si>
    <t>Y:[Current Date = Date Start of Year (1 = yes)]</t>
  </si>
  <si>
    <t>Z:[]</t>
  </si>
  <si>
    <t>AA:[if]</t>
  </si>
  <si>
    <t>AB:[Is actual (1=yes)]</t>
  </si>
  <si>
    <t>AC:[else]</t>
  </si>
  <si>
    <t>AD:[Is forecast (1=yes)]</t>
  </si>
  <si>
    <t>AE:[end if]</t>
  </si>
  <si>
    <t>AF:[]</t>
  </si>
  <si>
    <t>AG:[Current Month from Financial Model]</t>
  </si>
  <si>
    <t>AH:[if]</t>
  </si>
  <si>
    <t>AI:[Annualization value if monthly]</t>
  </si>
  <si>
    <t>AJ:[else]</t>
  </si>
  <si>
    <t>AK:[Annualization value if annual]</t>
  </si>
  <si>
    <t>AL:[Current year is annually calculated in financial model]</t>
  </si>
  <si>
    <t>AM:[end if]</t>
  </si>
  <si>
    <t>AN:[Annualization value to use]</t>
  </si>
  <si>
    <t>AO:[]</t>
  </si>
  <si>
    <t>AP:[Start Method]</t>
  </si>
  <si>
    <t>AQ:[]</t>
  </si>
  <si>
    <t>AR:[Rpt #4: Get line value from Rpt#1 - Actual]</t>
  </si>
  <si>
    <t>AS:[0219055 NDTF Unrealized Gains/Losses]</t>
  </si>
  <si>
    <t>AT:[Rpt #4: Get line value from Rpt#4 - Previous]</t>
  </si>
  <si>
    <t>AU:[Rpt #4: Get line value from Rpt#3 - Activity]</t>
  </si>
  <si>
    <t>AV:[Rpt #4: Get line value from Rpt#3 - Activity (PEF, Gov, &amp; Gov Sp)]</t>
  </si>
  <si>
    <t>AW:[Rpt #4: Get line value from Rpt#3 - Activity (PEF Gov Special)]</t>
  </si>
  <si>
    <t>AX:[Rpt #5: Get line value from Rpt#5 - January Ending]</t>
  </si>
  <si>
    <t>AY:[Rpt #5: Get line value from Rpt#5 - Prior Year End]</t>
  </si>
  <si>
    <t>AZ:[]</t>
  </si>
  <si>
    <t>BA:[Rpt #5: BS Change if year is calculated monthly]</t>
  </si>
  <si>
    <t>BB:[Rpt #5: BS Change if year is calculated annually and month is January]</t>
  </si>
  <si>
    <t>BC:[Rpt #5: BS Change if year is calculated annually and month is not January]</t>
  </si>
  <si>
    <t>BD:[]</t>
  </si>
  <si>
    <t>BE:[]</t>
  </si>
  <si>
    <t>BF:[]</t>
  </si>
  <si>
    <t>BG:[MethodReturns]</t>
  </si>
  <si>
    <t>BH:[]</t>
  </si>
  <si>
    <t>BI:[]</t>
  </si>
  <si>
    <t>BJ:[ASSETS:]</t>
  </si>
  <si>
    <t>BK:[]</t>
  </si>
  <si>
    <t>BL:[FERC 101: Electric Plant In Service]</t>
  </si>
  <si>
    <t>BM:[0101000 - Property Plant and Equipment]</t>
  </si>
  <si>
    <t>BN:[0101025 - Gps - General Plant]</t>
  </si>
  <si>
    <t>BO:[0101100 - LT Capital Lease Asset]</t>
  </si>
  <si>
    <t>BP:[0101102 - Oper Lease Right of Use asset]</t>
  </si>
  <si>
    <t>BQ:[0101150 - Common Plant in Service]</t>
  </si>
  <si>
    <t>BR:[0101315 - ARO Asset - Coal Ash]</t>
  </si>
  <si>
    <t>BS:[0101499 - Asset Retirement Obligations]</t>
  </si>
  <si>
    <t>BT:[0101760 - CONTRA EPIS-OATT]</t>
  </si>
  <si>
    <t xml:space="preserve">     BU:[101 Subtotal]</t>
  </si>
  <si>
    <t>BV:[]</t>
  </si>
  <si>
    <t>BW:[FERC 102: Electric Plant Purchased or Sold]</t>
  </si>
  <si>
    <t>BX:[0102100 - Electric Plant Purchased]</t>
  </si>
  <si>
    <t>BY:[102 Subtotal]</t>
  </si>
  <si>
    <t>BZ:[]</t>
  </si>
  <si>
    <t>CA:[FERC 105: Electric Plant Held For Future Use]</t>
  </si>
  <si>
    <t>CB:[0105030 - Elect Plnt Held for Future Use]</t>
  </si>
  <si>
    <t>CC:[0105300 -Comp Future Use Unclassified]</t>
  </si>
  <si>
    <t>CD:[0105100 - Plt Held For Future Use - Wo Sys]</t>
  </si>
  <si>
    <t>CE:[0105200 - Plt Held For Future Use - Prs]</t>
  </si>
  <si>
    <t xml:space="preserve">     CF:[105 Subtotal]</t>
  </si>
  <si>
    <t>CG:[]</t>
  </si>
  <si>
    <t>CH:[FERC 106: Completed Construction Not Classified - Electric]</t>
  </si>
  <si>
    <t>CI:[0106000 - Comp Const Unclassified]</t>
  </si>
  <si>
    <t>CJ:[0106014 - Intangibles General]</t>
  </si>
  <si>
    <t>CK:[0106720 - CCNC Contra ADC - RETAIL - SC]</t>
  </si>
  <si>
    <t xml:space="preserve">     CL:[106 Subtotal]</t>
  </si>
  <si>
    <t>CM:[]</t>
  </si>
  <si>
    <t>CN:[FERC 107: Construction Work in Progress-Electric]</t>
  </si>
  <si>
    <t>CO:[0107000 - SCHM Cwip]</t>
  </si>
  <si>
    <t>CP:[0107001 - Const. Work in Progress]</t>
  </si>
  <si>
    <t>CQ:[0107004 - SCHM CWIP (SOFTWARE)]</t>
  </si>
  <si>
    <t>CR:[0107100 - CWIP - EBIT - ROCE]</t>
  </si>
  <si>
    <t>CS:[0107200 - NR CWIP]</t>
  </si>
  <si>
    <t>CT:[0107400 - Contra CWIP-Recoverable Nuc]</t>
  </si>
  <si>
    <t>CU:[0107730 - CWIP Contra ADC - WHOLESALE]</t>
  </si>
  <si>
    <t>CV:[0107777 - Non-Reg CWIP Suspense]</t>
  </si>
  <si>
    <t>CW:[0107890 - CWIP No Work Order]</t>
  </si>
  <si>
    <t>CX:[0107950 - Allocated Common CWIP]</t>
  </si>
  <si>
    <t xml:space="preserve">     CY:[107 Subtotal]</t>
  </si>
  <si>
    <t>CZ:[]</t>
  </si>
  <si>
    <t>DA:[FERC 108: Accumulated Provision for Depreciation - Electric Utility Plant]</t>
  </si>
  <si>
    <t>DB:[0108000 - Accumulated DDandA - Ppande]</t>
  </si>
  <si>
    <t>DC:[0108060 - CONTRA-ACCUM DEPR OATT]</t>
  </si>
  <si>
    <t>DD:[0108087 - Accelerated Depreciation]</t>
  </si>
  <si>
    <t>DE:[0108155 - FAS 143 COR CONTRA]</t>
  </si>
  <si>
    <t>DF:[0108201 - Acc Lease Amort - Cap Lease (Op)]</t>
  </si>
  <si>
    <t>DG:[0108202 - Accumulated DD&amp;A-ROU Asset]</t>
  </si>
  <si>
    <t>DH:[0108301 - Accum Depreciation COR]</t>
  </si>
  <si>
    <t>DI:[0108306 - Non Rad Decom - W COR]</t>
  </si>
  <si>
    <t>DJ:[0108307 - Non Rad Dcom - R COR]</t>
  </si>
  <si>
    <t>DK:[0108308 - Nuclear COR]</t>
  </si>
  <si>
    <t>DL:[0108309 - Non Rad Decom - UNFD - W COR]</t>
  </si>
  <si>
    <t>DM:[0108315 - ARO Accum Depr - Coal Ash]</t>
  </si>
  <si>
    <t>DN:[0108320 - Final Dismantlement COR]</t>
  </si>
  <si>
    <t>DO:[0108401 - Accum Provision Fossil Dismantlement]</t>
  </si>
  <si>
    <t>DP:[0108499 - Aro Asset Accum Depreciation]</t>
  </si>
  <si>
    <t>DQ:[0108500 - Dismantlement Accrual (System) - 2022 Settlement]</t>
  </si>
  <si>
    <t>DR:[0108600 - SCHM Retirement Wip]</t>
  </si>
  <si>
    <t>DS:[0108620 - RWIP - Reg Liab]</t>
  </si>
  <si>
    <t>DT:[0108630 - Nuc Decom Charge]</t>
  </si>
  <si>
    <t>DU:[0108640 - ARO Liability Ash Mgmt]</t>
  </si>
  <si>
    <t xml:space="preserve">     DV:[108 Subtotal]</t>
  </si>
  <si>
    <t>DW:[]</t>
  </si>
  <si>
    <t>DX:[FERC 111: Accumulated Provision for Amortization - Electric Utility Plant]</t>
  </si>
  <si>
    <t>DY:[0111100 - Acc Prov - Amor Elec Plt in Ser]</t>
  </si>
  <si>
    <t xml:space="preserve">     DZ:[111 Subtotal]</t>
  </si>
  <si>
    <t>EA:[]</t>
  </si>
  <si>
    <t>EB:[FERC 114: Electric Plant Acquisition Adjustments]</t>
  </si>
  <si>
    <t>EC:[0114000 - Elec Plant Acquisition Adj]</t>
  </si>
  <si>
    <t xml:space="preserve">     ED:[114 Subtotal]</t>
  </si>
  <si>
    <t>EE:[]</t>
  </si>
  <si>
    <t>EF:[FERC 115: Accumulated Provision for Amort of Electric Plant Acquisition Adj]</t>
  </si>
  <si>
    <t>EG:[0115000 - Acc Prov Plt Acquis Adj]</t>
  </si>
  <si>
    <t xml:space="preserve">     EH:[115 Subtotal]</t>
  </si>
  <si>
    <t>EI:[]</t>
  </si>
  <si>
    <t>EJ:[FERC 118: Other Utility Plant]</t>
  </si>
  <si>
    <t>EK:[0118200 - Other Utility Plant]</t>
  </si>
  <si>
    <t xml:space="preserve">     EL:[118 Subtotal]</t>
  </si>
  <si>
    <t>EM:[]</t>
  </si>
  <si>
    <t>EN:[FERC 119: Accumulated Provision for Depr and Amort of Other Utility Plant]</t>
  </si>
  <si>
    <t>EO:[0119301 - Acc Depr &amp; Amort Other Util]</t>
  </si>
  <si>
    <t xml:space="preserve">     EP:[119 Subtotal]</t>
  </si>
  <si>
    <t>EQ:[]</t>
  </si>
  <si>
    <t>ER:[FERC 120: Nuclear Fuel]</t>
  </si>
  <si>
    <t>ES:[0120100 - Nuclear Fuel in Process]</t>
  </si>
  <si>
    <t xml:space="preserve">     ET:[120 Subtotal]</t>
  </si>
  <si>
    <t>EU:[]</t>
  </si>
  <si>
    <t>EV:[FERC 121: NonUtility Property]</t>
  </si>
  <si>
    <t>EW:[0121000 - NonUtil Prop - General]</t>
  </si>
  <si>
    <t>EX:[0121500 - NonUtil Construction WIP]</t>
  </si>
  <si>
    <t>EY:[0121600 - Comp Const Not Classified - Nonu]</t>
  </si>
  <si>
    <t xml:space="preserve">     EZ:[121 Subtotal]</t>
  </si>
  <si>
    <t>FA:[]</t>
  </si>
  <si>
    <t>FB:[FERC 122: Accumulated Provision for Depr and Amort of NonUtility Property]</t>
  </si>
  <si>
    <t>FC:[0122000 - DDandA - NonUtil Prop - Gen]</t>
  </si>
  <si>
    <t>FD:[0122200 - Nonutility - RWIP]</t>
  </si>
  <si>
    <t xml:space="preserve">     FE:[122 Subtotal]</t>
  </si>
  <si>
    <t>FF:[]</t>
  </si>
  <si>
    <t>FG:[FERC 123: Investment in Associated Companies]</t>
  </si>
  <si>
    <t>FH:[0123100 - Historical Sub Investment]</t>
  </si>
  <si>
    <t>FI:[0123105 - Sub OCI]</t>
  </si>
  <si>
    <t>FJ:[1231005 - Investment in Sub - Equity]</t>
  </si>
  <si>
    <t>FK:[1231015 - Current Year Earnings of Sub - Loaded]</t>
  </si>
  <si>
    <t>FL:[0123220 - Duke Engineeringn &amp; Servs, Inc]</t>
  </si>
  <si>
    <t>FM:[0123250 - IC Netting - Advance]</t>
  </si>
  <si>
    <t xml:space="preserve">     FN:[123 Subtotal]</t>
  </si>
  <si>
    <t>FO:[]</t>
  </si>
  <si>
    <t>FP:[FERC 124: Other Investments]</t>
  </si>
  <si>
    <t>FQ:[0124073 - Investments in Projects]</t>
  </si>
  <si>
    <t>FR:[0124113 - Investment in Flexion]</t>
  </si>
  <si>
    <t>FS:[0124472 - Rabbi Trust - Pe Exec]</t>
  </si>
  <si>
    <t xml:space="preserve">     FT:[124 Subtotal]</t>
  </si>
  <si>
    <t>FU:[]</t>
  </si>
  <si>
    <t>FV:[FERC 128: Other Special Funds]</t>
  </si>
  <si>
    <t>FW:[0128204 - PC Bonds 2007 A&amp;B]</t>
  </si>
  <si>
    <t>FX:[0128501 - H and W Benefits Funding]</t>
  </si>
  <si>
    <t>FY:[0128716 - Prefunded Pension (major)]</t>
  </si>
  <si>
    <t>FZ:[0128717 - Prefunded Pension]</t>
  </si>
  <si>
    <t>GA:[0128800 - Funds DEC Qual Contr]</t>
  </si>
  <si>
    <t>GB:[0128804 - Rabbi Trust]</t>
  </si>
  <si>
    <t>GC:[0128910 - CR#3-QUAL. UNREAL GAINS/LOSSES]</t>
  </si>
  <si>
    <t>GD:[0128911 - CR#3 - NUC Decom Nonqualified]</t>
  </si>
  <si>
    <t>GE:[0128912 - CR#3-NON-QUAL.UNREAL.GAIN/LOSS]</t>
  </si>
  <si>
    <t>GF:[0128913 - CR#3 - NUC Decom NonQualified SH]</t>
  </si>
  <si>
    <t>GG:[0128914 - CR#3 - ADP Qualified Unrealized G/L]</t>
  </si>
  <si>
    <t>GH:[0128915 - CR3 ADP Nuc Decom Qual]</t>
  </si>
  <si>
    <t>GI:[0128929 - CR#3 - NUC DECOM Qualified]</t>
  </si>
  <si>
    <t xml:space="preserve">     GJ:[128 Subtotal]</t>
  </si>
  <si>
    <t>GK:[]</t>
  </si>
  <si>
    <t>GL:[FERC 131: Cash]</t>
  </si>
  <si>
    <t>GM:[0131032 Cash Wells 1182 DEP]</t>
  </si>
  <si>
    <t>GN:[0131100 - Cash - Various Banks]</t>
  </si>
  <si>
    <t>GO:[0131145 - Cash PNC 5846]</t>
  </si>
  <si>
    <t>GP:[0131203 - Cash BOA 1925 PEC]</t>
  </si>
  <si>
    <t>GQ:[0131204 - Cash BOA 1097 PEF]</t>
  </si>
  <si>
    <t>GR:[0131206 - Cash Mellon 0442 PEF]</t>
  </si>
  <si>
    <t>GS:[0131213 - Cash Mellon 2227 PEF]</t>
  </si>
  <si>
    <t>GT:[0131216 - Cash Wells 7792 PEF]</t>
  </si>
  <si>
    <t>GU:[0131217 - Cash Wells 1924 PEF]</t>
  </si>
  <si>
    <t>GV:[0131218 - Cash Wells 5602 PEF]</t>
  </si>
  <si>
    <t>GW:[0131219 - Cash Wells 2434 PEF]</t>
  </si>
  <si>
    <t>GX:[0131220 - Cash Wells 2450 PEF]</t>
  </si>
  <si>
    <t>GY:[0131227 - Cash Wells 0020 PEC]</t>
  </si>
  <si>
    <t>GZ:[0131228 - Cash Wells 8238 PEF]</t>
  </si>
  <si>
    <t>HA:[0131229 - Cash Wells 5067 PE Svc Co]</t>
  </si>
  <si>
    <t>HB:[0131231 - Cash Wells 8148 PE-Fuels Corp]</t>
  </si>
  <si>
    <t>HC:[0131234 - Cash Wells 4827 PEC]</t>
  </si>
  <si>
    <t>HD:[0131266 - Cash JPM 4588 DEFR-DEF]</t>
  </si>
  <si>
    <t>HE:[0131272 - Cash JPM 4513 DEF]</t>
  </si>
  <si>
    <t xml:space="preserve">     HF:[131 Subtotal]</t>
  </si>
  <si>
    <t>HG:[]</t>
  </si>
  <si>
    <t>HH:[FERC 134: Other Special Deposits]</t>
  </si>
  <si>
    <t>HI:[0134200 - Misc Special Deposits]</t>
  </si>
  <si>
    <t xml:space="preserve">     HJ:[134 Subtotal]</t>
  </si>
  <si>
    <t>HK:[]</t>
  </si>
  <si>
    <t>HL:[FERC 136: Temporary Cash Investments]</t>
  </si>
  <si>
    <t>HM:[0136200 - Short-Term Investment]</t>
  </si>
  <si>
    <t xml:space="preserve">     HN:[136 Subtotal]</t>
  </si>
  <si>
    <t>HO:[]</t>
  </si>
  <si>
    <t>HP:[FERC 141: Notes Receivable]</t>
  </si>
  <si>
    <t>HQ:[0141040 - Notes Receivable - 3rd Party]</t>
  </si>
  <si>
    <t xml:space="preserve">     HR:[141 Subtotal]</t>
  </si>
  <si>
    <t>HS:[]</t>
  </si>
  <si>
    <t>HT:[FERC 142: Customer Accounts Receivable]</t>
  </si>
  <si>
    <t>HU:[0142001 - AR NON-REG]</t>
  </si>
  <si>
    <t>HV:[0142010 - Accounts Receivable]</t>
  </si>
  <si>
    <t>HW:[0142011 - Accounts Receivable Other]</t>
  </si>
  <si>
    <t>HX:[0142014 - Accum Prov Nuclear COR]</t>
  </si>
  <si>
    <t>HY:[0142050 - Transmission Billing]</t>
  </si>
  <si>
    <t>HZ:[0142103 - DEF Receivable - NG Sales]</t>
  </si>
  <si>
    <t>IA:[0142107 - DEF Rec NG Fin Transact]</t>
  </si>
  <si>
    <t>IB:[0142200 - Cust Acct - Edp]</t>
  </si>
  <si>
    <t>IC:[0142211 - A/R Cert Supply - C/R Sold Acct]</t>
  </si>
  <si>
    <t>ID:[0142250 - Accounts Rec OS Deposits]</t>
  </si>
  <si>
    <t>IE:[0142300 - Cust Acct - Cash Not Posted - Edp]</t>
  </si>
  <si>
    <t>IG:[0142430 - AR Wholesale Billed]</t>
  </si>
  <si>
    <t>IH:[0142440 - A/R BPM Actual]</t>
  </si>
  <si>
    <t>II:[0142801 - AR Passport Interface]</t>
  </si>
  <si>
    <t>IJ:[0142802 - AR Gas]</t>
  </si>
  <si>
    <t>IK:[0142830- A/R Merch/Job/Contract Work]</t>
  </si>
  <si>
    <t>IL:[0142891 - IC Customer AR Sold VIE]</t>
  </si>
  <si>
    <t>IM:[0142990 - Def Rev Rec-Fuel]</t>
  </si>
  <si>
    <t>IN:[0142998 - AR Other Than Electric]</t>
  </si>
  <si>
    <t xml:space="preserve">     IO:[142 Subtotal]</t>
  </si>
  <si>
    <t>IP:[]</t>
  </si>
  <si>
    <t>IQ:[FERC 143: Other Accounts Receivable]</t>
  </si>
  <si>
    <t>IR:[0143001 - A/R Joint Venture]</t>
  </si>
  <si>
    <t>IS:[0143010 - Aetna Supplemental-Payroll Ded]</t>
  </si>
  <si>
    <t>IT:[0143011 - A/R - Other - Gen Acctg]</t>
  </si>
  <si>
    <t>IU:[0143012 - Collections for Safety Apparel]</t>
  </si>
  <si>
    <t>IV:[0143018 - AR Oil Hedging]</t>
  </si>
  <si>
    <t>IW:[0143021 - AR Byproducts Ash]</t>
  </si>
  <si>
    <t>IX:[0143022 - AR Byproducts - Ash]</t>
  </si>
  <si>
    <t>IY:[0143023 - AR Byproducts - Ash]</t>
  </si>
  <si>
    <t>IZ:[0143026 - Non-Income Tax Receivable]</t>
  </si>
  <si>
    <t>JA:[0143068 - Parking Funding Receivable]</t>
  </si>
  <si>
    <t>JB:[0143080 - VIE Restricted AR Trade]</t>
  </si>
  <si>
    <t>JC:[0143110 - Misc. Account Rec - Clearing]</t>
  </si>
  <si>
    <t>JD:[0143119 - Off system Storms Receivables]</t>
  </si>
  <si>
    <t>JE:[0143130 - Misc Accts Rec-Stores]</t>
  </si>
  <si>
    <t>JF:[0143155 - Other A/R - Miscelleneous]</t>
  </si>
  <si>
    <t>JG:[0143180 - Ret Med, Life, Den/Prem Withheld]</t>
  </si>
  <si>
    <t>JH:[0143222 - LT Tax Reclass Account Fed]</t>
  </si>
  <si>
    <t>JI:[0143223 - LT Tax Reclass State Dr]</t>
  </si>
  <si>
    <t>JJ:[0143272 - Misc Accts Rec - EA]</t>
  </si>
  <si>
    <t>JK:[0143290 - Misc Coal AR]</t>
  </si>
  <si>
    <t>JL:[0143295 - Acct Rec PMP]</t>
  </si>
  <si>
    <t>JM:[0143320 - Mar Billed - Edp]</t>
  </si>
  <si>
    <t>JN:[0143341 - Accounts Receivable - Joint Owners]</t>
  </si>
  <si>
    <t>JO:[0143927 - Employee Receivables]</t>
  </si>
  <si>
    <t>JP:[0143970 - State Tax Refunds External]</t>
  </si>
  <si>
    <t>JQ:[0143985 - LT Franchise Tax Rec - Ext]</t>
  </si>
  <si>
    <t>JR:[0143999 - AR Duke/Spectra]</t>
  </si>
  <si>
    <t xml:space="preserve">     JS:[143 Subtotal]</t>
  </si>
  <si>
    <t>JT:[]</t>
  </si>
  <si>
    <t>JU:[FERC 144: Accumulated Provision for Uncollectible Accounts-Credit]</t>
  </si>
  <si>
    <t>JV:[0144001 -Acc Prov Uncoll Whsle Acct FP]</t>
  </si>
  <si>
    <t>JW:[0144100 - SCHM Uncollectible Accrual Electric]</t>
  </si>
  <si>
    <t>JX:[0144101 - Allowance Credit Loss]</t>
  </si>
  <si>
    <t>JY:[0144330 - Allowance For Doubtful Account]</t>
  </si>
  <si>
    <t>JZ:[0144500 - Prov For Bpm Uncollectibles]</t>
  </si>
  <si>
    <t>KA:[0144600 - Uncollect Accri - Prod/Serv]</t>
  </si>
  <si>
    <t>KB:[0144700 - Prov for MARBS Uncollectibles]</t>
  </si>
  <si>
    <t xml:space="preserve">     KC:[144 Subtotal]</t>
  </si>
  <si>
    <t>KD:[]</t>
  </si>
  <si>
    <t>KE:[FERC 145: Notes Receivable from Associated Companies]</t>
  </si>
  <si>
    <t>KF:[0145004 - IC Moneypool - ST Notes Receiv]</t>
  </si>
  <si>
    <t xml:space="preserve">     KG:[145 Subtotal]</t>
  </si>
  <si>
    <t>KH:[]</t>
  </si>
  <si>
    <t>KI:[FERC 146: Accounts Receivable from Associated Companies]</t>
  </si>
  <si>
    <t>KJ:[0146000 - Electric Interunit Account]</t>
  </si>
  <si>
    <t>KK:[0146006 - IC Moneypool - Interest Receiv]</t>
  </si>
  <si>
    <t>KL:[0146009 - I/C AR Rollup]</t>
  </si>
  <si>
    <t>KM:[0146022 - Notes Receivable LT DEGT Only]</t>
  </si>
  <si>
    <t>KN:[0146104 - IC Accounts Receivable]</t>
  </si>
  <si>
    <t>KO:[0146250 - IC Netting - Accts Receivable (Nets Against 0234250 - IC Netting A/P)]</t>
  </si>
  <si>
    <t>KP:[0146974 - A/R - Affiliates]</t>
  </si>
  <si>
    <t>KQ:[0146975 - Interest Receivable - Affiliates]</t>
  </si>
  <si>
    <t>KR:[0146990 - AR Prop/BI - Bison Interco]</t>
  </si>
  <si>
    <t>KS:[0146992 - Federal Tax Refunds - Intercompany]</t>
  </si>
  <si>
    <t>KT:[0146994 - State Tax Refunds - Intercompany]</t>
  </si>
  <si>
    <t xml:space="preserve">     KU:[146 Subtotal]</t>
  </si>
  <si>
    <t>KV:[]</t>
  </si>
  <si>
    <t>KW:[FERC 151: Fuel Stock]</t>
  </si>
  <si>
    <t>KX:[0151126 - Fuel Stock Propane]</t>
  </si>
  <si>
    <t>KY:[0151130 - Coal Stock]</t>
  </si>
  <si>
    <t>KZ:[0151131 - Coal Stock in Transit]</t>
  </si>
  <si>
    <t>LA:[0151132 - Coal In-transit Accruals]</t>
  </si>
  <si>
    <t>LB:[0151135 - Oil]</t>
  </si>
  <si>
    <t>LC:[0151140 - Diesel Fuel Stock]</t>
  </si>
  <si>
    <t>LD:[0151170 - Oil Stock in Transit]</t>
  </si>
  <si>
    <t>LE:[0151660 - Natural Gas Inventory]</t>
  </si>
  <si>
    <t xml:space="preserve">     LF:[151 Subtotal]</t>
  </si>
  <si>
    <t>LG:[]</t>
  </si>
  <si>
    <t>LH:[FERC 154: Plant Materials and Operating Supplies]</t>
  </si>
  <si>
    <t>LI:[0154003 - Inventory - RECS]</t>
  </si>
  <si>
    <t>LJ:[0154004 - Inventory-Reserve]</t>
  </si>
  <si>
    <t>LK:[0154100 - Inventory]</t>
  </si>
  <si>
    <t>LL:[0154110 - M&amp;S Supply Invoice - Joint Owner]</t>
  </si>
  <si>
    <t>LM:[0154121 - Joint Owner Share of Parts]</t>
  </si>
  <si>
    <t>LN:[0154123 - Ammonia in Transit]</t>
  </si>
  <si>
    <t>LO:[0154140 - Misc Inventory]</t>
  </si>
  <si>
    <t>LP:[0154141 - In-Transit Transfers - AAT]</t>
  </si>
  <si>
    <t>LQ:[0154200 - Limestone Inventory]</t>
  </si>
  <si>
    <t>LR:[0154401 - Ammonia Inventory]</t>
  </si>
  <si>
    <t>LS:[0154406 - Dibasic Acid Inventory]</t>
  </si>
  <si>
    <t>LT:[0154500 - Part Share M&amp;S CR3]</t>
  </si>
  <si>
    <t>LU:[0154990 - Schm Inv Cr - Surplus Matl  Indent]</t>
  </si>
  <si>
    <t>LV:[0154501 - Part Share M&amp;S IP11]</t>
  </si>
  <si>
    <t xml:space="preserve">     LW:[154 Subtotal]</t>
  </si>
  <si>
    <t>LX:[]</t>
  </si>
  <si>
    <t>LY:[FERC 156: Other Materials and Supplies]</t>
  </si>
  <si>
    <t>LZ:[0156010 - Other M&amp;S / Inventory]</t>
  </si>
  <si>
    <t xml:space="preserve">     MA:[156 Subtotal]</t>
  </si>
  <si>
    <t>MB:[]</t>
  </si>
  <si>
    <t>MC:[FERC 158: Allowance Inventory]</t>
  </si>
  <si>
    <t>MD:[0158112 - Intangibles Other]</t>
  </si>
  <si>
    <t>ME:[0158150 - SO2 Current Vintage]</t>
  </si>
  <si>
    <t>MF:[0158170 - Annual NOx Current Vintage]</t>
  </si>
  <si>
    <t xml:space="preserve">     MG:[158 Subtotal]</t>
  </si>
  <si>
    <t>MH:[]</t>
  </si>
  <si>
    <t>MI:[FERC 163: Stores Expense Undistributed]</t>
  </si>
  <si>
    <t>MJ:[0163000 - Commodity Cost]</t>
  </si>
  <si>
    <t>MK:[0163110 - Stores Expense]</t>
  </si>
  <si>
    <t>ML:[0163111 - Stores_Exp WVPA, IMPA]</t>
  </si>
  <si>
    <t>MM:[0163120 - Store Expense Joint Owner]</t>
  </si>
  <si>
    <t>MN:[0163160 - Stores Exp Dist Credit]</t>
  </si>
  <si>
    <t>MO:[0163180 - Freight and Express]</t>
  </si>
  <si>
    <t xml:space="preserve">     MP:[163 Subtotal]</t>
  </si>
  <si>
    <t>MQ:[]</t>
  </si>
  <si>
    <t>MR:[FERC 165: Prepayments]</t>
  </si>
  <si>
    <t>MS:[0165000 - Other Current Assets]</t>
  </si>
  <si>
    <t>MT:[0165003 - Fed Tax Receivable - Audit]</t>
  </si>
  <si>
    <t>MU:[0165006 - Bartow LTSA]</t>
  </si>
  <si>
    <t>MV:[0165007 - Hines LTSA]</t>
  </si>
  <si>
    <t>MW:[0165023 - Citrus County LTSA]</t>
  </si>
  <si>
    <t>MX:[0165011 - Ppd-Software - Purchase]</t>
  </si>
  <si>
    <t>MY:[0165024 - FHOF Solar Lease]</t>
  </si>
  <si>
    <t>MZ:[0165075 - Interco Prepaid Insu SchM]</t>
  </si>
  <si>
    <t>NA:[0165100 - Unexpired Insurance]</t>
  </si>
  <si>
    <t>NB:[0165120 - Unexpired Insurance - Nuclear]</t>
  </si>
  <si>
    <t>NC:[0165400 - Misc Prepaid Expenses]</t>
  </si>
  <si>
    <t>ND:[0165513 - Prepaid Expense Misc]</t>
  </si>
  <si>
    <t>NE:[0165514 - Prepaid Rent/Deposit]</t>
  </si>
  <si>
    <t>NF:[0165518 -  MW - Prepaid Expenses - LT]</t>
  </si>
  <si>
    <t>NG:[0165650 - ResSol HomeServ Acquisition]</t>
  </si>
  <si>
    <t>NH:[0165700 - Prepaid Capital Lease]</t>
  </si>
  <si>
    <t>NI:[0165910 - Prepayment - Fuel]</t>
  </si>
  <si>
    <t>NJ:[0165970 - Current Tax Reclass State Dr]</t>
  </si>
  <si>
    <t>NK:[0165990 - Current Tax Reclass Fed Dr]</t>
  </si>
  <si>
    <t xml:space="preserve">     NL:[165 Subtotal]</t>
  </si>
  <si>
    <t>NM:[]</t>
  </si>
  <si>
    <t>NN:[FERC 171: Interest and Dividends Receivable]</t>
  </si>
  <si>
    <t>NO:[0171100 SCHM Interest Receivable]</t>
  </si>
  <si>
    <t>NP:[0171104 - Cur Asset: Interest Receiv]</t>
  </si>
  <si>
    <t xml:space="preserve">     NQ:[171 Subtotal]</t>
  </si>
  <si>
    <t>NR:[]</t>
  </si>
  <si>
    <t>NS:[FERC 172: Rents Receivable]</t>
  </si>
  <si>
    <t>NT:[0172000 - Rents Receivable - NPL]</t>
  </si>
  <si>
    <t>NU:[0172004 - Rents Rec-Real Estate]</t>
  </si>
  <si>
    <t xml:space="preserve">     NV:[172 Subtotal]</t>
  </si>
  <si>
    <t>NW:[]</t>
  </si>
  <si>
    <t>NX:[FERC 173: Accrued Utility Revenues]</t>
  </si>
  <si>
    <t>NY:[0173100 - Unbilled Revenue Receivable]</t>
  </si>
  <si>
    <t>NZ:[0173111 - FL Accr Util Rev - Wholesale]</t>
  </si>
  <si>
    <t xml:space="preserve">     OA:[173 Subtotal]</t>
  </si>
  <si>
    <t>OB:[]</t>
  </si>
  <si>
    <t>OC:[FERC 174: Misc. Current and Accrued Assets]</t>
  </si>
  <si>
    <t>OD:[0174015 - Customer Collateral]</t>
  </si>
  <si>
    <t>OE:[0174061 - Relocation - NEI]</t>
  </si>
  <si>
    <t>OF:[0174100 - Other Current Assets]</t>
  </si>
  <si>
    <t>OG:[0174300 - Swap Int Recvble Cur Reg Asset]</t>
  </si>
  <si>
    <t xml:space="preserve">     OH:[174 Subtotal]</t>
  </si>
  <si>
    <t>OI:[]</t>
  </si>
  <si>
    <t>OJ:[FERC 175: Derivative Instrument Assets]</t>
  </si>
  <si>
    <t>OK:[0175001 - Derivative Assets - Non Cash Flow S-T]</t>
  </si>
  <si>
    <t>OL:[0175002 - Derivative Assets-Non Cash Flow L-T]</t>
  </si>
  <si>
    <t>OM:[]</t>
  </si>
  <si>
    <t>ON:[FERC 176: Derivative Instrument Assets-Hedges]</t>
  </si>
  <si>
    <t>OO:[0176001 - 3rd Party Derivative Asset Current]</t>
  </si>
  <si>
    <t>OP:[0176002 - 3rd Party Derivative Asset Long-Term]</t>
  </si>
  <si>
    <t>OQ:[0176003 - Accrued Interest Receivable Swaps]</t>
  </si>
  <si>
    <t xml:space="preserve">     OS:[176 Subtotal]</t>
  </si>
  <si>
    <t>OT:[]</t>
  </si>
  <si>
    <t>OU:[FERC 181: Unamortized Debt Expense]</t>
  </si>
  <si>
    <t>OV:[0181018 - DEF 650M 2.40% 12/15/2031]</t>
  </si>
  <si>
    <t>OW:[0181019 - DEF 500M 3.00% 12/15/2051]</t>
  </si>
  <si>
    <t>OX:[0181021 - Unamortized Debt Expense]</t>
  </si>
  <si>
    <t>OY:[0181039 - Defr AR Securitization 225M]</t>
  </si>
  <si>
    <t>OZ:[0181046 - DEF DDE 600M 3.8% 7/17/28]</t>
  </si>
  <si>
    <t>PA:[0181047 - DEF DDE 400M 4.20%]</t>
  </si>
  <si>
    <t>PB:[0181056 - Unamortized Debt Exp - CurrLTD]</t>
  </si>
  <si>
    <t>PC:[0181085 - DEF 500M 5.95% 11/15/2052]</t>
  </si>
  <si>
    <t>PD:[0181089 - 2020 DEFUnamt disc - FMB]</t>
  </si>
  <si>
    <t>PE:[0181091 - DEFDDEXPQ4]</t>
  </si>
  <si>
    <t>PF:[0181092 - DEFDDEEXP#1]</t>
  </si>
  <si>
    <t>PG:[0181093 - DEFDDEEXP#2]</t>
  </si>
  <si>
    <t>PH:[0181095 - DEF DDE 400M 2.1% 12/15/19]</t>
  </si>
  <si>
    <t>PI:[0181098 - 2019 DEFUnamt disc - fixed rat]</t>
  </si>
  <si>
    <t>PJ:[0181099 - DEF Unamt discount - Float rat]</t>
  </si>
  <si>
    <t>PK:[0181101 - DEF 800M FLOAT 4/21/2024]</t>
  </si>
  <si>
    <t>PL:[0181100 - Unamor Debt Expense - Clearing]</t>
  </si>
  <si>
    <t>PM:[0181400 - Credit Facilities Fee]</t>
  </si>
  <si>
    <t>PN:[0181511 - PEF DDE 150M 6.75% 02/01/28]</t>
  </si>
  <si>
    <t>PO:[0181535 - PEF DDE 225M 5.9% 2033]</t>
  </si>
  <si>
    <t>PP:[0181536 - PEF DDE 300M 5.1% 12/01/15]</t>
  </si>
  <si>
    <t>PQ:[0181537 - PEF DDE 500M 6.35% 09/15/2037]</t>
  </si>
  <si>
    <t>PR:[0181541 - PEF DDE 250M 4.55% 04/01/2020]</t>
  </si>
  <si>
    <t>PS:[0181542 - PEF DDE 350M 5.65% 04/01/2040]</t>
  </si>
  <si>
    <t>PT:[0181565 - PEF DDE 1B 6.40% 06/15/38]</t>
  </si>
  <si>
    <t>PU:[0181569- DEF DDE 400M 3.85% 11-15-42]</t>
  </si>
  <si>
    <t xml:space="preserve">     PV:[181 Subtotal]</t>
  </si>
  <si>
    <t>PW:[]</t>
  </si>
  <si>
    <t>PX:[FERC 182:]</t>
  </si>
  <si>
    <t>PY:[0182001 - Mapping Failure Suspense]</t>
  </si>
  <si>
    <t>PZ:[0182002 - Mapping Monitoring Suspense]</t>
  </si>
  <si>
    <t>QA:[0182003 - Suspense-Jnl Lines In Error]</t>
  </si>
  <si>
    <t>QB:[0182120 - AMRP 2011 Steel Carry Costs]</t>
  </si>
  <si>
    <t>QC:[0182253 - 2018 Smart Grid PISCC]</t>
  </si>
  <si>
    <t>QD:[0182254 - 2019 Smart Grid PISCC]</t>
  </si>
  <si>
    <t>QE:[0182327 - Reg Asset - EV Rebate for C&amp;I]</t>
  </si>
  <si>
    <t>QF:[0182328 - DEF Retail Final Dism Deferral]</t>
  </si>
  <si>
    <t>QG:[0182332 - Blank Row]</t>
  </si>
  <si>
    <t>QH:[0182334 - Pension settlement charges]</t>
  </si>
  <si>
    <t>QI:[0182338 -  Storm Cost Regulatory Asset-2021 Settlement $29M]</t>
  </si>
  <si>
    <t>QJ:[0182371 - Reg Asset - Pro Co formation]</t>
  </si>
  <si>
    <t>QK:[0182390 - SC GridSouth Reg Asset]</t>
  </si>
  <si>
    <t>QL:[0182397 - VIE-Restrict Reg Asset Inc Tax]</t>
  </si>
  <si>
    <t>QM:[0182470 - Coal Ash Spend Retail (SC)]</t>
  </si>
  <si>
    <t>QN:[0182525 - Non-AMI Meter NBV 182.3]</t>
  </si>
  <si>
    <t>QO:[0182560 - NC Solar Rebate Program Costs]</t>
  </si>
  <si>
    <t>QP:[0182568 - Crystal River South Reg Asset - Current]</t>
  </si>
  <si>
    <t>QQ:[0182569 - Crystal River South Reg Asset]</t>
  </si>
  <si>
    <t>QR:[0182716 - Ohio Gas Integrity Deferral Co.]</t>
  </si>
  <si>
    <t>QS:[0182800 - Acc Pen Post Ret Pur Acct - Qual]</t>
  </si>
  <si>
    <t>QT:[0182801 - Pension Post Retire P Acctg - FAS87 NQ]</t>
  </si>
  <si>
    <t>QU:[0182802 - Pension Post Retire P Acctg - FAS 106]</t>
  </si>
  <si>
    <t xml:space="preserve">     QV:[182.0 Subtotal]</t>
  </si>
  <si>
    <t>QW:[FERC 182.1: Extraordinary Property Loss]</t>
  </si>
  <si>
    <t>QX:[0182100 - Inactive - Extraordinary Property Loss]</t>
  </si>
  <si>
    <t xml:space="preserve">     QY:[182.1 Subtotal]</t>
  </si>
  <si>
    <t>QZ:[FERC 182.3: Other Regulatory Assets]</t>
  </si>
  <si>
    <t>RA:[0182303 - Reg Asset MTM Fuel ST]</t>
  </si>
  <si>
    <t>RB:[0182308 - Interest On Tax Deficiencies]</t>
  </si>
  <si>
    <t>RC:[0182309 - Amort Load Management Switches]</t>
  </si>
  <si>
    <t>RD:[0182311 - Accrued Environmental Recovery]</t>
  </si>
  <si>
    <t>RE:[0182312 - Oprb FAS 106 Medical]</t>
  </si>
  <si>
    <t>RF:[0182313 - Deferred ECRC]</t>
  </si>
  <si>
    <t>RG:[0182315 - Reg Asset - Coal Ash Pond (ARO)]</t>
  </si>
  <si>
    <t>RH:[0182316 - Deferred Rate Case Exp - Florida]</t>
  </si>
  <si>
    <t>RI:[0182317 - Deferred Depreciation - 2010 Rate Case]</t>
  </si>
  <si>
    <t>RJ:[0182318 - Other Reg Assets - Gen Acct ("Pension")]</t>
  </si>
  <si>
    <t>RK:[0182319 - Closed Def Int Hedge-Asset]</t>
  </si>
  <si>
    <t>RL:[0182320 - Regulatory Asset - Inc Tax]</t>
  </si>
  <si>
    <t>RM:[0182321 - REG ASSET-DERIV MTM OIL]</t>
  </si>
  <si>
    <t>RN:[0182322 - ST Closed Def Int Hedge-Asset]</t>
  </si>
  <si>
    <t>RO:[0182331 - Deferred GPIF - FL Fuel Reg Asset]</t>
  </si>
  <si>
    <t>RP:[0182333 - SFAS 158 Reg Asset]</t>
  </si>
  <si>
    <t>RQ:[0182339 - Deferred CR3 - Depreciation &amp; Prop Taxes]</t>
  </si>
  <si>
    <t>RR:[0182342 - Deferred Asset]</t>
  </si>
  <si>
    <t>RS:[0182347 - Deferred CR3 - Depr &amp; Prop Taxes - Contra]</t>
  </si>
  <si>
    <t>RT:[0182354 - Accrued SPP Implementation Costs]</t>
  </si>
  <si>
    <t>RU:[0182359 - REPS Incremental Costs]</t>
  </si>
  <si>
    <t>RV:[0182370 - Current Portion of Reg Assets]</t>
  </si>
  <si>
    <t>RW:[0182393 - Deferred VOP Costs]</t>
  </si>
  <si>
    <t>RX:[0182395 - Deferred SPP]</t>
  </si>
  <si>
    <t>RY:[0182398 - Load Management Switches]</t>
  </si>
  <si>
    <t>RZ:[0182399 - Aro Regulatory Asset]</t>
  </si>
  <si>
    <t xml:space="preserve">     SA:[182.3 Subtotal]</t>
  </si>
  <si>
    <t>SB:[]</t>
  </si>
  <si>
    <t>SC:[0182400 - Deferred Capacity - Florida Retail]</t>
  </si>
  <si>
    <t>SD:[0182410 - Interest Rate Swap Reg Asset]</t>
  </si>
  <si>
    <t>SE:[0182411 - Deferred Fuel Exp-Current Year]</t>
  </si>
  <si>
    <t>SF:[0182412 - Deferred Fuel Exp - Prior Year]</t>
  </si>
  <si>
    <t>SG:[0182413 - Def Capacity Exp-Current Year]</t>
  </si>
  <si>
    <t>SH:[0182414 - Deferred Fuel Exp - Wholesale]</t>
  </si>
  <si>
    <t>SI:[0182415 - Regulatory Asset - Cor]</t>
  </si>
  <si>
    <t>SJ:[0182433 - Rate Case Cost NC LT]</t>
  </si>
  <si>
    <t>SK:[0182488 - CR3 Non-NCRC EPU Contra Equity]</t>
  </si>
  <si>
    <t>SL:[0182489 - Osprey Outage O&amp;M Deferral]</t>
  </si>
  <si>
    <t xml:space="preserve">     SM:[182.4 Subtotal]</t>
  </si>
  <si>
    <t>SN:[0182539 - Ridgegen PPA Buyout Reg Asset]</t>
  </si>
  <si>
    <t>SO:[0182536 - PPA Buyout Reg Asset]</t>
  </si>
  <si>
    <t>SP:[0182625 - IGCC Def Expenses]</t>
  </si>
  <si>
    <t>SQ:[0182680 - Defer Depr-Retail Recovery]</t>
  </si>
  <si>
    <t>SR:[0182700 - Other Deferred Debit]</t>
  </si>
  <si>
    <t>SS:[0182750 - Blank]</t>
  </si>
  <si>
    <t xml:space="preserve">     ST:[182 Subtotal]</t>
  </si>
  <si>
    <t>SU:[]</t>
  </si>
  <si>
    <t>SV:[FERC 183: Prelim Survey and Investigation Charges]</t>
  </si>
  <si>
    <t>SW:[0183000 - Prelim Survey and Investigation]</t>
  </si>
  <si>
    <t>SX:[0183300 - Deferred Energy Conservation]</t>
  </si>
  <si>
    <t xml:space="preserve">     SY:[183 Subtotal]</t>
  </si>
  <si>
    <t>SZ:[]</t>
  </si>
  <si>
    <t>TA:[FERC 184: Clearing Accounts]</t>
  </si>
  <si>
    <t>TB:[0184023 - Clearing Payroll Fixed Distr]</t>
  </si>
  <si>
    <t>TC:[0184100 - Fringe Benefits Clearing]</t>
  </si>
  <si>
    <t>TD:[0184102 - Other Current Assets Clearing]</t>
  </si>
  <si>
    <t>TE:[0184201 - Indirect Overheads]</t>
  </si>
  <si>
    <t>TF:[0184202 - Technical Services Department]</t>
  </si>
  <si>
    <t>TG:[0184450 - Charges To Be Tranferred(Go On]</t>
  </si>
  <si>
    <t>TH:[0184451 -  FERC to GAAP 184 clearing]</t>
  </si>
  <si>
    <t>TI:[0184495 - Rail Car Leasing Clearing]</t>
  </si>
  <si>
    <t>TJ:[0184500 - Departmental and Other Clearing]</t>
  </si>
  <si>
    <t>TK:[0184503 - ENV SVCS - Florida Supply]</t>
  </si>
  <si>
    <t>TL:[0184504 - RCO FPC Term Contracts]</t>
  </si>
  <si>
    <t>TM:[0184505 - Power Generation - PEF Clearing]</t>
  </si>
  <si>
    <t>TN:[0184510 - FGD Dept Staff]</t>
  </si>
  <si>
    <t>TO:[0803290 - Misc Expense]</t>
  </si>
  <si>
    <t>TP:[0804110- Unproductive Time Distributed]</t>
  </si>
  <si>
    <t>TQ:[0804210 - Vacations]</t>
  </si>
  <si>
    <t>TR:[0804220 - Holidays]</t>
  </si>
  <si>
    <t>TS:[0804290 - Other Excused Absences]</t>
  </si>
  <si>
    <t>TT:[0804330 - Sick]</t>
  </si>
  <si>
    <t>TU:[0999998 Allocations Suspense]</t>
  </si>
  <si>
    <t xml:space="preserve">     TV:[184 Subtotal]</t>
  </si>
  <si>
    <t>TW:[]</t>
  </si>
  <si>
    <t>TX:[FERC 185: Temporary Facilities]</t>
  </si>
  <si>
    <t>TY:[0185000 - Temporary Facilities]</t>
  </si>
  <si>
    <t xml:space="preserve">     TZ:[185 Subtotal]</t>
  </si>
  <si>
    <t>UA:[]</t>
  </si>
  <si>
    <t>UB:[FERC 186: Misc Deferred Debits]</t>
  </si>
  <si>
    <t>UC:[0186000 - NC Environmental Expense]</t>
  </si>
  <si>
    <t>UD:[0186002 - Reserve - Misc Def Debits]</t>
  </si>
  <si>
    <t>UE:[0186020 - Vision Florida Def O&amp;M]</t>
  </si>
  <si>
    <t>UF:[0186022 - ST Asset Closed Def Int Hedge]</t>
  </si>
  <si>
    <t>UG:[0186023 - Coal Mine Safery - OCA F2G]</t>
  </si>
  <si>
    <t>UH:[0186036 - DEF EVSC Deferral]</t>
  </si>
  <si>
    <t>UI:[0186038 - NC CustConnect Equity Rsv LT]</t>
  </si>
  <si>
    <t>UJ:[0186075 - Smart Grid OCA]</t>
  </si>
  <si>
    <t>UK:[0186100 - Balancing Gas - Union Gas]</t>
  </si>
  <si>
    <t>UL:[0186101 - DEF CR3 NCR - Reg Asset Base Rate]</t>
  </si>
  <si>
    <t>UM:[0186102 - DEF CR3 Dry Cast Storage]</t>
  </si>
  <si>
    <t>UN:[0186109 - DEF DCS Contra Equity]</t>
  </si>
  <si>
    <t>UO:[0186110 - Misc Work in Progress]</t>
  </si>
  <si>
    <t>UP:[0186111 - CIS O&amp;M Deferral]</t>
  </si>
  <si>
    <t>UQ:[0186120 - Misc. Wip - Fp Dist. Wids]</t>
  </si>
  <si>
    <t>UR:[0186195 - Deferred Rate Case Expense]</t>
  </si>
  <si>
    <t>US:[0186200 - Contra Unamort Debt Purch Acctg]</t>
  </si>
  <si>
    <t>UT:[0186201 - Def Project / Acq Exp]</t>
  </si>
  <si>
    <t>UU:[0186280 - Deferred Vacation Pay Accrual]</t>
  </si>
  <si>
    <t>UV:[0186281 - DEF COAL &amp; OIL RELATED COSTS]</t>
  </si>
  <si>
    <t>UW:[0186282 -Smart Grid Deferred Costs]</t>
  </si>
  <si>
    <t>UX:[0186283 - Hedge Asset Pre-Tax]</t>
  </si>
  <si>
    <t>UY:[0186290 - Oth Deferred Charges - Operation]</t>
  </si>
  <si>
    <t>UZ:[0186295 - Deferred Storm Expenses]</t>
  </si>
  <si>
    <t>VA:[0186342 - Vacation Accrual Regulatory Asset]</t>
  </si>
  <si>
    <t>VB:[0186400 - SECI-Lakeland Intercon Upgrade]</t>
  </si>
  <si>
    <t>VC:[0186460 - Error suspense Mapps (Invoice)]</t>
  </si>
  <si>
    <t>VD:[0186470 - Error Suspense - Corp Payroll]</t>
  </si>
  <si>
    <t>VE:[0186480 - MISC DEBITS TO BE CLEARED]</t>
  </si>
  <si>
    <t>VF:[0186500 - Othe Long Term Receivable (CR3 Batch 19)]</t>
  </si>
  <si>
    <t>VG:[0186506 - Def Coal and Oil Related Costs]</t>
  </si>
  <si>
    <t>VH:[0186605 - Misc Defer Debit Workers Comp]</t>
  </si>
  <si>
    <t>VI:[0186630 - LT Closed Def Int Hedge]</t>
  </si>
  <si>
    <t>VJ:[0186632 - Open Def Int Hedge Pre-Tax]</t>
  </si>
  <si>
    <t>VK:[0186802 - Accr Pen FAS 158 - Qual]</t>
  </si>
  <si>
    <t>VL:[0186803 - Pension Post Retire FAS158 - FAS 106]</t>
  </si>
  <si>
    <t>VM:[0186882 - Straight Line Lease Defer DR]</t>
  </si>
  <si>
    <t>VN:[0186889 -  Asset Recovery Deferred]</t>
  </si>
  <si>
    <t>VO:[0186920 - Deferred Debit - Energy Bank]</t>
  </si>
  <si>
    <t>VP:[0186984 - Other Long Term Assets]</t>
  </si>
  <si>
    <t xml:space="preserve">     VQ:[186 Subtotal]</t>
  </si>
  <si>
    <t>VR:[]</t>
  </si>
  <si>
    <t>VS:[FERC 189: Unamortized Loss on Reacquired Debt]</t>
  </si>
  <si>
    <t>VT:[0189000 - Schm Unamt Loss Reaq Dt Pre Sc]</t>
  </si>
  <si>
    <t xml:space="preserve">     VU:[189 Subtotal]</t>
  </si>
  <si>
    <t>VV:[]</t>
  </si>
  <si>
    <t>VW:[]</t>
  </si>
  <si>
    <t>VX:[FERC 190: Accumulated Deferred Income Taxes]</t>
  </si>
  <si>
    <t>VY:[0190001 - Adit: Prepaid: Federal Taxes (Liability)]</t>
  </si>
  <si>
    <t>VZ:[0190002 - Adit: Prepaid: State Taxes (Liability)]</t>
  </si>
  <si>
    <t>WA:[0190008 - Deferred Federal Tax Asset - Current]</t>
  </si>
  <si>
    <t>WB:[0190009 - Deferred SIT - Current]</t>
  </si>
  <si>
    <t>WC:[0190010 - LT FIN48 Noncurrent DTA - FED]</t>
  </si>
  <si>
    <t>WD:[0190013 - LT Def Tax Asset: Fed-190]</t>
  </si>
  <si>
    <t>WE:[0190051 - Accum Deferred FIT-OCI]</t>
  </si>
  <si>
    <t>WF:[0190052 - Accum Deferred SIT-OCI]</t>
  </si>
  <si>
    <t>WG:[0190155 - Deferred Tax - NOL]</t>
  </si>
  <si>
    <t>WH:[0190156 - Deferred Tax - State NOL]</t>
  </si>
  <si>
    <t>WI:[0190157 - Current Fed Tax NOL]</t>
  </si>
  <si>
    <t>WJ:[0190158 - Current State Tax NOL]</t>
  </si>
  <si>
    <t xml:space="preserve">     WK:[190 Subtotal]</t>
  </si>
  <si>
    <t>WL:[]</t>
  </si>
  <si>
    <t>WM:[Total Assets]</t>
  </si>
  <si>
    <t>WN:[]</t>
  </si>
  <si>
    <t>WO:[]</t>
  </si>
  <si>
    <t>WP:[LIABILITIES:]</t>
  </si>
  <si>
    <t>WQ:[]</t>
  </si>
  <si>
    <t>WR:[FERC 201: Common Stock Issued]</t>
  </si>
  <si>
    <t>WS:[0201000 - Common Stock Issued]</t>
  </si>
  <si>
    <t xml:space="preserve">     WT:[201 Subtotal]</t>
  </si>
  <si>
    <t>WU:[]</t>
  </si>
  <si>
    <t>WV:[FERC 204: Preferred Stock Issued]</t>
  </si>
  <si>
    <t>WW:[0204400 - Redeemable Preferred Stk]</t>
  </si>
  <si>
    <t xml:space="preserve">     WX:[204 Subtotal]</t>
  </si>
  <si>
    <t>WY:[]</t>
  </si>
  <si>
    <t>WZ:[FERC 207: Premium on Preferred Stock]</t>
  </si>
  <si>
    <t>XA:[0207001 - Premium on Common Stock]</t>
  </si>
  <si>
    <t>XB:[0207008 - Additional Paid In Capital]</t>
  </si>
  <si>
    <t xml:space="preserve">     XC:[207 Subtotal]</t>
  </si>
  <si>
    <t>XD:[]</t>
  </si>
  <si>
    <t>XE:[FERC 211: Misc Paid-In Capital]</t>
  </si>
  <si>
    <t>XF:[0211003 - Misc Paid in Capital]</t>
  </si>
  <si>
    <t>XG:[0211018 - Misc Paid - In Cap - Stk Options]</t>
  </si>
  <si>
    <t>XH:[0211019 - Misc Paid in Cap - PSSP]</t>
  </si>
  <si>
    <t>XI:[0211000 - Misc Paid in Cap]</t>
  </si>
  <si>
    <t>XJ:[0211020 - Misc Paid in Cap - RSU]</t>
  </si>
  <si>
    <t>XK:[0211021 - DON REC From Stockholders]</t>
  </si>
  <si>
    <t>XL:[0211022 - Red inPar of Common Stock]</t>
  </si>
  <si>
    <t xml:space="preserve">     XM:[211 Subtotal]</t>
  </si>
  <si>
    <t>XN:[]</t>
  </si>
  <si>
    <t>XO:[FERC 216: Unappropriated Retained Earnings]</t>
  </si>
  <si>
    <t>XP:[0439004 - Cum Effect Accrt Change Tax]</t>
  </si>
  <si>
    <t>XQ:[0439300 - ADJUST TO R/E &lt;--MOVE LATER]</t>
  </si>
  <si>
    <t>XR:[0438110 - Subs Dividend Declared &lt;--MOVE LATER]</t>
  </si>
  <si>
    <t>XS:[0216000 - Unapprop Retained Earnings]</t>
  </si>
  <si>
    <t>XT:[0216006 - Cumm Effect Change In Acc Tax]</t>
  </si>
  <si>
    <t>XU:[0216007 - Cumm Effect Acct Princ Pretax]</t>
  </si>
  <si>
    <t>XV:[0216100 - Unappr Undistr Subsid Earnings]</t>
  </si>
  <si>
    <t>XW:[2161500 - IC AR Rollup]</t>
  </si>
  <si>
    <t>XX:[0216150 - Equity - IC AR Cash Settle Rol]</t>
  </si>
  <si>
    <t xml:space="preserve">     XY:[216 Subtotal]</t>
  </si>
  <si>
    <t>XZ:[]</t>
  </si>
  <si>
    <t>YA:[FERC 219: Accumulated Other Comprehensive Income]</t>
  </si>
  <si>
    <t>YB:[0219001 - Other Comprehensive Income]</t>
  </si>
  <si>
    <t>YC:[0219002 - OCI Rollup Acct]</t>
  </si>
  <si>
    <t>YD:[0219005 - OCI Tax Effect Interest Rate]</t>
  </si>
  <si>
    <t>YE:[0219029 - OCI Grantor Unrealized GL]</t>
  </si>
  <si>
    <t>YF:[0219030 - OCI-Grantor Unreal GL Fed Tax]</t>
  </si>
  <si>
    <t>YG:[0219031 - OCI-Grantor Unreal GL St Tax]</t>
  </si>
  <si>
    <t>YH:[0219032 - OCI Rabbi-Unreal GL]</t>
  </si>
  <si>
    <t>YI:[0219046 - OCI-Interest Rate Hdgs Fed Tax]</t>
  </si>
  <si>
    <t>YJ:[0219047 - OCI - Interest Rate Hdgs St Tax]</t>
  </si>
  <si>
    <t>YK:[0219055 - Unappr Undistr Subsid Earnings]</t>
  </si>
  <si>
    <t>YL:[2191002 - OCI Rollup]</t>
  </si>
  <si>
    <t xml:space="preserve">     YM:[219 Subtotal]</t>
  </si>
  <si>
    <t>YN:[]</t>
  </si>
  <si>
    <t>YO:[FERC 221: Bonds]</t>
  </si>
  <si>
    <t>YP:[0221011 - Long-Term Debt]</t>
  </si>
  <si>
    <t>YQ:[0221018 - DEF 650M 2.40% 12/15/2031]</t>
  </si>
  <si>
    <t>YR:[0221019 - DEF 500M 3.00% 12/15/2051]</t>
  </si>
  <si>
    <t>YS:[0221046 - DEF FMB 600M 3.8% 7/17/28]</t>
  </si>
  <si>
    <t>YT:[0221047 - DEF FMB 400M 4.20% 7/15/48]</t>
  </si>
  <si>
    <t>YU:[0221085 - DEF 500M 5.95% 11/15/2052]</t>
  </si>
  <si>
    <t>YV:[0221089 - DEF LT FMB]</t>
  </si>
  <si>
    <t>YW:[0221091 - DEF BOND Q3-Q4 ISSUANCE]</t>
  </si>
  <si>
    <t>YX:[0221092 - DEF BOND Q1 Issuance Tranche 1]</t>
  </si>
  <si>
    <t>YY:[0221093 - DEF BOND Q1 Issuance Tranche 2]</t>
  </si>
  <si>
    <t>YZ:[0221098 - DEF LT bond-fixed rate]</t>
  </si>
  <si>
    <t>ZA:[0221099 - DEF LT bond-Floating rate]</t>
  </si>
  <si>
    <t>ZB:[0221100 - LT Debt - Unsec Float]</t>
  </si>
  <si>
    <t>ZC:[0221531 - PEF PCB 108.5M CITRUS 02A 1/27]</t>
  </si>
  <si>
    <t>ZD:[0221532 - PEF PCB 100.1M CITRUS 02B 1/22]</t>
  </si>
  <si>
    <t>ZE:[0221533 - PEF PCB 32.2M CITRUS 02C 01/18]</t>
  </si>
  <si>
    <t>ZF:[0221534 - PEF FMB 425M  4.8% 03/01/13]</t>
  </si>
  <si>
    <t>ZG:[0221535 - PEF FMB 225M 5.9% 03/01/33]</t>
  </si>
  <si>
    <t>ZH:[0221536 - PEF FMB 300M 5.1% 12/1/15]</t>
  </si>
  <si>
    <t>ZI:[0221537 - PEF FMB 500M 6.35% 09/15/2037]</t>
  </si>
  <si>
    <t>ZJ:[0221538 - PEF FMB 250M 5.80% 09/15/2017]</t>
  </si>
  <si>
    <t>ZK:[0221539 - PEF FMB 500M 5.65% 06/15/18]</t>
  </si>
  <si>
    <t>ZL:[0221541 - PEF FMB 250M  4.55% 04/1/20]</t>
  </si>
  <si>
    <t>ZM:[0221542 - PEF FMB 350M 5.65% 04/1/40]</t>
  </si>
  <si>
    <t>ZN:[0221564 - PEF FMB 300M 6.65% DUE 7/15/11]</t>
  </si>
  <si>
    <t>ZO:[0221565 - PEF FMB 1B  6.40% 06/15/38]</t>
  </si>
  <si>
    <t>ZP:[0221569 - DEF 400M 3.85% 11-15-42]</t>
  </si>
  <si>
    <t>ZQ:[0221571 - DEF 250M .65% 11-15-15]</t>
  </si>
  <si>
    <t xml:space="preserve">     ZR:[221 Subtotal]</t>
  </si>
  <si>
    <t>ZS:[]</t>
  </si>
  <si>
    <t>ZT:[FERC 224: Other Long-Term Debt]</t>
  </si>
  <si>
    <t>ZU:[0224043 - DEFR LTD]</t>
  </si>
  <si>
    <t>ZV:[0224101 - DEF 800M FLOATING 4/21/2024]</t>
  </si>
  <si>
    <t>ZW:[0224511 - PEF OTH LTD 150M 6.75% 02/2028]</t>
  </si>
  <si>
    <t>ZX:[0224095 - DEF OTH LTD 400M 2.1% 12/15/19]</t>
  </si>
  <si>
    <t>ZY:[0224096 - Long Term Debt - Sec Fix]</t>
  </si>
  <si>
    <t>ZZ:[0224097 - Long Term Debt - Sec Fix Offset]</t>
  </si>
  <si>
    <t>AAA:[0224251 - Current Portion of Unsec Float]</t>
  </si>
  <si>
    <t xml:space="preserve">     AAB:[224 Subtotal]</t>
  </si>
  <si>
    <t>AAC:[]</t>
  </si>
  <si>
    <t>AAD:[FERC 226: Unamort Discount on Long-Term Debt]</t>
  </si>
  <si>
    <t>AAE:[0226010 - DEFPFDEBTDISC]</t>
  </si>
  <si>
    <t>AAF:[0226018 -  DEF 650M UNAMDIS 2.4% 12/15/31]</t>
  </si>
  <si>
    <t>AAG:[0226019 -  DEF 500M UNAMDIS 3% 12/15/2051]</t>
  </si>
  <si>
    <t>AAH:[0226021 - Unamort Discount-Curr]</t>
  </si>
  <si>
    <t>AAI:[0226045 - DEF Long Term Debt Dis]</t>
  </si>
  <si>
    <t>AAJ:[0226046 - DEF UNAMDIS 600M 3.8% 7/15/28]</t>
  </si>
  <si>
    <t>AAK:[0226047 - DEF UNAMDIS 400M 4.20%]</t>
  </si>
  <si>
    <t>AAL:[0226085 - DEF 500M UNAMDIS 5.95% 11/2052]</t>
  </si>
  <si>
    <t>AAM:[0226089 - 2020 First Mortgage Bond]</t>
  </si>
  <si>
    <t>AAN:[0226091 - DEF 600M UNAMDIS 3.4% 10/1/46]</t>
  </si>
  <si>
    <t>AAO:[0226092 - DEFDEBTDISCOUNT #1]</t>
  </si>
  <si>
    <t>AAP:[0226093 - DEFDEBTDISCOUNT #2]</t>
  </si>
  <si>
    <t>AAQ:[0226098 - 2019 DEF Fixed Rate]</t>
  </si>
  <si>
    <t>AAR:[0226511 - PEF UNAMDIS 150M 6.75% 2/01/28]</t>
  </si>
  <si>
    <t>AAS:[0226534 - PEF UNAMDIS 425M 4.8% 03/01/13]</t>
  </si>
  <si>
    <t>AAT:[0226535 - PEF UNAMDIS 225M 5.9% 03/01/33]</t>
  </si>
  <si>
    <t>AAU:[0226536 - PEF UNAMDIS 300M 5.1% 12/1/15]</t>
  </si>
  <si>
    <t>AAV:[0226537 - PEF UNAMDIS 500M 6.35% 09/2037]</t>
  </si>
  <si>
    <t>AAW:[0226538 - PEF UNAMDIS 250M 5.80% 09/2017]</t>
  </si>
  <si>
    <t>AAX:[0226539 - PEF UNAMDIS 500M 5.65% 6/15/18]</t>
  </si>
  <si>
    <t>AAY:[0226541 - PEF UNAMDIS 250M 4.55% 04/2020]</t>
  </si>
  <si>
    <t>AAZ:[0226542 - PEF UNAMDIS 350M 5.65% 04/20403]</t>
  </si>
  <si>
    <t>ABA:[0226564 - PEF UNAMDIS 300M 6.65% 7/15/11]</t>
  </si>
  <si>
    <t>ABB:[0226565 - PEF UNAMDIS 1B 6.40% 6/15/38]</t>
  </si>
  <si>
    <t>ABC:[0226569- DEF UNAMDIS 400M 3.85 11-15-42]</t>
  </si>
  <si>
    <t>ABD:[0226571- DEF UNAMDIS 250M .65% 11-15-15]</t>
  </si>
  <si>
    <t>ABE:[0226700 - Unamort Debt Discount]</t>
  </si>
  <si>
    <t xml:space="preserve">     ABF:[226 Subtotal]</t>
  </si>
  <si>
    <t>ABG:[]</t>
  </si>
  <si>
    <t>ABH:[FERC 227: Obligations Under Capital Lease - Noncurrent]</t>
  </si>
  <si>
    <t>ABI:[0227101 - LT Capital Lease Obligation]</t>
  </si>
  <si>
    <t>ABJ:[0227104 - Cap Lease Noncurrent SPHQ]</t>
  </si>
  <si>
    <t>ABK:[0227105 - Cap Lease Noncurrent SH]</t>
  </si>
  <si>
    <t>ABL:[0227175 - LT Operating Lease Obligation]</t>
  </si>
  <si>
    <t xml:space="preserve">     ABM:[227 Subtotal]</t>
  </si>
  <si>
    <t>ABN:[]</t>
  </si>
  <si>
    <t>ABO:[FERC 228.1: Accumulated Provision for Property Insurance]</t>
  </si>
  <si>
    <t>ABP:[0228100 - Retail Unfd Storm Damage]</t>
  </si>
  <si>
    <t>ABQ:[0228101 - Wholsesale Storm Reserve]</t>
  </si>
  <si>
    <t xml:space="preserve">     ABR:[228.1 Subtotal]</t>
  </si>
  <si>
    <t>ABS:[FERC 228.2: Accumulated Provision for Injuries and Damages]</t>
  </si>
  <si>
    <t>ABT:[0228201 - Claim Reserve]</t>
  </si>
  <si>
    <t>ABU:[0228202 - Claim Reserve - ST]</t>
  </si>
  <si>
    <t>ABV:[0228250 - Inactive - Schm Worker'S Comp - Other]</t>
  </si>
  <si>
    <t>ABW:[0228280 - Schm Environmental]</t>
  </si>
  <si>
    <t xml:space="preserve">     ABX:[228.2 Subtotal]</t>
  </si>
  <si>
    <t>ABY:[FERC 228.3: Accumulated Provision for Pensions and Benefits]</t>
  </si>
  <si>
    <t>ABZ:[0228312 - Pension Rest]</t>
  </si>
  <si>
    <t>ACA:[0228314 - Schm Dpc Opeb FAS 106]</t>
  </si>
  <si>
    <t>ACB:[0228315 - Schm Opeb (Fas106)]</t>
  </si>
  <si>
    <t>ACC:[0228318 - OPEB Liability - FAS 106]</t>
  </si>
  <si>
    <t>ACD:[0228324 - Schm Dpc Pos Emp FAS 112]</t>
  </si>
  <si>
    <t>ACE:[0228325 - Schm Post Emp FAS 112]</t>
  </si>
  <si>
    <t>ACF:[0228340 - Nonqualified Plans Liability]</t>
  </si>
  <si>
    <t>ACG:[0228346 - Pension Liability - FAS 87]</t>
  </si>
  <si>
    <t>ACH:[0228347 - Pension Liab - FAS 87]</t>
  </si>
  <si>
    <t>ACI:[0228348 - Pension Liab - FAS 87(Cinergy)]</t>
  </si>
  <si>
    <t>ACJ:[0228349 - Accrued Pensions &amp; Other Post-Retirement Ben]</t>
  </si>
  <si>
    <t>ACK:[0253275 - Pension Liability - FAS 187 NQ]</t>
  </si>
  <si>
    <t xml:space="preserve">     ACL:[228.3 Subtotal]</t>
  </si>
  <si>
    <t>ACM:[FERC 228.4: Accumulated Misc Operating Provisions]</t>
  </si>
  <si>
    <t>ACN:[0228402 - Nuclear Refuel Outage #16]</t>
  </si>
  <si>
    <t>ACO:[0228403 - Deferred Serp -  Active Empl]</t>
  </si>
  <si>
    <t>ACP:[0228404 - Deferred Comp]</t>
  </si>
  <si>
    <t>ACQ:[0228405 - 2000 Class Deferred Compensat]</t>
  </si>
  <si>
    <t>ACR:[0228407 - Perf Share Sub Plan]</t>
  </si>
  <si>
    <t>ACS:[0228408 - Mgt Incentive Award Def]</t>
  </si>
  <si>
    <t>ACT:[0228413 - Nuclear EOL Costs]</t>
  </si>
  <si>
    <t>ACU:[0228440 - Reserve - MGP Sites FERC 228]</t>
  </si>
  <si>
    <t>ACV:[0228480 - Acc Prov Insurance-Environ]</t>
  </si>
  <si>
    <t xml:space="preserve">     ACW:[228.4 Subtotal]</t>
  </si>
  <si>
    <t xml:space="preserve">     ACX:[228 Subtotal]</t>
  </si>
  <si>
    <t>ACY:[]</t>
  </si>
  <si>
    <t>ACZ:[FERC 229: Accumulated Provisions for Rate Refunds]</t>
  </si>
  <si>
    <t>ADA:[0229010 - Accm Prv-Rate Refnd-Tax Ref]</t>
  </si>
  <si>
    <t>ADB:[0229003 - Wholesale - QF Energy]</t>
  </si>
  <si>
    <t xml:space="preserve">     ADC:[229 Subtotal]</t>
  </si>
  <si>
    <t>ADD:[]</t>
  </si>
  <si>
    <t>ADE:[FERC 230: Asset Retirement Obligations]</t>
  </si>
  <si>
    <t>ADF:[0230001 - FAS 143 ARO Liability ST]</t>
  </si>
  <si>
    <t>ADG:[0230105 - ARO Liability - Current]</t>
  </si>
  <si>
    <t>ADH:[0230315 - ARO Liability - Coal Ash]</t>
  </si>
  <si>
    <t>ADI:[0230999 - ARO Liability]</t>
  </si>
  <si>
    <t xml:space="preserve">     ADJ:[230 Subtotal]</t>
  </si>
  <si>
    <t>ADK:[]</t>
  </si>
  <si>
    <t>ADL:[FERC 232: Accounts Payable]</t>
  </si>
  <si>
    <t>ADM:[0232000 - A/P Vendors Payable]</t>
  </si>
  <si>
    <t>ADN:[0232001 - AP Corp Vendors Payable]</t>
  </si>
  <si>
    <t>ADO:[0232002 - A/P - Misc - Gen - Acctg]</t>
  </si>
  <si>
    <t>ADP:[0232004 - Vision Deduction]</t>
  </si>
  <si>
    <t>ADQ:[0232005 - Long Term Disability Deduction]</t>
  </si>
  <si>
    <t>ADR:[0232016 - AP PS8.9 Vendors Payable]</t>
  </si>
  <si>
    <t>ADS:[0232018- EAM Payables]</t>
  </si>
  <si>
    <t>ADT:[0232027 -AP-Fuel Financial Hedge]</t>
  </si>
  <si>
    <t>ADU:[0232031 - Treasury LC and MCF Fees]</t>
  </si>
  <si>
    <t>ADV:[0232039 - Payable 401K Incentive Match]</t>
  </si>
  <si>
    <t>ADW:[0232045 - Supp Life Deductions]</t>
  </si>
  <si>
    <t>ADX:[0232048 - Supp AD&amp;D Deduction]</t>
  </si>
  <si>
    <t>ADY:[0232049 - Medical &amp; HSA Deductions]</t>
  </si>
  <si>
    <t>ADZ:[0232052 - Medical Spending Acc Deduct]</t>
  </si>
  <si>
    <t>AEA:[0232053 - Dependent Spending Acct Deduct]</t>
  </si>
  <si>
    <t>AEB:[0232061 - Checks not presented - reclass]</t>
  </si>
  <si>
    <t>AEC:[0232067 - Dental Deductions]</t>
  </si>
  <si>
    <t>AED:[0232068 - Employee Parking Deductions]</t>
  </si>
  <si>
    <t>AEE:[0232103 - DEF Payable - NG Purchases]</t>
  </si>
  <si>
    <t>AEF:[0232105 - DEF Payable - NG Transport]</t>
  </si>
  <si>
    <t>AEG:[0232107 - DEF Payable - NG Fin Transact]</t>
  </si>
  <si>
    <t>AEH:[0232108 - DEF Cogen Payable]</t>
  </si>
  <si>
    <t>AEI:[0232109 - A/P BPM - Actual]</t>
  </si>
  <si>
    <t>AEJ:[0232120 - Vouchers Payable - Special]</t>
  </si>
  <si>
    <t>AEK:[0232125 - NRC Inspection Fee Pay]</t>
  </si>
  <si>
    <t>AEL:[0232150 - Accounts Payable - Stores]</t>
  </si>
  <si>
    <t>AEM:[0232151 - Accounts Payable - Stores]</t>
  </si>
  <si>
    <t>AEN:[0232155 - Accounts Payable - Stores CAS]</t>
  </si>
  <si>
    <t>AEO:[0232163 - Emission Allowance A/P]</t>
  </si>
  <si>
    <t>AEP:[0232170 - Accounts Payable - Coal]</t>
  </si>
  <si>
    <t>AEQ:[0232171 - Account Payable - Coal Accrual]</t>
  </si>
  <si>
    <t>AER:[0232175 - Limestone and Freight Payable]</t>
  </si>
  <si>
    <t>AES:[0232176 - Reagent Payable]</t>
  </si>
  <si>
    <t>AET:[0232177 - Generic By Products Payable]</t>
  </si>
  <si>
    <t>AEU:[0232178 - Accrued Settlements Payable]</t>
  </si>
  <si>
    <t>AEV:[0232180 - Accounts Payable - Oil Stocks]</t>
  </si>
  <si>
    <t>AEW:[0232181 - Natural Gas Payable]</t>
  </si>
  <si>
    <t>AEX:[0232190 - Coal Freight Payable]</t>
  </si>
  <si>
    <t>AEY:[0232195 - RAILCAR LEASE PAYABLE]</t>
  </si>
  <si>
    <t>AEZ:[0232199 - PowerPlan Coal Payable]</t>
  </si>
  <si>
    <t>AFA:[0232200 - Cbis Refund Payable]</t>
  </si>
  <si>
    <t>AFB:[0232222 - Test Fuel Payable]</t>
  </si>
  <si>
    <t>AFC:[0232270 - Passport Unvouchered Liability]</t>
  </si>
  <si>
    <t>AFD:[0232331 - A/P - ENERGY NEIGHBOR FUND]</t>
  </si>
  <si>
    <t>AFE:[0232332 - Photovoltaic Fund]</t>
  </si>
  <si>
    <t>AFF:[0232333 - A/P - FLEXCARE]</t>
  </si>
  <si>
    <t>AFG:[0232334 - A/P - Stock Loan Repay]</t>
  </si>
  <si>
    <t>AFH:[0232336 - Advance Payable NCEMPA]</t>
  </si>
  <si>
    <t>AFI:[0232337 - CR3 Joint Owner]</t>
  </si>
  <si>
    <t>AFJ:[0232338 - Payable - Int City Joint Owners]</t>
  </si>
  <si>
    <t>AFK:[0232402 - Collateral Liab]</t>
  </si>
  <si>
    <t>AFL:[0232410 - Transmission Payables]</t>
  </si>
  <si>
    <t>AFM:[0232460 - Bulk Power Marketing Payable]</t>
  </si>
  <si>
    <t>AFN:[0232480 - Co-Generation]</t>
  </si>
  <si>
    <t>AFO:[0232510 - Checks Not Presented]</t>
  </si>
  <si>
    <t>AFP:[0232892 - A/P Miscellaneous]</t>
  </si>
  <si>
    <t>AFQ:[0232993 - AP Off System]</t>
  </si>
  <si>
    <t>AFR:[0232996 -  Capital - Accruals]</t>
  </si>
  <si>
    <t xml:space="preserve">     AFS:[232 Subtotal]</t>
  </si>
  <si>
    <t>AFT:[]</t>
  </si>
  <si>
    <t>AFU:[FERC 233: Notes Payable to Associated Companies]</t>
  </si>
  <si>
    <t>AFV:[0233003 - IC LT Notes Pay]</t>
  </si>
  <si>
    <t>AFW:[0233150 - IC Moneypool - ST Notes Pay]</t>
  </si>
  <si>
    <t xml:space="preserve">     AFX:[233 Subtotal]</t>
  </si>
  <si>
    <t>AFY:[]</t>
  </si>
  <si>
    <t>AFZ:[FERC 234: Accounts Payable to Associated Companies]</t>
  </si>
  <si>
    <t>AGA:[0232232 - A/P Affiliates]</t>
  </si>
  <si>
    <t>AGB:[0234000 - IC Moneypool - ST Interest Pay]</t>
  </si>
  <si>
    <t>AGC:[0234010 - Intercompany Ap]</t>
  </si>
  <si>
    <t>AGD:[0234104 - IC Accounts Payable]</t>
  </si>
  <si>
    <t>AGE:[0234250 - IC Netting - Accts Payable (Nets Against 0146250 - IC Netting - A/R)]</t>
  </si>
  <si>
    <t>AGF:[0234350 - IC Netting - LT Accts Payable]</t>
  </si>
  <si>
    <t xml:space="preserve">     AGG:[234 Subtotal]</t>
  </si>
  <si>
    <t>AGH:[]</t>
  </si>
  <si>
    <t>AGI:[FERC 235: Customer Deposits]</t>
  </si>
  <si>
    <t>AGJ:[0235002 - CD Active]</t>
  </si>
  <si>
    <t>AGK:[0235003 - CD Inactive]</t>
  </si>
  <si>
    <t>AGL:[0235110 - Cust Dep For Srvc - Edp Billing]</t>
  </si>
  <si>
    <t xml:space="preserve">     AGM:[235 Subtotal]</t>
  </si>
  <si>
    <t>AGN:[]</t>
  </si>
  <si>
    <t>AGO:[FERC 236: Taxes Accrued]</t>
  </si>
  <si>
    <t>AGP:[0236000 - NC Prop Tax - Electric]</t>
  </si>
  <si>
    <t>AGQ:[0236001 - State It Payable Other]</t>
  </si>
  <si>
    <t>AGR:[0236020 - FAS 5 Non-Income Tax Reserves]</t>
  </si>
  <si>
    <t>AGS:[0236040 NC Prop Tax - Misc Non-Util]</t>
  </si>
  <si>
    <t>AGT:[0236041 - Accrued Property Tax]</t>
  </si>
  <si>
    <t>AGU:[0236100 - Franchise Tax - Electric]</t>
  </si>
  <si>
    <t>AGV:[0236123 - Fl Prop Tax - Electric]</t>
  </si>
  <si>
    <t>AGW:[0236131 - FL FRANCHISE TX ACCRUAL]</t>
  </si>
  <si>
    <t>AGX:[0236135 - FL Reg Assessment - Electric]</t>
  </si>
  <si>
    <t>AGY:[0236150 - St/Local Unemployment Tax Liab]</t>
  </si>
  <si>
    <t>AGZ:[0236360 - SC Property Tax Electric]</t>
  </si>
  <si>
    <t>AHA:[0236700 - Employer FICA Tax Liab]</t>
  </si>
  <si>
    <t>AHB:[0236701 - CARES ACT Accural of Deferred Payment of Employer Share of Payroll Tax]</t>
  </si>
  <si>
    <t>AHC:[0236750 - Federal Unemployment Tax Liab]</t>
  </si>
  <si>
    <t>AHD:[0236801 - Accrued Gross Receipts Tax]</t>
  </si>
  <si>
    <t>AHE:[0236831 - Misc. Taxes &amp; Interest]</t>
  </si>
  <si>
    <t>AHF:[0236906 - Sales and Use Tax Payable]</t>
  </si>
  <si>
    <t>AHG:[0236918 - Accr Ad Valorem Tax 2006]</t>
  </si>
  <si>
    <t>AHH:[0236926 - LT Tax Reclass Fed]</t>
  </si>
  <si>
    <t>AHI:[0236927 - LT Tax Reclass State]</t>
  </si>
  <si>
    <t>AHJ:[0236940 - Curr Tax Reclass Acct State Cr]</t>
  </si>
  <si>
    <t>AHK:[0236942 - State Inc Tax Payable - Prior Yrs LT]</t>
  </si>
  <si>
    <t>AHL:[0236943 - State Inc Tax Pay-Prior Years]</t>
  </si>
  <si>
    <t>AHM:[0236953 - LT Liability: State UTP]</t>
  </si>
  <si>
    <t>AHN:[0236960 - SC Inc Tax Payable-Prior Yr]</t>
  </si>
  <si>
    <t>AHO:[0236965 - Accrued SIT - Prior Year]</t>
  </si>
  <si>
    <t>AHP:[0236980 - Current Tax Reclass Account Fed Cr]</t>
  </si>
  <si>
    <t>AHQ:[0236981 - Fed Inc Tax Payable - Prev Yr]</t>
  </si>
  <si>
    <t>AHR:[0236983 - Fed Inc Tax Payable - Prior Yrs]</t>
  </si>
  <si>
    <t>AHS:[0236986 - Fed Inc Payable - PY LT 08-09]</t>
  </si>
  <si>
    <t>AHT:[0236988 - LT Liability ST UTP PGN]</t>
  </si>
  <si>
    <t>AHU:[0236989 - LT Liability Fed UTP PGN]</t>
  </si>
  <si>
    <t>AHV:[0236990 - Fed Inc Tax Payable - Current]</t>
  </si>
  <si>
    <t>AHW:[0236992 - Current Liability UTP - Fed]</t>
  </si>
  <si>
    <t>AHX:[0236993 - LT Liability Federal UTP 08-09 Year]</t>
  </si>
  <si>
    <t xml:space="preserve">     AHY:[236 Subtotal]</t>
  </si>
  <si>
    <t>AHZ:[]</t>
  </si>
  <si>
    <t>AIA:[FERC 237: Interest Accrued]</t>
  </si>
  <si>
    <t>AIB:[0237038 - LT Interest Accrued]</t>
  </si>
  <si>
    <t>AIC:[0237039 - Cur Int Accrued - Tax]</t>
  </si>
  <si>
    <t>AID:[0237041 - FERC Interconnect Interest LT]</t>
  </si>
  <si>
    <t>AIE:[0237011 - Int Payable - Notes - Non-Reg]</t>
  </si>
  <si>
    <t>AIG:[0237110 - Bonds Interest Payable]</t>
  </si>
  <si>
    <t>AIH:[0237200 - Cur Liability Interest accrued]</t>
  </si>
  <si>
    <t>AII:[0237222 - Int Accr Cust Dep FLA]</t>
  </si>
  <si>
    <t>AIJ:[0237418 - Other Current Liabilities]</t>
  </si>
  <si>
    <t>AIK:[0237460 - Interest Payable]</t>
  </si>
  <si>
    <t>AIL:[0237510 - Bonds Interest Payable]</t>
  </si>
  <si>
    <t xml:space="preserve">     AIM:[237 Subtotal]</t>
  </si>
  <si>
    <t>AIN:[]</t>
  </si>
  <si>
    <t>AIO:[FERC 239: Matured Long-Term Debt]</t>
  </si>
  <si>
    <t>AIP:[Placeholder for current portion of LTD]</t>
  </si>
  <si>
    <t xml:space="preserve">     AIQ:[239 Subtotal]</t>
  </si>
  <si>
    <t>AIR:[]</t>
  </si>
  <si>
    <t>AIS:[FERC 241: Tax Collections Payable]</t>
  </si>
  <si>
    <t>AIT:[0241110 - State Income Tax Wh - Employee]</t>
  </si>
  <si>
    <t>AIU:[0241142 - ST SALES TAX SERV-REV 7%]</t>
  </si>
  <si>
    <t>AIV:[0241150 - Fed Inc Tax Wh - employee]</t>
  </si>
  <si>
    <t>AIW:[0241160 - FICA Withheld - Employee]</t>
  </si>
  <si>
    <t>AIX:[0241310 - SC State Sales Tax on Elc Energy]</t>
  </si>
  <si>
    <t>AIY:[0241320 - NC State Sales Tx on Elc Enrgy]</t>
  </si>
  <si>
    <t>AIZ:[0241335 - Local Taxes Withheld]</t>
  </si>
  <si>
    <t>AJA:[0241348 - Franchise Fees Payable]</t>
  </si>
  <si>
    <t>AJB:[0241800 - Utility Tax - County]</t>
  </si>
  <si>
    <t>AJC:[0241900 - TX COL PAY-FL Muni Utility Tax]</t>
  </si>
  <si>
    <t>AJD:[0241990 - GRT Payable Additional 2.6%]</t>
  </si>
  <si>
    <t xml:space="preserve">     AJE:[241 Subtotal]</t>
  </si>
  <si>
    <t>AJF:[]</t>
  </si>
  <si>
    <t>AJG:[FERC 242: Misc Current and Accrued Liabilities]</t>
  </si>
  <si>
    <t>AJH:[0242003 - Imbalance Payable - Oba]</t>
  </si>
  <si>
    <t>AJI:[0242004 - Imbalance Payable - Park/Lend]</t>
  </si>
  <si>
    <t>AJJ:[0242033 - Wages Payable - Accrual]</t>
  </si>
  <si>
    <t>AJK:[0242035 -  Unearned Premiums]</t>
  </si>
  <si>
    <t>AJL:[0242051 - FERC Interconnect Deposits LT]</t>
  </si>
  <si>
    <t>AJM:[0242054 - State Interconnect Deposits LT]</t>
  </si>
  <si>
    <t>AJN:[0242110 - Contract Retentions]</t>
  </si>
  <si>
    <t>AJO:[0242152 - Solar Interconnect Deposits]</t>
  </si>
  <si>
    <t>AJP:[0242160 - Current Liabilities of VIEs]</t>
  </si>
  <si>
    <t>AJQ:[0242200 - Misc C&amp;A Liab Incentives]</t>
  </si>
  <si>
    <t>AJR:[0242210 - Accrued Salaries &amp; Wages]</t>
  </si>
  <si>
    <t>AJS:[0242215 - Severance Reserve/Accrual]</t>
  </si>
  <si>
    <t>AJT:[0242216 - Severance Accrual Purchase Acctg]</t>
  </si>
  <si>
    <t>AJU:[0242217 - Severance Reserve]</t>
  </si>
  <si>
    <t>AJV:[0242220 - Legal Employee Deductions]</t>
  </si>
  <si>
    <t>AJW:[0242320 - Transmission Open Acc-Deposits]</t>
  </si>
  <si>
    <t>AJX:[0242390 - CURR&amp;ACCR LIAB-FPC LTD]</t>
  </si>
  <si>
    <t>AJY:[0242391 - A/P COAL &amp; OIL Commitments]</t>
  </si>
  <si>
    <t>AJZ:[0242392 - Bargaining Unit Dental Reserve]</t>
  </si>
  <si>
    <t>AKA:[0242393 - Misc C&amp;A Liab Def Vacation]</t>
  </si>
  <si>
    <t>AKB:[0242395 - CUR&amp;ACCR LIAB MED/DTL INS ACT]</t>
  </si>
  <si>
    <t>AKC:[0242396 - CURR&amp;ACCR LIAB-WORKERS COMP]</t>
  </si>
  <si>
    <t>AKD:[0242397 - IRU INDEMNIFICATION -ST]</t>
  </si>
  <si>
    <t>AKE:[0242398 - CURR&amp;ACCR LIAB MISC]</t>
  </si>
  <si>
    <t>AKF:[0242410 - Prov - Cumulative Div Pref and Pref Stk -]</t>
  </si>
  <si>
    <t>AKG:[0242440 - Cash Coll &amp; Contribution to Trustee]</t>
  </si>
  <si>
    <t>AKH:[0242450 - Collections From Payroll - Misc]</t>
  </si>
  <si>
    <t>AKI:[0242460 - Prov For Incentive Ben Prog]</t>
  </si>
  <si>
    <t>AKJ:[0242461 - Prior Year Incentive Accrual]</t>
  </si>
  <si>
    <t>AKK:[0242481 - Div Reinvest Pending Payable]</t>
  </si>
  <si>
    <t>AKL:[0242490 - Vacation Carryover]</t>
  </si>
  <si>
    <t>AKM:[0242540 - Escheaments Payable]</t>
  </si>
  <si>
    <t>AKN:[0242650 - Accrued Payable - Other]</t>
  </si>
  <si>
    <t>AKO:[0242690 - Executive Incentive Accrual]</t>
  </si>
  <si>
    <t>AKP:[0242797 - NQ Pension Current FPC SERP/ND]</t>
  </si>
  <si>
    <t>AKQ:[0242803 - Deferred Rent]</t>
  </si>
  <si>
    <t>AKR:[0242890 - Deferred Rev Pay - Fuel]</t>
  </si>
  <si>
    <t>AKS:[0242897 - NC Pension Liability - FAS 87]</t>
  </si>
  <si>
    <t>AKT:[0242898 - OPEB Current Liability]</t>
  </si>
  <si>
    <t>AKU:[0242899 - FAS 112 Currently Liability]</t>
  </si>
  <si>
    <t>AKV:[0242988 - Reg Liability Current]</t>
  </si>
  <si>
    <t>AKW:[0242997 - Misc. Liab - FAS 87 NQ]</t>
  </si>
  <si>
    <t>AKX:[0242999 - Misc Liab - FAS 112]</t>
  </si>
  <si>
    <t xml:space="preserve">     AKY:[242 Subtotal]</t>
  </si>
  <si>
    <t>AKZ:[]</t>
  </si>
  <si>
    <t>ALA:[FERC 243: Obligations Under Capital Leases-Current]</t>
  </si>
  <si>
    <t>ALB:[0242175 - Curr Operating Lease Oblig]</t>
  </si>
  <si>
    <t>ALC:[0243105 - Current Portion of Cap Lease Obligation]</t>
  </si>
  <si>
    <t>ALD:[0243106 - Cap Lease Current SPHQ]</t>
  </si>
  <si>
    <t>ALE:[0243107 - Cap Lease Current SH]</t>
  </si>
  <si>
    <t xml:space="preserve">     ALF:[243 Subtotal]</t>
  </si>
  <si>
    <t>ALG:[]</t>
  </si>
  <si>
    <t>ALH:[FERC 244: Derivatives Instrument Liabilities]</t>
  </si>
  <si>
    <t>ALI:[0244005 - Derivative Instr - Regulatory ST]</t>
  </si>
  <si>
    <t>ALJ:[0244006 - Derivative Instr - Regulatory LT]</t>
  </si>
  <si>
    <t>ALK:[0244007 - Accrued Interest Exp-Swaps-Reg]</t>
  </si>
  <si>
    <t>ALL:[0244010 - NDTF Derivative Options]</t>
  </si>
  <si>
    <t>ALM:[244 Subtotal]</t>
  </si>
  <si>
    <t>ALN:[]</t>
  </si>
  <si>
    <t>ALO:[]</t>
  </si>
  <si>
    <t>ALP:[FERC 245: Derivatives Instrument Liabilities-Hedges]</t>
  </si>
  <si>
    <t>ALQ:[0245001 - 3rd Party Derivative Liability Current]</t>
  </si>
  <si>
    <t>ALR:[0245002 - 3rd Party Derivative Liability Noncurren]</t>
  </si>
  <si>
    <t xml:space="preserve">     ALS:[245 Subtotal]</t>
  </si>
  <si>
    <t>ALT:[]</t>
  </si>
  <si>
    <t>ALU:[FERC 252: Customer Advances for Construction]</t>
  </si>
  <si>
    <t>ALV:[0224045 - FERC Interconnect Liability]</t>
  </si>
  <si>
    <t>ALW:[0252001 - Cust Adv For Construction]</t>
  </si>
  <si>
    <t>ALX:[0252120 - Reserve Capacity]</t>
  </si>
  <si>
    <t>ALY:[0252400 - Customer Advances ST]</t>
  </si>
  <si>
    <t xml:space="preserve">     ALZ:[252 Subtotal]</t>
  </si>
  <si>
    <t>AMA:[]</t>
  </si>
  <si>
    <t>AMB:[FERC 253: Other Deferred Credits]</t>
  </si>
  <si>
    <t>AMC:[0253008 - Pole Attach - Deferred Revenue]</t>
  </si>
  <si>
    <t>AMD:[0253035 - Misc Def Cr - Genl Acctg]</t>
  </si>
  <si>
    <t>AME:[0253037 - LT Liab - Current Portion]</t>
  </si>
  <si>
    <t>AMF:[0253039 - Deferred Revenue]</t>
  </si>
  <si>
    <t>AMG:[0253043 - OPEB - FAS 106 Grantor Trust]</t>
  </si>
  <si>
    <t>AMH:[0253049 - Int on Tax Deficiency - LT Liab]</t>
  </si>
  <si>
    <t>AMI:[0253053 - OTH DEF Credit - Smart Grid]</t>
  </si>
  <si>
    <t>AMJ:[0253062 - Long Term Def Rev-OL]</t>
  </si>
  <si>
    <t>AMK:[0253070 - Reserve - MGP Sites]</t>
  </si>
  <si>
    <t>AML:[0253082 - OTH DEFER CR MISCELLANEOUS]</t>
  </si>
  <si>
    <t>AMM:[0253084 - IRU INDEMNIFICATION -LT]</t>
  </si>
  <si>
    <t>AMN:[0253085 - Other Long Term Liabilities]</t>
  </si>
  <si>
    <t>AMO:[2531006 - Defr Cr - A/R A/P Elim Diff]</t>
  </si>
  <si>
    <t>AMP:[2531008 - Defr Cr - Other Bal Sheet Elim Diff]</t>
  </si>
  <si>
    <t>AMQ:[0253400 - BARTOW LTSA]</t>
  </si>
  <si>
    <t>AMR:[0253401 - HINES LTSA]</t>
  </si>
  <si>
    <t>AMS:[0253403 - Citrus County LTSA Def Liab]</t>
  </si>
  <si>
    <t>AMT:[0253620 - SCHM Executive Savings Pln-Stk]</t>
  </si>
  <si>
    <t>AMU:[0253630 - Schm Exec Cash Bal Plan]</t>
  </si>
  <si>
    <t>AMV:[0253690 - Pension Deferred Credits]</t>
  </si>
  <si>
    <t>AMW:[0253890 - SCHM Tax &amp; S/L for Surplus Mat'l]</t>
  </si>
  <si>
    <t>AMX:[0253910 - Pole Attach - Advance Billing]</t>
  </si>
  <si>
    <t>AMY:[0253920 - Other Deferred Credits]</t>
  </si>
  <si>
    <t>AMZ:[0253990 - Deferred Prepaid Ef - Lighting]</t>
  </si>
  <si>
    <t>ANA:[0253955 - Short-Term Guarantee Obligations]</t>
  </si>
  <si>
    <t xml:space="preserve">     ANB:[253 Subtotal]</t>
  </si>
  <si>
    <t>ANC:[]</t>
  </si>
  <si>
    <t>ANE:[FERC 254: Other Regulatory Liabilities]</t>
  </si>
  <si>
    <t>ANF:[0254002 - Interest Rate Swap Reg Liability]</t>
  </si>
  <si>
    <t>ANG:[0254015 - Reg Liab MTM Fuel ST]</t>
  </si>
  <si>
    <t>ANH:[0254016 - Deferred SPP]</t>
  </si>
  <si>
    <t>ANI:[0254020 - Auctioned S02 Allowance]</t>
  </si>
  <si>
    <t>ANJ:[0254024 - Def CR3 Liab - Depr &amp; Prop Tax]</t>
  </si>
  <si>
    <t>ANK:[0254031 - CR4&amp;5 Accelerated Depreciation]</t>
  </si>
  <si>
    <t>ANL:[0254036 - Regulatory  Liability - Excess Fed ADIT]</t>
  </si>
  <si>
    <t>ANM:[0254038 - Excess ADIT Grossup LT]</t>
  </si>
  <si>
    <t>ANN:[0254059 -DOE Settlement Reg Liability]</t>
  </si>
  <si>
    <t>ANO:[0254060 - DEF Tax Savings Reg Liability]</t>
  </si>
  <si>
    <t>ANP:[0254061 -  Deferred PTCs]</t>
  </si>
  <si>
    <t>ANQ:[0254087 - Regulatory Liability - CR 4&amp;5 Amort.]</t>
  </si>
  <si>
    <t>ANR:[02540XX - Regulatory Liability - OATT FIT]</t>
  </si>
  <si>
    <t>ANS:[0254100 - Regulatory Liablility - Inc Tax]</t>
  </si>
  <si>
    <t>ANT:[0254101 - Deferred Regulatory Liability]</t>
  </si>
  <si>
    <t>ANU:[0254250 - NC REC Liability - Retail]</t>
  </si>
  <si>
    <t>ANV:[0254310 - Deferred Fuel Settlements]</t>
  </si>
  <si>
    <t>ANW:[0254311 - Deferred Fuel Revenue]</t>
  </si>
  <si>
    <t>ANX:[0254312 - Deferred GPIF - Reg Liab Fuel]</t>
  </si>
  <si>
    <t>ANY:[0254313 - Deferred Fuel - PY]</t>
  </si>
  <si>
    <t>ANZ:[0254315 - DOE Settlement (Apr 2022 moved to 254059 in May 2022)]</t>
  </si>
  <si>
    <t>AOA:[0254316 - Deferred Energy Conservation]</t>
  </si>
  <si>
    <t>AOB:[0254317 - Deferred Environmental Cost Recovery]</t>
  </si>
  <si>
    <t>AOC:[0254318 - Deferred Property Gains/Losses - FL]</t>
  </si>
  <si>
    <t>AOD:[0254320 - Deferred Capacity Curr Yr]</t>
  </si>
  <si>
    <t>AOE:[0254321 - Deferred Capacity - Prior Yr]</t>
  </si>
  <si>
    <t>AOF:[0254401 - DSM Energy Efficiency]</t>
  </si>
  <si>
    <t>AOG:[0254402 - SC Historical DSM]</t>
  </si>
  <si>
    <t>AOH:[0254689 - Reg Liability - OPEB Medical]</t>
  </si>
  <si>
    <t>AOI:[0254690 - Reg Liability - OPEB Life]</t>
  </si>
  <si>
    <t>AOJ:[0254700 - Blank - Forecast Placeholder]</t>
  </si>
  <si>
    <t>AOK:[0254750 - Blank - Forecast Placeholder]</t>
  </si>
  <si>
    <t>AOL:[0254760 - Tax Savings Reg Liab - Retail 2022 Settlement]</t>
  </si>
  <si>
    <t>AOM:[0254800 - Reg Liability MTM Fuel LT]</t>
  </si>
  <si>
    <t>AON:[0254914 - NDT - Qual - Unreal Gains]</t>
  </si>
  <si>
    <t>AOO:[0254980 - Open Interest Rate Swap Cur Reg Liab]</t>
  </si>
  <si>
    <t>AOP:[0254988 - Current Regulatory Liabilities ("Excess Fed ADIT")]</t>
  </si>
  <si>
    <t>AOQ:[0254991 - Aro Reg Liab - Book Depr]</t>
  </si>
  <si>
    <t>AOS:[0254999 - Reg Liab COR reclass from A/D]</t>
  </si>
  <si>
    <t xml:space="preserve">     AOT:[254 Subtotal]</t>
  </si>
  <si>
    <t>AOU:[]</t>
  </si>
  <si>
    <t>AOV:[FERC 255: Accumulated Deferred Investment Tax Credits]</t>
  </si>
  <si>
    <t>AOW:[0255000 - Accum Def Inv Tax Credits]</t>
  </si>
  <si>
    <t>AOX:[0255001 - Def ITC - No Normalization]</t>
  </si>
  <si>
    <t xml:space="preserve">     AOY:[255 Subtotal]</t>
  </si>
  <si>
    <t>AOZ:[]</t>
  </si>
  <si>
    <t>APA:[FERC 281: Accumulated Deferred Income Taxes - Accelerated Amort Property]</t>
  </si>
  <si>
    <t>APB:[0281200 - Deferred Federal Income Tax]</t>
  </si>
  <si>
    <t>APC:[0281201 - Deferred State Income Tax]</t>
  </si>
  <si>
    <t>APD:[0281300 - Deferred FIT - Current]</t>
  </si>
  <si>
    <t>APE:[0281301 - Deferred SIT - Current]</t>
  </si>
  <si>
    <t xml:space="preserve">     APF:[281 Subtotal]</t>
  </si>
  <si>
    <t>APG:[]</t>
  </si>
  <si>
    <t>APH:[FERC 282: Accumulated Deferred Income Taxes - Other Property]</t>
  </si>
  <si>
    <t>API:[0282005 - LT FIN48 Noncur Prop DTL - FED]</t>
  </si>
  <si>
    <t>APJ:[0282006 - LT FIN48 Noncur Prop DTL - FL]</t>
  </si>
  <si>
    <t>APK:[0282100 - Adit: PpandE: Federal Taxes]</t>
  </si>
  <si>
    <t>APL:[0282101 - Adit: PpandE: State Taxes]</t>
  </si>
  <si>
    <t>APM:[0282103 - LT Def tax liability: state-282]</t>
  </si>
  <si>
    <t>APN:[0282104 - LT Def tax liability - Fed(282)]</t>
  </si>
  <si>
    <t xml:space="preserve">     APO:[282 Subtotal]</t>
  </si>
  <si>
    <t>APP:[]</t>
  </si>
  <si>
    <t>APQ:[FERC 283: Accumulated Deferred Income Taxes - Other]</t>
  </si>
  <si>
    <t>APR:[0283011 - Current Portion DIT]</t>
  </si>
  <si>
    <t>APS:[0283012 - Current Portion - DSIT]</t>
  </si>
  <si>
    <t>APT:[0283013 - Current DTL - FED]</t>
  </si>
  <si>
    <t>APU:[0283014 - Current DTL - FL]</t>
  </si>
  <si>
    <t>APV:[0283100 - Adit: Other: Federal Taxes]</t>
  </si>
  <si>
    <t>APW:[0283101 - Adit: Other: State Taxes]</t>
  </si>
  <si>
    <t>APX:[0283102 - LT Def tax liability: Fed-283]</t>
  </si>
  <si>
    <t>APY:[0283103 - LT Def tax liability: state-283]</t>
  </si>
  <si>
    <t xml:space="preserve">     APZ:[283 Subtotal]</t>
  </si>
  <si>
    <t>AQA:[]</t>
  </si>
  <si>
    <t>AQB:[EndMethodCalls]</t>
  </si>
  <si>
    <t>AQC:[]</t>
  </si>
  <si>
    <t>AQD:[Total Liabilities]</t>
  </si>
  <si>
    <t>AQE:[]</t>
  </si>
  <si>
    <t>AQF:[Assets - Liabilities]</t>
  </si>
  <si>
    <t>AQG:[if]</t>
  </si>
  <si>
    <t>AQH:[Difference]</t>
  </si>
  <si>
    <t>AQI:[end if]</t>
  </si>
  <si>
    <t>AQJ:[]</t>
  </si>
  <si>
    <t>AQK:[]</t>
  </si>
  <si>
    <t>AQL:[Reconciliation:]</t>
  </si>
  <si>
    <t>AQM:[]</t>
  </si>
  <si>
    <t>AQN:[Total Assets (Published Financial Model BS)]</t>
  </si>
  <si>
    <t>AQO:[Total Liabilities (Published Financial Model BS)]</t>
  </si>
  <si>
    <t>AQP:[]</t>
  </si>
  <si>
    <t>AQQ:[Actuals:]</t>
  </si>
  <si>
    <t>AQR:[if]</t>
  </si>
  <si>
    <t>AQS:[Total Assets (Sum Here)]</t>
  </si>
  <si>
    <t>AQT:[Total Assets (Published Account Details)]</t>
  </si>
  <si>
    <t xml:space="preserve">     AQU:[Variance]</t>
  </si>
  <si>
    <t>AQV:[]</t>
  </si>
  <si>
    <t>AQW:[Total Liabilities (Sum Here)]</t>
  </si>
  <si>
    <t>AQX:[Total Liabilities (Published Account Details)]</t>
  </si>
  <si>
    <t xml:space="preserve">     AQY:[Variance]</t>
  </si>
  <si>
    <t>AQZ:[Forecast Activity:]</t>
  </si>
  <si>
    <t>ARA:[else]</t>
  </si>
  <si>
    <t>ARB:[Total Assets (previous ending)]</t>
  </si>
  <si>
    <t>ARC:[Total Assets (Above)(Change)]</t>
  </si>
  <si>
    <t>ARD:[Total Assets (Published Financial Model BS)(Change)]</t>
  </si>
  <si>
    <t xml:space="preserve">     ARE:[Variance]</t>
  </si>
  <si>
    <t>ARF:[]</t>
  </si>
  <si>
    <t>ARG:[Total Liabilities (previous ending)]</t>
  </si>
  <si>
    <t>ARH:[Total Liabilities (Above)(Change)]</t>
  </si>
  <si>
    <t>ARI:[Total Liabilities (Published Financial Model BS)(Change)]</t>
  </si>
  <si>
    <t xml:space="preserve">     ARJ:[Variance]</t>
  </si>
  <si>
    <t>ARK:[end if]</t>
  </si>
  <si>
    <t>ARL:[Total Assets (Sum Here)]</t>
  </si>
  <si>
    <t>ARM:[Total Assets (Published Source Data)]</t>
  </si>
  <si>
    <t xml:space="preserve">     ARN:[Variance]</t>
  </si>
  <si>
    <t>ARO:[]</t>
  </si>
  <si>
    <t>ARP:[if]</t>
  </si>
  <si>
    <t xml:space="preserve">          ARQ:[(-) 0108301 - Accum Depreciation COR (Model= Liability)]</t>
  </si>
  <si>
    <t xml:space="preserve">          ARR:[(-) 0190001 - Adit: Prepaid: Federal Taxes (Model= Liability)]</t>
  </si>
  <si>
    <t xml:space="preserve">          ARS:[(-) 0190002 - Adit: Prepaid: State Taxes (Model= Liability)]</t>
  </si>
  <si>
    <t xml:space="preserve">          ART:[(+) 0254100 - Regulatory Liablility - Inc Tax (Model= Asset)]</t>
  </si>
  <si>
    <t xml:space="preserve">               ARU:[Unexplained (Actuals)]</t>
  </si>
  <si>
    <t>ARV:[else]</t>
  </si>
  <si>
    <t>ARW:[]</t>
  </si>
  <si>
    <t>ARX:[end if]</t>
  </si>
  <si>
    <t xml:space="preserve">               ARY:[Unexplained]</t>
  </si>
  <si>
    <t>ARZ:[]</t>
  </si>
  <si>
    <t>ASA:[]</t>
  </si>
  <si>
    <t>ASB:[Total Liabilities (Sum Here)]</t>
  </si>
  <si>
    <t>ASC:[Total Liabilities (Published Source Data)]</t>
  </si>
  <si>
    <t xml:space="preserve">     ASD:[Variance]</t>
  </si>
  <si>
    <t>ASE:[if]</t>
  </si>
  <si>
    <t xml:space="preserve">          ASF:[(+) 0108301 - Accum Depreciation COR (Model= Liability)]</t>
  </si>
  <si>
    <t xml:space="preserve">          ASG:[(+) 0190001 - Adit: Prepaid: Federal Taxes (Model= Liability)]</t>
  </si>
  <si>
    <t xml:space="preserve">          ASH:[(+) 0190002 - Adit: Prepaid: State Taxes (Model= Liability)]</t>
  </si>
  <si>
    <t xml:space="preserve">          ASI:[(-) 0254100 - Regulatory Liablility - Inc Tax (Model= Asset)]</t>
  </si>
  <si>
    <t xml:space="preserve">          ASJ:[(-) 0439300 - ADJUST TO R/E]</t>
  </si>
  <si>
    <t xml:space="preserve">          ASK:[(-) 0438110 - Subs Dividend Declared]</t>
  </si>
  <si>
    <t xml:space="preserve">               ASL:[Unexplained]</t>
  </si>
  <si>
    <t>ASM:[end if]</t>
  </si>
  <si>
    <t>ASN:[]</t>
  </si>
  <si>
    <t>ASO:[]</t>
  </si>
  <si>
    <t>ASP:[Asset-Liability Variance (rounded)]</t>
  </si>
  <si>
    <t>ASQ:[Unexplained Asset Variance (rounded)]</t>
  </si>
  <si>
    <t>ASR:[if]</t>
  </si>
  <si>
    <t>ASS:[Highlight cell if any variance]</t>
  </si>
  <si>
    <t>AST:[Highlight report if any variance]</t>
  </si>
  <si>
    <t>ASU:[end if]</t>
  </si>
  <si>
    <t>ASV:[]</t>
  </si>
  <si>
    <t>ASW:[Unexplained Liability Variance (rounded)]</t>
  </si>
  <si>
    <t>ASX:[if]</t>
  </si>
  <si>
    <t>ASY:[Highlight cell if any variance]</t>
  </si>
  <si>
    <t>ASZ:[Highlight report if any variance]</t>
  </si>
  <si>
    <t>ATA:[end if]</t>
  </si>
  <si>
    <t>ATB:[]</t>
  </si>
  <si>
    <t>ATC:[end if]</t>
  </si>
  <si>
    <t>ATD:[]</t>
  </si>
  <si>
    <t>ATE:[end if]</t>
  </si>
  <si>
    <t>ATF:[Working Capital:]</t>
  </si>
  <si>
    <t>ATG:[Working Capital Assets]</t>
  </si>
  <si>
    <t>ATH:[Working Capital Liabilities]</t>
  </si>
  <si>
    <t xml:space="preserve">     ATI:[Total Working Capital]</t>
  </si>
  <si>
    <t>ATJ:[Rate Base]</t>
  </si>
  <si>
    <t>ATK:[EPIS]</t>
  </si>
  <si>
    <t>ATL:[Acc. Depreciation]</t>
  </si>
  <si>
    <t>ATM:[PHFU]</t>
  </si>
  <si>
    <t>ATN:[CWIP]</t>
  </si>
  <si>
    <t>ATO:[Working Capital]</t>
  </si>
  <si>
    <t xml:space="preserve">     ATP:[Total Rate Base]</t>
  </si>
  <si>
    <t>ATQ:[Capital Structure]</t>
  </si>
  <si>
    <t>ATR:[Common Equity]</t>
  </si>
  <si>
    <t>ATS:[Long-Term Debt]</t>
  </si>
  <si>
    <t>ATT:[Short-Term Debt]</t>
  </si>
  <si>
    <t>ATU:[Current Portion of LT Debt]</t>
  </si>
  <si>
    <t>ATV:[Customer Deposits]</t>
  </si>
  <si>
    <t>ATW:[ITC]</t>
  </si>
  <si>
    <t>ATX:[Deferred Income Taxes]</t>
  </si>
  <si>
    <t>ATY:[Excess Deferred Tax Liability]</t>
  </si>
  <si>
    <t>ATZ:[FAS 109 DIT]</t>
  </si>
  <si>
    <t xml:space="preserve">     AUA:[Total Capital Structure]</t>
  </si>
  <si>
    <t>AUB:[]</t>
  </si>
  <si>
    <t>AUC:[]</t>
  </si>
  <si>
    <t>B:[Start Method]</t>
  </si>
  <si>
    <t>C:[Per Books]</t>
  </si>
  <si>
    <t>D:[Adjustments]</t>
  </si>
  <si>
    <t>E:[Per Books Adjusted]</t>
  </si>
  <si>
    <t>F:[Per Books 12 Months Ended]</t>
  </si>
  <si>
    <t>G:[MethodReturns]</t>
  </si>
  <si>
    <t>H:[FERC INCOME STATEMENT]</t>
  </si>
  <si>
    <t>I:[440-457 - Operating Revenue]</t>
  </si>
  <si>
    <t xml:space="preserve">     J:[440-446 - Sales to Ultimate Customers:]</t>
  </si>
  <si>
    <t xml:space="preserve">     K:[0440000 - Residential]</t>
  </si>
  <si>
    <t xml:space="preserve">     L:[0442100 - General Service]</t>
  </si>
  <si>
    <t xml:space="preserve">     M:[0442200 - Industrial Service]</t>
  </si>
  <si>
    <t xml:space="preserve">     N:[0444000 - Public St and Highway Lighting]</t>
  </si>
  <si>
    <t xml:space="preserve">     O:[0445000 - Other Sales To Public Auth]</t>
  </si>
  <si>
    <t xml:space="preserve">          P:[440-446 - Total Sales to Ultimate Customers]</t>
  </si>
  <si>
    <t xml:space="preserve">     Q:[447 - Sales for Resale:]</t>
  </si>
  <si>
    <t xml:space="preserve">     R:[0447150  Revenue Other]</t>
  </si>
  <si>
    <t xml:space="preserve">     S:[0447159 Resale Sales - Outside]</t>
  </si>
  <si>
    <t xml:space="preserve">     T:[0447990 Sales for Resale Unbilled Revenue]</t>
  </si>
  <si>
    <t xml:space="preserve">          U:[447 - Total Sales for Resale]</t>
  </si>
  <si>
    <t xml:space="preserve">     V:[449 - Provision for Rate Refund:]</t>
  </si>
  <si>
    <t xml:space="preserve">     W:[0449035 - Franchise Allocation/Holding]</t>
  </si>
  <si>
    <t xml:space="preserve">     X:[0449100  Provision for Rate Refund - Retail]</t>
  </si>
  <si>
    <t xml:space="preserve">     Y:[0449110  Provision for Rate Refund - Wholesale]</t>
  </si>
  <si>
    <t xml:space="preserve">     Z:[0449111 - Tax reform - Retail]</t>
  </si>
  <si>
    <t xml:space="preserve">          AA:[449 - Total Provision for Rate Refund]</t>
  </si>
  <si>
    <t xml:space="preserve">     AB:[450-457 - Other Operating Revenues:]</t>
  </si>
  <si>
    <t xml:space="preserve">     AC:[0450100 - Late Pmt and Forf Disc]</t>
  </si>
  <si>
    <t xml:space="preserve">     AD:[0451100 - Misc Service Revenue]</t>
  </si>
  <si>
    <t xml:space="preserve">     AE:[0454001 - Rent from Electric Prop - Nuclear]</t>
  </si>
  <si>
    <t xml:space="preserve">     AF:[0454002 - Rent - Lighting Equipment]</t>
  </si>
  <si>
    <t xml:space="preserve">     AG:[0454003 - Rent - Non-Lighting Equipment]</t>
  </si>
  <si>
    <t xml:space="preserve">     AH:[0454004 - Rent - Joint Use]</t>
  </si>
  <si>
    <t xml:space="preserve">     AI:[0454005 - Rent - Transmission]</t>
  </si>
  <si>
    <t xml:space="preserve">     AJ:[0454100 - Extra - Facilities]</t>
  </si>
  <si>
    <t xml:space="preserve">     AK:[0454105 - IC Other Elec Rents]</t>
  </si>
  <si>
    <t xml:space="preserve">     AL:[0454175 - EV Charger Revenue]</t>
  </si>
  <si>
    <t xml:space="preserve">     AM:[0454200 - Pole &amp; Line Attachments]</t>
  </si>
  <si>
    <t xml:space="preserve">     AN:[0454300 - Tower Lease Revenues]</t>
  </si>
  <si>
    <t xml:space="preserve">     AO:[0454400 - Other Electric Rents]</t>
  </si>
  <si>
    <t xml:space="preserve">     AP:[0454601 - Other Misc Revenue]</t>
  </si>
  <si>
    <t xml:space="preserve">     AQ:[0456000 - Other Variable Reveneus]</t>
  </si>
  <si>
    <t xml:space="preserve">     AR:[0456001 - Other Variable Revenues-Reg]</t>
  </si>
  <si>
    <t xml:space="preserve">     AS:[0456003 - Retail Unbilled Revenue]</t>
  </si>
  <si>
    <t xml:space="preserve">     AT:[0456005 - Electric Rev - Cogen/small power pro]</t>
  </si>
  <si>
    <t xml:space="preserve">     AU:[0456006 - Muni Coty Tax Coll/Comm]</t>
  </si>
  <si>
    <t xml:space="preserve">     AV:[0456016 - I/C Joint Disp - Trans NW Rev]</t>
  </si>
  <si>
    <t xml:space="preserve">     AW:[0456040 - Sales Use Tax Coll Fee]</t>
  </si>
  <si>
    <t xml:space="preserve">     AX:[0456050 - Transmission Study Revenue]</t>
  </si>
  <si>
    <t xml:space="preserve">     AY:[0456100 - Profit or Loss on Sale of M&amp;S]</t>
  </si>
  <si>
    <t xml:space="preserve">     AZ:[0456102 - Distribution Charge - Network]</t>
  </si>
  <si>
    <t xml:space="preserve">          BA:[0456104 - Prod Ancillary Service Revenue (100% Wholesale)]</t>
  </si>
  <si>
    <t xml:space="preserve">          BB:[0456104 - Amortization of OATT over-collection giveback FIT]</t>
  </si>
  <si>
    <t xml:space="preserve">          BC:[0456104 - OATT FIT Revenue Decrement]</t>
  </si>
  <si>
    <t xml:space="preserve">          BD:[0456104 - Over collection of FIT in OATT revenues before base rate]</t>
  </si>
  <si>
    <t xml:space="preserve">     BE:[0456104 - Transmission Charge Network]</t>
  </si>
  <si>
    <t xml:space="preserve">     BF:[0456105 - Sched, Sys Cntl, Disp-Network]</t>
  </si>
  <si>
    <t xml:space="preserve">     BG:[0456106 - Reactive Pur/Volt Cntl Svc]</t>
  </si>
  <si>
    <t xml:space="preserve">     BH:[0456107 - Regulation/Frequency Response]</t>
  </si>
  <si>
    <t xml:space="preserve">     BI:[0456108 - Op Res - Spinning Reserve]</t>
  </si>
  <si>
    <t xml:space="preserve">     BJ:[0456109 - Op Res - Supplemental Reserve]</t>
  </si>
  <si>
    <t xml:space="preserve">     BK:[0456110 - Transmission Charge PTP]</t>
  </si>
  <si>
    <t xml:space="preserve">     BL:[0456111 - Other Transmission Revenues]</t>
  </si>
  <si>
    <t xml:space="preserve">     BM:[0456540 - Wholesale Unbilled Fuel Clause]</t>
  </si>
  <si>
    <t xml:space="preserve">     BN:[0456610 - Other Electric Revenues]</t>
  </si>
  <si>
    <t xml:space="preserve">     BO:[0456616 - Shared Solar - SC]</t>
  </si>
  <si>
    <t xml:space="preserve">     BP:[0456630 - Gross Up-Contr In Aid Of Const]</t>
  </si>
  <si>
    <t xml:space="preserve">     BQ:[0457100 - SC Direct PT Offset]</t>
  </si>
  <si>
    <t xml:space="preserve">          BR:[450-457 - Total Other Operating Revenue]</t>
  </si>
  <si>
    <t xml:space="preserve">     BS:[440-457 - Total Operating Revenue]</t>
  </si>
  <si>
    <t>BT:[]</t>
  </si>
  <si>
    <t>BU:[500-599 &amp; 901-935 Operations and Maintenance:]</t>
  </si>
  <si>
    <t>BV:[Base Recoverable O&amp;M:]</t>
  </si>
  <si>
    <t xml:space="preserve">     BW:[500-509 - Steam Operation]</t>
  </si>
  <si>
    <t xml:space="preserve">     BX:[0500000 - Suprvsn and Engrg - Steam Oper]</t>
  </si>
  <si>
    <t xml:space="preserve">     BY:[0500000 - Inflation Adj]</t>
  </si>
  <si>
    <t xml:space="preserve">     BZ:[0500000 - Reclass Reedy Creek Solar to Other Prod Maint 0554]</t>
  </si>
  <si>
    <t xml:space="preserve">     CA:[0500000 - FP&amp;A On-Top Adjustment (Forecast Only)]</t>
  </si>
  <si>
    <t xml:space="preserve">     CB:[0500000 - Total]</t>
  </si>
  <si>
    <t xml:space="preserve">     CC:[0501160 - Coal Sampling &amp; Testing]</t>
  </si>
  <si>
    <t xml:space="preserve">     CD:[0501180 - Sale of Fly Ash Revenues]</t>
  </si>
  <si>
    <t xml:space="preserve">     CE:[0501190 - Sale of Fly Ash]</t>
  </si>
  <si>
    <t xml:space="preserve">     CF:[0501400 - Fossil Steam Fuel - Ash Sales]</t>
  </si>
  <si>
    <t xml:space="preserve">     CG:[0502010 - Ammonia Expense]</t>
  </si>
  <si>
    <t xml:space="preserve">     CH:[0502041 - Gypsum Rev - exp offset]</t>
  </si>
  <si>
    <t xml:space="preserve">          CI:[0502100 - Fossil Steam Exp - Other (Reclass #1 to ECRC Energy)]</t>
  </si>
  <si>
    <t xml:space="preserve">          CJ:[0502100 - Fossil Steam Exp - Other (Reclass #2 to 0549000 to move CT&amp;CC from 050]</t>
  </si>
  <si>
    <t xml:space="preserve">          CK:[0502100 - Fossil Steam Exp - Other Total]</t>
  </si>
  <si>
    <t xml:space="preserve">     CL:[0504000 - Steam Transferred - Credit]</t>
  </si>
  <si>
    <t xml:space="preserve">     CM:[0505000 - Electric Expenses - Steam Oper]</t>
  </si>
  <si>
    <t xml:space="preserve">     CN:[0506000 - Misc Fossil Power Expenses]</t>
  </si>
  <si>
    <t xml:space="preserve">     CO:[0506000 - Inflation Adj]</t>
  </si>
  <si>
    <t xml:space="preserve">     CP:[0507000 - Steam Power Gen Ops Rent]</t>
  </si>
  <si>
    <t xml:space="preserve">          CQ:[500-509 - Total Steam Operation]</t>
  </si>
  <si>
    <t xml:space="preserve">     CR:[510-515 - Steam Maintenance]</t>
  </si>
  <si>
    <t xml:space="preserve">          CS:[0510000 - Suprvsn and Engrng - Steam Maint (Reclass #1 to ECRC 0510100)]</t>
  </si>
  <si>
    <t xml:space="preserve">          CT:[0510000 - Inflation Adj]</t>
  </si>
  <si>
    <t xml:space="preserve">          CU:[0510000 - Suprvsn and Engrng - Steam Maint (Reclass #2 - Combined Multiple Recla]</t>
  </si>
  <si>
    <t xml:space="preserve">          CV:[0510000 - Suprvsn and Engrng - Steam Maint Total]</t>
  </si>
  <si>
    <t xml:space="preserve">     CW:[0511000 - Maint of Structures - Steam]</t>
  </si>
  <si>
    <t xml:space="preserve">     CX:[0511000 - Inflation Adj]</t>
  </si>
  <si>
    <t xml:space="preserve">     CY:[0512100 - Maint of Boiler Plant - Other]</t>
  </si>
  <si>
    <t xml:space="preserve">     CZ:[0512100 - Inflation Adj]</t>
  </si>
  <si>
    <t xml:space="preserve">     DA:[0513100 - Maint of Electric Plant - Other]</t>
  </si>
  <si>
    <t xml:space="preserve">     DB:[0513100 - Inflation Adj]</t>
  </si>
  <si>
    <t xml:space="preserve">     DC:[0514000 - Maintenance - Misc Steam Plant]</t>
  </si>
  <si>
    <t xml:space="preserve">     DD:[0514000 - Inflation Adj]</t>
  </si>
  <si>
    <t xml:space="preserve">          DE:[510-515 - Total Steam Maintenance]</t>
  </si>
  <si>
    <t xml:space="preserve">          DF:[500-515 - Total Steam O&amp;M]</t>
  </si>
  <si>
    <t xml:space="preserve">     DG:[517-532 - Nuclear Operation &amp; Maintenance]</t>
  </si>
  <si>
    <t xml:space="preserve">     DH:[0517000 - Supervsn and Engnring - Nuc Oper]</t>
  </si>
  <si>
    <t xml:space="preserve">     DI:[0518530 - Diesel Unit Oil Cons - Nuc Oper]</t>
  </si>
  <si>
    <t xml:space="preserve">     DJ:[0519000 - Coolants and Water - Nuc Oper]</t>
  </si>
  <si>
    <t xml:space="preserve">     DK:[0520000 - Steam Expenses - Nuc Oper]</t>
  </si>
  <si>
    <t xml:space="preserve">     DL:[0523000 - Electric Expenses]</t>
  </si>
  <si>
    <t xml:space="preserve">     DM:[0524000 - Misc Expenses - Nuc Oper]</t>
  </si>
  <si>
    <t xml:space="preserve">     DN:[0528000 - Mtce Supv &amp; Engineering]</t>
  </si>
  <si>
    <t xml:space="preserve">     DO:[0529000 - Mtce of Structures]</t>
  </si>
  <si>
    <t xml:space="preserve">     DP:[0530000 - Mtce of Reactor Plt Equip]</t>
  </si>
  <si>
    <t xml:space="preserve">     DQ:[0531100 - Maint Elec Plant - NUC]</t>
  </si>
  <si>
    <t xml:space="preserve">     DR:[0532100 - Maint Misc Nuclear Plt - Other]</t>
  </si>
  <si>
    <t xml:space="preserve">          DS:[517-532 - Total Nuclear Operation &amp; Maintenance]</t>
  </si>
  <si>
    <t xml:space="preserve">     DT:[546-550 - Other Production Operation]</t>
  </si>
  <si>
    <t xml:space="preserve">     DU:[0546000 - Suprvsn and Enginring - Ct Oper]</t>
  </si>
  <si>
    <t xml:space="preserve">     DV:[0546000 - Inflation Adj]</t>
  </si>
  <si>
    <t xml:space="preserve">     DW:[0547101 - Natural Gas CC]</t>
  </si>
  <si>
    <t xml:space="preserve">     DX:[0547150 - Natural Gas Handling - Ct]</t>
  </si>
  <si>
    <t xml:space="preserve">     DY:[0548020 - Ammonia - Qualifying]</t>
  </si>
  <si>
    <t xml:space="preserve">     DZ:[0548100 - Generation Expenses - Other Ct]</t>
  </si>
  <si>
    <t xml:space="preserve">     EA:[0548110 - Operation of Energy Storage Eq]</t>
  </si>
  <si>
    <t xml:space="preserve">     EB:[0548200 - Prime Movers - Generators - Ct]</t>
  </si>
  <si>
    <t xml:space="preserve">     EC:[0549000 - Misc - Power Generation Expenses]</t>
  </si>
  <si>
    <t xml:space="preserve">     ED:[0549000 - Inflation Adj]</t>
  </si>
  <si>
    <t xml:space="preserve">     EE:[0550220 - Solar Rent]</t>
  </si>
  <si>
    <t xml:space="preserve">          EF:[546-550 - Total Other Production Operation]</t>
  </si>
  <si>
    <t xml:space="preserve">     EG:[551-554 - Other Production Maintenance]</t>
  </si>
  <si>
    <t xml:space="preserve">     EH:[0551000 - Suprvsn and Enginring - Ct Maint]</t>
  </si>
  <si>
    <t xml:space="preserve">     EI:[0551000 - Inflation Adj]</t>
  </si>
  <si>
    <t xml:space="preserve">     EJ:[0551220 - Solar: Maint Supv &amp; Eng]</t>
  </si>
  <si>
    <t xml:space="preserve">     EK:[0552000 - Maintenance of Structures - Ct]</t>
  </si>
  <si>
    <t xml:space="preserve">     EL:[0552000 - Inflation Adj]</t>
  </si>
  <si>
    <t xml:space="preserve">     EM:[0552220 - Solar Mtce of Structures]</t>
  </si>
  <si>
    <t xml:space="preserve">     EN:[0553000 - Maint - Gentg and Elect Equip - Ct]</t>
  </si>
  <si>
    <t xml:space="preserve">     EO:[0553000 - Inflation Adj]</t>
  </si>
  <si>
    <t xml:space="preserve">     EP:[0554000 - Misc Power Generation Plant - Ct]</t>
  </si>
  <si>
    <t xml:space="preserve">     EQ:[0554000 - Reclass Reedy Creek from Steam Prod Maint to 554 Other Prod Maint]</t>
  </si>
  <si>
    <t xml:space="preserve">     ER:[0554000 - Inflation Adj]</t>
  </si>
  <si>
    <t xml:space="preserve">     ES:[0554100 - Other Production Maintenance]</t>
  </si>
  <si>
    <t xml:space="preserve">     ET:[0554220 - Solar: Maint Misc Gen Plt]</t>
  </si>
  <si>
    <t xml:space="preserve">     EU:[0554220 - FP&amp;A On-Top Adjustment (Forecast Only)]</t>
  </si>
  <si>
    <t xml:space="preserve">          EV:[551-554 - Total Other Production Maintenance]</t>
  </si>
  <si>
    <t xml:space="preserve">          EW:[546-554 - Total Other Production O&amp;M]</t>
  </si>
  <si>
    <t xml:space="preserve">     EX:[555-557 - Other Power Supply]</t>
  </si>
  <si>
    <t xml:space="preserve">     EY:[0555211 - Purchase - Electricity]</t>
  </si>
  <si>
    <t xml:space="preserve">     EZ:[0556000 - System Cnts &amp; Load Dispatching]</t>
  </si>
  <si>
    <t xml:space="preserve">               FA:[0557000 - Reclass 557 to 556]</t>
  </si>
  <si>
    <t xml:space="preserve">               FB:[0557000 - Other Expenses - Oper]</t>
  </si>
  <si>
    <t xml:space="preserve">     FC:[0557000 - Total]</t>
  </si>
  <si>
    <t xml:space="preserve">          FD:[555-557 - Total Other Power Supply]</t>
  </si>
  <si>
    <t xml:space="preserve">     FE:[535-545 - Hydraulic Operation &amp; Maintenance]</t>
  </si>
  <si>
    <t xml:space="preserve">     FF:[0535000 - Supervision &amp; Engrng - Hydro]</t>
  </si>
  <si>
    <t xml:space="preserve">     FG:[0538100 - Electric Expenses - Other - Hydro]</t>
  </si>
  <si>
    <t xml:space="preserve">     FH:[0540000 - Hydro]</t>
  </si>
  <si>
    <t xml:space="preserve">     FI:[0542000 - Mtce of Structures - Hydro]</t>
  </si>
  <si>
    <t xml:space="preserve">     FJ:[0543000 - Maint Reservoir Dam &amp; Waterway]</t>
  </si>
  <si>
    <t xml:space="preserve">     FK:[0544000 - Maint of electric Plant Hydro]</t>
  </si>
  <si>
    <t xml:space="preserve">     FL:[0545100 - Maint Misc Hydraulic Plant]</t>
  </si>
  <si>
    <t xml:space="preserve">          FM:[535-545 - Total Hydraulic O&amp;M]</t>
  </si>
  <si>
    <t xml:space="preserve">     FN:[Fuel Handling]</t>
  </si>
  <si>
    <t xml:space="preserve">     FO:[0501150 - Coal Handling]</t>
  </si>
  <si>
    <t xml:space="preserve">     FP:[0501350 - Oil Handling Expense]</t>
  </si>
  <si>
    <t xml:space="preserve">     FQ:[0518600 - Nuclear Fuel Disposal Cost]</t>
  </si>
  <si>
    <t xml:space="preserve">     FR:[0547300 - Fuel Handling and Testing - Ct]</t>
  </si>
  <si>
    <t xml:space="preserve">     FS:[0553220 - Solar: Maint Gen &amp; Elect Plt]</t>
  </si>
  <si>
    <t xml:space="preserve">     FT:[0557450 - Commissions/Brokerage Expense]</t>
  </si>
  <si>
    <t xml:space="preserve">     FU:[0807000 - Gas Purchased Expenses]</t>
  </si>
  <si>
    <t xml:space="preserve">     FV:[0823000 - Storage-Gas Losses]</t>
  </si>
  <si>
    <t xml:space="preserve">     FW:[0880000 - Gas Distribution - Other Exp.]</t>
  </si>
  <si>
    <t xml:space="preserve">          FX:[Total Fuel Handling]</t>
  </si>
  <si>
    <t xml:space="preserve">     FY:[500-545 - Total Production O&amp;M - Base Recoverable]</t>
  </si>
  <si>
    <t xml:space="preserve">     FZ:[560-567 - Transmission  Operation]</t>
  </si>
  <si>
    <t xml:space="preserve">     GA:[560 - Supervision &amp; Engineering]</t>
  </si>
  <si>
    <t xml:space="preserve">     GB:[0560000 - Supervsn and Engrng - Trans Oper]</t>
  </si>
  <si>
    <t xml:space="preserve">          GC:[560 - Total Supervision &amp; Engineering]</t>
  </si>
  <si>
    <t xml:space="preserve">     GD:[561 - Load Dispatching]</t>
  </si>
  <si>
    <t xml:space="preserve">     GE:[0561000 - Inflation Adj]</t>
  </si>
  <si>
    <t xml:space="preserve">     GF:[0561100 - Load Dispatch - Reliability]</t>
  </si>
  <si>
    <t xml:space="preserve">     GG:[0561200 - Load Dispatch - MnitorandOprtrnsys]</t>
  </si>
  <si>
    <t xml:space="preserve">     GH:[0561300 - Load Dispatch - TranssvcandSch]</t>
  </si>
  <si>
    <t xml:space="preserve">     GI:[0561500 - Reliability Planning and Stdsdev]</t>
  </si>
  <si>
    <t xml:space="preserve">     GJ:[0561600 - Trans Svc Studios]</t>
  </si>
  <si>
    <t xml:space="preserve">     GK:[0561601 - Trans Study Reimbursement]</t>
  </si>
  <si>
    <t xml:space="preserve">     GL:[0561700 - Generation Interconnect Studies]</t>
  </si>
  <si>
    <t xml:space="preserve">     GM:[0561701 - Interconnection Study Reimbursement]</t>
  </si>
  <si>
    <t xml:space="preserve">          GN:[561 - Total Load Dispatching]</t>
  </si>
  <si>
    <t xml:space="preserve">     GO:[562 - Station Expenses]</t>
  </si>
  <si>
    <t xml:space="preserve">     GP:[0562000 - Station Expenses]</t>
  </si>
  <si>
    <t xml:space="preserve">          GQ:[562 - Total Station Expenses]</t>
  </si>
  <si>
    <t xml:space="preserve">     GR:[563 - Overhead Line Expenses]</t>
  </si>
  <si>
    <t xml:space="preserve">     GS:[0563000 - Overhead Line Expenses - Trans]</t>
  </si>
  <si>
    <t xml:space="preserve">          GT:[563 - Total Overhead Line Expenses]</t>
  </si>
  <si>
    <t xml:space="preserve">     GU:[565 - Transmission by Other - RTO]</t>
  </si>
  <si>
    <t xml:space="preserve">     GV:[0565000 - Transm of Elec By Others]</t>
  </si>
  <si>
    <t xml:space="preserve">     GW:[0565016 - I/C Joint Dispatch]</t>
  </si>
  <si>
    <t xml:space="preserve">          GX:[565 - Total Transmission by Other - RTO]</t>
  </si>
  <si>
    <t xml:space="preserve">     GY:[566 - Misc. Trans Exp - Other]</t>
  </si>
  <si>
    <t xml:space="preserve">     GZ:[0566000 - Misc Trans Exp - Total]</t>
  </si>
  <si>
    <t xml:space="preserve">     HA:[0566100 - Misc Trans Lines Rated]</t>
  </si>
  <si>
    <t xml:space="preserve">          HB:[566 - Total Misc Trans Exp - Other]</t>
  </si>
  <si>
    <t xml:space="preserve">     HC:[567 - Substation]</t>
  </si>
  <si>
    <t xml:space="preserve">     HD:[0567000 - Rents Trans Oper]</t>
  </si>
  <si>
    <t xml:space="preserve">          HE:[567 - Total Substation]</t>
  </si>
  <si>
    <t xml:space="preserve">     HF:[560-567 - Total Transmission Operaton]</t>
  </si>
  <si>
    <t xml:space="preserve">     HG:[568-574 - Transmission Maintenance]</t>
  </si>
  <si>
    <t xml:space="preserve">     HH:[568 - Supervsn and Engrng - Trans Maint]</t>
  </si>
  <si>
    <t xml:space="preserve">     HI:[0568000 - Suprvsn and Engrng - Trans Maint]</t>
  </si>
  <si>
    <t xml:space="preserve">          HJ:[568 - Total Suprvsn and Engrng - Trans Maint]</t>
  </si>
  <si>
    <t xml:space="preserve">     HK:[569 - Structures]</t>
  </si>
  <si>
    <t xml:space="preserve">     HL:[0569000 - Maint of Structures - Trans]</t>
  </si>
  <si>
    <t xml:space="preserve">     HM:[0569100 - Maint of Computer Hardware]</t>
  </si>
  <si>
    <t xml:space="preserve">     HN:[0569200 - Maint of Computer Software]</t>
  </si>
  <si>
    <t xml:space="preserve">     HO:[0569300 - Maint of Communication Equipment]</t>
  </si>
  <si>
    <t xml:space="preserve">          HP:[569 - Total Structures]</t>
  </si>
  <si>
    <t xml:space="preserve">     HQ:[570 - Station Equipment Trans]</t>
  </si>
  <si>
    <t xml:space="preserve">     HR:[0570000 - Inflation Adj]</t>
  </si>
  <si>
    <t xml:space="preserve">     HS:[0570100 - Maint Stat Equip - Other_Trans]</t>
  </si>
  <si>
    <t xml:space="preserve">     HT:[0570200 - Main - Cir Brkrs Trnsf Mtrs - Trans]</t>
  </si>
  <si>
    <t xml:space="preserve">          HU:[570 - Total Station Equipment Trans]</t>
  </si>
  <si>
    <t xml:space="preserve">     HV:[571 - Maint. of Overhead Lines - Trans]</t>
  </si>
  <si>
    <t xml:space="preserve">     HW:[0571000 - Maint of Overhead Lines - Trans]</t>
  </si>
  <si>
    <t xml:space="preserve">          HX:[571 - Total Maint of Overhead Lines - Trans]</t>
  </si>
  <si>
    <t xml:space="preserve">     HY:[572 - Maint of Underground Lines]</t>
  </si>
  <si>
    <t xml:space="preserve">     HZ:[0572000 - Maint of Underground Lines]</t>
  </si>
  <si>
    <t xml:space="preserve">          IA:[572 - Total Maint of Underground Lines]</t>
  </si>
  <si>
    <t xml:space="preserve">     IB:[573 - Maint of Misc Transm Plant]</t>
  </si>
  <si>
    <t xml:space="preserve">     IC:[0573000 - Maint of Misc Transm Plant]</t>
  </si>
  <si>
    <t xml:space="preserve">          ID:[573 - Total Maint of Misc Transm Plant]</t>
  </si>
  <si>
    <t xml:space="preserve">     IE:[568-574 - Total Transmission Maintenance]</t>
  </si>
  <si>
    <t xml:space="preserve">     IG:[560-574 - Total Transmission O&amp;M]</t>
  </si>
  <si>
    <t xml:space="preserve">     IH:[580-589 - Distribution Operation]</t>
  </si>
  <si>
    <t xml:space="preserve">     II:[580 - Supervision &amp; Engineering - Dist]</t>
  </si>
  <si>
    <t xml:space="preserve">     IJ:[0580000 - Supervsn and Engring - Dist Oper]</t>
  </si>
  <si>
    <t xml:space="preserve">     IK:[0580000 - Inflation Adj]</t>
  </si>
  <si>
    <t xml:space="preserve">     IL:[0870000 _ Dist Sys Ops - Supv/Eng]</t>
  </si>
  <si>
    <t xml:space="preserve">     IM:[0852000 - Communication System Expenses]</t>
  </si>
  <si>
    <t xml:space="preserve">          IN:[580 - Total Supervison &amp; Engineering - Dist]</t>
  </si>
  <si>
    <t xml:space="preserve">     IO:[581 - Load Dispatching - Dist]</t>
  </si>
  <si>
    <t xml:space="preserve">     IP:[0581004 - Load Dispatch-Dist of Elec]</t>
  </si>
  <si>
    <t xml:space="preserve">     IQ:[0581004 - Inflation Adj]</t>
  </si>
  <si>
    <t xml:space="preserve">          IR:[581 -Total Load Dispatching - Dist]</t>
  </si>
  <si>
    <t xml:space="preserve">     IS:[582 - Station Expenses]</t>
  </si>
  <si>
    <t xml:space="preserve">     IT:[0582100 - Station Expenses - Other - Dist]</t>
  </si>
  <si>
    <t xml:space="preserve">     IU:[0582200 - Relays and Meters - Dist]</t>
  </si>
  <si>
    <t xml:space="preserve">          IV:[582 - Total Station Expenses]</t>
  </si>
  <si>
    <t xml:space="preserve">     IW:[583 - Overhead Line Expenses]</t>
  </si>
  <si>
    <t xml:space="preserve">     IX:[0583100 - Overhead Line Exps - Other Dist]</t>
  </si>
  <si>
    <t xml:space="preserve">     IY:[0583200 - Transf Set Rem Reset Test - Dist]</t>
  </si>
  <si>
    <t xml:space="preserve">          IZ:[583 - Total Overhead Line Expenses]</t>
  </si>
  <si>
    <t xml:space="preserve">     JA:[584 - Underground Line Expenses - Dist]</t>
  </si>
  <si>
    <t xml:space="preserve">     JB:[0584000 - Underground Line Expenses - Dist]</t>
  </si>
  <si>
    <t xml:space="preserve">     JC:[0584000 - Inflation Adj]</t>
  </si>
  <si>
    <t xml:space="preserve">     JD:[0584110 - Operation of Energy Storage Eq]</t>
  </si>
  <si>
    <t xml:space="preserve">          JE:[584 -Total Underground Line Expenses - Dist]</t>
  </si>
  <si>
    <t xml:space="preserve">     JF:[585 - Street Lighting &amp; Signal System]</t>
  </si>
  <si>
    <t xml:space="preserve">     JG:[0585000 - St Lghtng and Sgnl Systm - Dist]</t>
  </si>
  <si>
    <t xml:space="preserve">          JH:[585 - Total Street Lighting &amp; Signal System]</t>
  </si>
  <si>
    <t xml:space="preserve">     JI:[586 - Meter Expenses - Dist]</t>
  </si>
  <si>
    <t xml:space="preserve">     JJ:[0586000 - Meter Expenses - Dist]</t>
  </si>
  <si>
    <t xml:space="preserve">     JK:[0586000 - Inflation Adj]</t>
  </si>
  <si>
    <t xml:space="preserve">          JL:[586 - Total Meter Expenses - Dist]</t>
  </si>
  <si>
    <t xml:space="preserve">     JM:[587 - Customer Installation - Dist]</t>
  </si>
  <si>
    <t xml:space="preserve">     JN:[0587000 - Cust Install Exp - Other Dist]</t>
  </si>
  <si>
    <t xml:space="preserve">     JO:[0587000 - Inflation Adj]</t>
  </si>
  <si>
    <t xml:space="preserve">     JP:[0587000 - FP&amp;A On-Top Adjustment (Forecast Only)]</t>
  </si>
  <si>
    <t xml:space="preserve">          JQ:[587 - Total Customer Installation - Dist]</t>
  </si>
  <si>
    <t xml:space="preserve">     JR:[588 - Miscellaneous Distribution Other]</t>
  </si>
  <si>
    <t xml:space="preserve">     JS:[0588100 - Misc Distribution Exp - Other]</t>
  </si>
  <si>
    <t xml:space="preserve">     JT:[0588100 - Inflation Adj]</t>
  </si>
  <si>
    <t xml:space="preserve">     JU:[0588100 - Misc Distribution Exp - Other (Extra Line to pick up SPP Distribution ]</t>
  </si>
  <si>
    <t xml:space="preserve">     JV:[0588700 - Intcon Study Costs (D)]</t>
  </si>
  <si>
    <t xml:space="preserve">          JW:[588 - Total Miscellaneous Distribution Other]</t>
  </si>
  <si>
    <t xml:space="preserve">     JX:[589 - Rents - Dist Oper]</t>
  </si>
  <si>
    <t xml:space="preserve">     JY:[0589000 - Rents - Dist Oper]</t>
  </si>
  <si>
    <t>JZ:[0589000 - Inflation Adj]</t>
  </si>
  <si>
    <t xml:space="preserve">          KA:[589 - Total Rents - Dist Oper]</t>
  </si>
  <si>
    <t xml:space="preserve">     KB:[580-589 - Total Distribution Operation]</t>
  </si>
  <si>
    <t xml:space="preserve">     KC:[590-598 - Distribution Maintenance]</t>
  </si>
  <si>
    <t xml:space="preserve">     KD:[590 - Supervision &amp; Engineering - Dist Maint]</t>
  </si>
  <si>
    <t xml:space="preserve">     KE:[0590000 - Supervsn and Engrng - Dist Maint]</t>
  </si>
  <si>
    <t xml:space="preserve">          KF:[590 - Total Supervision &amp; Engineering - Dist Maint]</t>
  </si>
  <si>
    <t xml:space="preserve">     KG:[591 - Structures Maintenance - Dist]</t>
  </si>
  <si>
    <t xml:space="preserve">     KH:[0591000 - Maintenance of Structures - Dist]</t>
  </si>
  <si>
    <t xml:space="preserve">     KI:[0591200 - Coal Purchase Acctg Adj]</t>
  </si>
  <si>
    <t xml:space="preserve">          KJ:[591 - Total Structures Maintenance - Dist]</t>
  </si>
  <si>
    <t xml:space="preserve">     KK:[592 - Station Equipment - Dist]</t>
  </si>
  <si>
    <t xml:space="preserve">     KL:[0592100 - Maint Station Equip - Other - Dist]</t>
  </si>
  <si>
    <t xml:space="preserve">     KM:[0592110 - Maintenance of Energy Storage]</t>
  </si>
  <si>
    <t xml:space="preserve">     KN:[0592200 - Cir Breakers Trnsf Meters Relay - Dist]</t>
  </si>
  <si>
    <t xml:space="preserve">          KO:[592 - Total Station Equipment Dist]</t>
  </si>
  <si>
    <t xml:space="preserve">     KP:[593 - Overhead Lines (Tree Trim)]</t>
  </si>
  <si>
    <t xml:space="preserve">     KQ:[0593000 - Maint Overhd Lines - Other - Dist]</t>
  </si>
  <si>
    <t xml:space="preserve">     KR:[0593000 - Reclass from 0594000]</t>
  </si>
  <si>
    <t xml:space="preserve">     KS:[0593000 - Inflation Adj]</t>
  </si>
  <si>
    <t xml:space="preserve">     KT:[0593100 - Right of Way Mtce - Dist]</t>
  </si>
  <si>
    <t xml:space="preserve">          KU:[593 - Total Overhead Lines (Tree Trim)]</t>
  </si>
  <si>
    <t xml:space="preserve">     KV:[594 - Underground Lines Maint - Dist]</t>
  </si>
  <si>
    <t xml:space="preserve">     KW:[0594000 - Maint - Underground Lines - Dist]</t>
  </si>
  <si>
    <t xml:space="preserve">     KX:[0594000 - Reclass to 0593000]</t>
  </si>
  <si>
    <t xml:space="preserve">     KY:[0594000 - Inflation Adj]</t>
  </si>
  <si>
    <t xml:space="preserve">          KZ:[594 - Total Underground Lines Maint - Dist]</t>
  </si>
  <si>
    <t xml:space="preserve">     LA:[595 - Line Transformers - OH]</t>
  </si>
  <si>
    <t xml:space="preserve">     LB:[0595100 - Maint Lines Transfrs - Other - Dist]</t>
  </si>
  <si>
    <t xml:space="preserve">     LC:[0595200 - Cir Brkrs Transf Capcitrs - Dist]</t>
  </si>
  <si>
    <t xml:space="preserve">          LD:[595 - Total Line Transformers - Overhead]</t>
  </si>
  <si>
    <t xml:space="preserve">     LE:[596 - Streetlighting &amp; Signal System Maint - Dist]</t>
  </si>
  <si>
    <t xml:space="preserve">     LF:[0596000 - Maint - Streetlightng/Signl - Dist]</t>
  </si>
  <si>
    <t>LG:[0596000 - Inflation Adj]</t>
  </si>
  <si>
    <t xml:space="preserve">          LH:[596 - Total Streetlighting &amp; Signal System Maint - Dist]</t>
  </si>
  <si>
    <t xml:space="preserve">     LI:[597 - Meters Maint - Dist]</t>
  </si>
  <si>
    <t xml:space="preserve">     LJ:[0597000 - Maintenance of Meters - Dist]</t>
  </si>
  <si>
    <t xml:space="preserve">     LK:[0597000 - FP&amp;A On-Top Adjustment (Forecast Only)]</t>
  </si>
  <si>
    <t xml:space="preserve">          LL:[597 - Total Meters Maint - Dist]</t>
  </si>
  <si>
    <t xml:space="preserve">     LM:[598 - Miscellaneous Maint - Dist]</t>
  </si>
  <si>
    <t xml:space="preserve">     LN:[0598100 - Main Misc Dist Plt - Other - Dist]</t>
  </si>
  <si>
    <t xml:space="preserve">          LO:[598 -Total  Miscellaneous Maint - Dist]</t>
  </si>
  <si>
    <t xml:space="preserve">     LP:[590-598 - Total Distribution Maintenance]</t>
  </si>
  <si>
    <t xml:space="preserve">     LQ:[580-598 - Total Distribution O&amp;M]</t>
  </si>
  <si>
    <t xml:space="preserve">     LR:[599 - Other Misc Expense]</t>
  </si>
  <si>
    <t xml:space="preserve">     LS:[0599005 - Equipment Rental]</t>
  </si>
  <si>
    <t xml:space="preserve">     LT:[0599023 Other Miscellaneous Expenses]</t>
  </si>
  <si>
    <t xml:space="preserve">          LU:[599 - Total Other Misc Expense]</t>
  </si>
  <si>
    <t xml:space="preserve">     LV:[901-905 - Customer Accounts]</t>
  </si>
  <si>
    <t xml:space="preserve">     LW:[901 - Supervision - Cust Accts]</t>
  </si>
  <si>
    <t xml:space="preserve">     LX:[0901000 - Supervision - Cust Accts]</t>
  </si>
  <si>
    <t xml:space="preserve">          LY:[901 - Total Supervision - Cust Accts]</t>
  </si>
  <si>
    <t xml:space="preserve">     LZ:[902 - Meter Reading]</t>
  </si>
  <si>
    <t xml:space="preserve">     MA:[0902000 - Meter Reading]</t>
  </si>
  <si>
    <t xml:space="preserve">          MB:[902 - Total Meter Reading]</t>
  </si>
  <si>
    <t xml:space="preserve">     MC:[903 - Customer Records &amp; Collection]</t>
  </si>
  <si>
    <t xml:space="preserve">     MD:[0903000 - Inflation Adj]</t>
  </si>
  <si>
    <t xml:space="preserve">     ME:[0903000 - Cust Records and Collection Exp]</t>
  </si>
  <si>
    <t xml:space="preserve">     MF:[0903100 - Cust Contracts and Orders - Local]</t>
  </si>
  <si>
    <t xml:space="preserve">     MG:[0903200 - Cust Billing and Acct]</t>
  </si>
  <si>
    <t xml:space="preserve">     MH:[0903250 - Customer Billing Common]</t>
  </si>
  <si>
    <t xml:space="preserve">     MI:[0903300 - Cust Collecting - Local]</t>
  </si>
  <si>
    <t xml:space="preserve">     MJ:[0903400 - Cust Receiv and Collect Exp - Edp]</t>
  </si>
  <si>
    <t xml:space="preserve">     MK:[0903750 - Common Operating - Cust Accts]</t>
  </si>
  <si>
    <t xml:space="preserve">          ML:[903 - Total Customer Records &amp; Collections]</t>
  </si>
  <si>
    <t xml:space="preserve">     MM:[904 - Uncollectible]</t>
  </si>
  <si>
    <t xml:space="preserve">     MN:[0904000 - Uncollectible Accounts]</t>
  </si>
  <si>
    <t xml:space="preserve">     MO:[0904001 - Bad Debt Expense]</t>
  </si>
  <si>
    <t xml:space="preserve">          MP:[904 - Total Uncollectible]</t>
  </si>
  <si>
    <t xml:space="preserve">     MQ:[905 - Misc. Customer Accounts]</t>
  </si>
  <si>
    <t xml:space="preserve">     MR:[0905000 - Misc Customer Accts Expenses]</t>
  </si>
  <si>
    <t xml:space="preserve">          MS:[905 - Misc. Customer Accounts]</t>
  </si>
  <si>
    <t xml:space="preserve">     MT:[901-905 - Total Customer Accounts]</t>
  </si>
  <si>
    <t xml:space="preserve">     MU:[906-910 - Customer Service &amp; Informational]</t>
  </si>
  <si>
    <t xml:space="preserve">     MV:[907 - Supervision]</t>
  </si>
  <si>
    <t xml:space="preserve">     MW:[0907000 - Supervision]</t>
  </si>
  <si>
    <t xml:space="preserve">          MX:[907 - Total Supervision]</t>
  </si>
  <si>
    <t xml:space="preserve">     MY:[908 - Customer Assistance]</t>
  </si>
  <si>
    <t xml:space="preserve">     MZ:[0908120 - Cust Assist Exp - Residential]</t>
  </si>
  <si>
    <t xml:space="preserve">     NA:[0908140 - Economic Development]</t>
  </si>
  <si>
    <t xml:space="preserve">     NB:[0908150 - Commer/Indust Assistance Exp]</t>
  </si>
  <si>
    <t xml:space="preserve">     NC:[0908160 - Cust Assist Exp - General]</t>
  </si>
  <si>
    <t xml:space="preserve">          ND:[908 - Total Customer Assistance]</t>
  </si>
  <si>
    <t xml:space="preserve">     NE:[909- Informational and Instructional Advertising]</t>
  </si>
  <si>
    <t xml:space="preserve">     NF:[0909650 - Misc Advertising Expenses]</t>
  </si>
  <si>
    <t xml:space="preserve">     NG:[0909650 - FP&amp;A On-Top Adjustment (Forecast Only)]</t>
  </si>
  <si>
    <t xml:space="preserve">          NH:[909 - Total Informational and Instructional Advertising]</t>
  </si>
  <si>
    <t xml:space="preserve">     NI:[910 - Misc. Customer Service and Informational Expenses]</t>
  </si>
  <si>
    <t xml:space="preserve">     NJ:[0910000 - Misc Cust Serv/Inform Exp]</t>
  </si>
  <si>
    <t>NK:[0910000 - Inflation Adj]</t>
  </si>
  <si>
    <t xml:space="preserve">     NL:[0910000 - FP&amp;A On-Top Adjustment (Forecast Only)]</t>
  </si>
  <si>
    <t xml:space="preserve">     NM:[0910100 - Exp - Rs Reg Prod/Svces - Cstaccts (Reclass From 440 for EVOP Cr and 9]</t>
  </si>
  <si>
    <t xml:space="preserve">          NN:[910 - Total  Misc. Customer Service and Informational Expenses]</t>
  </si>
  <si>
    <t xml:space="preserve">     NO:[906-910 - Total Customer Service &amp; Informational]</t>
  </si>
  <si>
    <t xml:space="preserve">     NP:[911-917 - Sales Expenses]</t>
  </si>
  <si>
    <t xml:space="preserve">     NQ:[911 - Supervision]</t>
  </si>
  <si>
    <t xml:space="preserve">     NR:[0911000 - Supervision]</t>
  </si>
  <si>
    <t xml:space="preserve">          NS:[911 - Total Supervision]</t>
  </si>
  <si>
    <t xml:space="preserve">     NT:[912 - Demonstrating and Selling Expenses]</t>
  </si>
  <si>
    <t xml:space="preserve">     NU:[0912000 - Demonstrating and Selling Exp]</t>
  </si>
  <si>
    <t xml:space="preserve">     NV:[0912000 - FP&amp;A On-Top Adjustment]</t>
  </si>
  <si>
    <t xml:space="preserve">     NW:[09120000 - Adjustment to Reduce Transportation Electric in 2027]</t>
  </si>
  <si>
    <t xml:space="preserve">     NX:[0912100 - Demonstration &amp; Sell-Proj Supt]</t>
  </si>
  <si>
    <t xml:space="preserve">     NY:[0912200 - EV Employee Incentive]</t>
  </si>
  <si>
    <t xml:space="preserve">     NZ:[0912300 - Economic Development Discount]</t>
  </si>
  <si>
    <t xml:space="preserve">          OA:[912 - Total Demonstrating and Selling Expenses]</t>
  </si>
  <si>
    <t xml:space="preserve">     OB:[913 - Advertising Expenses]</t>
  </si>
  <si>
    <t xml:space="preserve">     OC:[0913001 - Advertising Expense]</t>
  </si>
  <si>
    <t xml:space="preserve">          OD:[913 - Total Advertising Expenses]</t>
  </si>
  <si>
    <t xml:space="preserve">     OE:[916 - Miscellaneous Sales Expenses]</t>
  </si>
  <si>
    <t xml:space="preserve">     OF:[0916000 - Misc Sales Expense]</t>
  </si>
  <si>
    <t xml:space="preserve">          OG:[916 - Total Miscellaneous Sales Expenses]</t>
  </si>
  <si>
    <t xml:space="preserve">     OH:[911-917 - Total Sales Expenses]</t>
  </si>
  <si>
    <t xml:space="preserve">     OJ:[0824000 - Other Expenses - Stg (Gas Operating Exp)]</t>
  </si>
  <si>
    <t xml:space="preserve">     OK:[920-935 - Administrative and General]</t>
  </si>
  <si>
    <t xml:space="preserve">     OL:[920 - Administrative and General Salaries]</t>
  </si>
  <si>
    <t xml:space="preserve">     OM:[0920000 - A and G Salaries]</t>
  </si>
  <si>
    <t xml:space="preserve">     ON:[0920000 - Inflation Adj]</t>
  </si>
  <si>
    <t xml:space="preserve">     OO:[0920000 - Vision Florida Deferred O&amp;M (Salaries)]</t>
  </si>
  <si>
    <t xml:space="preserve">     OP:[0920000 - FP&amp;A On-Top Adjustment]</t>
  </si>
  <si>
    <t>ACE:[]</t>
  </si>
  <si>
    <t>ACG:[]</t>
  </si>
  <si>
    <t>AGL:[]</t>
  </si>
  <si>
    <t>AMN:[]</t>
  </si>
  <si>
    <t>AMR:[]</t>
  </si>
  <si>
    <t>ANV:[]</t>
  </si>
  <si>
    <t xml:space="preserve"> </t>
  </si>
  <si>
    <t>SCHEDULE C-9</t>
  </si>
  <si>
    <t>FIVE YEAR ANALYSIS - CHANGE IN COST</t>
  </si>
  <si>
    <t>Provide a schedule showing the change in cost, by Functional Group, for the last five years.</t>
  </si>
  <si>
    <t>($000)</t>
  </si>
  <si>
    <t>Prior Year Ended</t>
  </si>
  <si>
    <t>Description of Functional Group</t>
  </si>
  <si>
    <t>Type of Cost</t>
  </si>
  <si>
    <t>Dollars</t>
  </si>
  <si>
    <t>% Change</t>
  </si>
  <si>
    <t>Fuel Expense &amp; Purchase Power</t>
  </si>
  <si>
    <t>Variable</t>
  </si>
  <si>
    <t>Energy Conservation (ECCR)</t>
  </si>
  <si>
    <t>Semi-Variable</t>
  </si>
  <si>
    <t>Environmental (ECRC)</t>
  </si>
  <si>
    <t>Storm Protection Plan (SPPCRC)</t>
  </si>
  <si>
    <t>Nuclear Cost (NCRC)</t>
  </si>
  <si>
    <t>A &amp; G- Storm Restoration</t>
  </si>
  <si>
    <t>Depreciation &amp; Amortization</t>
  </si>
  <si>
    <t>Fixed</t>
  </si>
  <si>
    <t>Taxes Other Than Income</t>
  </si>
  <si>
    <t>Accretion Expense</t>
  </si>
  <si>
    <t>Income Taxes</t>
  </si>
  <si>
    <t>Interest (w/o AFUDC)</t>
  </si>
  <si>
    <t>Total</t>
  </si>
  <si>
    <t>DO NOT PRINT - THIS SECTION IS A RECON OF THE OPEARTING EXPENSE BETWEEN MFR C-9 AND MFR C-6</t>
  </si>
  <si>
    <t>Year 2020</t>
  </si>
  <si>
    <t>Total MFR C-9</t>
  </si>
  <si>
    <t>Less Interest (w/o AFUDC)</t>
  </si>
  <si>
    <t xml:space="preserve">     *[Subtotal Interest Expense before AFUDC Debt]*</t>
  </si>
  <si>
    <t>Total Operating Expense From MFR C-6</t>
  </si>
  <si>
    <t>Check</t>
  </si>
  <si>
    <t>Mnemonic:</t>
  </si>
  <si>
    <t>FCPIU_CF.IUSA</t>
  </si>
  <si>
    <t>Description:</t>
  </si>
  <si>
    <t>CF: Consensus Scenario (February 2023): CPI: Urban Consumer - All Items, (Index 1982-84=100, SA)</t>
  </si>
  <si>
    <t>HISTORICAL END DATE: 12/31/22</t>
  </si>
  <si>
    <t>U.S. BLS; Moody's Analytics Forecasted</t>
  </si>
  <si>
    <t>Native Frequency:</t>
  </si>
  <si>
    <t>QUARTERLY</t>
  </si>
  <si>
    <t>Geography:</t>
  </si>
  <si>
    <t>United States</t>
  </si>
  <si>
    <t>Jaz Linville</t>
  </si>
  <si>
    <t>Indexed</t>
  </si>
  <si>
    <t xml:space="preserve">Updated File From Ed Lynch 9/23/2020 </t>
  </si>
  <si>
    <t>DID NOT USE</t>
  </si>
  <si>
    <t>Update the CPI for years 2021 forward</t>
  </si>
  <si>
    <t>FPDIGDP_CF.IUSA</t>
  </si>
  <si>
    <t>FPDPC_CF.IUSA</t>
  </si>
  <si>
    <t>FGDP$Q_CF.IUSA</t>
  </si>
  <si>
    <t>FGDP11$Q_CF.IUSA</t>
  </si>
  <si>
    <t>FGDP21$Q_CF.IUSA</t>
  </si>
  <si>
    <t>FGDP23$Q_CF.IUSA</t>
  </si>
  <si>
    <t>FGDPMF$Q_CF.IUSA</t>
  </si>
  <si>
    <t>FGDP333$Q_CF.IUSA</t>
  </si>
  <si>
    <t>FGDP336$Q_CF.IUSA</t>
  </si>
  <si>
    <t>FGDPMFCE$Q_CF.IUSA</t>
  </si>
  <si>
    <t>FGDPMFEE$Q_CF.IUSA</t>
  </si>
  <si>
    <t>FGDPMFFB$Q_CF.IUSA</t>
  </si>
  <si>
    <t>FGDPMFFM$Q_CF.IUSA</t>
  </si>
  <si>
    <t>FGDPMFMM$Q_CF.IUSA</t>
  </si>
  <si>
    <t>FGDPMFTF$Q_CF.IUSA</t>
  </si>
  <si>
    <t>FIP_CF.IUSA</t>
  </si>
  <si>
    <t>FGDPRW$Q_CF.IUSA</t>
  </si>
  <si>
    <t>FGDP22$Q_CF.IUSA</t>
  </si>
  <si>
    <t>FGDP42$Q_CF.IUSA</t>
  </si>
  <si>
    <t>FGDPRT$Q_CF.IUSA</t>
  </si>
  <si>
    <t>FGDP51$Q_CF.IUSA</t>
  </si>
  <si>
    <t>FGDPEH$Q_CF.IUSA</t>
  </si>
  <si>
    <t>FGDPFI$Q_CF.IUSA</t>
  </si>
  <si>
    <t>FGDPLH$Q_CF.IUSA</t>
  </si>
  <si>
    <t>FGDPPS$Q_CF.IUSA</t>
  </si>
  <si>
    <t>FGDP81$Q_CF.IUSA</t>
  </si>
  <si>
    <t>FYHHAVGQ_CF.IUSA</t>
  </si>
  <si>
    <t>FYHHMEDQ_CF.IUSA</t>
  </si>
  <si>
    <t>FYFMMEDQ_CF.IUSA</t>
  </si>
  <si>
    <t>FYPQ_CF.IUSA</t>
  </si>
  <si>
    <t>FYP$Q_CF.IUSA</t>
  </si>
  <si>
    <t>FYPDPI$Q_CF.IUSA</t>
  </si>
  <si>
    <t>FYPCDPI$Q_CF.IUSA</t>
  </si>
  <si>
    <t>FYPCPI$Q_CF.IUSA</t>
  </si>
  <si>
    <t>FET_CF.IUSA</t>
  </si>
  <si>
    <t>FERM_CF.IUSA</t>
  </si>
  <si>
    <t>FE23_CF.IUSA</t>
  </si>
  <si>
    <t>FEGOOD_CF.IUSA</t>
  </si>
  <si>
    <t>FEMF_CF.IUSA</t>
  </si>
  <si>
    <t>FE333_CF.IUSA</t>
  </si>
  <si>
    <t>FE336_CF.IUSA</t>
  </si>
  <si>
    <t>FEMFCE_CF.IUSA</t>
  </si>
  <si>
    <t>FEMFEE_CF.IUSA</t>
  </si>
  <si>
    <t>FEMFFB_CF.IUSA</t>
  </si>
  <si>
    <t>FEMFFM_CF.IUSA</t>
  </si>
  <si>
    <t>FEMFMM_CF.IUSA</t>
  </si>
  <si>
    <t>FEMFTF_CF.IUSA</t>
  </si>
  <si>
    <t>FESERVP_CF.IUSA</t>
  </si>
  <si>
    <t>FE22_CF.IUSA</t>
  </si>
  <si>
    <t>FERW_CF.IUSA</t>
  </si>
  <si>
    <t>FE42_CF.IUSA</t>
  </si>
  <si>
    <t>FERT_CF.IUSA</t>
  </si>
  <si>
    <t>FE51_CF.IUSA</t>
  </si>
  <si>
    <t>FEEH_CF.IUSA</t>
  </si>
  <si>
    <t>FEFI_CF.IUSA</t>
  </si>
  <si>
    <t>FELH_CF.IUSA</t>
  </si>
  <si>
    <t>FEPS_CF.IUSA</t>
  </si>
  <si>
    <t>FE81_CF.IUSA</t>
  </si>
  <si>
    <t>FEGV_CF.IUSA</t>
  </si>
  <si>
    <t>FEGVF_CF.IUSA</t>
  </si>
  <si>
    <t>FEGVS_CF.IUSA</t>
  </si>
  <si>
    <t>FEGVL_CF.IUSA</t>
  </si>
  <si>
    <t>FEML_CF.IUSA</t>
  </si>
  <si>
    <t>FEOFC_CF.IUSA</t>
  </si>
  <si>
    <t>FESERV_CF.IUSA</t>
  </si>
  <si>
    <t>FHPNR_CF.IUSA</t>
  </si>
  <si>
    <t>FHPN1_CF.IUSA</t>
  </si>
  <si>
    <t>FHPNM_CF.IUSA</t>
  </si>
  <si>
    <t>FHSTQ_CF.IUSA</t>
  </si>
  <si>
    <t>FHST1Q_CF.IUSA</t>
  </si>
  <si>
    <t>FHSTMFQ_CF.IUSA</t>
  </si>
  <si>
    <t>FHVACRQ_CF.IUSA</t>
  </si>
  <si>
    <t>FRTFSQ_CF.IUSA</t>
  </si>
  <si>
    <t>Consensus Scenario (January 2020): NIPA: Implicit Price Deflator - GDP, (Index 2012=100, SA)</t>
  </si>
  <si>
    <r>
      <t>Consensus Scenario (January 2020):</t>
    </r>
    <r>
      <rPr>
        <sz val="11"/>
        <color rgb="FFFF0000"/>
        <rFont val="Calibri"/>
        <family val="2"/>
      </rPr>
      <t xml:space="preserve"> CPI: Urban Consumer - All Items</t>
    </r>
    <r>
      <rPr>
        <sz val="11"/>
        <rFont val="Calibri"/>
        <family val="2"/>
      </rPr>
      <t>, (Index 1982-84=100, SA)</t>
    </r>
  </si>
  <si>
    <t>Consensus Scenario (January 2020): NIPA: Chain-Type Price Index - Personal Consumption Expenditures - Total, (Index 2012=100, SA)</t>
  </si>
  <si>
    <t>Consensus Scenario (January 2020): NIPA: Gross Domestic Product, (Bil. Ch. 2012 USD, SAAR)</t>
  </si>
  <si>
    <t>Consensus Scenario (January 2020): Gross Product Originating: Agriculture; Forestry; Fishing; And Hunting, (Bil. Ch. 2012 USD, SAAR)</t>
  </si>
  <si>
    <t>Consensus Scenario (January 2020): Gross Product Originating: Mining, (Bil. Ch. 2012 USD, SAAR)</t>
  </si>
  <si>
    <t>Consensus Scenario (January 2020): Gross Product Originating: Construction, (Bil. Ch. 2012 USD, SAAR)</t>
  </si>
  <si>
    <t>Consensus Scenario (January 2020): Gross Product Originating: Manufacturing - Total, (Bil. Ch. 2012 USD, SAAR)</t>
  </si>
  <si>
    <t>Consensus Scenario (January 2020): Gross Product Originating: Machinery, (Bil. Ch. 2012 USD, SAAR)</t>
  </si>
  <si>
    <t>Consensus Scenario (January 2020): Gross Product Originating: Transportation equipment manufacturing, (Bil. Ch. 2012 USD, SAAR)</t>
  </si>
  <si>
    <t>Consensus Scenario (January 2020): Gross Product Originating: Chemicals; Energy; Plastics &amp; Rubber Mfg., (Bil. Ch. 2012 USD, SAAR)</t>
  </si>
  <si>
    <t>Consensus Scenario (January 2020): Gross Product Originating: Electronic &amp; Electrical Mfg., (Bil. Ch. 2012 USD, SAAR)</t>
  </si>
  <si>
    <t>Consensus Scenario (January 2020): Gross Product Originating: Food; Beverage &amp; Tobacco Mfg., (Bil. Ch. 2012 USD, SAAR)</t>
  </si>
  <si>
    <t>Consensus Scenario (January 2020): Gross Product Originating: Furniture &amp; Misc. Mfg., (Bil. Ch. 2012 USD, SAAR)</t>
  </si>
  <si>
    <t>Consensus Scenario (January 2020): Gross Product Originating: Metals &amp; Mining Mfg., (Bil. Ch. 2012 USD, SAAR)</t>
  </si>
  <si>
    <t>Consensus Scenario (January 2020): Gross Product Originating: Textile; Fiber &amp; Printing Mfg., (Bil. Ch. 2012 USD, SAAR)</t>
  </si>
  <si>
    <t>Consensus Scenario (January 2020): Industrial Production: Total, (Index 2012=100, SA)</t>
  </si>
  <si>
    <t>Consensus Scenario (January 2020): Gross Product Originating: Transportation and Warehousing, (Bil. Ch. 2012 USD, SAAR)</t>
  </si>
  <si>
    <t>Consensus Scenario (January 2020): Gross Product Originating: Utilities, (Bil. Ch. 2012 USD, SAAR)</t>
  </si>
  <si>
    <t>Consensus Scenario (January 2020): Gross Product Originating: Wholesale Trade, (Bil. Ch. 2012 USD, SAAR)</t>
  </si>
  <si>
    <t>Consensus Scenario (January 2020): Gross Product Originating: Retail Trade, (Bil. Ch. 2012 USD, SAAR)</t>
  </si>
  <si>
    <t>Consensus Scenario (January 2020): Gross Product Originating: Information, (Bil. Ch. 2012 USD, SAAR)</t>
  </si>
  <si>
    <t>Consensus Scenario (January 2020): Gross Product Originating: Education and Health Services, (Bil. Ch. 2012 USD, SAAR)</t>
  </si>
  <si>
    <t>Consensus Scenario (January 2020): Gross Product Originating: Financial Activities, (Bil. Ch. 2012 USD, SAAR)</t>
  </si>
  <si>
    <t>Consensus Scenario (January 2020): Gross Product Originating: Leisure and Hospitality, (Bil. Ch. 2012 USD, SAAR)</t>
  </si>
  <si>
    <t>Consensus Scenario (January 2020): Gross Product Originating: Professional and Business Services, (Bil. Ch. 2012 USD, SAAR)</t>
  </si>
  <si>
    <t>Consensus Scenario (January 2020): Gross Product Originating: Other Services; Except Government, (Bil. Ch. 2012 USD, SAAR)</t>
  </si>
  <si>
    <t>Consensus Scenario (January 2020): Average Household Income: All Races, (USD, SA)</t>
  </si>
  <si>
    <t>Consensus Scenario (January 2020): Median Household Income: All Races, (USD, SA)</t>
  </si>
  <si>
    <t>Consensus Scenario (January 2020): Median Family Income: All Races, (USD, SA)</t>
  </si>
  <si>
    <t>Consensus Scenario (January 2020): Income: Personal - Total, (Bil. USD, SAAR)</t>
  </si>
  <si>
    <t>Consensus Scenario (January 2020): Income: Personal - Total, (Bil. Ch. 2012 USD, SAAR)</t>
  </si>
  <si>
    <t>Consensus Scenario (January 2020): Income: Disposable Personal, (Bil. Ch. 2012 USD, SAAR)</t>
  </si>
  <si>
    <t>Consensus Scenario (January 2020): Income: Per Capita Disposable Income, (Ch. 2012 USD, SAAR)</t>
  </si>
  <si>
    <t>Consensus Scenario (January 2020): Income: Per Capita Income, (Ch. 2012 USD, SAAR)</t>
  </si>
  <si>
    <t>Consensus Scenario (January 2020): Employment: Total Nonagricultural, (Mil. #, SA)</t>
  </si>
  <si>
    <t>Consensus Scenario (January 2020): Employment: Natural Resources and Mining, (Mil. #, SA)</t>
  </si>
  <si>
    <t>Consensus Scenario (January 2020): Employment: Construction, (Mil. #, SA)</t>
  </si>
  <si>
    <t>Consensus Scenario (January 2020): Employment: Goods-Producing, (Mil. #, SA)</t>
  </si>
  <si>
    <t>Consensus Scenario (January 2020): Employment: Manufacturing - Total, (Mil. #, SA)</t>
  </si>
  <si>
    <t>Consensus Scenario (January 2020): Employment: Manufacturing - Machinery, (Mil. #, SA)</t>
  </si>
  <si>
    <t>Consensus Scenario (January 2020): Employment: Manufacturing - Transportation Equipment, (Mil. #, SA)</t>
  </si>
  <si>
    <t>Consensus Scenario (January 2020): Employment: Chemicals; Energy; Plastics &amp; Rubber Mfg., (Mil. #, SA)</t>
  </si>
  <si>
    <t>Consensus Scenario (January 2020): Employment: Electronic &amp; Electrical Mfg., (Mil. #, SA)</t>
  </si>
  <si>
    <t>Consensus Scenario (January 2020): Employment: Food; Beverage &amp; Tobacco Mfg., (Mil. #, SA)</t>
  </si>
  <si>
    <t>Consensus Scenario (January 2020): Employment: Furniture &amp; Misc. Mfg., (Mil. #, SA)</t>
  </si>
  <si>
    <t>Consensus Scenario (January 2020): Employment: Metals &amp; Mining Mfg., (Mil. #, SA)</t>
  </si>
  <si>
    <t>Consensus Scenario (January 2020): Employment: Textile; Fiber &amp; Printing Mfg., (Mil. #, SA)</t>
  </si>
  <si>
    <t>Consensus Scenario (January 2020): Employment: Private Service-Producing, (Mil. #, SA)</t>
  </si>
  <si>
    <t>Consensus Scenario (January 2020): Employment: Utilities, (Mil. #, SA)</t>
  </si>
  <si>
    <t>Consensus Scenario (January 2020): Employment: Transportation and Warehousing, (Mil. #, SA)</t>
  </si>
  <si>
    <t>Consensus Scenario (January 2020): Employment: Wholesale Trade, (Mil. #, SA)</t>
  </si>
  <si>
    <t>Consensus Scenario (January 2020): Employment: Retail Trade, (Mil. #, SA)</t>
  </si>
  <si>
    <t>Consensus Scenario (January 2020): Employment: Information, (Mil. #, SA)</t>
  </si>
  <si>
    <t>Consensus Scenario (January 2020): Employment: Education and Health Services, (Mil. #, SA)</t>
  </si>
  <si>
    <t>Consensus Scenario (January 2020): Employment: Financial Activities, (Mil. #, SA)</t>
  </si>
  <si>
    <t>Consensus Scenario (January 2020): Employment: Leisure and Hospitality, (Mil. #, SA)</t>
  </si>
  <si>
    <t>Consensus Scenario (January 2020): Employment: Professional and Business Services, (Mil. #, SA)</t>
  </si>
  <si>
    <t>Consensus Scenario (January 2020): Employment: Other Services, (Mil. #, SA)</t>
  </si>
  <si>
    <t>Consensus Scenario (January 2020): Employment: Government - Total, (Mil. #, SA)</t>
  </si>
  <si>
    <t>Consensus Scenario (January 2020): Employment: Government - Federal, (Mil. #, SA)</t>
  </si>
  <si>
    <t>Consensus Scenario (January 2020): Employment: Government - State, (Mil. #, SA)</t>
  </si>
  <si>
    <t>Consensus Scenario (January 2020): Employment: Government - Local, (Mil. #, SA)</t>
  </si>
  <si>
    <t>Consensus Scenario (January 2020): Employment: Government and government enterprises - Military, (Mil. #, SA)</t>
  </si>
  <si>
    <t>Consensus Scenario (January 2020): Employment: Office-Using, (Mil. #, SA)</t>
  </si>
  <si>
    <t>Series does not exist.</t>
  </si>
  <si>
    <t>Consensus Scenario (January 2020): Permits: Residential - Total, (Mil. #, SAAR)</t>
  </si>
  <si>
    <t>Consensus Scenario (January 2020): Permits: Residential - Single Family, (Mil. #, SAAR)</t>
  </si>
  <si>
    <t>Consensus Scenario (January 2020): Permits: Residential - Multifamily, (Mil. #, SAAR)</t>
  </si>
  <si>
    <t>Consensus Scenario (January 2020): Housing Starts: Total, (Mil. #, SAAR)</t>
  </si>
  <si>
    <t>Consensus Scenario (January 2020): Housing Starts: Single-Family, (Mil. #, SAAR)</t>
  </si>
  <si>
    <t>Consensus Scenario (January 2020): Housing Starts: Multifamily, (Mil. #, SAAR)</t>
  </si>
  <si>
    <t>Consensus Scenario (January 2020): Rental Vacancy Rate, (%, SA)</t>
  </si>
  <si>
    <t>Consensus Scenario (January 2020): Retail Sales: Retail Sales and Food Services, (Bil. USD, CDASAAR)</t>
  </si>
  <si>
    <t>U.S. Bureau of Economic Analysis (BEA); Moody's Analytics Forecasted</t>
  </si>
  <si>
    <t>U.S. Bureau of Labor Statistics (BLS); Moody's Analytics Forecasted</t>
  </si>
  <si>
    <t>U.S. Bureau of Economic Analysis (BEA); Moody's Analytics Estimated</t>
  </si>
  <si>
    <t>U.S. Board of Governors of the Federal Reserve System (FRB); Moody's Analytics Forecasted</t>
  </si>
  <si>
    <t>U.S. Census Bureau (BOC); U.S. Bureau of Economic Analysis (BEA); Moody's Analytics Forecasted</t>
  </si>
  <si>
    <t>U.S. Census Bureau (BOC); Moody's Analytics Forecasted</t>
  </si>
  <si>
    <t>na</t>
  </si>
  <si>
    <t>Undefined</t>
  </si>
  <si>
    <t>ND</t>
  </si>
  <si>
    <t>Source Tab</t>
  </si>
  <si>
    <t>Lookup Line Description</t>
  </si>
  <si>
    <t>Operating Revenue</t>
  </si>
  <si>
    <t>MWH Sold</t>
  </si>
  <si>
    <t>Revenue per MWH Sold</t>
  </si>
  <si>
    <t xml:space="preserve">WKTB </t>
  </si>
  <si>
    <t>*Operating Revenues (400)*</t>
  </si>
  <si>
    <t>*[440-457 - Total Operating Revenue]*</t>
  </si>
  <si>
    <t>KWH and Cust</t>
  </si>
  <si>
    <t>O&amp;M</t>
  </si>
  <si>
    <t>O&amp;M per MWH Sold</t>
  </si>
  <si>
    <t>O&amp;M per KWH Sold</t>
  </si>
  <si>
    <t>*[500-599 &amp; 901-935 - Total O&amp;M Base &amp; Clause]*</t>
  </si>
  <si>
    <t>*[Fuel - Manual Input Sep Factor Total]*</t>
  </si>
  <si>
    <t>Copied in from "2023 Spring - Retail Revenue Forecast 06-27-23.xlsx, tab "Sales Forecast by Rate Class"</t>
  </si>
  <si>
    <t>Sales Forecast Allocation to Rate Class</t>
  </si>
  <si>
    <t>Residential Sales</t>
  </si>
  <si>
    <t>Commercial Sales</t>
  </si>
  <si>
    <t>Industrial Service</t>
  </si>
  <si>
    <t>Public Street &amp; Highway Lighting</t>
  </si>
  <si>
    <t>Other Sales to Public Authority</t>
  </si>
  <si>
    <t>Forecast</t>
  </si>
  <si>
    <t>Month</t>
  </si>
  <si>
    <t>Date</t>
  </si>
  <si>
    <t>Billed kWh</t>
  </si>
  <si>
    <t>Unbilled kWh</t>
  </si>
  <si>
    <t>Calendar kWh</t>
  </si>
  <si>
    <t>Customers</t>
  </si>
  <si>
    <t>All</t>
  </si>
  <si>
    <t>Recap Schedules:</t>
  </si>
  <si>
    <t>Page:FLORIDA</t>
  </si>
  <si>
    <t>November</t>
  </si>
  <si>
    <t>Period
Activity</t>
  </si>
  <si>
    <t>December</t>
  </si>
  <si>
    <t>2021</t>
  </si>
  <si>
    <t>YTD</t>
  </si>
  <si>
    <t>Assets</t>
  </si>
  <si>
    <t xml:space="preserve">        0101000 - Property Plant and Equipment</t>
  </si>
  <si>
    <t>[ICP Top]</t>
  </si>
  <si>
    <t xml:space="preserve">        0101499 - Asset Retirement Obligations</t>
  </si>
  <si>
    <t xml:space="preserve">        0101760 - CONTRA EPIS-OATT</t>
  </si>
  <si>
    <t>(2,489,592)</t>
  </si>
  <si>
    <t xml:space="preserve">        0101315 - ARO Asset - Coal Ash</t>
  </si>
  <si>
    <t xml:space="preserve">      Production</t>
  </si>
  <si>
    <t xml:space="preserve">          0114000 - Elec Plant Acquisition Adj</t>
  </si>
  <si>
    <t xml:space="preserve">        Electric Plant Acquisition Adjustment</t>
  </si>
  <si>
    <t xml:space="preserve">          0118200 - Other Utility Plant</t>
  </si>
  <si>
    <t xml:space="preserve">        General Plant System</t>
  </si>
  <si>
    <t xml:space="preserve">          0101100 - LT Capital Lease Asset</t>
  </si>
  <si>
    <t xml:space="preserve">          0101102 - Oper Lease Right of Use Asset</t>
  </si>
  <si>
    <t xml:space="preserve">          0108201 - Acc Lease Amort-Cap Lease (Op)</t>
  </si>
  <si>
    <t>(132,023,020)</t>
  </si>
  <si>
    <t>(1,478,540)</t>
  </si>
  <si>
    <t>(133,501,560)</t>
  </si>
  <si>
    <t xml:space="preserve">          0108202 - Accumulated DD&amp;A - ROU Asset</t>
  </si>
  <si>
    <t>(117,623,221)</t>
  </si>
  <si>
    <t>(3,557,747)</t>
  </si>
  <si>
    <t>(121,180,968)</t>
  </si>
  <si>
    <t xml:space="preserve">        Utility Plant Held Under Capital Lease</t>
  </si>
  <si>
    <t>(5,036,287)</t>
  </si>
  <si>
    <t xml:space="preserve">          0105100 - Plt Held For Future Use - Wo Sys</t>
  </si>
  <si>
    <t>(76)</t>
  </si>
  <si>
    <t xml:space="preserve">          0105200 - Plt Held For Future Use - Prs</t>
  </si>
  <si>
    <t xml:space="preserve">        Electric Plant for Future Use</t>
  </si>
  <si>
    <t xml:space="preserve">          0106000 - Comp Const Unclassified</t>
  </si>
  <si>
    <t xml:space="preserve">          0106720 - CCNC Contra ADC - RETAIL - SC</t>
  </si>
  <si>
    <t>(87)</t>
  </si>
  <si>
    <t xml:space="preserve">        Completed Contr, Not Yet</t>
  </si>
  <si>
    <t xml:space="preserve">      Other Utility Plant</t>
  </si>
  <si>
    <t xml:space="preserve">    Utility Plant (101-106,114)</t>
  </si>
  <si>
    <t xml:space="preserve">      0107000 - SCHM Cwip</t>
  </si>
  <si>
    <t xml:space="preserve">      0107004 - SCHM CWIP (SOFTWARE)</t>
  </si>
  <si>
    <t xml:space="preserve">    Construction Work in Progress (107)</t>
  </si>
  <si>
    <t xml:space="preserve">  Total Utility Plant</t>
  </si>
  <si>
    <t xml:space="preserve">      0111100 - Acc Prov - Amor Plt in Ser</t>
  </si>
  <si>
    <t>(276,532,530)</t>
  </si>
  <si>
    <t xml:space="preserve">      0115000 - Acc Prov Plt Acquis Adj</t>
  </si>
  <si>
    <t>(6,297,914)</t>
  </si>
  <si>
    <t>(73,361)</t>
  </si>
  <si>
    <t xml:space="preserve">    Accumulative Provision for Depreciation Elec</t>
  </si>
  <si>
    <t>(282,830,444)</t>
  </si>
  <si>
    <t xml:space="preserve">      0108600 - SCHM Retirement Wip</t>
  </si>
  <si>
    <t>(47,422,351)</t>
  </si>
  <si>
    <t>(2,803,999)</t>
  </si>
  <si>
    <t xml:space="preserve">      0108630 - Nuclear Decommissioning Charge</t>
  </si>
  <si>
    <t>(5)</t>
  </si>
  <si>
    <t xml:space="preserve">    Retirement Work In Progress Electric</t>
  </si>
  <si>
    <t>(47,422,357)</t>
  </si>
  <si>
    <t>(2,803,993)</t>
  </si>
  <si>
    <t xml:space="preserve">      0108499 - Aro Asset Accum Depreciation</t>
  </si>
  <si>
    <t>(3,112,183)</t>
  </si>
  <si>
    <t>(76,900)</t>
  </si>
  <si>
    <t xml:space="preserve">      0108000 - Accumulated DDandA - Ppande</t>
  </si>
  <si>
    <t>(5,376,992,190)</t>
  </si>
  <si>
    <t xml:space="preserve">      0108301 - Accum Depreciation COR</t>
  </si>
  <si>
    <t>(8,667,797)</t>
  </si>
  <si>
    <t xml:space="preserve">      0108620 - RWIP - Reg Liab</t>
  </si>
  <si>
    <t>(430,651,550)</t>
  </si>
  <si>
    <t>(4,399,318)</t>
  </si>
  <si>
    <t xml:space="preserve">      0119301 - Acc Depr &amp; Amort Other Util</t>
  </si>
  <si>
    <t>(2,441,038)</t>
  </si>
  <si>
    <t>(5,349)</t>
  </si>
  <si>
    <t xml:space="preserve">      0108060 - CONTRA-ACCUM DEPR OATT</t>
  </si>
  <si>
    <t xml:space="preserve">      0108306 - NON-RAD DECOM-W COR</t>
  </si>
  <si>
    <t xml:space="preserve">      0108307 - NON-RAD DECOM-R COR</t>
  </si>
  <si>
    <t xml:space="preserve">      0108308 - Nuclear COR</t>
  </si>
  <si>
    <t xml:space="preserve">      0108309 - NON-RAD DECOM-UNFD-W COR</t>
  </si>
  <si>
    <t xml:space="preserve">      0108320 - Final Dismantlement COR</t>
  </si>
  <si>
    <t xml:space="preserve">      0108315 - ARO Accum Depr - Coal Ash</t>
  </si>
  <si>
    <t>(6,362,059)</t>
  </si>
  <si>
    <t>(95,583)</t>
  </si>
  <si>
    <t xml:space="preserve">    EXT RESERVE DECOMM</t>
  </si>
  <si>
    <t>(5,644,840,556)</t>
  </si>
  <si>
    <t xml:space="preserve">  Accum Prov for Depr Amort Depl (108, 110, 111, 115)</t>
  </si>
  <si>
    <t>(5,975,093,356)</t>
  </si>
  <si>
    <t>(5,860,668,965)</t>
  </si>
  <si>
    <t>Net Utility and Plant</t>
  </si>
  <si>
    <t xml:space="preserve">   Total Net Utility Plant</t>
  </si>
  <si>
    <t xml:space="preserve">   [ICP Top]</t>
  </si>
  <si>
    <t xml:space="preserve">    0121500 - NonUtility - Construction Wip</t>
  </si>
  <si>
    <t xml:space="preserve">    0121600 - Comp Const Not Classified - Nonu</t>
  </si>
  <si>
    <t xml:space="preserve">    0121000 - NonUtil Prop - General</t>
  </si>
  <si>
    <t xml:space="preserve">  Non Utility Property (121)</t>
  </si>
  <si>
    <t xml:space="preserve">    0122000 - DDandA - NonUtil Prop - Gen</t>
  </si>
  <si>
    <t>(9,910,648)</t>
  </si>
  <si>
    <t>(43,521)</t>
  </si>
  <si>
    <t>(9,954,169)</t>
  </si>
  <si>
    <t xml:space="preserve">  Accum Prov for Depr and Amort Non-Utility (122)</t>
  </si>
  <si>
    <t>Other Property, net - at cost</t>
  </si>
  <si>
    <t xml:space="preserve">    1231005 - Investment in Sub - Equity</t>
  </si>
  <si>
    <t xml:space="preserve">    1231015 - Current Year Earnings of Sub - Loaded</t>
  </si>
  <si>
    <t>(711,086)</t>
  </si>
  <si>
    <t>(167,595)</t>
  </si>
  <si>
    <t xml:space="preserve">  Investment in Subsidiary Companies (123.1)</t>
  </si>
  <si>
    <t xml:space="preserve">    0124113 - Investment in Flexion</t>
  </si>
  <si>
    <t xml:space="preserve">  Other Investments (124)</t>
  </si>
  <si>
    <t xml:space="preserve">      0128804 - Rabbi Trust</t>
  </si>
  <si>
    <t>(938,613)</t>
  </si>
  <si>
    <t xml:space="preserve">      0128910 - CR#3-QUAL. UNREAL GAINS/LOSSES</t>
  </si>
  <si>
    <t xml:space="preserve">      0128911 - CR#3 - NUC Decom Nonqualified</t>
  </si>
  <si>
    <t>(27,934)</t>
  </si>
  <si>
    <t xml:space="preserve">      0128912 - CR#3-NON-QUAL.UNREAL.GAIN/LOSS</t>
  </si>
  <si>
    <t xml:space="preserve">      0128929 - CR#3 - NUC DECOM Qualified</t>
  </si>
  <si>
    <t xml:space="preserve">      0128915 - CR3 ADP Nuc Decom Qual</t>
  </si>
  <si>
    <t>(7,822,621)</t>
  </si>
  <si>
    <t xml:space="preserve">      0128914 - CR3 ADP Qual Unreal G/L</t>
  </si>
  <si>
    <t>(5,029,373)</t>
  </si>
  <si>
    <t>(863,781)</t>
  </si>
  <si>
    <t>(5,893,154)</t>
  </si>
  <si>
    <t xml:space="preserve">    Other Special Funds Decommision</t>
  </si>
  <si>
    <t>(6,542,006)</t>
  </si>
  <si>
    <t xml:space="preserve">      0128501 - H and W Benefits Funding</t>
  </si>
  <si>
    <t xml:space="preserve">      0128717 -Prefunded Pension</t>
  </si>
  <si>
    <t xml:space="preserve">    Other Special Funds</t>
  </si>
  <si>
    <t xml:space="preserve">  Other Special Funds (128)</t>
  </si>
  <si>
    <t>Total Investments and Other Assets</t>
  </si>
  <si>
    <t xml:space="preserve">   Total Other Property and Investments</t>
  </si>
  <si>
    <t xml:space="preserve">      0131100 - Cash - Various Banks</t>
  </si>
  <si>
    <t>(114,325,956)</t>
  </si>
  <si>
    <t xml:space="preserve">      0131204 - Cash BOA 1097 PEF</t>
  </si>
  <si>
    <t xml:space="preserve">      0131206 - Cash Mellon 0442 PEF</t>
  </si>
  <si>
    <t xml:space="preserve">      0131217 - Cash Wells 1924 PEF</t>
  </si>
  <si>
    <t>(2,415,361)</t>
  </si>
  <si>
    <t>(2,175,906)</t>
  </si>
  <si>
    <t xml:space="preserve">      0131218 - Cash Wells 5602 PEF</t>
  </si>
  <si>
    <t>(9,302,629)</t>
  </si>
  <si>
    <t xml:space="preserve">      0131228 - Cash Wells 8238 PEF</t>
  </si>
  <si>
    <t>(15,630,242)</t>
  </si>
  <si>
    <t>(4,048,605)</t>
  </si>
  <si>
    <t>(19,678,847)</t>
  </si>
  <si>
    <t xml:space="preserve">      0131213 - Cash Mellon 2227 PEF</t>
  </si>
  <si>
    <t xml:space="preserve">      0131032 - Cash Wells 1182 DEF</t>
  </si>
  <si>
    <t>(110,657,179)</t>
  </si>
  <si>
    <t>(6,132,295)</t>
  </si>
  <si>
    <t xml:space="preserve">      0131266 - Cash JPM 4588 DEFR-DEF</t>
  </si>
  <si>
    <t>(5,503,292)</t>
  </si>
  <si>
    <t xml:space="preserve">      0131272 - Cash JPM 4513 DEF</t>
  </si>
  <si>
    <t>(495,081)</t>
  </si>
  <si>
    <t>(225,880)</t>
  </si>
  <si>
    <t>(720,961)</t>
  </si>
  <si>
    <t xml:space="preserve">    Cash (131)</t>
  </si>
  <si>
    <t>(3,763,357)</t>
  </si>
  <si>
    <t xml:space="preserve">  Total Cash</t>
  </si>
  <si>
    <t xml:space="preserve">        0142010 - Accounts Receivable</t>
  </si>
  <si>
    <t xml:space="preserve">        0142200 - Cust Acct - Edp</t>
  </si>
  <si>
    <t xml:space="preserve">        0142300 - Cust Acct - Cash Not Posted - Edp</t>
  </si>
  <si>
    <t>(6)</t>
  </si>
  <si>
    <t>(2,481)</t>
  </si>
  <si>
    <t>(2,487)</t>
  </si>
  <si>
    <t xml:space="preserve">        0142801 - A/R-Passport Interface</t>
  </si>
  <si>
    <t>(3,377,510)</t>
  </si>
  <si>
    <t xml:space="preserve">        0142830 - A/R-Merch/Jobb/Contract Work</t>
  </si>
  <si>
    <t>(116,108)</t>
  </si>
  <si>
    <t xml:space="preserve">        0142001 - AR NON-REG</t>
  </si>
  <si>
    <t xml:space="preserve">        0142998 -AR Other Than Electric</t>
  </si>
  <si>
    <t xml:space="preserve">        0142250 - Accounts Rec OS Deposits</t>
  </si>
  <si>
    <t xml:space="preserve">        0142430 - AR Wholesale Billed</t>
  </si>
  <si>
    <t>(138,010)</t>
  </si>
  <si>
    <t xml:space="preserve">        0142050 - Transmission Billing</t>
  </si>
  <si>
    <t xml:space="preserve">        0142440 - A/R BPM - Actual</t>
  </si>
  <si>
    <t xml:space="preserve">        0142802 - A/R - Gas</t>
  </si>
  <si>
    <t>(85,046)</t>
  </si>
  <si>
    <t xml:space="preserve">        0142103 - DEF Receivable - NG Sales</t>
  </si>
  <si>
    <t xml:space="preserve">      Customer Accounts Receivable (142)</t>
  </si>
  <si>
    <t xml:space="preserve">        0143011 - A/R - Other - Gen Acctg</t>
  </si>
  <si>
    <t xml:space="preserve">        0143110 - Misc A/R - Clearing</t>
  </si>
  <si>
    <t xml:space="preserve">        0143180 - Ret Med Life Den/Prem Withheld</t>
  </si>
  <si>
    <t xml:space="preserve">        0143320 - Mar Billed - Edp</t>
  </si>
  <si>
    <t>(1,470,402)</t>
  </si>
  <si>
    <t xml:space="preserve">        0143272 - Misc Accts Rec-EA</t>
  </si>
  <si>
    <t xml:space="preserve">        0143155 - Other A/R - Miscelleneous</t>
  </si>
  <si>
    <t>(5,310,165)</t>
  </si>
  <si>
    <t xml:space="preserve">        0143022 - A/R Byproducts</t>
  </si>
  <si>
    <t>(36,251)</t>
  </si>
  <si>
    <t xml:space="preserve">        0143119 - Off - System Storms Receivables</t>
  </si>
  <si>
    <t>(2,432,202)</t>
  </si>
  <si>
    <t xml:space="preserve">      Other Accounts Receivable (143)</t>
  </si>
  <si>
    <t xml:space="preserve">        0146000 - AR Intercompany Crossbill</t>
  </si>
  <si>
    <t>(39,222,307)</t>
  </si>
  <si>
    <t>(7,576,240)</t>
  </si>
  <si>
    <t>(46,798,548)</t>
  </si>
  <si>
    <t xml:space="preserve">        0146974 - A/R - Affiliates</t>
  </si>
  <si>
    <t xml:space="preserve">        0146990 - A/R Prop/BI - Bison Interco</t>
  </si>
  <si>
    <t>(375,186)</t>
  </si>
  <si>
    <t xml:space="preserve">        0146009 - I/C AR Rollup</t>
  </si>
  <si>
    <t>(53,432,141)</t>
  </si>
  <si>
    <t>(87,755,905)</t>
  </si>
  <si>
    <t>(141,188,046)</t>
  </si>
  <si>
    <t xml:space="preserve">        0146250 - IC Netting - Accts Receivable</t>
  </si>
  <si>
    <t xml:space="preserve">      Accounts Receivable from Associated Companies (146)</t>
  </si>
  <si>
    <t>(674,446)</t>
  </si>
  <si>
    <t xml:space="preserve">        0172004 - Rents Rec-Real Estate</t>
  </si>
  <si>
    <t xml:space="preserve">      Rents Receivable (172)</t>
  </si>
  <si>
    <t xml:space="preserve">        0173100 - Unbilled Revenue Receivable</t>
  </si>
  <si>
    <t>(37,208,305)</t>
  </si>
  <si>
    <t xml:space="preserve">      Accrued Utility Revenue (173)</t>
  </si>
  <si>
    <t xml:space="preserve">    Receivables</t>
  </si>
  <si>
    <t xml:space="preserve">      0144100 - SCHM Uncollectible Accrual Electric</t>
  </si>
  <si>
    <t>(6,802,409)</t>
  </si>
  <si>
    <t xml:space="preserve">      0144600 - Uncollect Accri - Prod/Serv</t>
  </si>
  <si>
    <t>(179,279)</t>
  </si>
  <si>
    <t xml:space="preserve">      0144700 - Prov for MARBS Uncollectibles</t>
  </si>
  <si>
    <t>(7,606,067)</t>
  </si>
  <si>
    <t>(7,604,604)</t>
  </si>
  <si>
    <t xml:space="preserve">      0144101 - Allowance Credit Loss</t>
  </si>
  <si>
    <t>(736,991)</t>
  </si>
  <si>
    <t xml:space="preserve">    Accum Prov for Uncollectible Account (144)</t>
  </si>
  <si>
    <t>(15,324,745)</t>
  </si>
  <si>
    <t>(15,323,283)</t>
  </si>
  <si>
    <t xml:space="preserve">  Receivables, Net</t>
  </si>
  <si>
    <t xml:space="preserve">        0151130 - Coal Stock</t>
  </si>
  <si>
    <t xml:space="preserve">        0151131 - Coal Stock in Transit</t>
  </si>
  <si>
    <t xml:space="preserve">        0151132 - Coal In-transit Accruals</t>
  </si>
  <si>
    <t xml:space="preserve">      Coal Stocks</t>
  </si>
  <si>
    <t xml:space="preserve">        0151140 - Diesel Fuel Stock</t>
  </si>
  <si>
    <t xml:space="preserve">      Fuel Stock Oil</t>
  </si>
  <si>
    <t xml:space="preserve">        0151660 - Natural Gas Inventory</t>
  </si>
  <si>
    <t>(2,991,777)</t>
  </si>
  <si>
    <t xml:space="preserve">      Fuel Stock (151)</t>
  </si>
  <si>
    <t xml:space="preserve">    Fuel Stock (151)</t>
  </si>
  <si>
    <t xml:space="preserve">      0154100 - Inventory</t>
  </si>
  <si>
    <t xml:space="preserve">      0154140 - Misc Inventory</t>
  </si>
  <si>
    <t>(332,278)</t>
  </si>
  <si>
    <t xml:space="preserve">      0154200 - Limestone Inventory</t>
  </si>
  <si>
    <t>(124,505)</t>
  </si>
  <si>
    <t xml:space="preserve">      0154990 - Schm Inv Cr - Surplus Mat'L Ident</t>
  </si>
  <si>
    <t>(1,064,705)</t>
  </si>
  <si>
    <t>(163,646)</t>
  </si>
  <si>
    <t>(1,228,351)</t>
  </si>
  <si>
    <t xml:space="preserve">      0154401 - Ammonia Inventory</t>
  </si>
  <si>
    <t>(27,412)</t>
  </si>
  <si>
    <t xml:space="preserve">    Plant Material and Operating Supplies (154)</t>
  </si>
  <si>
    <t>(226,642)</t>
  </si>
  <si>
    <t xml:space="preserve">      0158150 - SO2 Current Vintage</t>
  </si>
  <si>
    <t xml:space="preserve">    Allowances (158.1 and 158.2)</t>
  </si>
  <si>
    <t xml:space="preserve">      0163110 - Stores Expense</t>
  </si>
  <si>
    <t xml:space="preserve">      0163120 - Stores Expense - Joint Owner</t>
  </si>
  <si>
    <t>(3,341)</t>
  </si>
  <si>
    <t xml:space="preserve">      0163160 - Stores Exp Distribution - Credit</t>
  </si>
  <si>
    <t xml:space="preserve">      0163180 - Freight and Express</t>
  </si>
  <si>
    <t xml:space="preserve">    Store Expenses Undistributed (163)</t>
  </si>
  <si>
    <t xml:space="preserve">      0156010 - Other M&amp;S / Inventory</t>
  </si>
  <si>
    <t xml:space="preserve">    Other Materials and Supplies (156)</t>
  </si>
  <si>
    <t xml:space="preserve">  Inventory - at average cost</t>
  </si>
  <si>
    <t xml:space="preserve">    0165075 - Interco Prepaid Insu SchM</t>
  </si>
  <si>
    <t>(1,731,878)</t>
  </si>
  <si>
    <t xml:space="preserve">    0165400 - Misc Prepaid Expenses</t>
  </si>
  <si>
    <t xml:space="preserve">    0165513 - Prepaid Expense - Misc.</t>
  </si>
  <si>
    <t xml:space="preserve">    0165006 - Bartow LTSA</t>
  </si>
  <si>
    <t xml:space="preserve">    0165007 - Hines LTSA</t>
  </si>
  <si>
    <t xml:space="preserve">    0165023 - Citrus County LTSA</t>
  </si>
  <si>
    <t xml:space="preserve">    0165024 - FHOF SOLAR LEASE</t>
  </si>
  <si>
    <t xml:space="preserve">  Prepayments (165)</t>
  </si>
  <si>
    <t xml:space="preserve">    0174300 - Swap Int Recvbl Cur Reg Asset</t>
  </si>
  <si>
    <t>(11,974,902)</t>
  </si>
  <si>
    <t xml:space="preserve">  Miscellaneous Current and Accrued Assets (174)</t>
  </si>
  <si>
    <t>Current Assets</t>
  </si>
  <si>
    <t xml:space="preserve">   Total Current and Accrued Assets</t>
  </si>
  <si>
    <t xml:space="preserve">    0181400 - Credit Facilities Fee</t>
  </si>
  <si>
    <t>(43,607)</t>
  </si>
  <si>
    <t xml:space="preserve">    0181021 - Unamortized Debt Expense</t>
  </si>
  <si>
    <t xml:space="preserve">    0181511 - PEF DDE 150M 6.75% 02/01/28</t>
  </si>
  <si>
    <t>(15,352)</t>
  </si>
  <si>
    <t xml:space="preserve">    0181535 - PEF DDE 225M 5.9% 2033</t>
  </si>
  <si>
    <t>(8,310)</t>
  </si>
  <si>
    <t xml:space="preserve">    0181537 - PEF DDE 500M 6.35% 09/15/2037</t>
  </si>
  <si>
    <t>(18,636)</t>
  </si>
  <si>
    <t xml:space="preserve">    0181542 - PEF DDE 350M 5.65% 04/01/2040</t>
  </si>
  <si>
    <t>(13,019)</t>
  </si>
  <si>
    <t xml:space="preserve">    0181565 - PEF DDE 1B 6.40% 06/15/38</t>
  </si>
  <si>
    <t>(36,494)</t>
  </si>
  <si>
    <t xml:space="preserve">    0181569- DEF DDE 400M 3.85% 11-15-42</t>
  </si>
  <si>
    <t>(13,529)</t>
  </si>
  <si>
    <t xml:space="preserve">    0181039 - DEFR AR Securitization 225M</t>
  </si>
  <si>
    <t>(261,116)</t>
  </si>
  <si>
    <t>(10,983)</t>
  </si>
  <si>
    <t>(272,100)</t>
  </si>
  <si>
    <t xml:space="preserve">    0181091 - DEF 600M DDE 3.4% 10/1/46</t>
  </si>
  <si>
    <t>(20,149)</t>
  </si>
  <si>
    <t xml:space="preserve">    0181093 - DEF DDE 650M 3.20% 1/15/27</t>
  </si>
  <si>
    <t>(49,422)</t>
  </si>
  <si>
    <t xml:space="preserve">    0181046 - DEF DDE 600M 3.80% 7/15/28</t>
  </si>
  <si>
    <t>(45,008)</t>
  </si>
  <si>
    <t xml:space="preserve">    0181047 - DEF DDE 400M 4.20%</t>
  </si>
  <si>
    <t>(13,372)</t>
  </si>
  <si>
    <t xml:space="preserve">    0181098 - 2019 DEFUnamt disc - fixed rat</t>
  </si>
  <si>
    <t>(52,157)</t>
  </si>
  <si>
    <t xml:space="preserve">    0181089 - 2020 DEFUnamt disc - FMB</t>
  </si>
  <si>
    <t>(39,008)</t>
  </si>
  <si>
    <t xml:space="preserve">  Unamortized Debt Expenses (181)</t>
  </si>
  <si>
    <t xml:space="preserve">    0189000 - Schm Unamt Loss Reaq Dt Pre Sc</t>
  </si>
  <si>
    <t>(99,085)</t>
  </si>
  <si>
    <t xml:space="preserve">  Unamortized Loss on Reaquired Debt (189)</t>
  </si>
  <si>
    <t>Debt expense (refinancing costs, amortized over terms)</t>
  </si>
  <si>
    <t xml:space="preserve">  0182100 - Inactive - Extraordinary Property Loss</t>
  </si>
  <si>
    <t>(5,430)</t>
  </si>
  <si>
    <t>Extraordinary Property Losses (182.1)</t>
  </si>
  <si>
    <t xml:space="preserve">    0182320 - Regulatory Asset - Inc Tax</t>
  </si>
  <si>
    <t xml:space="preserve">  Regulatory Asset Tax</t>
  </si>
  <si>
    <t xml:space="preserve">    0182399 - Aro Regulatory Asset</t>
  </si>
  <si>
    <t>(1,313,446)</t>
  </si>
  <si>
    <t xml:space="preserve">    0182312 - OPEB FAS 106 - Medical</t>
  </si>
  <si>
    <t>(9,751,897)</t>
  </si>
  <si>
    <t xml:space="preserve">    0182680 - Defer Depr-Retail Recovery</t>
  </si>
  <si>
    <t xml:space="preserve">    0182801 - Pension Post Retire P Acctg - FAS87 NQ</t>
  </si>
  <si>
    <t>(942,808)</t>
  </si>
  <si>
    <t xml:space="preserve">    0182318 - Other Reg Assets - Gen Acct</t>
  </si>
  <si>
    <t>(80,051,779)</t>
  </si>
  <si>
    <t xml:space="preserve">    0182354 - Accrued SPP Recovery</t>
  </si>
  <si>
    <t>(197,622)</t>
  </si>
  <si>
    <t xml:space="preserve">    0182411 - Deferred Fuel Exp-Current Year</t>
  </si>
  <si>
    <t xml:space="preserve">    0182412 - Deferred Fuel Exp - Prior Year</t>
  </si>
  <si>
    <t>(8,077,661)</t>
  </si>
  <si>
    <t xml:space="preserve">    0182415 - Regulatory Asset - Cor</t>
  </si>
  <si>
    <t xml:space="preserve">    0182319 - Closed Def Int Hedge-Asset</t>
  </si>
  <si>
    <t xml:space="preserve">    0182322 - ST Closed Def Int Hedge-Asset</t>
  </si>
  <si>
    <t>(3,456,472)</t>
  </si>
  <si>
    <t xml:space="preserve">    0182309 - Amort Load Management Switches</t>
  </si>
  <si>
    <t>(17,211,881)</t>
  </si>
  <si>
    <t>(56,742)</t>
  </si>
  <si>
    <t>(17,268,622)</t>
  </si>
  <si>
    <t xml:space="preserve">    0182311 - Accrued Environmental Recovery</t>
  </si>
  <si>
    <t>(13,531)</t>
  </si>
  <si>
    <t xml:space="preserve">    0182313 - Deferred ECRC</t>
  </si>
  <si>
    <t xml:space="preserve">    0182317 - Deferred Depreciation - 2010 Rate Case</t>
  </si>
  <si>
    <t xml:space="preserve">    0182321 - REG ASSET-DERIV MTM OIL</t>
  </si>
  <si>
    <t xml:space="preserve">    0182331 - Deferred GPIF - FL Fuel Reg Asset</t>
  </si>
  <si>
    <t>(367,309)</t>
  </si>
  <si>
    <t xml:space="preserve">    0182347 - Deferred CR3 - Depr &amp; Prop Taxes - Contra</t>
  </si>
  <si>
    <t>(37,946,102)</t>
  </si>
  <si>
    <t>(37,729,267)</t>
  </si>
  <si>
    <t xml:space="preserve">    0182398 - Load Management Switches</t>
  </si>
  <si>
    <t>(469,669)</t>
  </si>
  <si>
    <t xml:space="preserve">    0182334 - Pension settlement charges</t>
  </si>
  <si>
    <t>(48,348)</t>
  </si>
  <si>
    <t xml:space="preserve">    0182470 - Coal Ash Spend - Retail SC&amp;FL</t>
  </si>
  <si>
    <t xml:space="preserve">    0182315 - Reg Asset - Coal Ash Pond ARO</t>
  </si>
  <si>
    <t xml:space="preserve">    0182370 - Current Portion of Reg Assets</t>
  </si>
  <si>
    <t>(7,922,451)</t>
  </si>
  <si>
    <t xml:space="preserve">    0182525 - Non-AMI Meter NBV 182.3</t>
  </si>
  <si>
    <t>(1,627,815)</t>
  </si>
  <si>
    <t xml:space="preserve">    0182536 - PPA BUYOUT REG ASSET</t>
  </si>
  <si>
    <t>(545,945)</t>
  </si>
  <si>
    <t xml:space="preserve">    0182539 - RIDGEGEN PPA BUYOUT REG ASSET</t>
  </si>
  <si>
    <t>(543,141)</t>
  </si>
  <si>
    <t xml:space="preserve">    0182569 - Crystal River South Reg Asset</t>
  </si>
  <si>
    <t>(6,716,036)</t>
  </si>
  <si>
    <t xml:space="preserve">  Misc Regualtory Assets</t>
  </si>
  <si>
    <t>(27,162,190)</t>
  </si>
  <si>
    <t>Other Regulatory Assets (182.3)</t>
  </si>
  <si>
    <t>(23,755,263)</t>
  </si>
  <si>
    <t xml:space="preserve">  0183000 - Prelim Survey and Investigation</t>
  </si>
  <si>
    <t>Preliminary Survey and Investigation Charges (183)</t>
  </si>
  <si>
    <t xml:space="preserve">  0803290 - Miscellaneous Expense</t>
  </si>
  <si>
    <t>(3,179,072)</t>
  </si>
  <si>
    <t xml:space="preserve">  0804110 - Unproductive Time Distributed</t>
  </si>
  <si>
    <t>(39,583,519)</t>
  </si>
  <si>
    <t xml:space="preserve">  0804210 - Vacations</t>
  </si>
  <si>
    <t>(13,925,778)</t>
  </si>
  <si>
    <t xml:space="preserve">  0804220 - Holidays</t>
  </si>
  <si>
    <t>(9,928,208)</t>
  </si>
  <si>
    <t xml:space="preserve">  0804290 - Other Excused Absences</t>
  </si>
  <si>
    <t>(5,300,545)</t>
  </si>
  <si>
    <t xml:space="preserve">  0804330 - Sick</t>
  </si>
  <si>
    <t>(10,371,118)</t>
  </si>
  <si>
    <t xml:space="preserve">  0184023 - Clearing Payroll Fixed Distr</t>
  </si>
  <si>
    <t>(1,032)</t>
  </si>
  <si>
    <t>(24,308)</t>
  </si>
  <si>
    <t>(25,340)</t>
  </si>
  <si>
    <t>Clearing Accounts (184)</t>
  </si>
  <si>
    <t>(3,145,511)</t>
  </si>
  <si>
    <t xml:space="preserve">    0186020 - Vision Florida Def O&amp;M</t>
  </si>
  <si>
    <t xml:space="preserve">    0186120 - Misc. Wip - Fp Dist. Wids</t>
  </si>
  <si>
    <t xml:space="preserve">    0186290 - Oth Deferred Charges - Operation</t>
  </si>
  <si>
    <t xml:space="preserve">    0186470 - Error Suspense - Corp Payroll</t>
  </si>
  <si>
    <t>(27,619)</t>
  </si>
  <si>
    <t xml:space="preserve">    0186480 - Misc Debits To Be Cleared</t>
  </si>
  <si>
    <t xml:space="preserve">    0186984 - Other Long-Term Assets</t>
  </si>
  <si>
    <t xml:space="preserve">    0186201- Def Project/Acq Exp</t>
  </si>
  <si>
    <t>(43,199)</t>
  </si>
  <si>
    <t xml:space="preserve">    0186605 - Misc Defer Debit Workers Comp</t>
  </si>
  <si>
    <t>(3,166,819)</t>
  </si>
  <si>
    <t xml:space="preserve">    0186101 - DEF CR3 NCR - Reg Asset Base Rate</t>
  </si>
  <si>
    <t>(37,749)</t>
  </si>
  <si>
    <t xml:space="preserve">    0186195 - Deferred Rate Case Expense</t>
  </si>
  <si>
    <t xml:space="preserve">    0186400 - SECI-Lakeland Intercon Upgrade</t>
  </si>
  <si>
    <t>(102,707)</t>
  </si>
  <si>
    <t xml:space="preserve">    0186295 - Deferred Storm Expenses</t>
  </si>
  <si>
    <t xml:space="preserve">    0186102 - DEF CR3 Dry Cask Storage</t>
  </si>
  <si>
    <t xml:space="preserve">    0186109 - DEF DCS Contra Equity</t>
  </si>
  <si>
    <t>(2,448,982)</t>
  </si>
  <si>
    <t xml:space="preserve">    0186036 - EVCS Deferral</t>
  </si>
  <si>
    <t>(18,324)</t>
  </si>
  <si>
    <t xml:space="preserve">    0186111 - Cust Connect Def O&amp;M</t>
  </si>
  <si>
    <t xml:space="preserve">    0186882 - Straight Line Lease Defer DR</t>
  </si>
  <si>
    <t>(6,064,793)</t>
  </si>
  <si>
    <t>(5,413,479)</t>
  </si>
  <si>
    <t xml:space="preserve">  Other Deferred Charges</t>
  </si>
  <si>
    <t>Miscellaneous Deferred Debits (186)</t>
  </si>
  <si>
    <t xml:space="preserve">  0190001 - Adit: Prepaid: Federal Taxes</t>
  </si>
  <si>
    <t>(701,769,408)</t>
  </si>
  <si>
    <t>(21,202,461)</t>
  </si>
  <si>
    <t>(722,971,869)</t>
  </si>
  <si>
    <t xml:space="preserve">  0190002 - Adit: Prepaid: State Taxes</t>
  </si>
  <si>
    <t>(132,638,874)</t>
  </si>
  <si>
    <t>(130,335,034)</t>
  </si>
  <si>
    <t xml:space="preserve">  0190013 - LT Def tax asset: Fed-190</t>
  </si>
  <si>
    <t xml:space="preserve">  0190051 - Accum Deferred FIT-OCI</t>
  </si>
  <si>
    <t>(55,977)</t>
  </si>
  <si>
    <t xml:space="preserve">  0190052 - Accum Deferred SIT-OCI</t>
  </si>
  <si>
    <t>(15,514)</t>
  </si>
  <si>
    <t xml:space="preserve">  0190155 - Deferred Tax - Nol</t>
  </si>
  <si>
    <t>(15,631,421)</t>
  </si>
  <si>
    <t xml:space="preserve">  0190156 - Deferred Tax_State NOLs</t>
  </si>
  <si>
    <t>(64,212,854)</t>
  </si>
  <si>
    <t>(54,017,701)</t>
  </si>
  <si>
    <t>Accumulated Deferred Income Taxes (190)</t>
  </si>
  <si>
    <t>(6,856,463)</t>
  </si>
  <si>
    <t xml:space="preserve">  0185000 - Temporary Facilities</t>
  </si>
  <si>
    <t>(95,263)</t>
  </si>
  <si>
    <t>Temporary Facilities (185)</t>
  </si>
  <si>
    <t xml:space="preserve">   Total Deferred Debits</t>
  </si>
  <si>
    <t>(21,811,623)</t>
  </si>
  <si>
    <t xml:space="preserve">  0165000 - Other Current Assets</t>
  </si>
  <si>
    <t>Non Regulatory Accounts - Assets</t>
  </si>
  <si>
    <t xml:space="preserve">  0186200 - Contra Unamort Debt Purch Acctg</t>
  </si>
  <si>
    <t xml:space="preserve">   Non Regulatory Accounts - Assets</t>
  </si>
  <si>
    <t xml:space="preserve">      Total Assets</t>
  </si>
  <si>
    <t xml:space="preserve">      [ICP Top]</t>
  </si>
  <si>
    <t>Liabilities and Other Credits</t>
  </si>
  <si>
    <t xml:space="preserve">  0211003 - Misc Paid in Capital</t>
  </si>
  <si>
    <t xml:space="preserve">  0211021 - DON REC From Stockholders</t>
  </si>
  <si>
    <t xml:space="preserve">  0211022 - Red inPar of Common Stock</t>
  </si>
  <si>
    <t>Other Paid In Capital (208-211)</t>
  </si>
  <si>
    <t xml:space="preserve">  0216000 - Unapprop Retained Earnings</t>
  </si>
  <si>
    <t xml:space="preserve">  0439004 - Cumm Effect Acct Change Tax</t>
  </si>
  <si>
    <t xml:space="preserve">  Current Month Net Income</t>
  </si>
  <si>
    <t xml:space="preserve">  0216007 - Cumm Effect Acct Princ Pretax</t>
  </si>
  <si>
    <t>Retained Earnings (215, 215.1, 216)</t>
  </si>
  <si>
    <t xml:space="preserve">  0216100 - Unappr Undistr Subsid Earnings</t>
  </si>
  <si>
    <t xml:space="preserve">  0216150 - Equity IC AR Rollup</t>
  </si>
  <si>
    <t>(85,239,027)</t>
  </si>
  <si>
    <t xml:space="preserve">  2161500 - IC AR Rollup</t>
  </si>
  <si>
    <t>(230,964,019)</t>
  </si>
  <si>
    <t>(145,724,992)</t>
  </si>
  <si>
    <t>Unappropriated Undistributed Subsidiary Earnings (216.1)</t>
  </si>
  <si>
    <t xml:space="preserve">  0219046 - OCI-Interest Rate Hdgs Fed Tax</t>
  </si>
  <si>
    <t xml:space="preserve">  2191002 - OCI Rollup</t>
  </si>
  <si>
    <t>(210,581)</t>
  </si>
  <si>
    <t>Accumulated Other Comprehensive Income (219)</t>
  </si>
  <si>
    <t xml:space="preserve">   Total Proprietary Capital</t>
  </si>
  <si>
    <t xml:space="preserve">  0221535 - PEF FMB 225M 5.9% 03/01/33</t>
  </si>
  <si>
    <t xml:space="preserve">  0221537 - PEF FMB 500M 6.35% 09/15/2037</t>
  </si>
  <si>
    <t xml:space="preserve">  0221542 - PEF FMB 350M 5.65% 04/1/40</t>
  </si>
  <si>
    <t xml:space="preserve">  0221565 - PEF FMB 1B  6.40% 06/15/38</t>
  </si>
  <si>
    <t xml:space="preserve">  0221569 - DEF 400M 3.85% 11-15-42</t>
  </si>
  <si>
    <t xml:space="preserve">  0221091 - DEF 600M 3.4% 10/1/2046</t>
  </si>
  <si>
    <t xml:space="preserve">  0221093 - DEF 650M 3.20% 1/15/27</t>
  </si>
  <si>
    <t xml:space="preserve">  0221046 - DEF FMB 600M 3.80% 7/15/28</t>
  </si>
  <si>
    <t xml:space="preserve">  0221047 - DEF FMB 400M 4.20% 7/15/48</t>
  </si>
  <si>
    <t xml:space="preserve">  0221098 - DEF LT bond-fixed rate</t>
  </si>
  <si>
    <t xml:space="preserve">  0221089 - DEF LT FMB</t>
  </si>
  <si>
    <t xml:space="preserve">  0221018 - DEF 650M 2.40% 12/15/2031</t>
  </si>
  <si>
    <t xml:space="preserve">  0221019 - DEF 500M 3.00% 12/15/2051</t>
  </si>
  <si>
    <t>Bonds (221)</t>
  </si>
  <si>
    <t xml:space="preserve">  0224511 - PEF OTH LTD 150M 6.75% 02/2028</t>
  </si>
  <si>
    <t xml:space="preserve">  0224043 - DEFR LT Debt</t>
  </si>
  <si>
    <t>Other Long Term Debt (224)</t>
  </si>
  <si>
    <t xml:space="preserve">  0226511 - PEF UNAMDIS 150M 6.75% 2/01/28</t>
  </si>
  <si>
    <t>(89,831)</t>
  </si>
  <si>
    <t>(88,618)</t>
  </si>
  <si>
    <t xml:space="preserve">  0226535 - PEF UNAMDIS 225M 5.9% 03/01/33</t>
  </si>
  <si>
    <t>(213,727)</t>
  </si>
  <si>
    <t>(212,144)</t>
  </si>
  <si>
    <t xml:space="preserve">  0226537 - PEF UNAMDIS 500M 6.35% 09/2037</t>
  </si>
  <si>
    <t>(347,422)</t>
  </si>
  <si>
    <t>(345,589)</t>
  </si>
  <si>
    <t xml:space="preserve">  0226542 - PEF UNAMDIS 350M 5.65% 04/20403</t>
  </si>
  <si>
    <t>(891,401)</t>
  </si>
  <si>
    <t>(887,349)</t>
  </si>
  <si>
    <t xml:space="preserve">  0226565 - PEF UNAMDIS 1B 6.40% 6/15/38</t>
  </si>
  <si>
    <t>(2,327,083)</t>
  </si>
  <si>
    <t>(2,315,358)</t>
  </si>
  <si>
    <t xml:space="preserve">  0226569- DEF UNAMDIS 400M 3.85 11-15-42</t>
  </si>
  <si>
    <t>(886,132)</t>
  </si>
  <si>
    <t>(882,609)</t>
  </si>
  <si>
    <t xml:space="preserve">  0226091 - DEF 600M UNAMDIS 3.4% 10/1/46</t>
  </si>
  <si>
    <t>(2,785,592)</t>
  </si>
  <si>
    <t>(2,776,245)</t>
  </si>
  <si>
    <t xml:space="preserve">  0226093 - DEF UNAMDIS 650M 3.20% 1/15/27</t>
  </si>
  <si>
    <t>(199,268)</t>
  </si>
  <si>
    <t>(196,027)</t>
  </si>
  <si>
    <t xml:space="preserve">  0226046 - DEF UNAMDIS 600M 3.80% 7/15/28</t>
  </si>
  <si>
    <t>(730,199)</t>
  </si>
  <si>
    <t>(721,010)</t>
  </si>
  <si>
    <t xml:space="preserve">  0226047 - DEF UNAMDIS 400M 4.20%</t>
  </si>
  <si>
    <t>(492,305)</t>
  </si>
  <si>
    <t>(490,763)</t>
  </si>
  <si>
    <t xml:space="preserve">  0226098 - 2019 DEF Fixed rate</t>
  </si>
  <si>
    <t>(296,388)</t>
  </si>
  <si>
    <t>(293,301)</t>
  </si>
  <si>
    <t xml:space="preserve">  0226089 - 2020 First Mortgage Bond</t>
  </si>
  <si>
    <t>(584,265)</t>
  </si>
  <si>
    <t>(3,810,276)</t>
  </si>
  <si>
    <t>(4,394,541)</t>
  </si>
  <si>
    <t>Unamortized Discount on LT Debt (226)</t>
  </si>
  <si>
    <t>(9,843,614)</t>
  </si>
  <si>
    <t>(3,759,938)</t>
  </si>
  <si>
    <t>(13,603,552)</t>
  </si>
  <si>
    <t xml:space="preserve">   Total Long Term Debt</t>
  </si>
  <si>
    <t xml:space="preserve">  0227101 - LT Capital Lease Obligation</t>
  </si>
  <si>
    <t>(1,515,870)</t>
  </si>
  <si>
    <t xml:space="preserve">  0227175 - LT Operating Lease Obligation</t>
  </si>
  <si>
    <t>(3,340,133)</t>
  </si>
  <si>
    <t>Obligations Under Capital Leases (227)</t>
  </si>
  <si>
    <t>(4,856,003)</t>
  </si>
  <si>
    <t xml:space="preserve">  0228100 - Retail Unfd Storm Damage</t>
  </si>
  <si>
    <t xml:space="preserve">  0228101 - Wholsesale Storm Reserve</t>
  </si>
  <si>
    <t>(1,279,893)</t>
  </si>
  <si>
    <t>(778,005)</t>
  </si>
  <si>
    <t>Accumulated Provision for Property Insurance (228.1)</t>
  </si>
  <si>
    <t xml:space="preserve">  0228250 - Inactive - Schm Worker'S Comp - Other</t>
  </si>
  <si>
    <t>(2,552,821)</t>
  </si>
  <si>
    <t xml:space="preserve">  0228202 - Claim Reserve - ST</t>
  </si>
  <si>
    <t xml:space="preserve">  0228201 - Claim Reserve</t>
  </si>
  <si>
    <t>Accumulated Provision for Injuries and Damages (228.2)</t>
  </si>
  <si>
    <t>(1,552,821)</t>
  </si>
  <si>
    <t xml:space="preserve">  0228314 - OPEB NonCur Liab - Life</t>
  </si>
  <si>
    <t>(2,639,006)</t>
  </si>
  <si>
    <t xml:space="preserve">  0228315 - OPEB NonCur Liab - Medical</t>
  </si>
  <si>
    <t>(9,644,462)</t>
  </si>
  <si>
    <t xml:space="preserve">  0228324 - Schm Dpc Pos Emp FAS 112</t>
  </si>
  <si>
    <t>(46,875)</t>
  </si>
  <si>
    <t xml:space="preserve">  0228325 - Schm Post Emp FAS 112</t>
  </si>
  <si>
    <t xml:space="preserve">  0228346 - Pension Liability - FAS 87</t>
  </si>
  <si>
    <t>(47,660,800)</t>
  </si>
  <si>
    <t xml:space="preserve">  0253275 - Pension Liability - FAS 87 NQ</t>
  </si>
  <si>
    <t>(22,915)</t>
  </si>
  <si>
    <t xml:space="preserve">  0228340 -Nonqualified Plans Liability</t>
  </si>
  <si>
    <t>(508,933)</t>
  </si>
  <si>
    <t>Accumulated Provision for Pensions and Benefits (228.3)</t>
  </si>
  <si>
    <t>(60,101,075)</t>
  </si>
  <si>
    <t xml:space="preserve">  0228403 - Deferred Serp -  Active Empl</t>
  </si>
  <si>
    <t>(3,169,863)</t>
  </si>
  <si>
    <t xml:space="preserve">  0228405 - 2000 Class Deferred Compensat</t>
  </si>
  <si>
    <t xml:space="preserve">  0228480 - Acc Prov Insurance-Environ</t>
  </si>
  <si>
    <t>(1,504)</t>
  </si>
  <si>
    <t>Accumulated Miscellaneous Operating Provisions (228.4)</t>
  </si>
  <si>
    <t>(3,126,356)</t>
  </si>
  <si>
    <t xml:space="preserve">  0230999 - ARO Liability</t>
  </si>
  <si>
    <t>(7,019,394)</t>
  </si>
  <si>
    <t xml:space="preserve">  0230315 - ARO Liability - Coal Ash</t>
  </si>
  <si>
    <t>Asset Retirement Obligations (230)</t>
  </si>
  <si>
    <t>(6,981,850)</t>
  </si>
  <si>
    <t xml:space="preserve">   Total Other NonCurrent Liabilities</t>
  </si>
  <si>
    <t>(62,038,193)</t>
  </si>
  <si>
    <t xml:space="preserve">  0232016 - AP PS8.9 Vendors Payable</t>
  </si>
  <si>
    <t xml:space="preserve">  0232120 - Vouchers Payable - Special</t>
  </si>
  <si>
    <t>(1,695,807)</t>
  </si>
  <si>
    <t xml:space="preserve">  0232151 - Pp Accounts Payable - Stores</t>
  </si>
  <si>
    <t xml:space="preserve">  0232170 - Accounts Payable - Coal</t>
  </si>
  <si>
    <t>(120,789)</t>
  </si>
  <si>
    <t xml:space="preserve">  0232175 - Limestone and Freight Payable</t>
  </si>
  <si>
    <t>(102,961)</t>
  </si>
  <si>
    <t xml:space="preserve">  0232180 - Accounts Payable - Oil Stocks</t>
  </si>
  <si>
    <t xml:space="preserve">  0232190 - Coal Freight Payable</t>
  </si>
  <si>
    <t>(265,023)</t>
  </si>
  <si>
    <t xml:space="preserve">  0232892 - A/P Miscellaneous</t>
  </si>
  <si>
    <t>(265,159)</t>
  </si>
  <si>
    <t xml:space="preserve">  0232331 - A/P - ENERGY NEIGHBOR FUND</t>
  </si>
  <si>
    <t xml:space="preserve">    0232410-Transmission Payables</t>
  </si>
  <si>
    <t>(106,238)</t>
  </si>
  <si>
    <t>(11,178)</t>
  </si>
  <si>
    <t>(117,416)</t>
  </si>
  <si>
    <t xml:space="preserve">    0232109 - A/P BPM - Actual</t>
  </si>
  <si>
    <t xml:space="preserve">  Power Accounts Payable (232)</t>
  </si>
  <si>
    <t xml:space="preserve">    0232061 - Checks not presented - reclass</t>
  </si>
  <si>
    <t xml:space="preserve">  Unpaid Bank Checks (232)</t>
  </si>
  <si>
    <t xml:space="preserve">  0232996 -  Capital - Accruals</t>
  </si>
  <si>
    <t xml:space="preserve">  0232039 - Payable 401K Incentive Match</t>
  </si>
  <si>
    <t xml:space="preserve">  0232163 - Emission Allowance A/P</t>
  </si>
  <si>
    <t xml:space="preserve">  0232181 - Natural Gas Payable</t>
  </si>
  <si>
    <t>(9,415,101)</t>
  </si>
  <si>
    <t xml:space="preserve">  0232002 - A/P - Misc - Gen - Acctg</t>
  </si>
  <si>
    <t>(20,520,727)</t>
  </si>
  <si>
    <t xml:space="preserve">  0232176 - Reagent Payable</t>
  </si>
  <si>
    <t>(269,160)</t>
  </si>
  <si>
    <t xml:space="preserve">  0232177 - Generic By Products Payable</t>
  </si>
  <si>
    <t xml:space="preserve">  0232332 - Photovoltaic Fund</t>
  </si>
  <si>
    <t xml:space="preserve">  0232108 - DEF Cogen Payable</t>
  </si>
  <si>
    <t xml:space="preserve">  0232000 - A/P Vendors Payable</t>
  </si>
  <si>
    <t xml:space="preserve">  0232155 - Accounts Payable - Stores CAS</t>
  </si>
  <si>
    <t xml:space="preserve">  0232171 - Account Payable - Coal Accrual</t>
  </si>
  <si>
    <t>Accounts Payable (232)</t>
  </si>
  <si>
    <t>(92,608,383)</t>
  </si>
  <si>
    <t xml:space="preserve">  0233150 - IC Moneypool - ST Notes Pay</t>
  </si>
  <si>
    <t>(846,195,000)</t>
  </si>
  <si>
    <t>Notes Payable to Associated Companies (233)</t>
  </si>
  <si>
    <t xml:space="preserve">  0232232 - A/P Affiliates</t>
  </si>
  <si>
    <t>(19,841)</t>
  </si>
  <si>
    <t>(35,014)</t>
  </si>
  <si>
    <t>(54,855)</t>
  </si>
  <si>
    <t xml:space="preserve">  0234000 - IC Moneypool - ST Interest Pay</t>
  </si>
  <si>
    <t>(1,718)</t>
  </si>
  <si>
    <t xml:space="preserve">  0234010 - I/C AP - Joint Dispatch</t>
  </si>
  <si>
    <t xml:space="preserve">  0234250 - IC Netting - Accts Payable</t>
  </si>
  <si>
    <t>Accounts Payable to Associated Companies (234)</t>
  </si>
  <si>
    <t xml:space="preserve">  0235110 - Cust Dep For Srvc - Edp Billing</t>
  </si>
  <si>
    <t>(8,449,766)</t>
  </si>
  <si>
    <t>(7,903,941)</t>
  </si>
  <si>
    <t xml:space="preserve">  0235002 - CD Active</t>
  </si>
  <si>
    <t xml:space="preserve">  0235003 - CD Inactive</t>
  </si>
  <si>
    <t>Customer Deposits (235)</t>
  </si>
  <si>
    <t xml:space="preserve">    0236040 - NC Prop Tax - Misc Non - Util</t>
  </si>
  <si>
    <t>(216,469)</t>
  </si>
  <si>
    <t xml:space="preserve">    0236100 - Franchise Tax - Electric</t>
  </si>
  <si>
    <t xml:space="preserve">    0236150 - St/Local Unemployment Tax Liab</t>
  </si>
  <si>
    <t>(1,437)</t>
  </si>
  <si>
    <t>(490)</t>
  </si>
  <si>
    <t xml:space="preserve">    0236700 - Employer FICA Tax Liab</t>
  </si>
  <si>
    <t xml:space="preserve">    0236750 - Federal Unemployment Tax Liab</t>
  </si>
  <si>
    <t xml:space="preserve">    0236906 - Use Tax Payable</t>
  </si>
  <si>
    <t>(536,937)</t>
  </si>
  <si>
    <t>(13,097)</t>
  </si>
  <si>
    <t xml:space="preserve">    0236926 - LT tax reclass Fed cr</t>
  </si>
  <si>
    <t>(3,844,314)</t>
  </si>
  <si>
    <t xml:space="preserve">    0236981 - Fed Inc Tax Payable - Prev Yr</t>
  </si>
  <si>
    <t>(1)</t>
  </si>
  <si>
    <t xml:space="preserve">    0236990 - Fed Inc Tax Payable - Current</t>
  </si>
  <si>
    <t>(32,280,734)</t>
  </si>
  <si>
    <t>(31,902,832)</t>
  </si>
  <si>
    <t xml:space="preserve">    0236992 - Current Liability UTP - Fed</t>
  </si>
  <si>
    <t xml:space="preserve">    0236943 - State Inc Tax Payable- Prior Yrs</t>
  </si>
  <si>
    <t xml:space="preserve">    0236993 - LT Liability Fed - UTP</t>
  </si>
  <si>
    <t xml:space="preserve">    0236001 - State It Payable Other</t>
  </si>
  <si>
    <t>(3,753,792)</t>
  </si>
  <si>
    <t>(4,813,376)</t>
  </si>
  <si>
    <t>(8,567,168)</t>
  </si>
  <si>
    <t xml:space="preserve">    0236986 - LT Liability Fed - KTRA</t>
  </si>
  <si>
    <t xml:space="preserve">    0236988 - LT Liability ST UTP PGN</t>
  </si>
  <si>
    <t xml:space="preserve">    0236989 - LT Liability Fed UTP PGN</t>
  </si>
  <si>
    <t>(2)</t>
  </si>
  <si>
    <t xml:space="preserve">    0236123 - Fl Prop Tax - Electric</t>
  </si>
  <si>
    <t>(4,999,867)</t>
  </si>
  <si>
    <t xml:space="preserve">    0236135 - FL Reg Assessment - Electric</t>
  </si>
  <si>
    <t xml:space="preserve">    0236131 - FL FRANCHISE TX ACCRUAL</t>
  </si>
  <si>
    <t xml:space="preserve">    0236701 - Employer FICA Tax Liab LT</t>
  </si>
  <si>
    <t>(7,812,592)</t>
  </si>
  <si>
    <t>(3,180,891)</t>
  </si>
  <si>
    <t xml:space="preserve">  Taxes Accrued (236)</t>
  </si>
  <si>
    <t>(6,765,260)</t>
  </si>
  <si>
    <t>(4,934,415)</t>
  </si>
  <si>
    <t>(11,699,675)</t>
  </si>
  <si>
    <t>Consolidated Taxes Accrued</t>
  </si>
  <si>
    <t xml:space="preserve">  0237038 - LT Interest Accrued</t>
  </si>
  <si>
    <t xml:space="preserve">  0237222 - Int Accr Cust Dep FLA</t>
  </si>
  <si>
    <t xml:space="preserve">  0237510 - Bonds Interest Payable</t>
  </si>
  <si>
    <t>(20,878,750)</t>
  </si>
  <si>
    <t xml:space="preserve">  0237011 - Int Payable - Notes</t>
  </si>
  <si>
    <t xml:space="preserve">  0237041 - FERC Interconnect Interest LT</t>
  </si>
  <si>
    <t>Interest Accrued (237)</t>
  </si>
  <si>
    <t>(19,675,187)</t>
  </si>
  <si>
    <t xml:space="preserve">  0241110 - State Income Tax Wh - Employee</t>
  </si>
  <si>
    <t xml:space="preserve">  0241150 - Federal Income Tax Wh - Employee</t>
  </si>
  <si>
    <t>(1,377)</t>
  </si>
  <si>
    <t xml:space="preserve">  0241160 - FICA Withheld - Employee</t>
  </si>
  <si>
    <t>(6,109)</t>
  </si>
  <si>
    <t xml:space="preserve">  0241310 - General Sales Tax</t>
  </si>
  <si>
    <t xml:space="preserve">  0241320 - Utility Sales Tax</t>
  </si>
  <si>
    <t>(2,798,244)</t>
  </si>
  <si>
    <t>(1,992,229)</t>
  </si>
  <si>
    <t>(4,790,473)</t>
  </si>
  <si>
    <t xml:space="preserve">  0241335 - Local Taxes Withheld</t>
  </si>
  <si>
    <t>(82)</t>
  </si>
  <si>
    <t>(79)</t>
  </si>
  <si>
    <t xml:space="preserve">  0241348 - Franchise Fees Payable</t>
  </si>
  <si>
    <t xml:space="preserve">  0241800 - Utility Tax - County</t>
  </si>
  <si>
    <t>(8,272,476)</t>
  </si>
  <si>
    <t>(7,927,053)</t>
  </si>
  <si>
    <t xml:space="preserve">  0241900 - TX COL PAY-FL Muni Utility Tax</t>
  </si>
  <si>
    <t xml:space="preserve">  0241990-GRT Payable Additional  2.6%</t>
  </si>
  <si>
    <t>(3,230,468)</t>
  </si>
  <si>
    <t>Tax Collections Payable (241)</t>
  </si>
  <si>
    <t xml:space="preserve">    0242215 - Payroll Severance Reserves</t>
  </si>
  <si>
    <t xml:space="preserve">    0242320 - Transmission Open Acc - Deposits</t>
  </si>
  <si>
    <t>(160,275)</t>
  </si>
  <si>
    <t xml:space="preserve">    0242440 - Cash Coll and Contrib To Trustee</t>
  </si>
  <si>
    <t>(386)</t>
  </si>
  <si>
    <t xml:space="preserve">    0242460 - Prov For Incentive Ben Prog</t>
  </si>
  <si>
    <t xml:space="preserve">    0242490 - Vacation Carryover</t>
  </si>
  <si>
    <t>(393,908)</t>
  </si>
  <si>
    <t xml:space="preserve">    0242540 - Escheaments Payable</t>
  </si>
  <si>
    <t xml:space="preserve">    0242216 - Payrll ST Retention/Spcl Rsrvs</t>
  </si>
  <si>
    <t xml:space="preserve">    0242997 - NQ Pension Current SSERP</t>
  </si>
  <si>
    <t xml:space="preserve">    0242999 - Misc Liab - FAS 112</t>
  </si>
  <si>
    <t xml:space="preserve">    0242033 - Wages Payable - Accrual</t>
  </si>
  <si>
    <t>(5,068,104)</t>
  </si>
  <si>
    <t xml:space="preserve">    0242803 - Deferred Rent</t>
  </si>
  <si>
    <t>(258,630)</t>
  </si>
  <si>
    <t>(15,475)</t>
  </si>
  <si>
    <t>(274,105)</t>
  </si>
  <si>
    <t xml:space="preserve">    0242897 - NQ Pension Current ECBP</t>
  </si>
  <si>
    <t xml:space="preserve">    0242898 - OPEB Current Liab - Life</t>
  </si>
  <si>
    <t xml:space="preserve">    0232004 - Vision Deduction</t>
  </si>
  <si>
    <t>(16,926)</t>
  </si>
  <si>
    <t>(10,253)</t>
  </si>
  <si>
    <t xml:space="preserve">    0242390 - CURR&amp;ACCR LIAB-FPC LTD</t>
  </si>
  <si>
    <t xml:space="preserve">    0242396 - CURR&amp;ACCR LIAB-WORKERS COMP</t>
  </si>
  <si>
    <t>(381,934)</t>
  </si>
  <si>
    <t xml:space="preserve">    0242398 - CURR&amp;ACCR LIAB MISC</t>
  </si>
  <si>
    <t xml:space="preserve">    0232005 - Long Term Disability Deduction</t>
  </si>
  <si>
    <t xml:space="preserve">    0232045 - Supplemental Life Deductions</t>
  </si>
  <si>
    <t xml:space="preserve">    0232048 - Supplemental AD&amp;D Deduction</t>
  </si>
  <si>
    <t xml:space="preserve">    0232049 - Medical &amp; HSA Deductions</t>
  </si>
  <si>
    <t>(116)</t>
  </si>
  <si>
    <t xml:space="preserve">    0242152 - Solar Interconnect Deposits</t>
  </si>
  <si>
    <t>(143,439)</t>
  </si>
  <si>
    <t xml:space="preserve">    0242797 - NQ Pension Current FPC SERP/ND</t>
  </si>
  <si>
    <t xml:space="preserve">    0242051 - FERC Interconnect Deposits LT</t>
  </si>
  <si>
    <t xml:space="preserve">    0242054 - State Interconnect Deposits LT</t>
  </si>
  <si>
    <t>(60,290)</t>
  </si>
  <si>
    <t xml:space="preserve">  Other Current Accrued Liability</t>
  </si>
  <si>
    <t xml:space="preserve">    0242110 - Contract Retentions</t>
  </si>
  <si>
    <t xml:space="preserve">  Contruction Contra Ret</t>
  </si>
  <si>
    <t>Miscellaneous Current and Accrued Liabilities (242)</t>
  </si>
  <si>
    <t xml:space="preserve">  0243105 - Current Portion of Cap Lease Obligation</t>
  </si>
  <si>
    <t xml:space="preserve">  0242175 - Curr Operating Lease Oblig</t>
  </si>
  <si>
    <t>Obligations Under Capital Leases - Current (243)</t>
  </si>
  <si>
    <t xml:space="preserve">    0244005 - Derivative Instr-Regulatory-ST</t>
  </si>
  <si>
    <t xml:space="preserve">  Derivative Instrument Liabilities - Current</t>
  </si>
  <si>
    <t>Derivative Instrument Liabilities (244)</t>
  </si>
  <si>
    <t xml:space="preserve">  0245001 - 3rd Party Derivative Liability Current</t>
  </si>
  <si>
    <t>Derivative Instrument Liabilities - Hedges (245)</t>
  </si>
  <si>
    <t xml:space="preserve">   Total Current and Accrued Liabilities</t>
  </si>
  <si>
    <t>(862,215,630)</t>
  </si>
  <si>
    <t xml:space="preserve">  0252001 - Cust Adv For Construction</t>
  </si>
  <si>
    <t xml:space="preserve">  0224045 - FERC Interconnect Liability</t>
  </si>
  <si>
    <t>Customer Advances for Construction (252)</t>
  </si>
  <si>
    <t xml:space="preserve">  0255000 - Accum Def Inv Tax Credits</t>
  </si>
  <si>
    <t>Accumulated Deferred Investment Tax Credits (255)</t>
  </si>
  <si>
    <t xml:space="preserve">    0253890 - Schm Tax and S/L For Surplus Mat'Ls</t>
  </si>
  <si>
    <t xml:space="preserve">    0253990 - Deferred Prepaid Ef - Lighting</t>
  </si>
  <si>
    <t>(6,878)</t>
  </si>
  <si>
    <t xml:space="preserve">    2531006 - Defr Cr - A/R A/P Elim Diff</t>
  </si>
  <si>
    <t>(32,901,713)</t>
  </si>
  <si>
    <t>(1,050,000)</t>
  </si>
  <si>
    <t>(33,951,713)</t>
  </si>
  <si>
    <t xml:space="preserve">    Historical Equity Roll - Up Plug</t>
  </si>
  <si>
    <t>(230,964,020)</t>
  </si>
  <si>
    <t>(145,724,993)</t>
  </si>
  <si>
    <t xml:space="preserve">    2531008 - Defr Cr - Other Bal Sheet Elim Diff</t>
  </si>
  <si>
    <t xml:space="preserve">    0253035 - Misc Def Cr - Genl Acctg</t>
  </si>
  <si>
    <t xml:space="preserve">    0253008 - Pole Attach - Deferred Revenue</t>
  </si>
  <si>
    <t>(458,227)</t>
  </si>
  <si>
    <t xml:space="preserve">    0253400 - BARTOW LTSA</t>
  </si>
  <si>
    <t xml:space="preserve">    0253401 - HINES LTSA</t>
  </si>
  <si>
    <t xml:space="preserve">    0253082 - OTH DEFER CR MISCELLANEOUS</t>
  </si>
  <si>
    <t xml:space="preserve">    0253070 - Reserves - Mgp Sites FERC 228</t>
  </si>
  <si>
    <t xml:space="preserve">    ICNET_PLUG</t>
  </si>
  <si>
    <t xml:space="preserve">    0253062 - Long Term Def Rev - OL</t>
  </si>
  <si>
    <t xml:space="preserve">    0253403 - Citrus County LTSA Def Liab</t>
  </si>
  <si>
    <t xml:space="preserve">    0253630 - Schm Exec Cash Bal Plan</t>
  </si>
  <si>
    <t>(708,960)</t>
  </si>
  <si>
    <t xml:space="preserve">  Misc Deferred Credit (253)</t>
  </si>
  <si>
    <t>Other Deferred Credits (253)</t>
  </si>
  <si>
    <t xml:space="preserve">    0254999 - Reg Liab Cor Reclass From A/D</t>
  </si>
  <si>
    <t xml:space="preserve">    0254914 - NDT - QUAL - UNREAL GAINS</t>
  </si>
  <si>
    <t xml:space="preserve">    0254016 - Deferred SPP</t>
  </si>
  <si>
    <t>(217,804)</t>
  </si>
  <si>
    <t xml:space="preserve">    0254312 - Deferred GPIF - Reg Liab Fuel Clause</t>
  </si>
  <si>
    <t xml:space="preserve">    0254316 - Deferred Energy Conservation</t>
  </si>
  <si>
    <t>(4,821,327)</t>
  </si>
  <si>
    <t xml:space="preserve">    0254317 - Deferred Environmental Cost Recovery</t>
  </si>
  <si>
    <t>(144,530)</t>
  </si>
  <si>
    <t xml:space="preserve">    0254318 - Deferred Property Gains/Losses - FL</t>
  </si>
  <si>
    <t>(29,929)</t>
  </si>
  <si>
    <t xml:space="preserve">    0254320 - Deferred Capacity - Curr Yr</t>
  </si>
  <si>
    <t>(587,496)</t>
  </si>
  <si>
    <t>(380,884)</t>
  </si>
  <si>
    <t>(968,380)</t>
  </si>
  <si>
    <t xml:space="preserve">    0254321 - Deferred Capacity - Prior Year</t>
  </si>
  <si>
    <t xml:space="preserve">    0254031 - CR4&amp;5 Accelerated Depreciaton</t>
  </si>
  <si>
    <t>(195,833,333)</t>
  </si>
  <si>
    <t>(4,166,667)</t>
  </si>
  <si>
    <t>(200,000,000)</t>
  </si>
  <si>
    <t xml:space="preserve">  Misc Regulatory Liab (254)</t>
  </si>
  <si>
    <t xml:space="preserve">    0254100 - Regulatory Liablility - Inc Tax</t>
  </si>
  <si>
    <t>(73,099,111)</t>
  </si>
  <si>
    <t>(9,272,260)</t>
  </si>
  <si>
    <t>(82,371,371)</t>
  </si>
  <si>
    <t xml:space="preserve">    0254036 - Reg Liab - Excess Fed ADIT</t>
  </si>
  <si>
    <t xml:space="preserve">    0254038 - Excess ADIT Grossup LT</t>
  </si>
  <si>
    <t xml:space="preserve">  Regulatory Liability Tax (254)</t>
  </si>
  <si>
    <t>(860,594,625)</t>
  </si>
  <si>
    <t>(12,079,681)</t>
  </si>
  <si>
    <t>(872,674,306)</t>
  </si>
  <si>
    <t>Other Regulatory Liabilities (254)</t>
  </si>
  <si>
    <t xml:space="preserve">  0281200 - Deferred Federal Income Tax</t>
  </si>
  <si>
    <t xml:space="preserve">  0281201 - Deferred State Income Tax</t>
  </si>
  <si>
    <t>Accumulated Deferred Income Taxes (281)</t>
  </si>
  <si>
    <t xml:space="preserve">  0282100 - Adit: PpandE: Federal Taxes</t>
  </si>
  <si>
    <t>(18,784,237)</t>
  </si>
  <si>
    <t xml:space="preserve">  0282101 - Adit: PpandE: State Taxes</t>
  </si>
  <si>
    <t>(4,630,542)</t>
  </si>
  <si>
    <t>Accumulated Deferred Income Taxes Oth Property (282)</t>
  </si>
  <si>
    <t>(23,414,779)</t>
  </si>
  <si>
    <t xml:space="preserve">  0283100 - Adit: Other: Federal Taxes</t>
  </si>
  <si>
    <t>(2,422,059)</t>
  </si>
  <si>
    <t xml:space="preserve">  0283101 - Adit: Other: State Taxes</t>
  </si>
  <si>
    <t>(649,280)</t>
  </si>
  <si>
    <t>Accum Deferred Income Tax Other (283)</t>
  </si>
  <si>
    <t>(3,071,339)</t>
  </si>
  <si>
    <t xml:space="preserve">   Total Deferred Credits</t>
  </si>
  <si>
    <t xml:space="preserve">      Total Liabilities and Other Credit</t>
  </si>
  <si>
    <t>Income Statement</t>
  </si>
  <si>
    <t xml:space="preserve">            0440000 - Residential</t>
  </si>
  <si>
    <t xml:space="preserve">            0442100 - General Service</t>
  </si>
  <si>
    <t xml:space="preserve">            0442200 - Industrial Service</t>
  </si>
  <si>
    <t xml:space="preserve">            0444000 - Public St and Highway Lighting</t>
  </si>
  <si>
    <t xml:space="preserve">            0447150 - Sales For Resale - Outside</t>
  </si>
  <si>
    <t xml:space="preserve">            0445000 - Other Sales To Public Auth</t>
  </si>
  <si>
    <t xml:space="preserve">            0449035 - Franchise Allocation/Holding</t>
  </si>
  <si>
    <t xml:space="preserve">          Electric Revenue</t>
  </si>
  <si>
    <t xml:space="preserve">            0450100 - Late Pmt and Forf Disc</t>
  </si>
  <si>
    <t xml:space="preserve">            0451100 - Misc Service Revenue</t>
  </si>
  <si>
    <t xml:space="preserve">            0454100 - Extra - Facilities</t>
  </si>
  <si>
    <t xml:space="preserve">            0454200 - Pole and Line Attachments</t>
  </si>
  <si>
    <t xml:space="preserve">            0454300 - Tower Lease Revenues</t>
  </si>
  <si>
    <t xml:space="preserve">            0454400 - Other Electric Rents</t>
  </si>
  <si>
    <t xml:space="preserve">            0456100 - Profit Or Loss on Sale of M&amp;S</t>
  </si>
  <si>
    <t xml:space="preserve">            0456102 - Distribution Charge - Network</t>
  </si>
  <si>
    <t xml:space="preserve">            0456104 - Transmission Charge Network</t>
  </si>
  <si>
    <t xml:space="preserve">            0456105 - Sched, Sys Cntl, Disp-Network</t>
  </si>
  <si>
    <t xml:space="preserve">            0456106 - Reactive Pur/Volt Cntl Svc</t>
  </si>
  <si>
    <t xml:space="preserve">            0456107 - Regulation/Frequency Response</t>
  </si>
  <si>
    <t xml:space="preserve">            0456108 - Op Res - Spinning Reserve</t>
  </si>
  <si>
    <t xml:space="preserve">            0456109 - Op Res - Supplemental Reserve</t>
  </si>
  <si>
    <t xml:space="preserve">            0456110 - Transmission Charge Ptp</t>
  </si>
  <si>
    <t xml:space="preserve">            0456610 - Other Electric Revenues</t>
  </si>
  <si>
    <t>(1,383,923)</t>
  </si>
  <si>
    <t>(884,093)</t>
  </si>
  <si>
    <t>(2,268,016)</t>
  </si>
  <si>
    <t xml:space="preserve">            0456630 - Gross Up - Contr in Aid of Const</t>
  </si>
  <si>
    <t xml:space="preserve">            0454105 - IC Other Elec Rents</t>
  </si>
  <si>
    <t xml:space="preserve">            0456000 - Other Variable Revenues</t>
  </si>
  <si>
    <t>(166)</t>
  </si>
  <si>
    <t xml:space="preserve">            0456040 - Sales Use Tax Coll Fee</t>
  </si>
  <si>
    <t xml:space="preserve">            0456001 - Other Variable Revenues-Reg</t>
  </si>
  <si>
    <t xml:space="preserve">            0454002 - Rent - Lighting Equipment</t>
  </si>
  <si>
    <t xml:space="preserve">            0454003 - Rent - Non-Lighting Equipment</t>
  </si>
  <si>
    <t xml:space="preserve">            0454004 - Rent - Joint Use</t>
  </si>
  <si>
    <t xml:space="preserve">            0454005 - Rent - Transmission</t>
  </si>
  <si>
    <t xml:space="preserve">            0456006 - Muni Coty Tax Coll/Comm</t>
  </si>
  <si>
    <t xml:space="preserve">            0456003 - Retail Unbilled Revenue</t>
  </si>
  <si>
    <t>(5,813,260)</t>
  </si>
  <si>
    <t>(35,969,565)</t>
  </si>
  <si>
    <t>(41,782,825)</t>
  </si>
  <si>
    <t xml:space="preserve">            0456616 - Shared Solar - SC</t>
  </si>
  <si>
    <t xml:space="preserve">          Other Revenue</t>
  </si>
  <si>
    <t>(5,215,018)</t>
  </si>
  <si>
    <t xml:space="preserve">        Total Electric Revenue</t>
  </si>
  <si>
    <t xml:space="preserve">      Operating Revenues (400)</t>
  </si>
  <si>
    <t xml:space="preserve">                0501110 - Coal Consumed - Fossil Steam</t>
  </si>
  <si>
    <t xml:space="preserve">                0501310 - Oil Consumed - Fossil Steam</t>
  </si>
  <si>
    <t xml:space="preserve">                0509030 - SO2 Emission Expense</t>
  </si>
  <si>
    <t xml:space="preserve">                0557450 - Commissions/Brokerage Expense</t>
  </si>
  <si>
    <t xml:space="preserve">                0501013 - Natural Gas Purchases</t>
  </si>
  <si>
    <t xml:space="preserve">                0501008 - Contra fuel Exp BR Ash - SC</t>
  </si>
  <si>
    <t xml:space="preserve">              Steam Fossil Production Fuel (500-509)</t>
  </si>
  <si>
    <t xml:space="preserve">                0547200 - Oil</t>
  </si>
  <si>
    <t xml:space="preserve">                0547000 - Fuel Expense</t>
  </si>
  <si>
    <t xml:space="preserve">              Combustion Production Fuel</t>
  </si>
  <si>
    <t xml:space="preserve">            Fuel Used in Electric Generation</t>
  </si>
  <si>
    <t xml:space="preserve">                0555200 - Interchange Power</t>
  </si>
  <si>
    <t xml:space="preserve">                0555550 - Purchases Energy Imbalance</t>
  </si>
  <si>
    <t xml:space="preserve">              Other Power Supply Expense</t>
  </si>
  <si>
    <t xml:space="preserve">              0555016 - I/C Joint Disp - Pur Pwr</t>
  </si>
  <si>
    <t xml:space="preserve">              0555185 - Energy Purchase Expense</t>
  </si>
  <si>
    <t xml:space="preserve">              0555190 - Capacity Purchase Expense</t>
  </si>
  <si>
    <t xml:space="preserve">            Purchased Power (555)</t>
  </si>
  <si>
    <t xml:space="preserve">                0920000 - A and G Salaries</t>
  </si>
  <si>
    <t xml:space="preserve">                0921100 - Employee Expenses</t>
  </si>
  <si>
    <t>(471,723)</t>
  </si>
  <si>
    <t xml:space="preserve">                0921200 - Office Expenses</t>
  </si>
  <si>
    <t xml:space="preserve">                0921300 - Telephone and Telegraph Exp</t>
  </si>
  <si>
    <t xml:space="preserve">                0921400 - Computer Services Expenses</t>
  </si>
  <si>
    <t xml:space="preserve">                0921540 - Computer Rent (Go Only)</t>
  </si>
  <si>
    <t xml:space="preserve">                0921600 - Other</t>
  </si>
  <si>
    <t>(796,906)</t>
  </si>
  <si>
    <t>(72,487)</t>
  </si>
  <si>
    <t>(869,393)</t>
  </si>
  <si>
    <t xml:space="preserve">                0921980 - Office Supplies and Expenses</t>
  </si>
  <si>
    <t xml:space="preserve">                0922000 - Admin Exp Transfer</t>
  </si>
  <si>
    <t>(42)</t>
  </si>
  <si>
    <t xml:space="preserve">                0923000 - Outside Services Employed</t>
  </si>
  <si>
    <t xml:space="preserve">                0923980 - Outside Services Employee and</t>
  </si>
  <si>
    <t xml:space="preserve">                0924000 - Property Insurance</t>
  </si>
  <si>
    <t>(3,755)</t>
  </si>
  <si>
    <t xml:space="preserve">                0924050 - Intercompany Property Insurance Exp</t>
  </si>
  <si>
    <t xml:space="preserve">                0924980 - Property Insurance For Corp.</t>
  </si>
  <si>
    <t xml:space="preserve">                0925200 - Injuries and Damages - Other</t>
  </si>
  <si>
    <t xml:space="preserve">                0925300 - Environmental Inj and Damages</t>
  </si>
  <si>
    <t xml:space="preserve">                0925980 - Injuries and Damages For Corp.</t>
  </si>
  <si>
    <t xml:space="preserve">                0926000 - Employee Benefits</t>
  </si>
  <si>
    <t xml:space="preserve">                0926420 - Employees' Tuition Refund</t>
  </si>
  <si>
    <t xml:space="preserve">                0926430 - Employees'Recreation Expense</t>
  </si>
  <si>
    <t xml:space="preserve">                0926600 - Employee Benefits - Transferred</t>
  </si>
  <si>
    <t>(33,640,614)</t>
  </si>
  <si>
    <t>(29,957,970)</t>
  </si>
  <si>
    <t xml:space="preserve">                0928000 - Regulatory Expenses (Go)</t>
  </si>
  <si>
    <t xml:space="preserve">                0930200 - Misc General Expenses</t>
  </si>
  <si>
    <t>(14,499,263)</t>
  </si>
  <si>
    <t>(937,832)</t>
  </si>
  <si>
    <t>(15,437,095)</t>
  </si>
  <si>
    <t xml:space="preserve">                0930210 - Industry Association Dues</t>
  </si>
  <si>
    <t xml:space="preserve">                0930220 - Exp of Servicing Securities</t>
  </si>
  <si>
    <t xml:space="preserve">                0930230 - Dues To Various Organizations</t>
  </si>
  <si>
    <t xml:space="preserve">                0930240 - Director'S Expenses</t>
  </si>
  <si>
    <t xml:space="preserve">                0930250 - Buy\Sell Transf Employee Homes</t>
  </si>
  <si>
    <t xml:space="preserve">                0930600 - Leased Circuit Charges - Other</t>
  </si>
  <si>
    <t xml:space="preserve">                0930700 - Research and Development</t>
  </si>
  <si>
    <t xml:space="preserve">                0930940 - General Expenses</t>
  </si>
  <si>
    <t>(222)</t>
  </si>
  <si>
    <t xml:space="preserve">                0931001 - Rents - AandG</t>
  </si>
  <si>
    <t xml:space="preserve">                0931008 - A and G Rents IC</t>
  </si>
  <si>
    <t xml:space="preserve">                0921110 - Relocation Expenses</t>
  </si>
  <si>
    <t xml:space="preserve">                0925000 - Injuries and Damages</t>
  </si>
  <si>
    <t xml:space="preserve">                0925051 - Intercompany Gen Liab Expense</t>
  </si>
  <si>
    <t xml:space="preserve">                0930150 - Miscellaneous Advertising Exp</t>
  </si>
  <si>
    <t xml:space="preserve">                0929500 - Admin Exp Transf</t>
  </si>
  <si>
    <t>(1,237,163)</t>
  </si>
  <si>
    <t>(78,075)</t>
  </si>
  <si>
    <t>(1,315,238)</t>
  </si>
  <si>
    <t xml:space="preserve">                0920100 - Salaries &amp; Wages - Proj Supt - NCRC Rec</t>
  </si>
  <si>
    <t xml:space="preserve">                0924200 - Recoverable Storm Damage Exp</t>
  </si>
  <si>
    <t xml:space="preserve">                0921101 - Employee Exp - NC</t>
  </si>
  <si>
    <t xml:space="preserve">                0926999 - Non Service Cost (ASU 2017-07)</t>
  </si>
  <si>
    <t>(40,730,274)</t>
  </si>
  <si>
    <t>(3,721,073)</t>
  </si>
  <si>
    <t>(44,451,346)</t>
  </si>
  <si>
    <t xml:space="preserve">                0931003 - Lease Amortization Expense</t>
  </si>
  <si>
    <t>(2,369,940)</t>
  </si>
  <si>
    <t>(216,482)</t>
  </si>
  <si>
    <t>(2,586,422)</t>
  </si>
  <si>
    <t xml:space="preserve">              Admin &amp; General Operation Expenses (920-931)</t>
  </si>
  <si>
    <t xml:space="preserve">                0546000 - Suprvsn and Enginring - Ct Oper</t>
  </si>
  <si>
    <t xml:space="preserve">                0547150 - Natural Gas Handling - Ct</t>
  </si>
  <si>
    <t xml:space="preserve">                0547300 - Fuel Handling and Testing - Ct</t>
  </si>
  <si>
    <t xml:space="preserve">                0548100 - Generation Expenses - Other Ct</t>
  </si>
  <si>
    <t xml:space="preserve">                0548200 - Prime Movers - Generators - Ct</t>
  </si>
  <si>
    <t xml:space="preserve">                0549000 - Misc - Power Generation Expenses</t>
  </si>
  <si>
    <t xml:space="preserve">                0548110 - Operation of Energy Storage Eq</t>
  </si>
  <si>
    <t xml:space="preserve">              Combustion Production Op Expense (546-550.1)</t>
  </si>
  <si>
    <t xml:space="preserve">                0901000 - Supervision - Cust Accts</t>
  </si>
  <si>
    <t xml:space="preserve">                0902000 - Meter Reading Expense</t>
  </si>
  <si>
    <t xml:space="preserve">                0903000 - Cust Records and Collection Exp</t>
  </si>
  <si>
    <t xml:space="preserve">                0903100 - Cust Contracts and Orders - Local</t>
  </si>
  <si>
    <t xml:space="preserve">                0903200 - Cust Billing and Acct</t>
  </si>
  <si>
    <t xml:space="preserve">                0903300 - Cust Collecting - Local</t>
  </si>
  <si>
    <t xml:space="preserve">                0903400 - Cust Receiv and Collect Exp - Edp</t>
  </si>
  <si>
    <t xml:space="preserve">                0904000 - Uncollectible Accounts</t>
  </si>
  <si>
    <t xml:space="preserve">                0905000 - Misc Customer Accts Expenses</t>
  </si>
  <si>
    <t>(253)</t>
  </si>
  <si>
    <t xml:space="preserve">                0904001 - Bad Debt Expense</t>
  </si>
  <si>
    <t>(1,463)</t>
  </si>
  <si>
    <t xml:space="preserve">              Customer Account Expenses (901-905)</t>
  </si>
  <si>
    <t xml:space="preserve">                0909650 - Misc Advertising Expenses</t>
  </si>
  <si>
    <t xml:space="preserve">                0910000 - Misc Cust Serv/Inform Exp</t>
  </si>
  <si>
    <t xml:space="preserve">                0910100 - Exp - Rs Reg Prod/Svces - Cstaccts</t>
  </si>
  <si>
    <t xml:space="preserve">                0908000 - Cust Asst Exp-Conservation Programs - Rec</t>
  </si>
  <si>
    <t xml:space="preserve">                0908001 - Conservation Deferral</t>
  </si>
  <si>
    <t>(4,823,038)</t>
  </si>
  <si>
    <t xml:space="preserve">                0908002 - Amort of Load Mmgmt Switches</t>
  </si>
  <si>
    <t xml:space="preserve">                0909000 - Info &amp; Instruc Adv-Conservation Prog - Rec</t>
  </si>
  <si>
    <t xml:space="preserve">              Customer Service and Information (907-910)</t>
  </si>
  <si>
    <t xml:space="preserve">                0580000 - Supervsn and Engring - Dist Oper</t>
  </si>
  <si>
    <t xml:space="preserve">                0582100 - Station Expenses - Other - Dist</t>
  </si>
  <si>
    <t xml:space="preserve">                0582200 - Relays and Meters - Dist</t>
  </si>
  <si>
    <t xml:space="preserve">                0583100 - Overhead Line Exps - Other Dist</t>
  </si>
  <si>
    <t xml:space="preserve">                0583200 - Transf Set Rem Reset Test - Dist</t>
  </si>
  <si>
    <t xml:space="preserve">                0584000 - Underground Line Expenses - Dist</t>
  </si>
  <si>
    <t xml:space="preserve">                0586000 - Meter Expenses - Dist</t>
  </si>
  <si>
    <t xml:space="preserve">                0587000 - Cust Install Exp - Other Dist</t>
  </si>
  <si>
    <t xml:space="preserve">                0588100 - Misc Distribution Exp - Other</t>
  </si>
  <si>
    <t xml:space="preserve">                0589000 - Rents - Dist Oper</t>
  </si>
  <si>
    <t xml:space="preserve">                0581004 - Load Dispatch-Dist of Elec</t>
  </si>
  <si>
    <t xml:space="preserve">                0584110 - Operation of Energy Storage Eq</t>
  </si>
  <si>
    <t xml:space="preserve">                0588700 - Intcon Study Costs (D)</t>
  </si>
  <si>
    <t xml:space="preserve">              Distribution General Expense Other (580-589)</t>
  </si>
  <si>
    <t xml:space="preserve">                0524000 - Misc Expenses - Nuc Oper</t>
  </si>
  <si>
    <t>(647,131)</t>
  </si>
  <si>
    <t>(5,115,222)</t>
  </si>
  <si>
    <t>(5,762,353)</t>
  </si>
  <si>
    <t xml:space="preserve">              Nuclear Production Operating Expense (517-525)</t>
  </si>
  <si>
    <t xml:space="preserve">                0557000 - Other Expenses - Oper</t>
  </si>
  <si>
    <t>(3,039,848)</t>
  </si>
  <si>
    <t>(3,039,125)</t>
  </si>
  <si>
    <t xml:space="preserve">                0556000 - System Cnts &amp; Load Dispatching</t>
  </si>
  <si>
    <t xml:space="preserve">              Other Expenses (557)</t>
  </si>
  <si>
    <t>(1,219,207)</t>
  </si>
  <si>
    <t>(948,280)</t>
  </si>
  <si>
    <t xml:space="preserve">                0912000 - Demonstrating and Selling Exp</t>
  </si>
  <si>
    <t xml:space="preserve">                0913001 - Advertising Expense</t>
  </si>
  <si>
    <t xml:space="preserve">                0916000 - Miscellaneous Sales Expense</t>
  </si>
  <si>
    <t xml:space="preserve">                0912100 - Demonstration &amp; Sell-Proj Supt - NCRC Rec</t>
  </si>
  <si>
    <t xml:space="preserve">                0912300 - Economic Development Discount</t>
  </si>
  <si>
    <t xml:space="preserve">              Sales Expense (911-917)</t>
  </si>
  <si>
    <t xml:space="preserve">                0500000 - Suprvsn and Engrg - Steam Oper</t>
  </si>
  <si>
    <t xml:space="preserve">                0501150 - Coal Handling</t>
  </si>
  <si>
    <t xml:space="preserve">                0501190 - Sale of Fly Ash - Expenses</t>
  </si>
  <si>
    <t>(2,506,539)</t>
  </si>
  <si>
    <t>(59,895)</t>
  </si>
  <si>
    <t>(2,566,435)</t>
  </si>
  <si>
    <t xml:space="preserve">                0502040 - Cost of Lime</t>
  </si>
  <si>
    <t xml:space="preserve">                0502100 - Fossil Steam Exp - Other</t>
  </si>
  <si>
    <t xml:space="preserve">                0505000 - Electric Expenses - Steam Oper</t>
  </si>
  <si>
    <t xml:space="preserve">                0506000 - Misc Fossil Power Expenses</t>
  </si>
  <si>
    <t xml:space="preserve">                0502030 - Urea - Qualifying</t>
  </si>
  <si>
    <t xml:space="preserve">                0502070 - Gypsum - Qualifying</t>
  </si>
  <si>
    <t>(2,786,100)</t>
  </si>
  <si>
    <t>(125,425)</t>
  </si>
  <si>
    <t>(2,911,525)</t>
  </si>
  <si>
    <t xml:space="preserve">                0500100 - Fossil Oper Superv&amp;Engineer-Recoverable</t>
  </si>
  <si>
    <t xml:space="preserve">                0502400 - Fossil Steam Exp - Recoverable</t>
  </si>
  <si>
    <t xml:space="preserve">                0506300 - Misc Fossil Power Expenses - Recoverable</t>
  </si>
  <si>
    <t>(31,055)</t>
  </si>
  <si>
    <t>(13,519)</t>
  </si>
  <si>
    <t xml:space="preserve">                0502300 - Steam Oper-Caustic - FL</t>
  </si>
  <si>
    <t xml:space="preserve">              Steam Production Operating (500-509)</t>
  </si>
  <si>
    <t xml:space="preserve">                0560000 - Supervsn and Engrng - Trans Oper</t>
  </si>
  <si>
    <t xml:space="preserve">                0561100 - Load Dispatch - Reliability</t>
  </si>
  <si>
    <t xml:space="preserve">                0561200 - Load Dispatch - MnitorandOprtrnsys</t>
  </si>
  <si>
    <t xml:space="preserve">                0561300 - Load Dispatch - TranssvcandSch</t>
  </si>
  <si>
    <t xml:space="preserve">                0561500 - Reliability Planning and Stdsdev</t>
  </si>
  <si>
    <t xml:space="preserve">                0561600 - Trans Svc Studios</t>
  </si>
  <si>
    <t xml:space="preserve">                0561700 - Intcon Study Costs (T)</t>
  </si>
  <si>
    <t xml:space="preserve">                0562000 - Station Expenses</t>
  </si>
  <si>
    <t xml:space="preserve">                0563000 - Overhead Line Expenses - Trans</t>
  </si>
  <si>
    <t xml:space="preserve">                0565000 - Transm of Elec By Others</t>
  </si>
  <si>
    <t xml:space="preserve">                0566000 - Misc Trans Exp - Other</t>
  </si>
  <si>
    <t xml:space="preserve">                0566100 - Misc Trans - Trans Lines Related</t>
  </si>
  <si>
    <t xml:space="preserve">                0567000 - Rents - Trans Oper</t>
  </si>
  <si>
    <t>(23,733)</t>
  </si>
  <si>
    <t xml:space="preserve">                0561601 - Trans Study Reimbursement</t>
  </si>
  <si>
    <t>(42,099)</t>
  </si>
  <si>
    <t xml:space="preserve">                0561701 - Intcon Study Costs Reimb (T)</t>
  </si>
  <si>
    <t>(1,211,484)</t>
  </si>
  <si>
    <t>(110,006)</t>
  </si>
  <si>
    <t>(1,321,490)</t>
  </si>
  <si>
    <t xml:space="preserve">              Transmission Operating Expense (560-567)</t>
  </si>
  <si>
    <t xml:space="preserve">            Other Operation</t>
  </si>
  <si>
    <t xml:space="preserve">              0870000 - Distribution Sys Ops - Supv/Eng</t>
  </si>
  <si>
    <t xml:space="preserve">            Gas Operating Expenses</t>
  </si>
  <si>
    <t xml:space="preserve">          Operation Expenses (401)</t>
  </si>
  <si>
    <t xml:space="preserve">                0403002 - Depr - Expense</t>
  </si>
  <si>
    <t xml:space="preserve">                0403050 - CONTRA DEPR-OATT</t>
  </si>
  <si>
    <t>(46,596)</t>
  </si>
  <si>
    <t>(3,883)</t>
  </si>
  <si>
    <t>(50,479)</t>
  </si>
  <si>
    <t xml:space="preserve">              Electric Depreciation</t>
  </si>
  <si>
    <t xml:space="preserve">            Depreciation Expenses (403)</t>
  </si>
  <si>
    <t xml:space="preserve">                0404200 - Amort of Elec Plt - Software</t>
  </si>
  <si>
    <t xml:space="preserve">              Amort of LT Term Elec Plt</t>
  </si>
  <si>
    <t xml:space="preserve">            Amortization and Depletion of Utility Plant (404-405)</t>
  </si>
  <si>
    <t xml:space="preserve">              0407321- Dynegy Reg Debits-FERC 407.3</t>
  </si>
  <si>
    <t xml:space="preserve">              0557201 - FL Deferred Capacity Expense</t>
  </si>
  <si>
    <t>(158,431)</t>
  </si>
  <si>
    <t>(342,752)</t>
  </si>
  <si>
    <t>(501,184)</t>
  </si>
  <si>
    <t xml:space="preserve">              0557202 - FL Deferred Fuel Expense</t>
  </si>
  <si>
    <t>(386,295,763)</t>
  </si>
  <si>
    <t>(47,716,622)</t>
  </si>
  <si>
    <t>(434,012,385)</t>
  </si>
  <si>
    <t xml:space="preserve">              0407361 - REG DEBIT-ECRC O&amp;M DEF</t>
  </si>
  <si>
    <t>(4,207,781)</t>
  </si>
  <si>
    <t>(144,713)</t>
  </si>
  <si>
    <t>(4,352,494)</t>
  </si>
  <si>
    <t xml:space="preserve">              0407318 - Reg Debit - SPP DEF</t>
  </si>
  <si>
    <t>(218,085)</t>
  </si>
  <si>
    <t xml:space="preserve">              0407371 - Amortization  - Storm Exp - Whsle</t>
  </si>
  <si>
    <t xml:space="preserve">              0407410 - Misc Capacity Amortization</t>
  </si>
  <si>
    <t xml:space="preserve">              0407383 - Amort Coal Ash Spend - Whlsale</t>
  </si>
  <si>
    <t xml:space="preserve">              0407387- DEF CR4&amp;5 Accelerated Deprecia</t>
  </si>
  <si>
    <t xml:space="preserve">              0407115 - Meter Amortization</t>
  </si>
  <si>
    <t xml:space="preserve">              0407399 - Amortization - Misc</t>
  </si>
  <si>
    <t xml:space="preserve">              0407389 - CR South Reg Asset Amrtz</t>
  </si>
  <si>
    <t xml:space="preserve">            Regulatory Debits (407.3)</t>
  </si>
  <si>
    <t>(248,743,170)</t>
  </si>
  <si>
    <t>(34,740,708)</t>
  </si>
  <si>
    <t>(283,483,878)</t>
  </si>
  <si>
    <t xml:space="preserve">              0411603 - Gain on Asset Ret Obligation</t>
  </si>
  <si>
    <t xml:space="preserve">            Gains from Disposition Utility Plant (411.6)</t>
  </si>
  <si>
    <t>(570,357)</t>
  </si>
  <si>
    <t>(183,764)</t>
  </si>
  <si>
    <t>(754,121)</t>
  </si>
  <si>
    <t xml:space="preserve">              0411703 - Loss on Asset Ret Obligation</t>
  </si>
  <si>
    <t xml:space="preserve">            Losses from Disposition Utility Plant (411.7)</t>
  </si>
  <si>
    <t xml:space="preserve">              0406505 - Amort Exp - Acq Purch Adj</t>
  </si>
  <si>
    <t xml:space="preserve">            Amortization of Utility Plant Acq. Adj. (406)</t>
  </si>
  <si>
    <t xml:space="preserve">              0411050 - Accretion Expense ARO</t>
  </si>
  <si>
    <t xml:space="preserve">            Accretion Expense (411.10)</t>
  </si>
  <si>
    <t xml:space="preserve">          Depreciation and Amortization</t>
  </si>
  <si>
    <t xml:space="preserve">              0510000 - Suprvsn and Engrng - Steam Maint</t>
  </si>
  <si>
    <t xml:space="preserve">              0511000 - Maint of Structures - Steam</t>
  </si>
  <si>
    <t xml:space="preserve">              0512100 - Maint of Boiler Plant - Other</t>
  </si>
  <si>
    <t xml:space="preserve">              0513100 - Maint of Electric Plant - Other</t>
  </si>
  <si>
    <t xml:space="preserve">              0514000 - Maintenance - Misc Steam Plant</t>
  </si>
  <si>
    <t xml:space="preserve">              0510100 - Suprvsn and Engrng-Steam Maint - Rec</t>
  </si>
  <si>
    <t xml:space="preserve">              0511200 - Maint Of Structures-Steam - Recoverable</t>
  </si>
  <si>
    <t xml:space="preserve">              0512300 - Maint Of Boiler Plant-Other - Recoverable</t>
  </si>
  <si>
    <t xml:space="preserve">              0513300 - Maint Of Electric Plant-Other - Recoverable</t>
  </si>
  <si>
    <t xml:space="preserve">              0514300 - Maintenance - Misc Steam Plant</t>
  </si>
  <si>
    <t xml:space="preserve">            STEAM PRODUCTION MAINTENANCE (510-515)</t>
  </si>
  <si>
    <t xml:space="preserve">              0568000 - Suprvsn and Engrng - Trans Maint</t>
  </si>
  <si>
    <t xml:space="preserve">              0569000 - Maint of Structures - Trans</t>
  </si>
  <si>
    <t xml:space="preserve">              0569200 - Maint of Computer Software</t>
  </si>
  <si>
    <t xml:space="preserve">              0570100 - Maint Stat Equip - Other_Trans</t>
  </si>
  <si>
    <t xml:space="preserve">              0570200 - Main - Cir Brkrs Trnsf Mtrs - Trans</t>
  </si>
  <si>
    <t xml:space="preserve">              0571000 - Maint of Overhead Lines - Trans</t>
  </si>
  <si>
    <t xml:space="preserve">              0573000 - Maint of Misc Transm Plant</t>
  </si>
  <si>
    <t>(95,417)</t>
  </si>
  <si>
    <t>(22,287)</t>
  </si>
  <si>
    <t>(117,704)</t>
  </si>
  <si>
    <t xml:space="preserve">              0572000 - Maintenanace of Underground Lines</t>
  </si>
  <si>
    <t xml:space="preserve">              0573100 - Trans Maint-Misc Trans Plant - Recoverable</t>
  </si>
  <si>
    <t xml:space="preserve">            TRANSMISSION MAINTENANCE (568-574)</t>
  </si>
  <si>
    <t xml:space="preserve">              0590000 - Supervsn and Engrng - Dist Maint</t>
  </si>
  <si>
    <t xml:space="preserve">              0592100 - Maint Station Equip - Other - Dist</t>
  </si>
  <si>
    <t xml:space="preserve">              0592200 - Cir Brkrs Trnsf Mters Rely - Dist</t>
  </si>
  <si>
    <t xml:space="preserve">              0593000 - Maint Overhd Lines - Other - Dist</t>
  </si>
  <si>
    <t xml:space="preserve">              0593100 - Right - Of - Way Maintenance - Dist</t>
  </si>
  <si>
    <t xml:space="preserve">              0594000 - Maint - Underground Lines - Dist</t>
  </si>
  <si>
    <t xml:space="preserve">              0595100 - Maint Lines Transfrs - Other - Dist</t>
  </si>
  <si>
    <t xml:space="preserve">              0595200 - Cir Brkrs Transf Capcitrs - Dist</t>
  </si>
  <si>
    <t>(9,089)</t>
  </si>
  <si>
    <t>(8,844)</t>
  </si>
  <si>
    <t xml:space="preserve">              0596000 - Maint - Streetlightng/Signl - Dist</t>
  </si>
  <si>
    <t xml:space="preserve">              0597000 - Maintenance of Meters - Dist</t>
  </si>
  <si>
    <t xml:space="preserve">              0598100 - Main Misc Dist Plt - Other - Dist</t>
  </si>
  <si>
    <t xml:space="preserve">            DISTRIBUTION GENERAL EXPENSE MAINTENANCE (590-598)</t>
  </si>
  <si>
    <t xml:space="preserve">              0551000 - Suprvsn and Enginring - Ct Maint</t>
  </si>
  <si>
    <t xml:space="preserve">              0552000 - Maintenance of Structures - Ct</t>
  </si>
  <si>
    <t xml:space="preserve">              0553000 - Maint - Gentg and Elect Equip - Ct</t>
  </si>
  <si>
    <t xml:space="preserve">              0554000 - Misc Power Generation Plant - Ct</t>
  </si>
  <si>
    <t xml:space="preserve">            Combustion Production Maintenance (551-554.1)</t>
  </si>
  <si>
    <t xml:space="preserve">              0528000 - Maint Suprvsn and Enginrng - Nuc</t>
  </si>
  <si>
    <t>(35)</t>
  </si>
  <si>
    <t xml:space="preserve">              0529000 - Maintenance of Structures - Nuc</t>
  </si>
  <si>
    <t xml:space="preserve">            NUCLEAR PRODUCTION MAINTENANCE (528-532)</t>
  </si>
  <si>
    <t xml:space="preserve">              0935100 - Maint General Plant-Elec</t>
  </si>
  <si>
    <t xml:space="preserve">              0935200 - Cust Infor and Computer Control</t>
  </si>
  <si>
    <t>(1,349)</t>
  </si>
  <si>
    <t xml:space="preserve">            ADMIN GENERAL EXPENSE MAINT (935)</t>
  </si>
  <si>
    <t xml:space="preserve">              0402000 - Maintenance Expense</t>
  </si>
  <si>
    <t>(72,833)</t>
  </si>
  <si>
    <t xml:space="preserve">            Gas Production Maintenance Expenses</t>
  </si>
  <si>
    <t xml:space="preserve">              0551220 - Solar: Maint Supv &amp; Eng</t>
  </si>
  <si>
    <t xml:space="preserve">              0553220 - Solar: Maint Gen &amp; Elect Plt</t>
  </si>
  <si>
    <t xml:space="preserve">            Solar Maintenance Expense</t>
  </si>
  <si>
    <t xml:space="preserve">          Maintenance Expenses (402)</t>
  </si>
  <si>
    <t xml:space="preserve">            0408000 - NC Property Tax - Electric</t>
  </si>
  <si>
    <t xml:space="preserve">            0408100 - Franchise Tax - Electric</t>
  </si>
  <si>
    <t xml:space="preserve">            0408150 - State Unemployment Tax</t>
  </si>
  <si>
    <t xml:space="preserve">            0408151 - Federal Unemployment Tax</t>
  </si>
  <si>
    <t>(257,807)</t>
  </si>
  <si>
    <t xml:space="preserve">            0408152 - Employer FICA Tax</t>
  </si>
  <si>
    <t xml:space="preserve">            0408470 - Franchise Tax</t>
  </si>
  <si>
    <t xml:space="preserve">            0408800 - Federal Highway Use Tax - Elec</t>
  </si>
  <si>
    <t xml:space="preserve">            0408960 - Allocated Payroll Taxes</t>
  </si>
  <si>
    <t>(7,739,659)</t>
  </si>
  <si>
    <t>(133,046)</t>
  </si>
  <si>
    <t>(7,872,705)</t>
  </si>
  <si>
    <t xml:space="preserve">            0408120 - Franchise Tax - Non Electric</t>
  </si>
  <si>
    <t xml:space="preserve">            0408851 - Sales and Use Tax Exp</t>
  </si>
  <si>
    <t>(353,203)</t>
  </si>
  <si>
    <t>(679,568)</t>
  </si>
  <si>
    <t>(1,032,771)</t>
  </si>
  <si>
    <t xml:space="preserve">            0408055 - FL Property Tax - Electric</t>
  </si>
  <si>
    <t xml:space="preserve">            0408465 - FL Kwh Power Gen Tax - Electric</t>
  </si>
  <si>
    <t xml:space="preserve">          Taxes Other Than Income Taxes (408.1)</t>
  </si>
  <si>
    <t xml:space="preserve">        Total Operating Expense Before Income Taxes</t>
  </si>
  <si>
    <t xml:space="preserve">              0409190 - Federal Income Tax - Electric CY</t>
  </si>
  <si>
    <t>(74,834,750)</t>
  </si>
  <si>
    <t>(74,582,228)</t>
  </si>
  <si>
    <t xml:space="preserve">            Federal Income Tax - Electric CY</t>
  </si>
  <si>
    <t xml:space="preserve">              0409191 - Federal Income Tax - Electric PY</t>
  </si>
  <si>
    <t>(5,538,674)</t>
  </si>
  <si>
    <t xml:space="preserve">              0409195 - UTP Tax Expense: Fed Util-PY</t>
  </si>
  <si>
    <t>(554,906)</t>
  </si>
  <si>
    <t xml:space="preserve">            Federal Income Tax - Electric PY</t>
  </si>
  <si>
    <t>(4,983,768)</t>
  </si>
  <si>
    <t xml:space="preserve">          Income Taxes Federal (409.1)</t>
  </si>
  <si>
    <t>(79,818,518)</t>
  </si>
  <si>
    <t>(302,384)</t>
  </si>
  <si>
    <t>(80,120,902)</t>
  </si>
  <si>
    <t xml:space="preserve">            0409102 - SIT Exp - Utility</t>
  </si>
  <si>
    <t>(11,559,772)</t>
  </si>
  <si>
    <t>(4,835,255)</t>
  </si>
  <si>
    <t>(16,395,027)</t>
  </si>
  <si>
    <t xml:space="preserve">            0409104 - Current State Income Tax - PY</t>
  </si>
  <si>
    <t>(1,304,468)</t>
  </si>
  <si>
    <t xml:space="preserve">          Income Tax - Other (409.1)</t>
  </si>
  <si>
    <t>(12,864,239)</t>
  </si>
  <si>
    <t>(17,699,495)</t>
  </si>
  <si>
    <t xml:space="preserve">              0410100 - Dfit: Utility: Current Year</t>
  </si>
  <si>
    <t xml:space="preserve">              0410102 - Dsit: Utility: Current Year</t>
  </si>
  <si>
    <t xml:space="preserve">              0410105 - Dfit: Utility: Prior Year</t>
  </si>
  <si>
    <t xml:space="preserve">              0410106 - Dsit: Utility: Prior Year</t>
  </si>
  <si>
    <t>(102,101)</t>
  </si>
  <si>
    <t xml:space="preserve">              0410130 - UTP DFIT:Utility:PY</t>
  </si>
  <si>
    <t xml:space="preserve">            Provision for Deferred Income Taxes</t>
  </si>
  <si>
    <t xml:space="preserve">              0411100 - Dfit: Utility: Curr Year Cr</t>
  </si>
  <si>
    <t>(311,645,458)</t>
  </si>
  <si>
    <t>(70,618,531)</t>
  </si>
  <si>
    <t>(382,263,988)</t>
  </si>
  <si>
    <t xml:space="preserve">              0411101 - Dsit: Utility: Curr Year Cr</t>
  </si>
  <si>
    <t>(69,977,214)</t>
  </si>
  <si>
    <t>(8,369,795)</t>
  </si>
  <si>
    <t>(78,347,009)</t>
  </si>
  <si>
    <t xml:space="preserve">              0411102 - Dfit: Utility: Prior Year Cr</t>
  </si>
  <si>
    <t>(14,748,359)</t>
  </si>
  <si>
    <t>(52,317)</t>
  </si>
  <si>
    <t>(14,800,676)</t>
  </si>
  <si>
    <t xml:space="preserve">              0411103 - Dsit: Utility: Prior Year Cr</t>
  </si>
  <si>
    <t>(3,094,584)</t>
  </si>
  <si>
    <t>(2,992,483)</t>
  </si>
  <si>
    <t xml:space="preserve">              0411115 - DFIT: Federal Excess DIT Amort</t>
  </si>
  <si>
    <t>(55,662,042)</t>
  </si>
  <si>
    <t>(53,566,162)</t>
  </si>
  <si>
    <t xml:space="preserve">            Provision for Deferred Income Tax Credit</t>
  </si>
  <si>
    <t>(455,127,657)</t>
  </si>
  <si>
    <t>(76,842,662)</t>
  </si>
  <si>
    <t>(531,970,318)</t>
  </si>
  <si>
    <t xml:space="preserve">          Provision for Deferred Income (410.1)</t>
  </si>
  <si>
    <t xml:space="preserve">        Total Income Taxes On Operating Income</t>
  </si>
  <si>
    <t xml:space="preserve">      Total Utility Operating Expenses</t>
  </si>
  <si>
    <t xml:space="preserve">    Net Utility Operating Income</t>
  </si>
  <si>
    <t xml:space="preserve">          0416330 - Miscellaneous Expense</t>
  </si>
  <si>
    <t xml:space="preserve">        Costs and Exp. of Merchandising Job and Contract Work (416)</t>
  </si>
  <si>
    <t xml:space="preserve">          4181107 - Earnings of Sub</t>
  </si>
  <si>
    <t xml:space="preserve">        Equity in Earnings of Subsidiary Companies (418.1)</t>
  </si>
  <si>
    <t xml:space="preserve">          0419240 - Miscellaneous Interest</t>
  </si>
  <si>
    <t xml:space="preserve">          0419429 - IC Moneypool - Interest Inc</t>
  </si>
  <si>
    <t xml:space="preserve">          0419040 - Interest Inc (sch M)</t>
  </si>
  <si>
    <t xml:space="preserve">          0419500 - I/C Interest Income</t>
  </si>
  <si>
    <t xml:space="preserve">        Interest and Dividend Income (419)</t>
  </si>
  <si>
    <t xml:space="preserve">          0419110 - AFUDC Equity Component</t>
  </si>
  <si>
    <t xml:space="preserve">        Allowance for Other Funds Under Construction (419.1)</t>
  </si>
  <si>
    <t xml:space="preserve">            0418200 - Non - Util - Depreciation Expense</t>
  </si>
  <si>
    <t xml:space="preserve">          Non Operating Rental Income (418)</t>
  </si>
  <si>
    <t>(684,210)</t>
  </si>
  <si>
    <t>(727,731)</t>
  </si>
  <si>
    <t xml:space="preserve">            0421340 - Gain on Life Insurance Policy</t>
  </si>
  <si>
    <t xml:space="preserve">            0421360 - Other Misc Deduct</t>
  </si>
  <si>
    <t xml:space="preserve">            0421940 - Misc Income</t>
  </si>
  <si>
    <t xml:space="preserve">            0421060 - MINI-TIMBER SALES-NC</t>
  </si>
  <si>
    <t>(19,169)</t>
  </si>
  <si>
    <t>(30,433)</t>
  </si>
  <si>
    <t>(49,602)</t>
  </si>
  <si>
    <t xml:space="preserve">            0421038 - Gain Loss Unconsol Eqty Inv</t>
  </si>
  <si>
    <t xml:space="preserve">            0421039 - Interest Inc Recovery Clauses</t>
  </si>
  <si>
    <t xml:space="preserve">            0421913 - NDTF Shareholder Earning/Loss</t>
  </si>
  <si>
    <t xml:space="preserve">          Miscellaneous Nonoperating Income</t>
  </si>
  <si>
    <t xml:space="preserve">            0421100 - Gain on Disposal of Property</t>
  </si>
  <si>
    <t xml:space="preserve">          Gain On Disposal Of Property</t>
  </si>
  <si>
    <t xml:space="preserve">              0417310 - Products and Svcs - NonReg</t>
  </si>
  <si>
    <t>(51,224,691)</t>
  </si>
  <si>
    <t>(5,500,909)</t>
  </si>
  <si>
    <t>(56,725,600)</t>
  </si>
  <si>
    <t xml:space="preserve">              0417000 - Misc Revenue</t>
  </si>
  <si>
    <t>(409,913)</t>
  </si>
  <si>
    <t>(255,911)</t>
  </si>
  <si>
    <t xml:space="preserve">              0417006 - IC Non-Util Misc Rev</t>
  </si>
  <si>
    <t xml:space="preserve">              0417007 - Misc Revenue-Reg</t>
  </si>
  <si>
    <t xml:space="preserve">            Revenues from Nonutility Operations (417)</t>
  </si>
  <si>
    <t xml:space="preserve">              0417320 - Exp - Unreg Products and Svcs</t>
  </si>
  <si>
    <t xml:space="preserve">              0417117 - Expenses of Nonutility Oper</t>
  </si>
  <si>
    <t xml:space="preserve">            Expenses of Nonutility Operations (417.1)</t>
  </si>
  <si>
    <t xml:space="preserve">          Total Expense - Nonutility Operations</t>
  </si>
  <si>
    <t>(28,901,167)</t>
  </si>
  <si>
    <t>(2,551,098)</t>
  </si>
  <si>
    <t>(31,452,265)</t>
  </si>
  <si>
    <t xml:space="preserve">        Other - Net</t>
  </si>
  <si>
    <t xml:space="preserve">          0415005 - Res Fixed Bill Rev Delta</t>
  </si>
  <si>
    <t xml:space="preserve">        Revenues from Merchandising, Jobbing and Contract Work (415)</t>
  </si>
  <si>
    <t xml:space="preserve">      Total Other Income</t>
  </si>
  <si>
    <t xml:space="preserve">          0421200 - Loss on Disposal of Property</t>
  </si>
  <si>
    <t>(892,448)</t>
  </si>
  <si>
    <t xml:space="preserve">        Loss on Disposition of Property (421.2)</t>
  </si>
  <si>
    <t xml:space="preserve">            0425000 - Miscellaneous Amortization</t>
  </si>
  <si>
    <t xml:space="preserve">            0425013 - Misc Amortizat - Acquis</t>
  </si>
  <si>
    <t xml:space="preserve">          Miscellaneous Amortization (425)</t>
  </si>
  <si>
    <t xml:space="preserve">            0426100 - Donations</t>
  </si>
  <si>
    <t xml:space="preserve">          Donations (426.1)</t>
  </si>
  <si>
    <t xml:space="preserve">            0426200 - Life Insurance Expense</t>
  </si>
  <si>
    <t>(3,340,908)</t>
  </si>
  <si>
    <t>(2,579,593)</t>
  </si>
  <si>
    <t xml:space="preserve">          Life Insurance (426.2)</t>
  </si>
  <si>
    <t xml:space="preserve">            0426300 - Penalties</t>
  </si>
  <si>
    <t xml:space="preserve">          Penalties (426.3)</t>
  </si>
  <si>
    <t xml:space="preserve">            0426400 - Exp/Civic and Political Activity</t>
  </si>
  <si>
    <t xml:space="preserve">          Exp. For Certain Civic, Political and Related Activity (426.4)</t>
  </si>
  <si>
    <t xml:space="preserve">              0426510 - Other</t>
  </si>
  <si>
    <t xml:space="preserve">              0426508 - Inc Deduction-Other Inc &amp; Exp</t>
  </si>
  <si>
    <t xml:space="preserve">            Other Administrative Expense Affiliate</t>
  </si>
  <si>
    <t xml:space="preserve">              0426540 - Employee Service Club Dues</t>
  </si>
  <si>
    <t xml:space="preserve">            Employee Service Club Dues</t>
  </si>
  <si>
    <t xml:space="preserve">              0599023 - Other Misc Expense</t>
  </si>
  <si>
    <t xml:space="preserve">            Contra Operating Expenses</t>
  </si>
  <si>
    <t xml:space="preserve">            0426553 - PpandE Impairments</t>
  </si>
  <si>
    <t>(195,334)</t>
  </si>
  <si>
    <t xml:space="preserve">          Other Deductions (426.5)</t>
  </si>
  <si>
    <t xml:space="preserve">        Other Income Deductions</t>
  </si>
  <si>
    <t xml:space="preserve">      Total Other Income Deductions</t>
  </si>
  <si>
    <t xml:space="preserve">          0408223 - FL Property Tx - Mis Non-Op</t>
  </si>
  <si>
    <t xml:space="preserve">        Taxes Other than Income Taxes (408.2)</t>
  </si>
  <si>
    <t xml:space="preserve">            0409220 - Federal Income Tax - NonUtility CY</t>
  </si>
  <si>
    <t xml:space="preserve">            0409221 - Federal Income Tax - NonUtility PY</t>
  </si>
  <si>
    <t>(485,938)</t>
  </si>
  <si>
    <t xml:space="preserve">          Income Taxes - Federal (409.2)</t>
  </si>
  <si>
    <t xml:space="preserve">              0409233 - Tax expense - state nonutility - PY</t>
  </si>
  <si>
    <t>(103,158)</t>
  </si>
  <si>
    <t xml:space="preserve">            NC Income Tax - Nonutility</t>
  </si>
  <si>
    <t xml:space="preserve">              0409202 - State Income Tax NonUtility</t>
  </si>
  <si>
    <t xml:space="preserve">            GA Income Tax - Nonutility</t>
  </si>
  <si>
    <t xml:space="preserve">          Income Tax Non Utility (409.2)</t>
  </si>
  <si>
    <t xml:space="preserve">        Income Taxes - Non Utility (Deduction)</t>
  </si>
  <si>
    <t xml:space="preserve">            0410240 - Dfit: Non - Utility: Curr Year</t>
  </si>
  <si>
    <t xml:space="preserve">            0410241 - Dfit: Non - Utility: Prior Yr Cr</t>
  </si>
  <si>
    <t xml:space="preserve">            0410242 - Dsit: Non - Utility: Curr Year</t>
  </si>
  <si>
    <t xml:space="preserve">            0410243 - Dsit: Non - Utility: Prior Year</t>
  </si>
  <si>
    <t xml:space="preserve">          Provision for Deferred Income Taxes (410.2)</t>
  </si>
  <si>
    <t xml:space="preserve">            0411240 - Dfit: Non - Utility: Curr Yr Cr</t>
  </si>
  <si>
    <t>(4,084,588)</t>
  </si>
  <si>
    <t>(4,055,569)</t>
  </si>
  <si>
    <t xml:space="preserve">            0411241 - Other Deferred Taxes PY</t>
  </si>
  <si>
    <t>(43,464)</t>
  </si>
  <si>
    <t xml:space="preserve">            0411242 - Dsit: Non - Utility: Curr Yr Cr</t>
  </si>
  <si>
    <t>(1,132,035)</t>
  </si>
  <si>
    <t>(1,123,993)</t>
  </si>
  <si>
    <t xml:space="preserve">            0411243 - Dsit: Non - Utility: Prior Yr Cr</t>
  </si>
  <si>
    <t>(12,046)</t>
  </si>
  <si>
    <t xml:space="preserve">          Provision for Deferred Income Tax Credit (411.2)</t>
  </si>
  <si>
    <t>(5,272,133)</t>
  </si>
  <si>
    <t>(5,235,072)</t>
  </si>
  <si>
    <t xml:space="preserve">        Provision for Deferred Income Tax (Non Utility)</t>
  </si>
  <si>
    <t>(3,750,708)</t>
  </si>
  <si>
    <t>(3,571,258)</t>
  </si>
  <si>
    <t xml:space="preserve">      Total Taxes on Other Income and Deductions</t>
  </si>
  <si>
    <t xml:space="preserve">    Net Other Income and Deductions</t>
  </si>
  <si>
    <t xml:space="preserve">  Gross Income</t>
  </si>
  <si>
    <t xml:space="preserve">        0428025 - Amortization of Debt Discount</t>
  </si>
  <si>
    <t xml:space="preserve">        0428100 - Amort of Debt Discount and Exp</t>
  </si>
  <si>
    <t xml:space="preserve">        0428021 - Amort of Deferred Debt Exp</t>
  </si>
  <si>
    <t xml:space="preserve">      Amortization of Debt Discount and Exp (428)</t>
  </si>
  <si>
    <t xml:space="preserve">        0428165 - Amort on Loss of Reaquired Debt</t>
  </si>
  <si>
    <t xml:space="preserve">      Amortization of Loss on Reaquired Debt (428.1)</t>
  </si>
  <si>
    <t xml:space="preserve">    Total Amortization of Debt Discount and Loss</t>
  </si>
  <si>
    <t xml:space="preserve">        0430216 - IC Moneypool - Interest Exp</t>
  </si>
  <si>
    <t xml:space="preserve">      Interest on Debt to Associated Companies (430)</t>
  </si>
  <si>
    <t xml:space="preserve">        0431400 - Int/Other Notes and Acct Pay</t>
  </si>
  <si>
    <t xml:space="preserve">        0431900 - Interest Expense Other</t>
  </si>
  <si>
    <t xml:space="preserve">        0431550 - Interest Exp-Assign From Svc</t>
  </si>
  <si>
    <t xml:space="preserve">        0431000 - Int Exp - Taxes</t>
  </si>
  <si>
    <t xml:space="preserve">        0431921 - Other Interest - Customer Deposit</t>
  </si>
  <si>
    <t xml:space="preserve">      Other Interest Expense (431)</t>
  </si>
  <si>
    <t xml:space="preserve">    Other Interest</t>
  </si>
  <si>
    <t xml:space="preserve">      0432000 - AFUDC Debt Component</t>
  </si>
  <si>
    <t>(5,755,336)</t>
  </si>
  <si>
    <t>(561,800)</t>
  </si>
  <si>
    <t>(6,317,136)</t>
  </si>
  <si>
    <t xml:space="preserve">    Allowance for Borrowed Funds Used During Construction - CR(432)</t>
  </si>
  <si>
    <t xml:space="preserve">        0427220 - Interest on L - T Note Payable</t>
  </si>
  <si>
    <t xml:space="preserve">        0427550 - Interest on Bonds</t>
  </si>
  <si>
    <t xml:space="preserve">      Interest on LT Debt</t>
  </si>
  <si>
    <t xml:space="preserve">    Total Interest on Long - Term Debt (427)</t>
  </si>
  <si>
    <t xml:space="preserve">  Net Interest Charges</t>
  </si>
  <si>
    <t>Income Before Extraordinary Items</t>
  </si>
  <si>
    <t xml:space="preserve">    0426517 - Other Professional Services</t>
  </si>
  <si>
    <t xml:space="preserve">  Non-Regulatory Accounts - Expense</t>
  </si>
  <si>
    <t xml:space="preserve">    0457700 - Allocated Employee Bnfts Offset</t>
  </si>
  <si>
    <t>(1,214)</t>
  </si>
  <si>
    <t>Non-Regulatory Accounts - Expense</t>
  </si>
  <si>
    <t xml:space="preserve">      FERC Net Income</t>
  </si>
  <si>
    <t>FLORIDA</t>
  </si>
  <si>
    <t>Nov 2022</t>
  </si>
  <si>
    <t>Period Activity</t>
  </si>
  <si>
    <t>Dec 2022</t>
  </si>
  <si>
    <t>0101000 - Property Plant and Equipment</t>
  </si>
  <si>
    <t>0101315 - ARO Asset - Coal Ash</t>
  </si>
  <si>
    <t>0101499 - Asset Retirement Obligations</t>
  </si>
  <si>
    <t>0101760 - CONTRA EPIS-OATT</t>
  </si>
  <si>
    <t>F_PRODUCTION - Production</t>
  </si>
  <si>
    <t>0114000 - Elec Plant Acquisition Adj</t>
  </si>
  <si>
    <t>F_ELEC_PLT_AQU_ADJ - Electric Plant Acquisition Adjustment</t>
  </si>
  <si>
    <t>0118200 - Other Utility Plant</t>
  </si>
  <si>
    <t>F_GEN_PLT_SYS - General Plant System</t>
  </si>
  <si>
    <t>0101100 - LT Capital Lease Asset</t>
  </si>
  <si>
    <t>0101102 - Oper Lease Right of Use Asset</t>
  </si>
  <si>
    <t>0108201 - Acc Lease Amort-Cap Lease (Op)</t>
  </si>
  <si>
    <t>0108202 - Accumulated DD&amp;A - ROU Asset</t>
  </si>
  <si>
    <t>F_UTIL_PLT_CAP_LEASE - Utility Plant Held Under Capital Lease</t>
  </si>
  <si>
    <t>0105100 - Plt Held For Future Use - Wo Sys</t>
  </si>
  <si>
    <t>0105200 - Plt Held For Future Use - Prs</t>
  </si>
  <si>
    <t>F_ELEC_PLT_FUT_USE - Electric Plant for Future Use</t>
  </si>
  <si>
    <t>0106000 - Comp Const Unclassified</t>
  </si>
  <si>
    <t>F_COMP_CONST_NT_CLAS - Completed Contr, Not Yet</t>
  </si>
  <si>
    <t>F_OTHER_UTIL_PLT - Other Utility Plant</t>
  </si>
  <si>
    <t>F_UTIL_PLT - Utility Plant (101-106,114)</t>
  </si>
  <si>
    <t>0107000 - SCHM Cwip</t>
  </si>
  <si>
    <t>0107004 - SCHM CWIP (SOFTWARE)</t>
  </si>
  <si>
    <t>F_CONST_WIP - Construction Work in Progress (107)</t>
  </si>
  <si>
    <t>F_TOT_UTIL_PLT - Total Utility Plant</t>
  </si>
  <si>
    <t>0111100 - Acc Prov - Amor Plt in Ser</t>
  </si>
  <si>
    <t>0115000 - Acc Prov Plt Acquis Adj</t>
  </si>
  <si>
    <t>F_PROV_DEPR - Accumulative Provision for Depreciation Elec</t>
  </si>
  <si>
    <t>0108600 - SCHM Retirement Wip</t>
  </si>
  <si>
    <t>0108630 - Nuclear Decommissioning Charge</t>
  </si>
  <si>
    <t>F_RET_WIP_ELEC - Retirement Work In Progress Electric</t>
  </si>
  <si>
    <t>0108000 - Accumulated DDandA - Ppande</t>
  </si>
  <si>
    <t>0108060 - CONTRA-ACCUM DEPR OATT</t>
  </si>
  <si>
    <t>0108301 - Accum Depreciation COR</t>
  </si>
  <si>
    <t>0108306 - NON-RAD DECOM-W COR</t>
  </si>
  <si>
    <t>0108307 - NON-RAD DECOM-R COR</t>
  </si>
  <si>
    <t>0108308 - Nuclear COR</t>
  </si>
  <si>
    <t>0108309 - NON-RAD DECOM-UNFD-W COR</t>
  </si>
  <si>
    <t>0108315 - ARO Accum Depr - Coal Ash</t>
  </si>
  <si>
    <t>0108320 - Final Dismantlement COR</t>
  </si>
  <si>
    <t>0108401 - Accum Provision Fossil Dismantlement</t>
  </si>
  <si>
    <t>0108403 - Accum Prov Nuclear COR</t>
  </si>
  <si>
    <t>0108404 - ACC DEPR-NON-RAD DECOM-R</t>
  </si>
  <si>
    <t>0108405 - ACC DEPR-NON-RAD DECOM-W</t>
  </si>
  <si>
    <t>0108499 - Aro Asset Accum Depreciation</t>
  </si>
  <si>
    <t>0108620 - RWIP - Reg Liab</t>
  </si>
  <si>
    <t>0108640 - ARO Liability - Ash Mgmt</t>
  </si>
  <si>
    <t>0119301 - Acc Depr &amp; Amort Other Util</t>
  </si>
  <si>
    <t>F_EXT_RESRV_DECOMM - EXT RESERVE DECOMM</t>
  </si>
  <si>
    <t>F_PROV_DEPR_AMORT - (Less) Accum. Prov. for Depr. Amort. Depl. (108, 110, 111, 115)</t>
  </si>
  <si>
    <t>F_NET_UTIL_PLT - Net Utility and Plant</t>
  </si>
  <si>
    <t>Total Net Utility Plant</t>
  </si>
  <si>
    <t>0121000 - NonUtil Prop - General</t>
  </si>
  <si>
    <t>0121500 - NonUtility - Construction Wip</t>
  </si>
  <si>
    <t>0121600 - Comp Const Not Classified - Nonu</t>
  </si>
  <si>
    <t>F_NON_UTIL_PROP - Nonutility Property (121)</t>
  </si>
  <si>
    <t>0122000 - DDandA - NonUtil Prop - Gen</t>
  </si>
  <si>
    <t>0122200 - NonUtility - Rwip</t>
  </si>
  <si>
    <t>F_NON_UTIL_DEPR_AM - (Less) Accum. Prov. for Depr. and Amort. (122)</t>
  </si>
  <si>
    <t>F_OTHER_PROP_NET - Other Property, net - at cost</t>
  </si>
  <si>
    <t>1231005 - Investment in Sub - Equity</t>
  </si>
  <si>
    <t>1231015 - Current Year Earnings of Sub - Loaded</t>
  </si>
  <si>
    <t>1231051 - Investment in OCI</t>
  </si>
  <si>
    <t>1231055 - Investment in IC AR Cash Rollup</t>
  </si>
  <si>
    <t>F_INV_SUB_CO - Investment in Subsidiary Companies (123.1)</t>
  </si>
  <si>
    <t>0124113 - Investment in Flexion</t>
  </si>
  <si>
    <t>F_OTH_INV - Other Investments (124)</t>
  </si>
  <si>
    <t>0128804 - Rabbi Trust</t>
  </si>
  <si>
    <t>0128910 - CR#3-QUAL. UNREAL GAINS/LOSSES</t>
  </si>
  <si>
    <t>0128911 - CR#3 - NUC Decom Nonqualified</t>
  </si>
  <si>
    <t>0128912 - CR#3-NON_QUAL.UNREAL.GAIN/L</t>
  </si>
  <si>
    <t>0128913 - CR#3 Nuc Decom NonQualified SH</t>
  </si>
  <si>
    <t>0128914 - CR3 ADP Qual Unreal G/L</t>
  </si>
  <si>
    <t>0128915 - CR3 ADP Nuc Decom Qual</t>
  </si>
  <si>
    <t>0128929 - CR#3 - NUC DECOM Qualified</t>
  </si>
  <si>
    <t>F_OTH_SP_FUNDS_DECOM - Other Special Funds Decommision</t>
  </si>
  <si>
    <t>0128501 - H and W Benefits Funding</t>
  </si>
  <si>
    <t>0128716 - Prefunded Pension (major)</t>
  </si>
  <si>
    <t>0128717 - Prefunded Pension</t>
  </si>
  <si>
    <t>F_OTH_SPEC_FUNDS - Other Special Funds</t>
  </si>
  <si>
    <t>F_OTH_SP_FUNDS - Other Special Funds (128)</t>
  </si>
  <si>
    <t>F_INV_OTH_ASSETS - Total Investments and Other Assets</t>
  </si>
  <si>
    <t>Total Other Property and Investments</t>
  </si>
  <si>
    <t>0131032 - Cash Wells 1182 DEF</t>
  </si>
  <si>
    <t>0131100 - Cash - Various Banks</t>
  </si>
  <si>
    <t>0131145 - Cash PNC 5846</t>
  </si>
  <si>
    <t>0131203 - Cash BOA 1925 PEC</t>
  </si>
  <si>
    <t>0131204 - Cash BOA 1097 PEF</t>
  </si>
  <si>
    <t>0131206 - Cash Mellon 0442 PEF</t>
  </si>
  <si>
    <t>0131213 - Cash Mellon 2227 PEF</t>
  </si>
  <si>
    <t>0131217 - Cash Wells 1924 PEF</t>
  </si>
  <si>
    <t>0131218 - Cash Wells 5602 PEF</t>
  </si>
  <si>
    <t>0131228 - Cash Wells 8238 PEF</t>
  </si>
  <si>
    <t>0131266 - Cash JPM 4588 DEFR-DEF</t>
  </si>
  <si>
    <t>0131272 - Cash JPM 4513 DEF</t>
  </si>
  <si>
    <t>F_CASH - Cash (131)</t>
  </si>
  <si>
    <t>F_TOT_CASH - Total Cash</t>
  </si>
  <si>
    <t>0146022 - Interco Notes Receivable LT</t>
  </si>
  <si>
    <t>F_NOTES_REC - Notes Receivable (141)</t>
  </si>
  <si>
    <t>0142001 - AR NON-REG</t>
  </si>
  <si>
    <t>0142010 - Accounts Receivable</t>
  </si>
  <si>
    <t>0142050 - Transmission Billing</t>
  </si>
  <si>
    <t>0142103 - DEF Receivable - NG Sales</t>
  </si>
  <si>
    <t>0142200 - Cust Acct - Edp</t>
  </si>
  <si>
    <t>0142250 - Accounts Rec OS Deposits</t>
  </si>
  <si>
    <t>0142300 - Cust Acct - Cash Not Posted - Edp</t>
  </si>
  <si>
    <t>0142430 - AR Wholesale Billed</t>
  </si>
  <si>
    <t>0142440 - A/R BPM - Actual</t>
  </si>
  <si>
    <t>0142801 - A/R-Passport Interface</t>
  </si>
  <si>
    <t>0142802 - A/R - Gas</t>
  </si>
  <si>
    <t>0142830 - A/R-Merch/Jobb/Contract Work</t>
  </si>
  <si>
    <t>0142998 - AR Other Than Electric</t>
  </si>
  <si>
    <t>F_CUST_ACCT_REC - Customer Accounts Receivable (142)</t>
  </si>
  <si>
    <t>0143011 - A/R - Other - Gen Acctg</t>
  </si>
  <si>
    <t>0143022 - A/R Byproducts</t>
  </si>
  <si>
    <t>0143023 - A/R Byproducts - Gypsum</t>
  </si>
  <si>
    <t>0143026 - Non-Income Tax Receivable</t>
  </si>
  <si>
    <t>0143110 - Misc A/R - Clearing</t>
  </si>
  <si>
    <t>0143119 - Off - System Storms Receivables</t>
  </si>
  <si>
    <t>0143155 - Other A/R - Miscelleneous</t>
  </si>
  <si>
    <t>0143180 - Ret Med Life Den/Prem Withheld</t>
  </si>
  <si>
    <t>0143272 - Misc Accts Rec-EA</t>
  </si>
  <si>
    <t>0143320 - Mar Billed - Edp</t>
  </si>
  <si>
    <t>0143342 - Receivables Misc Transactions</t>
  </si>
  <si>
    <t>F_OTH_ACCT_REC - Other Accounts Receivable (143)</t>
  </si>
  <si>
    <t>0146000 - AR Intercompany Crossbill</t>
  </si>
  <si>
    <t>0146009 - I/C AR Rollup</t>
  </si>
  <si>
    <t>0146250 - IC Netting - Accts Receivable</t>
  </si>
  <si>
    <t>0146974 - A/R - Affiliates</t>
  </si>
  <si>
    <t>0146975 - Interest Receivable - Affiliates</t>
  </si>
  <si>
    <t>0146990 - A/R Prop/BI - Bison Interco</t>
  </si>
  <si>
    <t>F_ACCT_REC_ASSOC_CO - Accounts Receivable from Assoc. Companies (146)</t>
  </si>
  <si>
    <t>0172004 - Rents Rec-Real Estate</t>
  </si>
  <si>
    <t>F_RENTS_REC - Rents Receivable (172)</t>
  </si>
  <si>
    <t>0173100 - Unbilled Revenue Receivable</t>
  </si>
  <si>
    <t>F_ACCR_UTIL_REV - Accrued Utility Revenue (173)</t>
  </si>
  <si>
    <t>F_RECEIVABLES - Receivables</t>
  </si>
  <si>
    <t>0144100 - SCHM Uncollectible Accrual Electric</t>
  </si>
  <si>
    <t>0144101 - Allowance Credit Loss</t>
  </si>
  <si>
    <t>0144600 - Uncollect Accri - Prod/Serv</t>
  </si>
  <si>
    <t>0144700 - Prov for MARBS Uncollectibles</t>
  </si>
  <si>
    <t>F_ACCUM_PROV_UNCOL - (Less) Accum. Prov. for Uncollectible Acct. Credit (144)</t>
  </si>
  <si>
    <t>F_RECEIVABLES_NET - Receivables, Net</t>
  </si>
  <si>
    <t>0151130 - Coal Stock</t>
  </si>
  <si>
    <t>0151131 - Coal Stock in Transit</t>
  </si>
  <si>
    <t>0151132 - Coal In-transit Accruals</t>
  </si>
  <si>
    <t>F_COAL_STOCKS - Coal Stocks</t>
  </si>
  <si>
    <t>0151140 - Diesel Fuel Stock</t>
  </si>
  <si>
    <t>F_FUEL_STOCK_OIL - Fuel Stock Oil</t>
  </si>
  <si>
    <t>0151660 - Natural Gas Inventory</t>
  </si>
  <si>
    <t>F_FUEL_STOCK_GAS - Fuel Stock (151)</t>
  </si>
  <si>
    <t>F_FUEL_STOCK - Fuel Stock (151)</t>
  </si>
  <si>
    <t>0154100 - Inventory</t>
  </si>
  <si>
    <t>0154140 - Misc Inventory</t>
  </si>
  <si>
    <t>0154200 - Limestone Inventory</t>
  </si>
  <si>
    <t>0154401 - Ammonia Inventory</t>
  </si>
  <si>
    <t>0154990 - Schm Inv Cr - Surplus Mat'L Ident</t>
  </si>
  <si>
    <t>F_PLT_MAT_OP_SUPP - Plant Material and Operating Supplies (154)</t>
  </si>
  <si>
    <t>0158112 - Intangibles other</t>
  </si>
  <si>
    <t>0158150 - SO2 Current Vintage</t>
  </si>
  <si>
    <t>F_ALLOWANCES - Allowances (158.1 and 158.2)</t>
  </si>
  <si>
    <t>0163110 - Stores Expense</t>
  </si>
  <si>
    <t>0163120 - Stores Expense - Joint Owner</t>
  </si>
  <si>
    <t>0163160 - Stores Exp Distribution - Credit</t>
  </si>
  <si>
    <t>0163180 - Freight and Express</t>
  </si>
  <si>
    <t>F_STORE_EXP_UNDIS - Store Expenses Undistributed (163)</t>
  </si>
  <si>
    <t>0156010 - Other M&amp;S / Inventory</t>
  </si>
  <si>
    <t>F_OTH_MAT_SUPP - Other Materials and Supplies (156)</t>
  </si>
  <si>
    <t>F_INVENTORY - Inventory - at average cost</t>
  </si>
  <si>
    <t>0165006 - Bartow LTSA</t>
  </si>
  <si>
    <t>0165007 - Hines LTSA</t>
  </si>
  <si>
    <t>0165023 - Citrus County LTSA</t>
  </si>
  <si>
    <t>0165024 - FHOF SOLAR LEASE</t>
  </si>
  <si>
    <t>0165075 - Interco Prepaid Insu SchM</t>
  </si>
  <si>
    <t>0165100 - Unexpired Insurance</t>
  </si>
  <si>
    <t>0165400 - Misc Prepaid Expenses</t>
  </si>
  <si>
    <t>0165513 - Prepaid Expense - Misc.</t>
  </si>
  <si>
    <t>0165518 - MW - Prepaid Expenses - LT</t>
  </si>
  <si>
    <t>F_PREPAYMENTS - Prepayments (165)</t>
  </si>
  <si>
    <t>0174015 - Customer Collateral</t>
  </si>
  <si>
    <t>F_MISC_CURR_ACCR - Miscellaneous Current and Accrued Assets (174)</t>
  </si>
  <si>
    <t>0175001 - Deriv Assets - Noncashflw - ST</t>
  </si>
  <si>
    <t>F_DERIV_INST_CURR - Derivative Instrument Assets Current</t>
  </si>
  <si>
    <t>F_DERIV_INSTR - Derivative Instrument Assets (175)</t>
  </si>
  <si>
    <t>0176001 - 3rd Party Derivative Asset Current</t>
  </si>
  <si>
    <t>F_DERIV_INSTR_HEDGE - Derivative Instrument Assets Hedges (176)</t>
  </si>
  <si>
    <t>F_CURRENT_ASSETS - Current Assets</t>
  </si>
  <si>
    <t>Total Current and Accrued Assets</t>
  </si>
  <si>
    <t>0181018 - DEF 650M 2.40% 12/15/2031</t>
  </si>
  <si>
    <t>0181019 - DEF 500M 3.00% 12/15/2051</t>
  </si>
  <si>
    <t>0181021 - Unamortized Debt Expense</t>
  </si>
  <si>
    <t>0181039 - DEFR AR Securitization 225M</t>
  </si>
  <si>
    <t>0181046 - DEF DDE 600M 3.80% 7/15/28</t>
  </si>
  <si>
    <t>0181047 - DEF DDE 400M 4.20%</t>
  </si>
  <si>
    <t>0181085 - DEF 500M 5.95% 11/15/2052</t>
  </si>
  <si>
    <t>0181089 - 2020 DEFUnamt disc - FMB</t>
  </si>
  <si>
    <t>0181091 - DEF 600M DDE 3.4% 10/1/46</t>
  </si>
  <si>
    <t>0181093 - DEF DDE 650M 3.20% 1/15/27</t>
  </si>
  <si>
    <t>0181098 - 2019 DEFUnamt disc - fixed rat</t>
  </si>
  <si>
    <t>0181101 - DEF 800M FLOAT 4/21/2024</t>
  </si>
  <si>
    <t>0181400 - Credit Facilities Fee</t>
  </si>
  <si>
    <t>0181511 - PEF DDE 150M 6.75% 02/01/28</t>
  </si>
  <si>
    <t>0181535 - PEF DDE 225M 5.9% 2033</t>
  </si>
  <si>
    <t>0181537 - PEF DDE 500M 6.35% 09/15/2037</t>
  </si>
  <si>
    <t>0181542 - PEF DDE 350M 5.65% 04/01/2040</t>
  </si>
  <si>
    <t>0181565 - PEF DDE 1B 6.40% 06/15/38</t>
  </si>
  <si>
    <t>0181569 - DEF DDE 400M 3.85% 11-15-42</t>
  </si>
  <si>
    <t>F_UNAM_DEBT_EXP - Unamortized Debt Expenses (181)</t>
  </si>
  <si>
    <t>0189000 - Schm Unamt Loss Reaq Dt Pre Sc</t>
  </si>
  <si>
    <t>F_UNAM_LOSS - Unamortized Loss on Reaquired Debt (189)</t>
  </si>
  <si>
    <t>F_DEBT_EXP - Debt expense (refinancing costs, amortized over terms)</t>
  </si>
  <si>
    <t>0182100 - Inactive - Extraordinary Property Loss</t>
  </si>
  <si>
    <t>F_EXTRA_PROP_LOSSES - Extraordinary Property Losses (182.1)</t>
  </si>
  <si>
    <t>0182320 - Regulatory Asset - Inc Tax</t>
  </si>
  <si>
    <t>F_REG_ASSET_TAX - Regulatory Asset Tax</t>
  </si>
  <si>
    <t>0182309 - Amort Load Management Switches</t>
  </si>
  <si>
    <t>0182311 - Accrued Environmental Recovery</t>
  </si>
  <si>
    <t>0182312 - OPEB FAS 106 - Medical</t>
  </si>
  <si>
    <t>0182313 - Deferred ECRC</t>
  </si>
  <si>
    <t>0182315 - Reg Asset - Coal Ash Pond ARO</t>
  </si>
  <si>
    <t>0182317 - Deferred Depreciation - 2010 Rate Case</t>
  </si>
  <si>
    <t>0182318 - Other Reg Assets - Gen Acct</t>
  </si>
  <si>
    <t>0182319 - Closed Def Int Hedge-Asset</t>
  </si>
  <si>
    <t>0182321 - REG ASSET-DERIV MTM OIL</t>
  </si>
  <si>
    <t>0182322 - ST Closed Def Int Hedge-Asset</t>
  </si>
  <si>
    <t>0182328 - DEF Retail Final Dism Deferral</t>
  </si>
  <si>
    <t>0182331 - Deferred GPIF - FL Fuel Reg Asset</t>
  </si>
  <si>
    <t>0182334 - Pension settlement charges</t>
  </si>
  <si>
    <t>0182338 - Storm Cost Regulatory Asset</t>
  </si>
  <si>
    <t>0182342 - Deferred Asset</t>
  </si>
  <si>
    <t>0182347 - Deferred CR3 - Depr &amp; Prop Taxes - Contra</t>
  </si>
  <si>
    <t>0182354 - Accrued SPP Recovery</t>
  </si>
  <si>
    <t>0182371 - Reg Asset - Pro Co formation</t>
  </si>
  <si>
    <t>0182398 - Load Management Switches</t>
  </si>
  <si>
    <t>0182399 - Aro Regulatory Asset</t>
  </si>
  <si>
    <t>0182406 - DEF CR3 Uprate - 2012 Asset</t>
  </si>
  <si>
    <t>0182411 - Deferred Fuel Exp-Current Year</t>
  </si>
  <si>
    <t>0182412 - Deferred Fuel Exp - Prior Year</t>
  </si>
  <si>
    <t>0182413 - Def Capacity Exp-Current Year</t>
  </si>
  <si>
    <t>0182415 - Regulatory Asset - Cor</t>
  </si>
  <si>
    <t>0182470 - Coal Ash Spend - Retail SC&amp;FL</t>
  </si>
  <si>
    <t>0182525 - Non-AMI Meter NBV 182.3</t>
  </si>
  <si>
    <t>0182536 - PPA BUYOUT REG ASSET</t>
  </si>
  <si>
    <t>0182539 - RIDGEGEN PPA BUYOUT REG ASSET</t>
  </si>
  <si>
    <t>0182560 - NC Solar Rebate Program Costs</t>
  </si>
  <si>
    <t>0182569 - Crystal River South Reg Asset</t>
  </si>
  <si>
    <t>0182680 - Defer Depr-Retail Recovery</t>
  </si>
  <si>
    <t>0182801 - Pension Post Retire P Acctg - FAS87 NQ</t>
  </si>
  <si>
    <t>0186000 - NC Environmental Expense</t>
  </si>
  <si>
    <t>F_MISC_REG_ASSET - Misc Regualtory Assets</t>
  </si>
  <si>
    <t>0182400 - Deferred Capacity - Florida Retail</t>
  </si>
  <si>
    <t>F_OTH_REG_ASSETS - Other Regulatory Assets (182.3)</t>
  </si>
  <si>
    <t>0183000 - Prelim Survey and Investigation</t>
  </si>
  <si>
    <t>F_PRELIM_SURV_INV - Prelim. Survey and Investigation Charges (Electric) (183)</t>
  </si>
  <si>
    <t>0182002 - Mapping Monitoring Suspense</t>
  </si>
  <si>
    <t>0184023 - Clearing Payroll Fixed Distr</t>
  </si>
  <si>
    <t>0184495 - Rail Car Leasing Clearing</t>
  </si>
  <si>
    <t>0803290 - Miscellaneous Expense</t>
  </si>
  <si>
    <t>0804110 - Unproductive Time Distributed</t>
  </si>
  <si>
    <t>0804210 - Vacations</t>
  </si>
  <si>
    <t>0804220 - Holidays</t>
  </si>
  <si>
    <t>0804290 - Other Excused Absences</t>
  </si>
  <si>
    <t>0804330 - Sick</t>
  </si>
  <si>
    <t>F_CLEARING_ACCTS - Clearing Accounts (184)</t>
  </si>
  <si>
    <t>0186020 - Vision Florida Def O&amp;M</t>
  </si>
  <si>
    <t>0186036 - EVCS Deferral</t>
  </si>
  <si>
    <t>0186101 - DEF CR3 NCR - Reg Asset Base Rate</t>
  </si>
  <si>
    <t>0186102 - DEF CR3 Dry Cask Storage</t>
  </si>
  <si>
    <t>0186109 - DEF DCS Contra Equity</t>
  </si>
  <si>
    <t>0186111 - Cust Connect Def O&amp;M</t>
  </si>
  <si>
    <t>0186120 - Misc. Wip - Fp Dist. Wids</t>
  </si>
  <si>
    <t>0186195 - Deferred Rate Case Expense</t>
  </si>
  <si>
    <t>0186201 - Def Project/Acq Exp</t>
  </si>
  <si>
    <t>0186290 - Oth Deferred Charges - Operation</t>
  </si>
  <si>
    <t>0186295 - Deferred Storm Expenses</t>
  </si>
  <si>
    <t>0186400 - SECI-Lakeland Intercon Upgrade</t>
  </si>
  <si>
    <t>0186470 - Error Suspense - Corp Payroll</t>
  </si>
  <si>
    <t>0186480 - Misc Debits To Be Cleared</t>
  </si>
  <si>
    <t>0186605 - Misc Defer Debit Workers Comp</t>
  </si>
  <si>
    <t>0186882 - Straight Line Lease Defer DR</t>
  </si>
  <si>
    <t>0186889 - Asset Recovery Deferred</t>
  </si>
  <si>
    <t>0186984 - Other Long-Term Assets</t>
  </si>
  <si>
    <t>F_OTH_DEF_CHARGES - Other Deferred Charges</t>
  </si>
  <si>
    <t>F_MISC_DEF_DEBITS - Miscellaneous Deferred Debits (186)</t>
  </si>
  <si>
    <t>0190001 - Adit: Prepaid: Federal Taxes</t>
  </si>
  <si>
    <t>0190002 - Adit: Prepaid: State Taxes</t>
  </si>
  <si>
    <t>0190013 - LT Def tax asset: Fed-190</t>
  </si>
  <si>
    <t>0190051 - Accum Deferred FIT-OCI</t>
  </si>
  <si>
    <t>0190052 - Accum Deferred SIT-OCI</t>
  </si>
  <si>
    <t>0190155 - Deferred Tax - Nol</t>
  </si>
  <si>
    <t>0190156 - Deferred Tax_State NOLs</t>
  </si>
  <si>
    <t>F_ACCUM_DEF_INC_TAX - Accumulated Deferred Income Taxes (190)</t>
  </si>
  <si>
    <t>0185000 - Temporary Facilities</t>
  </si>
  <si>
    <t>F_TEMP_FAC - Temporary Facilities (185)</t>
  </si>
  <si>
    <t>Total Deferred Debits</t>
  </si>
  <si>
    <t>0165000 - Other Current Assets</t>
  </si>
  <si>
    <t>F_NONREG_ASSETS2 - Non Regulatory Accounts - Assets</t>
  </si>
  <si>
    <t>0186200 - Contra Unamort Debt Purch Acctg</t>
  </si>
  <si>
    <t>F_NONREG_ASSETS3 - Non Regulatory Accounts - Assets</t>
  </si>
  <si>
    <t>F_ASSETS - Total Assets</t>
  </si>
  <si>
    <t>Liabilities And Other Credits</t>
  </si>
  <si>
    <t>0211000 - Miscellaneous Paid-In Capital</t>
  </si>
  <si>
    <t>0211003 - Misc Paid in Capital</t>
  </si>
  <si>
    <t>0211021 - DON REC From Stockholders</t>
  </si>
  <si>
    <t>0211022 - Red inPar of Common Stock</t>
  </si>
  <si>
    <t>F_OTH_PAID_IN_CAP - Other Paid-In Capital (208-211)</t>
  </si>
  <si>
    <t>0216000 - Unapprop Retained Earnings</t>
  </si>
  <si>
    <t>0439004 - Cumm Effect Acct Change Tax</t>
  </si>
  <si>
    <t>F_RE_CHANGE - Current Year Net Income</t>
  </si>
  <si>
    <t>0216007 - Cumm Effect Acct Princ Pretax</t>
  </si>
  <si>
    <t>0438000 - Dividend Declared Common</t>
  </si>
  <si>
    <t>F_RETAINED_EARNINGS - Retained Earnings (215, 215.1, 216)</t>
  </si>
  <si>
    <t>0216100 - Unappr Undistr Subsid Earnings</t>
  </si>
  <si>
    <t>0216150 - Equity IC AR Rollup</t>
  </si>
  <si>
    <t>2161500 - IC AR Rollup</t>
  </si>
  <si>
    <t>F_UNAP_UNDIS_SUB - Unappropriated Undistributed Subsidiary Earnings (216.1)</t>
  </si>
  <si>
    <t>0219029 - OCI-Grantor Unreal GL</t>
  </si>
  <si>
    <t>0219030 - OCI-Grantor Unreal GL Fed Tax</t>
  </si>
  <si>
    <t>0219031 - OCI-Grantor Unreal GL St Tax</t>
  </si>
  <si>
    <t>0219046 - OCI-Interest Rate Hdgs Fed Tax</t>
  </si>
  <si>
    <t>0219047 - OCI-Interest Rate Hdgs St Tax</t>
  </si>
  <si>
    <t>0219055 - NDTF - Unreal Gains/Losses</t>
  </si>
  <si>
    <t>2191002 - OCI Rollup</t>
  </si>
  <si>
    <t>F_ACCUM_OTH_COMP_INC - Accumulated Other Comprehensive Income (219)</t>
  </si>
  <si>
    <t>Total Proprietary Capital</t>
  </si>
  <si>
    <t>0221018 - DEF 650M 2.40% 12/15/2031</t>
  </si>
  <si>
    <t>0221019 - DEF 500M 3.00% 12/15/2051</t>
  </si>
  <si>
    <t>0221046 - DEF FMB 600M 3.80% 7/15/28</t>
  </si>
  <si>
    <t>0221047 - DEF FMB 400M 4.20% 7/15/48</t>
  </si>
  <si>
    <t>0221085 - DEF 500M 5.95% 11/15/2052</t>
  </si>
  <si>
    <t>0221089 - DEF LT FMB</t>
  </si>
  <si>
    <t>0221091 - DEF 600M 3.4% 10/1/2046</t>
  </si>
  <si>
    <t>0221093 - DEF 650M 3.20% 1/15/27</t>
  </si>
  <si>
    <t>0221098 - DEF LT bond-fixed rate</t>
  </si>
  <si>
    <t>0221535 - PEF FMB 225M 5.9% 03/01/33</t>
  </si>
  <si>
    <t>0221537 - PEF FMB 500M 6.35% 09/15/2037</t>
  </si>
  <si>
    <t>0221542 - PEF FMB 350M 5.65% 04/1/40</t>
  </si>
  <si>
    <t>0221565 - PEF FMB 1B 6.40% 06/15/38</t>
  </si>
  <si>
    <t>0221569 - DEF 400M 3.85% 11-15-42</t>
  </si>
  <si>
    <t>F_BONDS - Bonds (221)</t>
  </si>
  <si>
    <t>0233003 - IC - LT Notes Pay</t>
  </si>
  <si>
    <t>F_LT_NOTE_PAYABLE - Long Term Note Payable</t>
  </si>
  <si>
    <t>0224043 - DEFR LT Debt</t>
  </si>
  <si>
    <t>0224101 - DEF 800M FLOATING 4/21/2024</t>
  </si>
  <si>
    <t>0224511 - PEF OTH LTD 150M 6.75% 02/2028</t>
  </si>
  <si>
    <t>F_OTH_LT_DEBT - Other Long Term Debt (224)</t>
  </si>
  <si>
    <t>0226018 - DEF 650M UNAMDIS 2.4% 12/15/31</t>
  </si>
  <si>
    <t>0226019 - DEF 500M UNAMDIS 3% 12/15/2051</t>
  </si>
  <si>
    <t>0226046 - DEF UNAMDIS 600M 3.80% 7/15/28</t>
  </si>
  <si>
    <t>0226047 - DEF UNAMDIS 400M 4.20%</t>
  </si>
  <si>
    <t>0226085 - DEF 500M UNAMDIS 5.95% 11/2052</t>
  </si>
  <si>
    <t>0226089 - 2020 First Mortgage Bond</t>
  </si>
  <si>
    <t>0226091 - DEF 600M UNAMDIS 3.4% 10/1/46</t>
  </si>
  <si>
    <t>0226093 - DEF UNAMDIS 650M 3.20% 1/15/27</t>
  </si>
  <si>
    <t>0226098 - 2019 DEF Fixed rate</t>
  </si>
  <si>
    <t>0226511 - PEF UNAMDIS 150M 6.75% 2/01/28</t>
  </si>
  <si>
    <t>0226535 - PEF UNAMDIS 225M 5.9% 03/01/33</t>
  </si>
  <si>
    <t>0226537 - PEF UNAMDIS 500M 6.35% 09/2037</t>
  </si>
  <si>
    <t>0226542 - PEF UNAMDIS 350M 5.65% 04/20403</t>
  </si>
  <si>
    <t>0226565 - PEF UNAMDIS 1B 6.40% 6/15/38</t>
  </si>
  <si>
    <t>0226569 - DEF UNAMDIS 400M 3.85 11-15-42</t>
  </si>
  <si>
    <t>F_UNAM_DISC_LT_DEBT - (Less) Unamortized Discount on Long-Term Debt (226)</t>
  </si>
  <si>
    <t>Total Long-Term Debt</t>
  </si>
  <si>
    <t>0227101 - LT Capital Lease Obligation</t>
  </si>
  <si>
    <t>0227175 - LT Operating Lease Obligation</t>
  </si>
  <si>
    <t>F_OB_CAP_LEASE - Obligations Under Capital Leases - Noncurrent (227)</t>
  </si>
  <si>
    <t>0228100 - Retail Unfd Storm Damage</t>
  </si>
  <si>
    <t>0228101 - Wholsesale Storm Reserve</t>
  </si>
  <si>
    <t>F_PROV_PROP_INS - Accumulated Provision for Property Insurance (228.1)</t>
  </si>
  <si>
    <t>0228201 - Claim Reserve</t>
  </si>
  <si>
    <t>0228202 - Claim Reserve - ST</t>
  </si>
  <si>
    <t>0228250 - Inactive - Schm Worker'S Comp - Other</t>
  </si>
  <si>
    <t>F_PROV_INJ_DAMAGE - Accumulated Provision for Injuries and Damages (228.2)</t>
  </si>
  <si>
    <t>0228314 - OPEB NonCur Liab - Life</t>
  </si>
  <si>
    <t>0228315 - OPEB NonCur Liab - Medical</t>
  </si>
  <si>
    <t>0228324 - Schm Dpc Pos Emp FAS 112</t>
  </si>
  <si>
    <t>0228325 - Schm Post Emp FAS 112</t>
  </si>
  <si>
    <t>0228340 - Nonqualified Plans Liability</t>
  </si>
  <si>
    <t>0228346 - Pension Liability - FAS 87</t>
  </si>
  <si>
    <t>0253275 - Pension Liability - FAS 87 NQ</t>
  </si>
  <si>
    <t>F_PROV_PENS_BENE - Accumulated Provision for Pensions and Benefits (228.3)</t>
  </si>
  <si>
    <t>0228403 - Deferred Serp - Active Empl</t>
  </si>
  <si>
    <t>0228405 - 2000 Class Deferred Compensat</t>
  </si>
  <si>
    <t>0228480 - Acc Prov Insurance-Environ</t>
  </si>
  <si>
    <t>F_MISC_OP_PROV - Accumulated Miscellaneous Operating Provisions (228.4)</t>
  </si>
  <si>
    <t>0230315 - ARO Liability - Coal Ash</t>
  </si>
  <si>
    <t>0230999 - ARO Liability</t>
  </si>
  <si>
    <t>F_ASSET_RET_OB - Asset Retirement Obligations (230)</t>
  </si>
  <si>
    <t>Total Other Noncurrent Liabilities</t>
  </si>
  <si>
    <t>0232016 - AP PS8.9 Vendors Payable</t>
  </si>
  <si>
    <t>0232031 - Treasury LC and MCF Fees</t>
  </si>
  <si>
    <t>0232120 - Vouchers Payable - Special</t>
  </si>
  <si>
    <t>0232151 - Pp Accounts Payable - Stores</t>
  </si>
  <si>
    <t>0232170 - Accounts Payable - Coal</t>
  </si>
  <si>
    <t>0232175 - Limestone and Freight Payable</t>
  </si>
  <si>
    <t>0232180 - Accounts Payable - Oil Stocks</t>
  </si>
  <si>
    <t>0232190 - Coal Freight Payable</t>
  </si>
  <si>
    <t>0232331 - A/P - ENERGY NEIGHBOR FUND</t>
  </si>
  <si>
    <t>0232892 - A/P Miscellaneous</t>
  </si>
  <si>
    <t>0232109 - A/P BPM - Actual</t>
  </si>
  <si>
    <t>0232337 - CR3 Joint Owner</t>
  </si>
  <si>
    <t>0232338 - Payable - Int City Joint Owners</t>
  </si>
  <si>
    <t>0232410 - Transmission Payables</t>
  </si>
  <si>
    <t>0232460 - Bulk Power Marketing Payable</t>
  </si>
  <si>
    <t>0232480 - Co - Generation</t>
  </si>
  <si>
    <t>F_POWER_ACCT_PAY - Power Accounts Payable (232)</t>
  </si>
  <si>
    <t>0232061 - Checks not presented - reclass</t>
  </si>
  <si>
    <t>F_UNPAID_BANK_CHECK - Unpaid Bank Checks (232)</t>
  </si>
  <si>
    <t>0232000 - A/P Vendors Payable</t>
  </si>
  <si>
    <t>0232002 - A/P - Misc - Gen - Acctg</t>
  </si>
  <si>
    <t>0232039 - Payable 401K Incentive Match</t>
  </si>
  <si>
    <t>0232108 - DEF Cogen Payable</t>
  </si>
  <si>
    <t>0232155 - Accounts Payable - Stores CAS</t>
  </si>
  <si>
    <t>0232163 - Emission Allowance A/P</t>
  </si>
  <si>
    <t>0232171 - Account Payable - Coal Accrual</t>
  </si>
  <si>
    <t>0232176 - Reagent Payable</t>
  </si>
  <si>
    <t>0232177 - Generic By Products Payable</t>
  </si>
  <si>
    <t>0232181 - Natural Gas Payable</t>
  </si>
  <si>
    <t>0232332 - Photovoltaic Fund</t>
  </si>
  <si>
    <t>0232996 - Capital - Accruals</t>
  </si>
  <si>
    <t>F_ACCTS_PAYABLE - Accounts Payable (232)</t>
  </si>
  <si>
    <t>0233150 - IC Moneypool - ST Notes Pay</t>
  </si>
  <si>
    <t>F_NOTES_PAY_ASSOC_CO - Notes Payable to Associated Companies (233)</t>
  </si>
  <si>
    <t>0232232 - A/P Affiliates</t>
  </si>
  <si>
    <t>0234000 - IC Moneypool - ST Interest Pay</t>
  </si>
  <si>
    <t>0234010 - I/C AP - Joint Dispatch</t>
  </si>
  <si>
    <t>0234250 - IC Netting - Accts Payable</t>
  </si>
  <si>
    <t>F_ACCT_PAY_ASSOC_CO - Accounts Payable to Associated Companies (234)</t>
  </si>
  <si>
    <t>0235002 - CD Active</t>
  </si>
  <si>
    <t>0235003 - CD Inactive</t>
  </si>
  <si>
    <t>0235110 - Cust Dep For Srvc - Edp Billing</t>
  </si>
  <si>
    <t>F_CUST_DEPOSITS - Customer Deposits (235)</t>
  </si>
  <si>
    <t>0236001 - State It Payable Other</t>
  </si>
  <si>
    <t>0236040 - NC Prop Tax - Misc Non - Util</t>
  </si>
  <si>
    <t>0236100 - Franchise Tax - Electric</t>
  </si>
  <si>
    <t>0236123 - Fl Prop Tax - Electric</t>
  </si>
  <si>
    <t>0236131 - FL FRANCHISE TX ACCRUAL</t>
  </si>
  <si>
    <t>0236135 - FL Reg Assessment - Electric</t>
  </si>
  <si>
    <t>0236150 - St/Local Unemployment Tax Liab</t>
  </si>
  <si>
    <t>0236700 - Employer FICA Tax Liab</t>
  </si>
  <si>
    <t>0236701 - Employer FICA Tax Liab LT</t>
  </si>
  <si>
    <t>0236750 - Federal Unemployment Tax Liab</t>
  </si>
  <si>
    <t>0236906 - Use Tax Payable</t>
  </si>
  <si>
    <t>0236926 - LT tax reclass Fed cr</t>
  </si>
  <si>
    <t>0236943 - State Inc Tax Payable- Prior Yrs</t>
  </si>
  <si>
    <t>0236965 - Accrued SIT - Prior Year</t>
  </si>
  <si>
    <t>0236981 - Fed Inc Tax Payable - Prev Yr</t>
  </si>
  <si>
    <t>0236986 - LT Liability Fed - KTRA</t>
  </si>
  <si>
    <t>0236988 - LT Liability ST UTP PGN</t>
  </si>
  <si>
    <t>0236989 - LT Liability Fed UTP PGN</t>
  </si>
  <si>
    <t>0236990 - Fed Inc Tax Payable - Current</t>
  </si>
  <si>
    <t>0236992 - Current Liability UTP - Fed</t>
  </si>
  <si>
    <t>0236993 - LT Liability Fed - UTP</t>
  </si>
  <si>
    <t>F_TAXES_ACCRUED - Taxes Accrued (236)</t>
  </si>
  <si>
    <t>F_CD_TAXES_ACCRUED - Taxes Accrued (236)</t>
  </si>
  <si>
    <t>0237011 - Int Payable - Notes</t>
  </si>
  <si>
    <t>0237038 - LT Interest Accrued</t>
  </si>
  <si>
    <t>0237041 - FERC Interconnect Interest LT</t>
  </si>
  <si>
    <t>0237222 - Int Accr Cust Dep FLA</t>
  </si>
  <si>
    <t>0237422 - Interest Accrued - Affiliates</t>
  </si>
  <si>
    <t>0237510 - Bonds Interest Payable</t>
  </si>
  <si>
    <t>F_INT_ACCRUED - Interest Accrued (237)</t>
  </si>
  <si>
    <t>0241110 - State Income Tax Wh - Employee</t>
  </si>
  <si>
    <t>0241150 - Federal Income Tax Wh - Employee</t>
  </si>
  <si>
    <t>0241160 - FICA Withheld - Employee</t>
  </si>
  <si>
    <t>0241310 - General Sales Tax</t>
  </si>
  <si>
    <t>0241320 - Utility Sales Tax</t>
  </si>
  <si>
    <t>0241335 - Local Taxes Withheld</t>
  </si>
  <si>
    <t>0241348 - Franchise Fees Payable</t>
  </si>
  <si>
    <t>0241800 - Utility Tax - County</t>
  </si>
  <si>
    <t>0241900 - TX COL PAY-FL Muni Utility Tax</t>
  </si>
  <si>
    <t>0241990 - GRT Payable Additional 2.6%</t>
  </si>
  <si>
    <t>F_TAX_COLLEC_PAYABLE - Tax Collections Payable (241)</t>
  </si>
  <si>
    <t>0232004 - Vision Deduction</t>
  </si>
  <si>
    <t>0232005 - Long Term Disability Deduction</t>
  </si>
  <si>
    <t>0232045 - Supplemental Life Deductions</t>
  </si>
  <si>
    <t>0232048 - Supplemental AD&amp;D Deduction</t>
  </si>
  <si>
    <t>0232049 - Medical &amp; HSA Deductions</t>
  </si>
  <si>
    <t>0232067 - Dental Deductions</t>
  </si>
  <si>
    <t>0242033 - Wages Payable - Accrual</t>
  </si>
  <si>
    <t>0242051 - FERC Interconnect Deposits LT</t>
  </si>
  <si>
    <t>0242054 - State Interconnect Deposits LT</t>
  </si>
  <si>
    <t>0242152 - Solar Interconnect Deposits</t>
  </si>
  <si>
    <t>0242215 - Payroll Severance Reserves</t>
  </si>
  <si>
    <t>0242216 - Payrll ST Retention/Spcl Rsrvs</t>
  </si>
  <si>
    <t>0242320 - Transmission Open Acc - Deposits</t>
  </si>
  <si>
    <t>0242390 - CURR&amp;ACCR LIAB-FPC LTD</t>
  </si>
  <si>
    <t>0242396 - CURR&amp;ACCR LIAB-WORKERS COMP</t>
  </si>
  <si>
    <t>0242398 - CURR&amp;ACCR LIAB MISC</t>
  </si>
  <si>
    <t>0242440 - Cash Coll and Contrib To Trustee</t>
  </si>
  <si>
    <t>0242460 - Prov For Incentive Ben Prog</t>
  </si>
  <si>
    <t>0242490 - Vacation Carryover</t>
  </si>
  <si>
    <t>0242540 - Escheaments Payable</t>
  </si>
  <si>
    <t>0242797 - NQ Pension Current FPC SERP/ND</t>
  </si>
  <si>
    <t>0242803 - Deferred Rent</t>
  </si>
  <si>
    <t>0242897 - NQ Pension Current ECBP</t>
  </si>
  <si>
    <t>0242898 - OPEB Current Liab - Life</t>
  </si>
  <si>
    <t>0242997 - NQ Pension Current SSERP</t>
  </si>
  <si>
    <t>0242999 - Misc Liab - FAS 112</t>
  </si>
  <si>
    <t>F_OTH_CURR_ACCRU - Other Current Accrued Liability</t>
  </si>
  <si>
    <t>0242110 - Contract Retentions</t>
  </si>
  <si>
    <t>F_CONSTR_CONTR_RET - Contruction Contra Ret</t>
  </si>
  <si>
    <t>F_MISC_CURR_ACCRU - Miscellaneous Current and Accrued Liabilities (242)</t>
  </si>
  <si>
    <t>0242175 - Curr Operating Lease Oblig</t>
  </si>
  <si>
    <t>0243105 - Current Portion of Cap Lease Obligation</t>
  </si>
  <si>
    <t>F_OBL_CAP_LEASES - Obligations Under Capital Leases - Current (243)</t>
  </si>
  <si>
    <t>0245001 - 3rd Party Derivative Liability Current</t>
  </si>
  <si>
    <t>F_LT_DERIV_INST_HDGC - Derivative Instrument Liabilities - Hedges (245)</t>
  </si>
  <si>
    <t>Total Current and Accrued Liabilities</t>
  </si>
  <si>
    <t>0224045 - FERC Interconnect Liability</t>
  </si>
  <si>
    <t>0252001 - Cust Adv For Construction</t>
  </si>
  <si>
    <t>0252400 - Customer Advances-ST</t>
  </si>
  <si>
    <t>F_CUST_ADV_CONST - Customer Advances for Construction (252)</t>
  </si>
  <si>
    <t>0255000 - Accum Def Inv Tax Credits</t>
  </si>
  <si>
    <t>0255001 - Def ITC - No Normalization</t>
  </si>
  <si>
    <t>F_ACCUM_DEF_INV_TAX - Accumulated Deferred Investment Tax Credits (255)</t>
  </si>
  <si>
    <t>0253008 - Pole Attach - Deferred Revenue</t>
  </si>
  <si>
    <t>0253035 - Misc Def Cr - Genl Acctg</t>
  </si>
  <si>
    <t>0253062 - Long Term Def Rev - OL</t>
  </si>
  <si>
    <t>0253070 - Reserves - Mgp Sites FERC 228</t>
  </si>
  <si>
    <t>0253082 - OTH DEFER CR MISCELLANEOUS</t>
  </si>
  <si>
    <t>0253400 - BARTOW LTSA</t>
  </si>
  <si>
    <t>0253401 - HINES LTSA</t>
  </si>
  <si>
    <t>0253403 - Citrus County LTSA Def Liab</t>
  </si>
  <si>
    <t>0253630 - Schm Exec Cash Bal Plan</t>
  </si>
  <si>
    <t>0253890 - Schm Tax and S/L For Surplus Mat'Ls</t>
  </si>
  <si>
    <t>0253990 - Deferred Prepaid Ef - Lighting</t>
  </si>
  <si>
    <t>2531019 - Defr Cr - Balance Sheet Diff</t>
  </si>
  <si>
    <t>2531020 - Defr Cr - Revenue Expense Diff</t>
  </si>
  <si>
    <t>EQUITY_PLUG - Historical Equity Roll - Up Plug</t>
  </si>
  <si>
    <t>ICNET_PLUG - IC Netting Plug</t>
  </si>
  <si>
    <t>OCI_PLUG - Other Comp Income Roll - Up Plug</t>
  </si>
  <si>
    <t>F_MISC_DEF_CR - Misc Deferred Credit (253)</t>
  </si>
  <si>
    <t>F_OTH_DEF_CR - Other Deferred Credits (253)</t>
  </si>
  <si>
    <t>0254016 - Deferred SPP</t>
  </si>
  <si>
    <t>0254031 - CR4&amp;5 Accelerated Depreciaton</t>
  </si>
  <si>
    <t>0254059 - DOE Reg Liability</t>
  </si>
  <si>
    <t>0254060 - DEF Tax Savings Reg Liability</t>
  </si>
  <si>
    <t>0254312 - Deferred GPIF - Reg Liab Fuel Clause</t>
  </si>
  <si>
    <t>0254315 - Deferred CR3 - NCRC</t>
  </si>
  <si>
    <t>0254316 - Deferred Energy Conservation</t>
  </si>
  <si>
    <t>0254317 - Deferred Environmental Cost Recovery</t>
  </si>
  <si>
    <t>0254318 - Deferred Property Gains/Losses - FL</t>
  </si>
  <si>
    <t>0254320 - Deferred Capacity - Curr Yr</t>
  </si>
  <si>
    <t>0254321 - Deferred Capacity - Prior Year</t>
  </si>
  <si>
    <t>0254401 - DSM Energy Efficiency</t>
  </si>
  <si>
    <t>0254800 - Reg Liability - MTM Fuel - LT</t>
  </si>
  <si>
    <t>0254914 - NDT - QUAL - UNREAL GAINS</t>
  </si>
  <si>
    <t>0254980 - Open Int Rate Swap Cur Rg Liab</t>
  </si>
  <si>
    <t>0254999 - Reg Liab Cor Reclass From A/D</t>
  </si>
  <si>
    <t>F_MISC_REG_LIAB - Misc Regulatory Liab (254)</t>
  </si>
  <si>
    <t>0254036 - Reg Liab - Excess Fed ADIT</t>
  </si>
  <si>
    <t>0254038 - Excess ADIT Grossup LT</t>
  </si>
  <si>
    <t>0254061 - Deferred PTCs</t>
  </si>
  <si>
    <t>0254100 - Regulatory Liablility - Inc Tax</t>
  </si>
  <si>
    <t>F_REG_LIAB_TAX - Regulatory Liability Tax (254)</t>
  </si>
  <si>
    <t>F_OTH_REG_LIAB - Other Regulatory Liabilities (254)</t>
  </si>
  <si>
    <t>0281200 - Deferred Federal Income Tax</t>
  </si>
  <si>
    <t>0281201 - Deferred State Income Tax</t>
  </si>
  <si>
    <t>F_ACCUM_DEF_INC_TX - Accum. Deferred Income Taxes-Accel. Amort (281)</t>
  </si>
  <si>
    <t>0282100 - Adit: PpandE: Federal Taxes</t>
  </si>
  <si>
    <t>0282101 - Adit: PpandE: State Taxes</t>
  </si>
  <si>
    <t>F_ACCUM_DEF_INC_OTH - Accum. Deferred Income Taxes-Other Property (282)</t>
  </si>
  <si>
    <t>0283100 - Adit: Other: Federal Taxes</t>
  </si>
  <si>
    <t>0283101 - Adit: Other: State Taxes</t>
  </si>
  <si>
    <t>F_DEF_INC_TAX_OTH - Accum. Deferred Income Tax-Other (283)</t>
  </si>
  <si>
    <t>Total Deferred Credits</t>
  </si>
  <si>
    <t>0207008 - Additional Paid In Capital</t>
  </si>
  <si>
    <t>0221100 - LT Debt - Unsec Float</t>
  </si>
  <si>
    <t>F_NONREG_LIAB1 - Non-Regulatory Accounts - Liability</t>
  </si>
  <si>
    <t>2531003 - Minority Interest Expense (offset) - HFM Calc</t>
  </si>
  <si>
    <t>2533311 - 2533311_YTD</t>
  </si>
  <si>
    <t>2533511 - Minority Interest - OCI</t>
  </si>
  <si>
    <t>EOS_PLUG - Current Earnings of Sub Roll - Up Plug</t>
  </si>
  <si>
    <t>F_NONREG_LIAB5 - Non-Regulatory Accounts - Liability</t>
  </si>
  <si>
    <t>Non-Regulatory Accounts - Liability</t>
  </si>
  <si>
    <t>F_LIABILITIES_OTH_CR - Total Liabilities and Other Credit</t>
  </si>
  <si>
    <t>0440000 - Residential</t>
  </si>
  <si>
    <t>0442100 - General Service</t>
  </si>
  <si>
    <t>0442200 - Industrial Service</t>
  </si>
  <si>
    <t>0444000 - Public St and Highway Lighting</t>
  </si>
  <si>
    <t>0445000 - Other Sales To Public Auth</t>
  </si>
  <si>
    <t>0447150 - Sales For Resale - Outside</t>
  </si>
  <si>
    <t>0449035 - Franchise Allocation/Holding</t>
  </si>
  <si>
    <t>F_ELEC_REVENUE - Electric Revenue</t>
  </si>
  <si>
    <t>0450100 - Late Pmt and Forf Disc</t>
  </si>
  <si>
    <t>0451100 - Misc Service Revenue</t>
  </si>
  <si>
    <t>0454002 - Rent - Lighting Equipment</t>
  </si>
  <si>
    <t>0454003 - Rent - Non-Lighting Equipment</t>
  </si>
  <si>
    <t>0454004 - Rent - Joint Use</t>
  </si>
  <si>
    <t>0454005 - Rent - Transmission</t>
  </si>
  <si>
    <t>0454100 - Extra - Facilities</t>
  </si>
  <si>
    <t>0454105 - IC Other Elec Rents</t>
  </si>
  <si>
    <t>0454200 - Pole and Line Attachments</t>
  </si>
  <si>
    <t>0454300 - Tower Lease Revenues</t>
  </si>
  <si>
    <t>0454400 - Other Electric Rents</t>
  </si>
  <si>
    <t>0456001 - Other Variable Revenues-Reg</t>
  </si>
  <si>
    <t>0456003 - Retail Unbilled Revenue</t>
  </si>
  <si>
    <t>0456006 - Muni Coty Tax Coll/Comm</t>
  </si>
  <si>
    <t>0456040 - Sales Use Tax Coll Fee</t>
  </si>
  <si>
    <t>0456050 - Transmission Study Revenue</t>
  </si>
  <si>
    <t>0456100 - Profit Or Loss on Sale of M&amp;S</t>
  </si>
  <si>
    <t>0456102 - Distribution Charge - Network</t>
  </si>
  <si>
    <t>0456104 - Transmission Charge Network</t>
  </si>
  <si>
    <t>0456105 - Sched, Sys Cntl, Disp-Network</t>
  </si>
  <si>
    <t>0456106 - Reactive Pur/Volt Cntl Svc</t>
  </si>
  <si>
    <t>0456107 - Regulation/Frequency Response</t>
  </si>
  <si>
    <t>0456108 - Op Res - Spinning Reserve</t>
  </si>
  <si>
    <t>0456109 - Op Res - Supplemental Reserve</t>
  </si>
  <si>
    <t>0456110 - Transmission Charge Ptp</t>
  </si>
  <si>
    <t>0456610 - Other Electric Revenues</t>
  </si>
  <si>
    <t>0456616 - Shared Solar - SC</t>
  </si>
  <si>
    <t>0456630 - Gross Up - Contr in Aid of Const</t>
  </si>
  <si>
    <t>F_OTH_REVENUE - Other Revenue</t>
  </si>
  <si>
    <t>F_ELEC_OP_REVENUE - Total Electric Revenue</t>
  </si>
  <si>
    <t>F_UTIL_OP_REV - Operating Revenues (400)</t>
  </si>
  <si>
    <t>0501008 - Contra fuel Exp BR Ash - SC</t>
  </si>
  <si>
    <t>0501013 - Natural Gas Purchases</t>
  </si>
  <si>
    <t>0501110 - Coal Consumed - Fossil Steam</t>
  </si>
  <si>
    <t>0501310 - Oil Consumed - Fossil Steam</t>
  </si>
  <si>
    <t>0509030 - SO2 Emission Expense</t>
  </si>
  <si>
    <t>0557450 - Commissions/Brokerage Expense</t>
  </si>
  <si>
    <t>F_STEAM_PROD_FUEL - Steam Fossil Production Fuel (500-509)</t>
  </si>
  <si>
    <t>0547000 - Fuel Expense</t>
  </si>
  <si>
    <t>0547100 - Natural Gas</t>
  </si>
  <si>
    <t>0547200 - Oil</t>
  </si>
  <si>
    <t>F_COMB_PROD_FUEL - Combustion Production Fuel</t>
  </si>
  <si>
    <t>F_FUEL_USED_ELEC_GEN - Fuel Used in Electric Generation</t>
  </si>
  <si>
    <t>0555200 - Interchange Power</t>
  </si>
  <si>
    <t>0555550 - Purchases Energy Imbalance</t>
  </si>
  <si>
    <t>F_OTH_SUPPLY_EXP - Other Power Supply Expense</t>
  </si>
  <si>
    <t>0555016 - I/C Joint Disp - Pur Pwr</t>
  </si>
  <si>
    <t>0555185 - Energy Purchase Expense</t>
  </si>
  <si>
    <t>0555190 - Capacity Purchase Expense</t>
  </si>
  <si>
    <t>F_PURCHASED_POWER - Purchased Power (555)</t>
  </si>
  <si>
    <t>0107888 - CWIP - BU Bal Sht - Svc Co Exp</t>
  </si>
  <si>
    <t>0163888 - Stores Expense - BU Bal Sht - SvcCo Exp</t>
  </si>
  <si>
    <t>0920000 - A and G Salaries</t>
  </si>
  <si>
    <t>0920100 - Salaries &amp; Wages - Proj Supt - NCRC Rec</t>
  </si>
  <si>
    <t>0921100 - Employee Expenses</t>
  </si>
  <si>
    <t>0921101 - Employee Exp - NC</t>
  </si>
  <si>
    <t>0921110 - Relocation Expenses</t>
  </si>
  <si>
    <t>0921200 - Office Expenses</t>
  </si>
  <si>
    <t>0921300 - Telephone and Telegraph Exp</t>
  </si>
  <si>
    <t>0921400 - Computer Services Expenses</t>
  </si>
  <si>
    <t>0921540 - Computer Rent (Go Only)</t>
  </si>
  <si>
    <t>0921600 - Other</t>
  </si>
  <si>
    <t>0921980 - Office Supplies and Expenses</t>
  </si>
  <si>
    <t>0922000 - Admin Exp Transfer</t>
  </si>
  <si>
    <t>0923000 - Outside Services Employed</t>
  </si>
  <si>
    <t>0923980 - Outside Services Employee and</t>
  </si>
  <si>
    <t>0924000 - Property Insurance</t>
  </si>
  <si>
    <t>0924050 - Intercompany Property Insurance Exp</t>
  </si>
  <si>
    <t>0924200 - Recoverable Storm Damage Exp</t>
  </si>
  <si>
    <t>0924980 - Property Insurance For Corp.</t>
  </si>
  <si>
    <t>0925000 - Injuries and Damages</t>
  </si>
  <si>
    <t>0925051 - Intercompany Gen Liab Expense</t>
  </si>
  <si>
    <t>0925200 - Injuries and Damages - Other</t>
  </si>
  <si>
    <t>0925300 - Environmental Inj and Damages</t>
  </si>
  <si>
    <t>0925980 - Injuries and Damages For Corp.</t>
  </si>
  <si>
    <t>0926000 - Employee Benefits</t>
  </si>
  <si>
    <t>0926430 - Employees'Recreation Expense</t>
  </si>
  <si>
    <t>0926600 - Employee Benefits - Transferred</t>
  </si>
  <si>
    <t>0926999 - Non Service Cost (ASU 2017-07)</t>
  </si>
  <si>
    <t>0927001 - General and Administration</t>
  </si>
  <si>
    <t>0928000 - Regulatory Expenses (Go)</t>
  </si>
  <si>
    <t>0928930 - Amort Def Rate Case Exp</t>
  </si>
  <si>
    <t>0929500 - Admin Exp Transf</t>
  </si>
  <si>
    <t>0930150 - Miscellaneous Advertising Exp</t>
  </si>
  <si>
    <t>0930200 - Misc General Expenses</t>
  </si>
  <si>
    <t>0930210 - Industry Association Dues</t>
  </si>
  <si>
    <t>0930220 - Exp of Servicing Securities</t>
  </si>
  <si>
    <t>0930230 - Dues To Various Organizations</t>
  </si>
  <si>
    <t>0930240 - Director'S Expenses</t>
  </si>
  <si>
    <t>0930250 - Buy\Sell Transf Employee Homes</t>
  </si>
  <si>
    <t>0930600 - Leased Circuit Charges - Other</t>
  </si>
  <si>
    <t>0930700 - Research and Development</t>
  </si>
  <si>
    <t>0930940 - General Expenses</t>
  </si>
  <si>
    <t>0931001 - Rents - AandG</t>
  </si>
  <si>
    <t>0931003 - Lease Amortization Expense</t>
  </si>
  <si>
    <t>0931008 - A and G Rents IC</t>
  </si>
  <si>
    <t>F_ADMIN_GEN_OP_EXP - Admin &amp; General Operation Expenses (920-931)</t>
  </si>
  <si>
    <t>0546000 - Suprvsn and Enginring - Ct Oper</t>
  </si>
  <si>
    <t>0547150 - Natural Gas Handling - Ct</t>
  </si>
  <si>
    <t>0548100 - Generation Expenses - Other Ct</t>
  </si>
  <si>
    <t>0548110 - Operation of Energy Storage Eq</t>
  </si>
  <si>
    <t>0548200 - Prime Movers - Generators - Ct</t>
  </si>
  <si>
    <t>0549000 - Misc - Power Generation Expenses</t>
  </si>
  <si>
    <t>F_COMB_PROD_OP_EXP - Combustion Production Op Expense (546-550.1)</t>
  </si>
  <si>
    <t>0901000 - Supervision - Cust Accts</t>
  </si>
  <si>
    <t>0902000 - Meter Reading Expense</t>
  </si>
  <si>
    <t>0903000 - Cust Records and Collection Exp</t>
  </si>
  <si>
    <t>0903100 - Cust Contracts and Orders - Local</t>
  </si>
  <si>
    <t>0903200 - Cust Billing and Acct</t>
  </si>
  <si>
    <t>0903300 - Cust Collecting - Local</t>
  </si>
  <si>
    <t>0903400 - Cust Receiv and Collect Exp - Edp</t>
  </si>
  <si>
    <t>0904000 - Uncollectible Accounts</t>
  </si>
  <si>
    <t>0904001 - Bad Debt Expense</t>
  </si>
  <si>
    <t>0905000 - Misc Customer Accts Expenses</t>
  </si>
  <si>
    <t>F_CUST_ACCT_EXP - Customer Account Expenses (901-905)</t>
  </si>
  <si>
    <t>0908150 - Commer/Indust Assistance Exp</t>
  </si>
  <si>
    <t>0909650 - Misc Advertising Expenses</t>
  </si>
  <si>
    <t>0910000 - Misc Cust Serv/Inform Exp</t>
  </si>
  <si>
    <t>0910100 - Exp - Rs Reg Prod/Svces - Cstaccts</t>
  </si>
  <si>
    <t>0908000 - Cust Asst Exp-Conservation Programs - Rec</t>
  </si>
  <si>
    <t>0908001 - Conservation Deferral</t>
  </si>
  <si>
    <t>0908002 - Amort of Load Mmgmt Switches</t>
  </si>
  <si>
    <t>0909000 - Info &amp; Instruc Adv-Conservation Prog - Rec</t>
  </si>
  <si>
    <t>F_CUST_SERV_INFO - Customer Service and Information (907-910)</t>
  </si>
  <si>
    <t>0580000 - Supervsn and Engring - Dist Oper</t>
  </si>
  <si>
    <t>0581004 - Load Dispatch-Dist of Elec</t>
  </si>
  <si>
    <t>0582100 - Station Expenses - Other - Dist</t>
  </si>
  <si>
    <t>0583100 - Overhead Line Exps - Other Dist</t>
  </si>
  <si>
    <t>0583200 - Transf Set Rem Reset Test - Dist</t>
  </si>
  <si>
    <t>0584000 - Underground Line Expenses - Dist</t>
  </si>
  <si>
    <t>0584110 - Operation of Energy Storage Eq</t>
  </si>
  <si>
    <t>0586000 - Meter Expenses - Dist</t>
  </si>
  <si>
    <t>0587000 - Cust Install Exp - Other Dist</t>
  </si>
  <si>
    <t>0588100 - Misc Distribution Exp - Other</t>
  </si>
  <si>
    <t>0588700 - Intcon Study Costs (D)</t>
  </si>
  <si>
    <t>0589000 - Rents - Dist Oper</t>
  </si>
  <si>
    <t>F_DISTR_GEN_EXP_OTH - Distribution General Expense Other (580-589)</t>
  </si>
  <si>
    <t>0524000 - Misc Expenses - Nuc Oper</t>
  </si>
  <si>
    <t>F_NUC_PROD_OP_EXP - Nuclear Production Operating Expense (517-525)</t>
  </si>
  <si>
    <t>0556000 - System Cnts &amp; Load Dispatching</t>
  </si>
  <si>
    <t>0557000 - Other Expenses - Oper</t>
  </si>
  <si>
    <t>F_OTH_EXP - Other Expenses (557)</t>
  </si>
  <si>
    <t>0912000 - Demonstrating and Selling Exp</t>
  </si>
  <si>
    <t>0913001 - Advertising Expense</t>
  </si>
  <si>
    <t>0916000 - Miscellaneous Sales Expense</t>
  </si>
  <si>
    <t>F_SALES_EXP - Sales Expense (911-917)</t>
  </si>
  <si>
    <t>0500000 - Suprvsn and Engrg - Steam Oper</t>
  </si>
  <si>
    <t>0500100 - Fossil Oper Superv&amp;Engineer-Recoverable</t>
  </si>
  <si>
    <t>0501150 - Coal Handling</t>
  </si>
  <si>
    <t>0501180 - Sale of Fly Ash - Revenues</t>
  </si>
  <si>
    <t>0501190 - Sale of Fly Ash - Expenses</t>
  </si>
  <si>
    <t>0502030 - Urea - Qualifying</t>
  </si>
  <si>
    <t>0502040 - Cost of Lime</t>
  </si>
  <si>
    <t>0502070 - Gypsum - Qualifying</t>
  </si>
  <si>
    <t>0502100 - Fossil Steam Exp - Other</t>
  </si>
  <si>
    <t>0502300 - Steam Oper-Caustic - FL</t>
  </si>
  <si>
    <t>0502400 - Fossil Steam Exp - Recoverable</t>
  </si>
  <si>
    <t>0505000 - Electric Expenses - Steam Oper</t>
  </si>
  <si>
    <t>0506000 - Misc Fossil Power Expenses</t>
  </si>
  <si>
    <t>0506300 - Misc Fossil Power Expenses - Recoverable</t>
  </si>
  <si>
    <t>F_STEAM_PROD_OP - Steam Production Operating (500-509)</t>
  </si>
  <si>
    <t>0560000 - Supervsn and Engrng - Trans Oper</t>
  </si>
  <si>
    <t>0561100 - Load Dispatch - Reliability</t>
  </si>
  <si>
    <t>0561200 - Load Dispatch - MnitorandOprtrnsys</t>
  </si>
  <si>
    <t>0561300 - Load Dispatch - TranssvcandSch</t>
  </si>
  <si>
    <t>0561500 - Reliability Planning and Stdsdev</t>
  </si>
  <si>
    <t>0561600 - Trans Svc Studios</t>
  </si>
  <si>
    <t>0561601 - Trans Study Reimbursement</t>
  </si>
  <si>
    <t>0561700 - Incon Study Costs (T)</t>
  </si>
  <si>
    <t>0561701 - Intcon Study Costs Reim (T)</t>
  </si>
  <si>
    <t>0562000 - Station Expenses</t>
  </si>
  <si>
    <t>0563000 - Overhead Line Expenses - Trans</t>
  </si>
  <si>
    <t>0565000 - Transm of Elec By Others</t>
  </si>
  <si>
    <t>0566000 - Misc Trans Exp - Other</t>
  </si>
  <si>
    <t>0566100 - Misc Trans - Trans Lines Related</t>
  </si>
  <si>
    <t>0567000 - Rents - Trans Oper</t>
  </si>
  <si>
    <t>F_TRANS_OP_EXP - Transmission Operating Expense (560-567)</t>
  </si>
  <si>
    <t>F_OTH_OPERATION - Other Operation</t>
  </si>
  <si>
    <t>0823000 - Storage - Gas Losses</t>
  </si>
  <si>
    <t>0870000 - Distribution Sys Ops - Supv/Eng</t>
  </si>
  <si>
    <t>0841000 - Operation Labor and Exp</t>
  </si>
  <si>
    <t>F_GAS_OPER_EXP - Gas Operating Expenses</t>
  </si>
  <si>
    <t>F_OP_EXP - Operation Expenses (401)</t>
  </si>
  <si>
    <t>0403002 - Depr - Expense</t>
  </si>
  <si>
    <t>0403050 - CONTRA DEPR-OATT</t>
  </si>
  <si>
    <t>F_ELECT_DEPR - Electric Depreciation</t>
  </si>
  <si>
    <t>F_DEPR_EXP - Depreciation Expenses (403)</t>
  </si>
  <si>
    <t>0404200 - Amort of Elec Plt - Software</t>
  </si>
  <si>
    <t>F_AMORT_LT_ELEC_PLT - Amort of LT Term Elec Plt</t>
  </si>
  <si>
    <t>F_AMORT_DEPL_UT_PLNT - Amortization and Depletion of Utility Plant (404-405)</t>
  </si>
  <si>
    <t>0407115 - Meter Amortization</t>
  </si>
  <si>
    <t>0407318 - Reg Debit - SPP DEF</t>
  </si>
  <si>
    <t>0407319 - EVCS deferral amortization</t>
  </si>
  <si>
    <t>0407322 - Storm Cost Reg Asset Amort</t>
  </si>
  <si>
    <t>0407361 - REG DEBIT-ECRC O&amp;M DEF</t>
  </si>
  <si>
    <t>0407371 - Amortization - Storm Exp - Whsle</t>
  </si>
  <si>
    <t>0407383 - Amort Coal Ash Spend - Whlsale</t>
  </si>
  <si>
    <t>0407387 - DEF CR4&amp;5 Accelerated Deprecia</t>
  </si>
  <si>
    <t>0407389 - CR South Reg Asset Amrtz</t>
  </si>
  <si>
    <t>0407399 - Amortization - Misc</t>
  </si>
  <si>
    <t>0407410 - Misc Capacity Amortization</t>
  </si>
  <si>
    <t>0407907 - Regulatory Asset-Deferral Acct</t>
  </si>
  <si>
    <t>0557201 - FL Deferred Capacity Expense</t>
  </si>
  <si>
    <t>0557202 - FL Deferred Fuel Expense</t>
  </si>
  <si>
    <t>F_TOT_REG_DEBITS - Regulatory Debits (407.3)</t>
  </si>
  <si>
    <t>0411603 - Gain on Asset Ret Obligation</t>
  </si>
  <si>
    <t>F_GAINS_DISP_UT_PLT - Gains from Disposition Utility Plant (411.6)</t>
  </si>
  <si>
    <t>0411703 - Loss on Asset Ret Obligation</t>
  </si>
  <si>
    <t>F_LOSS_DISP_UT_PLT - Losses from Disposition Utility Plant (411.7)</t>
  </si>
  <si>
    <t>0406505 - Amort Exp - Acq Purch Adj</t>
  </si>
  <si>
    <t>F_AMORT_UTIL_PLT_ADJ - Amortization of Utility Plant Acq. Adj. (406)</t>
  </si>
  <si>
    <t>0411050 - Accretion Expense ARO</t>
  </si>
  <si>
    <t>F_ACCRETION_EXP - Accretion Expense (411.10)</t>
  </si>
  <si>
    <t>0407463 - Defer DEF Final Dismantlement</t>
  </si>
  <si>
    <t>F_REG_CREDITS - (Less) Regulatory Credits (407.4)</t>
  </si>
  <si>
    <t>F_DEP_AMOR_PROP_LOSS - Depreciation and Amortization</t>
  </si>
  <si>
    <t>0510000 - Suprvsn and Engrng - Steam Maint</t>
  </si>
  <si>
    <t>0510100 - Suprvsn and Engrng-Steam Maint - Rec</t>
  </si>
  <si>
    <t>0511000 - Maint of Structures - Steam</t>
  </si>
  <si>
    <t>0511200 - Maint Of Structures-Steam - Recoverable</t>
  </si>
  <si>
    <t>0512100 - Maint of Boiler Plant - Other</t>
  </si>
  <si>
    <t>0512300 - Maint Of Boiler Plant-Other - Recoverable</t>
  </si>
  <si>
    <t>0513100 - Maint of Electric Plant - Other</t>
  </si>
  <si>
    <t>0513300 - Maint Of Electric Plant-Other - Recoverable</t>
  </si>
  <si>
    <t>0514000 - Maintenance - Misc Steam Plant</t>
  </si>
  <si>
    <t>0514300 - Maintenance - Misc Steam Plant</t>
  </si>
  <si>
    <t>F_STEAM_PROD_MAINT - STEAM PRODUCTION MAINTENANCE (510-515)</t>
  </si>
  <si>
    <t>0568000 - Suprvsn and Engrng - Trans Maint</t>
  </si>
  <si>
    <t>0569000 - Maint of Structures - Trans</t>
  </si>
  <si>
    <t>0569100 - Maint of Computer Hardware</t>
  </si>
  <si>
    <t>0569200 - Maint of Computer Software</t>
  </si>
  <si>
    <t>0570100 - Maint Stat Equip - Other_Trans</t>
  </si>
  <si>
    <t>0570200 - Main - Cir Brkrs Trnsf Mtrs - Trans</t>
  </si>
  <si>
    <t>0571000 - Maint of Overhead Lines - Trans</t>
  </si>
  <si>
    <t>0572000 - Maintenanace of Underground Lines</t>
  </si>
  <si>
    <t>0573000 - Maint of Misc Transm Plant</t>
  </si>
  <si>
    <t>F_TRANS_MAINT - TRANSMISSION MAINTENANCE (568-574)</t>
  </si>
  <si>
    <t>0590000 - Supervsn and Engrng - Dist Maint</t>
  </si>
  <si>
    <t>0592100 - Maint Station Equip - Other - Dist</t>
  </si>
  <si>
    <t>0592110 - Maintenance of Energy Storage</t>
  </si>
  <si>
    <t>0592200 - Cir Brkrs Trnsf Mters Rely - Dist</t>
  </si>
  <si>
    <t>0593000 - Maint Overhd Lines - Other - Dist</t>
  </si>
  <si>
    <t>0593100 - Right - Of - Way Maintenance - Dist</t>
  </si>
  <si>
    <t>0594000 - Maint - Underground Lines - Dist</t>
  </si>
  <si>
    <t>0595100 - Maint Lines Transfrs - Other - Dist</t>
  </si>
  <si>
    <t>0596000 - Maint - Streetlightng/Signl - Dist</t>
  </si>
  <si>
    <t>0597000 - Maintenance of Meters - Dist</t>
  </si>
  <si>
    <t>0598100 - Main Misc Dist Plt - Other - Dist</t>
  </si>
  <si>
    <t>F_DIST_GEN_EXP_MAINT - DISTRIBUTION GENERAL EXPENSE MAINTENANCE (590-598)</t>
  </si>
  <si>
    <t>0551000 - Suprvsn and Enginring - Ct Maint</t>
  </si>
  <si>
    <t>0552000 - Maintenance of Structures - Ct</t>
  </si>
  <si>
    <t>0553000 - Maint - Gentg and Elect Equip - Ct</t>
  </si>
  <si>
    <t>0553100 - CT Maint of Gen and Plant-Recoverable</t>
  </si>
  <si>
    <t>0554000 - Misc Power Generation Plant - Ct</t>
  </si>
  <si>
    <t>F_COMB_PROD_MAINT - Combustion Production Maintenance (551-554.1)</t>
  </si>
  <si>
    <t>0935100 - Maint General Plant-Elec</t>
  </si>
  <si>
    <t>0935200 - Cust Infor and Computer Control</t>
  </si>
  <si>
    <t>F_ADMIN_GEN_MAINT - ADMIN GENERAL EXPENSE MAINT (935)</t>
  </si>
  <si>
    <t>0402000 - Maintenance Expense</t>
  </si>
  <si>
    <t>F_GAS_PROD_MAINT_EXP - Gas Production Maintenance Expenses</t>
  </si>
  <si>
    <t>0551220 - Solar: Maint Supv &amp; Eng</t>
  </si>
  <si>
    <t>0553220 - Solar: Maint Gen &amp; Elect Plt</t>
  </si>
  <si>
    <t>F_SOLAR_MAINT - Solar Maintenance Expense</t>
  </si>
  <si>
    <t>F_MAINT_EXP - Maintenance Expenses (402)</t>
  </si>
  <si>
    <t>0408000 - NC Property Tax - Electric</t>
  </si>
  <si>
    <t>0408055 - FL Property Tax - Electric</t>
  </si>
  <si>
    <t>0408100 - Franchise Tax - Electric</t>
  </si>
  <si>
    <t>0408120 - Franchise Tax - Non Electric</t>
  </si>
  <si>
    <t>0408121 - Taxes Property - Operating</t>
  </si>
  <si>
    <t>0408150 - State Unemployment Tax</t>
  </si>
  <si>
    <t>0408151 - Federal Unemployment Tax</t>
  </si>
  <si>
    <t>0408152 - Employer FICA Tax</t>
  </si>
  <si>
    <t>0408470 - Franchise Tax</t>
  </si>
  <si>
    <t>0408800 - Federal Highway Use Tax - Elec</t>
  </si>
  <si>
    <t>0408840 - Miscellaneous Taxes</t>
  </si>
  <si>
    <t>0408851 - Sales and Use Tax Exp</t>
  </si>
  <si>
    <t>0408960 - Allocated Payroll Taxes</t>
  </si>
  <si>
    <t>F_TAX_OTH_INC_TAX - Taxes Other Than Income Taxes (408.1)</t>
  </si>
  <si>
    <t>F_OP_EXP_BEFORE_TAX - Total Operating Expense Before Income Taxes</t>
  </si>
  <si>
    <t>0409190 - Federal Income Tax - Electric CY</t>
  </si>
  <si>
    <t>F_FED_INC_TAX_ELE_CY - Federal Income Tax - Electric CY</t>
  </si>
  <si>
    <t>0409191 - Federal Income Tax - Electric PY</t>
  </si>
  <si>
    <t>0409195 - UTP Tax Expense: Fed Util-PY</t>
  </si>
  <si>
    <t>F_FED_INC_TAX_ELE_PY - Federal Income Tax - Electric PY</t>
  </si>
  <si>
    <t>F_INC_TAX_FED - Income Taxes Federal (409.1)</t>
  </si>
  <si>
    <t>0409102 - SIT Exp - Utility</t>
  </si>
  <si>
    <t>0409104 - Current State Income Tax - PY</t>
  </si>
  <si>
    <t>F_INC_TAX_OTH - Income Tax - Other (409.1)</t>
  </si>
  <si>
    <t>0410100 - Dfit: Utility: Current Year</t>
  </si>
  <si>
    <t>0410102 - Dsit: Utility: Current Year</t>
  </si>
  <si>
    <t>0410105 - Dfit: Utility: Prior Year</t>
  </si>
  <si>
    <t>0410106 - Dsit: Utility: Prior Year</t>
  </si>
  <si>
    <t>0410130 - UTP DFIT:Utility:PY</t>
  </si>
  <si>
    <t>F_PROV_DEF_INC_TAX - Provision for Deferred Income Taxes (410.1)</t>
  </si>
  <si>
    <t>0411100 - Dfit: Utility: Curr Year Cr</t>
  </si>
  <si>
    <t>0411101 - Dsit: Utility: Curr Year Cr</t>
  </si>
  <si>
    <t>0411102 - Dfit: Utility: Prior Year Cr</t>
  </si>
  <si>
    <t>0411103 - Dsit: Utility: Prior Year Cr</t>
  </si>
  <si>
    <t>0411115 - DFIT: Federal Excess DIT Amort</t>
  </si>
  <si>
    <t>F_DEF_INC_TAX_CR - (Less) Provision for Deferred Income Tax-Cr. (411.1)</t>
  </si>
  <si>
    <t>F_PROVISION_DEF_INC - Provision for Deferred Income (410.1)</t>
  </si>
  <si>
    <t>0411410 - Invest Tax Credit Adj - Electric</t>
  </si>
  <si>
    <t>F_INV_TAX_CR_ADJ - Investment Tax Credit Adj. - Net (411.4)</t>
  </si>
  <si>
    <t>F_TAXES - Total Income Taxes On Operating Income</t>
  </si>
  <si>
    <t>F_UTIL_OP_EXP - Total Utility Operating Expenses</t>
  </si>
  <si>
    <t>F_NET_UTIL_OP_INC - Net Utility Operating Income</t>
  </si>
  <si>
    <t>0416330 - Miscellaneous Expense</t>
  </si>
  <si>
    <t>F_MERCH_JOB_EXP - Costs and Exp. of Merchandising Job and Contract Work (416)</t>
  </si>
  <si>
    <t>4181107 - Earnings of Sub</t>
  </si>
  <si>
    <t>F_EQITY_SUB - Equity in Earnings of Subsidiary Companies (418.1)</t>
  </si>
  <si>
    <t>0419040 - Interest Inc (sch M)</t>
  </si>
  <si>
    <t>0419240 - Miscellaneous Interest</t>
  </si>
  <si>
    <t>0419429 - IC Moneypool - Interest Inc</t>
  </si>
  <si>
    <t>0419500 - I/C Interest Income</t>
  </si>
  <si>
    <t>F_INT_INC - Interest and Dividend Income (419)</t>
  </si>
  <si>
    <t>0419110 - AFUDC Equity Component</t>
  </si>
  <si>
    <t>F_AFUDC - Allowance for Other Funds Under Construction (419.1)</t>
  </si>
  <si>
    <t>0418200 - Non - Util - Depreciation Expense</t>
  </si>
  <si>
    <t>F_NON_OP_RENTAL_INC - Non Operating Rental Income (418)</t>
  </si>
  <si>
    <t>0421038 - Gain Loss Unconsol Eqty Inv</t>
  </si>
  <si>
    <t>0421039 - Interest Inc Recovery Clauses</t>
  </si>
  <si>
    <t>0421060 - MINI-TIMBER SALES-NC</t>
  </si>
  <si>
    <t>0421340 - Gain on Life Insurance Policy</t>
  </si>
  <si>
    <t>0421360 - Other Misc Deduct</t>
  </si>
  <si>
    <t>0421913 - NDTF Shareholder Earning/Loss</t>
  </si>
  <si>
    <t>0421940 - Misc Income</t>
  </si>
  <si>
    <t>F_MISC_NON_OP_INC - Miscellaneous Nonoperating Income</t>
  </si>
  <si>
    <t>0421100 - Gain on Disposal of Property</t>
  </si>
  <si>
    <t>F_GAIN_DISP_PROP - Gain On Disposal Of Property</t>
  </si>
  <si>
    <t>0417000 - Misc Revenue</t>
  </si>
  <si>
    <t>0417006 - IC Non-Util Misc Rev</t>
  </si>
  <si>
    <t>0417310 - Products and Svcs - NonReg</t>
  </si>
  <si>
    <t>F_REV_NON_UTIL_OP - Revenues from Nonutility Operations (417)</t>
  </si>
  <si>
    <t>0417117 - Expenses of Nonutility Oper</t>
  </si>
  <si>
    <t>0417320 - Exp - Unreg Products and Svcs</t>
  </si>
  <si>
    <t>F_EXP_NON_UTIL_OP - Expenses of Nonutility Operations (417.1)</t>
  </si>
  <si>
    <t>F_TOT_EXP_NON_UTL_OP - Total Expense - Nonutility Operations</t>
  </si>
  <si>
    <t>F_OTHER_NET - Other - Net</t>
  </si>
  <si>
    <t>0415005 - Res Fixed Bill Rev Delta</t>
  </si>
  <si>
    <t>F_MERCH_JOB_REV - Revenues from Merchandising, Jobbing and Contract Work (415)</t>
  </si>
  <si>
    <t>F_TOT_OTH_INC - Total Other Income</t>
  </si>
  <si>
    <t>0421200 - Loss on Disposal of Property</t>
  </si>
  <si>
    <t>F_LOSS_DISP_PROP - Loss on Disposition of Property (421.2)</t>
  </si>
  <si>
    <t>0425000 - Miscellaneous Amortization</t>
  </si>
  <si>
    <t>0425013 - Misc Amortizat - Acquis</t>
  </si>
  <si>
    <t>F_MISC_AMORT - Miscellaneous Amortization (425)</t>
  </si>
  <si>
    <t>0426100 - Donations</t>
  </si>
  <si>
    <t>0426512 - Donations</t>
  </si>
  <si>
    <t>F_DONATIONS - Donations (426.1)</t>
  </si>
  <si>
    <t>0426200 - Life Insurance Expense</t>
  </si>
  <si>
    <t>F_LIFE_INS - Life Insurance (426.2)</t>
  </si>
  <si>
    <t>0426300 - Penalties</t>
  </si>
  <si>
    <t>F_PENALTIES - Penalties (426.3)</t>
  </si>
  <si>
    <t>0426400 - Exp/Civic and Political Activity</t>
  </si>
  <si>
    <t>F_EXP_CIVIC_POL - Exp. For Certain Civic, Political and Related Activity (426.4)</t>
  </si>
  <si>
    <t>0426510 - Other</t>
  </si>
  <si>
    <t>F_OTH_ADMIN_EXP_A - Other Administrative Expense Affiliate</t>
  </si>
  <si>
    <t>0426540 - Employee Service Club Dues</t>
  </si>
  <si>
    <t>F_EMP_SVC_CLUB_DUE - Employee Service Club Dues</t>
  </si>
  <si>
    <t>0599023 - Other Misc Expense</t>
  </si>
  <si>
    <t>F_CONTRA_OP_EXP - Contra Operating Expenses</t>
  </si>
  <si>
    <t>0426521 - Sale Of A/R Fees</t>
  </si>
  <si>
    <t>0426525 - Interest - Sub</t>
  </si>
  <si>
    <t>0426551 - Impairment and Other Rel Chgs</t>
  </si>
  <si>
    <t>0426553 - PpandE Impairments</t>
  </si>
  <si>
    <t>F_OTH_DED - Other Deductions (426.5)</t>
  </si>
  <si>
    <t>F_OTH_INC_DEDUCTIONS - Other Income Deductions</t>
  </si>
  <si>
    <t>F_TOT_OTH_INC_DED - Total Other Income Deductions</t>
  </si>
  <si>
    <t>0408223 - FL Property Tx - Mis Non-Op</t>
  </si>
  <si>
    <t>F_TAX_OTH_THAN_INC - Taxes Other than Income Taxes (408.2)</t>
  </si>
  <si>
    <t>0409220 - Federal Income Tax - NonUtility CY</t>
  </si>
  <si>
    <t>0409221 - Federal Income Tax - NonUtility PY</t>
  </si>
  <si>
    <t>F_INC_TAX_NON_UT_FED - Income Taxes-Federal (409.2)</t>
  </si>
  <si>
    <t>0409233 - Tax expense - state nonutility - PY</t>
  </si>
  <si>
    <t>0409234 - UTP Tax Exp: State Non-Util-PY</t>
  </si>
  <si>
    <t>F_INC_TAX_NON_UTL_NC - NC Income Tax - Nonutility</t>
  </si>
  <si>
    <t>0409202 - State Income Tax NonUtility</t>
  </si>
  <si>
    <t>F_INC_TAX_NON_UTL_GA - GA Income Tax - Nonutility</t>
  </si>
  <si>
    <t>F_INC_TAX_NON_UTIL - Income Taxes-Other (409.2)</t>
  </si>
  <si>
    <t>F_T_INC_TAX_NON_UTIL - Income Taxes - Non Utility (Deduction)</t>
  </si>
  <si>
    <t>0410240 - Dfit: Non - Utility: Curr Year</t>
  </si>
  <si>
    <t>0410241 - Dfit: Non - Utility: Prior Yr Cr</t>
  </si>
  <si>
    <t>0410242 - Dsit: Non - Utility: Curr Year</t>
  </si>
  <si>
    <t>0410243 - Dsit: Non - Utility: Prior Year</t>
  </si>
  <si>
    <t>F_DEF_INC_TAX - Provision for Deferred Inc. Taxes (410.2)</t>
  </si>
  <si>
    <t>0411240 - Dfit: Non - Utility: Curr Yr Cr</t>
  </si>
  <si>
    <t>0411241 - Other Deferred Taxes PY</t>
  </si>
  <si>
    <t>0411242 - Dsit: Non - Utility: Curr Yr Cr</t>
  </si>
  <si>
    <t>0411243 - Dsit: Non - Utility: Prior Yr Cr</t>
  </si>
  <si>
    <t>F_PR_DEF_INC_TAX_CR - (Less) Provision for Deferred Income Taxes-Cr. (411.2)</t>
  </si>
  <si>
    <t>F_NU_PROV_DEF_INC_TX - Provision for Deferred Income Tax (Non Utility)</t>
  </si>
  <si>
    <t>F_TAX_OTH_INC_DED - Total Taxes on Other Income and Deductions</t>
  </si>
  <si>
    <t>F_NET_OTH_INC_DED - Net Other Income and Deductions</t>
  </si>
  <si>
    <t>F_GROSS_INCOME - Gross Income</t>
  </si>
  <si>
    <t>0428021 - Amort of Deferred Debt Exp</t>
  </si>
  <si>
    <t>0428025 - Amortization of Debt Discount</t>
  </si>
  <si>
    <t>0428100 - Amort of Debt Discount and Exp</t>
  </si>
  <si>
    <t>F_AMORT_DEBT_DIS - Amort. of Debt Disc. and Expense (428)</t>
  </si>
  <si>
    <t>0428165 - Amort on Loss of Reaquired Debt</t>
  </si>
  <si>
    <t>F_AMORT_DEBT_LOS - Amortization of Loss on Reaquired Debt (428.1)</t>
  </si>
  <si>
    <t>F_TOT_AMORT_DEBT - Total Amortization of Debt Discount and Loss</t>
  </si>
  <si>
    <t>0430216 - IC Moneypool - Interest Exp</t>
  </si>
  <si>
    <t>F_INT_DT_ASSOC_CO - Interest on Debt to Assoc. Companies (430)</t>
  </si>
  <si>
    <t>0431000 - Int Exp - Taxes</t>
  </si>
  <si>
    <t>0431550 - Interest Exp-Assign From Svc</t>
  </si>
  <si>
    <t>0431900 - Interest Expense Other</t>
  </si>
  <si>
    <t>0431921 - Other Interest - Customer Deposit</t>
  </si>
  <si>
    <t>F_OTH_INT_EXP - Other Interest Expense (431)</t>
  </si>
  <si>
    <t>F_OTHER_INTEREST - Other Interest</t>
  </si>
  <si>
    <t>0432000 - AFUDC Debt Component</t>
  </si>
  <si>
    <t>F_AFUDC_DEBT - (Less) Allowance for Borrowed Funds Used During Construction-CR (432)</t>
  </si>
  <si>
    <t>0427220 - Interest on L - T Note Payable</t>
  </si>
  <si>
    <t>0427550 - Interest on Bonds</t>
  </si>
  <si>
    <t>F_INT_LT_DEBT - Interest on LT Debt</t>
  </si>
  <si>
    <t>F_TOT_INT_LT_DEBT - Interest on Long-Term Debt (427)</t>
  </si>
  <si>
    <t>F_NET_INTEREST_CHGS - Net Interest Charges</t>
  </si>
  <si>
    <t>F_INC_BEF_EXT_ITEMS - Income Before Extraordinary Items</t>
  </si>
  <si>
    <t>0426517 - Other Professional Services</t>
  </si>
  <si>
    <t>F_NONREG_EXP1 - Non-Regulatory Accounts - Expense</t>
  </si>
  <si>
    <t>4265016 - Minority Interest Expense - HFM Calc</t>
  </si>
  <si>
    <t>F_NONREG_EXP4 - Non-Regulatory Accounts - Expense</t>
  </si>
  <si>
    <t>F_NONREG_EXP - Non-Regulatory Accounts - Expense</t>
  </si>
  <si>
    <t>F_NET_INCOME - Net Income</t>
  </si>
  <si>
    <t>DOCKET NO.:  20240025-EI</t>
  </si>
  <si>
    <t>Witness:  O'Hara, Buck, R. Anderson, Scott, Lloyd, Quick, Borsch</t>
  </si>
  <si>
    <t>https://dukeenergy.sharepoint.com/sites/DEFRC2024/Shared Documents/MFRs/5.  2024 Litigated Filing/MFR C Schedules/[C- 6 NOI and C-9 5YR Chg in Cost.xlsx]C-9 Extended (for C-33)</t>
  </si>
  <si>
    <t>_</t>
  </si>
  <si>
    <t>DOCKET NO:  20240025EI</t>
  </si>
  <si>
    <t>Witness:  Aquilina, R. Anderson, Scott, B. Anderson, Buck, Caldwell, Quick, Panizza</t>
  </si>
  <si>
    <t>Supporting Schedules: C-6</t>
  </si>
  <si>
    <t>Year 2019</t>
  </si>
  <si>
    <t>Total Operating Expense Per MFR C-9</t>
  </si>
  <si>
    <t>\\nt000063\corpplng_guest\Regulatory Planning\Florida\Surveillance\2023 Surveillance\ARCHIVE 12 - DEC 2023\0.0 - UI Upload &amp; Financial Docs\[Final WKTB_REG.xlsx]Sheet1</t>
  </si>
  <si>
    <t>0101333 - IC ProCo PP&amp;E</t>
  </si>
  <si>
    <t>0106333 - IC ProCo Comp Con Unclassified</t>
  </si>
  <si>
    <t>0108333 - IC ProCo Accumulated DD&amp;A</t>
  </si>
  <si>
    <t>0175002 - Deriv Assets - Noncashflw - LT</t>
  </si>
  <si>
    <t>F_DERIV_INSTR_LT - Long-Term Portion of Derivative Assets (175)</t>
  </si>
  <si>
    <t>0142011 - Accounts Receivable Other</t>
  </si>
  <si>
    <t>0143130 - Misc A/R - Stores</t>
  </si>
  <si>
    <t>0146006 - IC Moneypool - Interest Receiv</t>
  </si>
  <si>
    <t>0146333 - Hollywood IC Account</t>
  </si>
  <si>
    <t>0146999 - Inter - Unit Unconsolidated BU</t>
  </si>
  <si>
    <t>0145004 - IC Moneypool - ST Notes Receiv</t>
  </si>
  <si>
    <t>F_NOTES_REC_ASSOC_CO - Note Receivable from Associated Companies (145)</t>
  </si>
  <si>
    <t>0165910 - Prepayment - Fuel</t>
  </si>
  <si>
    <t>0174100 - Other Current Assets</t>
  </si>
  <si>
    <t>F_DERIV_INST_LT_CALC - L T Portion of Derivative Instruments Assets (CALC)</t>
  </si>
  <si>
    <t>F_DERIV_INST_LT_LESS - (Less) Long-Term Portion of Derivative Instruments Assets</t>
  </si>
  <si>
    <t>0181056 - Unamortized Debt Exp - CurrLTD</t>
  </si>
  <si>
    <t>0181103 - DEF 200M FLOAT ISSUED 9/2023</t>
  </si>
  <si>
    <t>0181107 - DEF DDE 700M 6.200% 11/15/53</t>
  </si>
  <si>
    <t>0181108 - DEF DDE 600M 5.875% 11/15/33</t>
  </si>
  <si>
    <t>0189007 - ST UNAMT LOSS REACQDEBT-TOTAL</t>
  </si>
  <si>
    <t>0182327 - Reg Asset - EV Rebate for C&amp;I</t>
  </si>
  <si>
    <t>0182360 - Contra Equity ST</t>
  </si>
  <si>
    <t>0182370 - Current Portion of Reg Assets</t>
  </si>
  <si>
    <t>0182410 - Interest Rate Swap Reg Asset</t>
  </si>
  <si>
    <t>0182751 - Cust. Connect Deferral LT</t>
  </si>
  <si>
    <t>0221107 - DEF FMB 700M 6.200% 11/15/53</t>
  </si>
  <si>
    <t>0221108 - DEF FMB 600M 5.875% 11/15/33</t>
  </si>
  <si>
    <t>0224103 - DEF 200M FLOAT ISSUED 9/2023</t>
  </si>
  <si>
    <t>0224251 - Current Portion of Unsec Float</t>
  </si>
  <si>
    <t>0226107 - DEF UNAMDIS 700M6.200%11/15/53</t>
  </si>
  <si>
    <t>0226108 - DEF UNAMDIS 600M 5.875% 11/15/33</t>
  </si>
  <si>
    <t>0244006 - Derivative Instr-Regulatory-LT</t>
  </si>
  <si>
    <t>F_LT_DERIV_INST - Long-Term Portion of Derivative Instrument Liabilities</t>
  </si>
  <si>
    <t>0232195 - Railcar Lease Payable</t>
  </si>
  <si>
    <t>0237110 - Bonds Interest Payable</t>
  </si>
  <si>
    <t>0237460 - Interest Payable</t>
  </si>
  <si>
    <t>0242217 - COBRA Liability</t>
  </si>
  <si>
    <t>0242395 - CUR&amp;ACCR LIAB MED/DTL INS ACT</t>
  </si>
  <si>
    <t>0242650 - Accrued Payable - Other</t>
  </si>
  <si>
    <t>F_LT_DERIV_LIAB_CALC - Long-Term Portion of Derivative Instrument Liablities Calc</t>
  </si>
  <si>
    <t>F_DERIV_INST_LIAB - Derivative Instrument Liabilities (244)</t>
  </si>
  <si>
    <t>F_LT_DERV_LIAB_LESS - (Less) Long-Term Portion of Derivative Instrument Liabilities</t>
  </si>
  <si>
    <t>0253902 - LT Deferred SUT Liability-TEP</t>
  </si>
  <si>
    <t>0253920 - Other Deferred Credits</t>
  </si>
  <si>
    <t>0254002 - Interest Rate Swap Reg Liability</t>
  </si>
  <si>
    <t>0254331 - LT Closed Def Int Hedge-Liab</t>
  </si>
  <si>
    <t>0254332 - ST Closed Def Int Hedge - Liab</t>
  </si>
  <si>
    <t>0447016 - I/C Joint Disp - Revenue</t>
  </si>
  <si>
    <t>0447159 - Resale Sales - Outside(Contra)</t>
  </si>
  <si>
    <t>0454106 - ProCo IC Lease Revenues</t>
  </si>
  <si>
    <t>0456117 - I/C WHEELING-TRANSMISSION-DUKE</t>
  </si>
  <si>
    <t>0456613 - CEI REC Sales Revenues</t>
  </si>
  <si>
    <t>0920001 - SC O&amp;M Labor Deferral</t>
  </si>
  <si>
    <t>0925052 - Inter-Co Worker Comp Insur Exp</t>
  </si>
  <si>
    <t>0926420 - Employees' Tuition Refund</t>
  </si>
  <si>
    <t>0931004 - ProCo IC Lease Expense</t>
  </si>
  <si>
    <t>0549200 - CT Misc Power Exp-Recoverable</t>
  </si>
  <si>
    <t>0535000 - Supervsn and Engrng - Hydro Oper</t>
  </si>
  <si>
    <t>F_HYDRO_PROD_OP - Hydraulic Production Operating</t>
  </si>
  <si>
    <t>0517000 - Supervsn and Engnring - Nuc Oper</t>
  </si>
  <si>
    <t>0520000 - Steam Expenses - Nuc Oper</t>
  </si>
  <si>
    <t>0523000 - Electric Expenses</t>
  </si>
  <si>
    <t>0911000 - Supervision</t>
  </si>
  <si>
    <t>0912300 - Economic Development Discount</t>
  </si>
  <si>
    <t>0403333 - IC ProCo Depreciation Exp</t>
  </si>
  <si>
    <t>0403400 - Depr of Distribution Plant</t>
  </si>
  <si>
    <t>0403500 - Depr of General Plant</t>
  </si>
  <si>
    <t>0407321 - Dynegy Reg Debits-FERC 407.3</t>
  </si>
  <si>
    <t>F_GAINS_DISP_UT_PLT - (Less) Gains on Disp. of Utility Plant (411.6)</t>
  </si>
  <si>
    <t>0407444 - DOE Settlement Reg Liab Amort</t>
  </si>
  <si>
    <t>0595200 - Cir Brkrs Transf Capcitrs - Dist</t>
  </si>
  <si>
    <t>F_MERCH_JOB_EXP - (Less) Costs and Exp. of Merchandising, Job &amp; Contract Work (416)</t>
  </si>
  <si>
    <t>0421091 - ProCo IC Misc Income</t>
  </si>
  <si>
    <t>0421092 - ProCo IC Sales Expense</t>
  </si>
  <si>
    <t>0417007 - Misc Revenue-Reg</t>
  </si>
  <si>
    <t>F_EXP_NON_UTIL_OP - (Less) Expenses of Nonutility Operations (417.1)</t>
  </si>
  <si>
    <t>0415002 - My Energy Bill+ Rev Delta</t>
  </si>
  <si>
    <t>F_TAX_OTH_THAN_INC - Taxes Other Than Income Taxes (408.2)</t>
  </si>
  <si>
    <t>0409297 - Current State Inc Tax-Non Util</t>
  </si>
  <si>
    <t>F_INC_TAX_NON_UTL_ST - F_INC_TAX_NON_UTIL_ST - State Income Tax - Nonutility</t>
  </si>
  <si>
    <t>0431130 - Interest Exp - Capital Lease</t>
  </si>
  <si>
    <t>0457700 - Allocated Employee Bnfts Offset</t>
  </si>
  <si>
    <t>F_NONREG_EXP2 - Non-Regulatory Accounts - Expense</t>
  </si>
  <si>
    <t>0928030 - Prof Fees Consultant</t>
  </si>
  <si>
    <t>F_NONREG_EXP3 - Non-Regulatory Accounts - Expense</t>
  </si>
  <si>
    <t>T:\FORECAST - 5 YEAR\2022\2022 12&amp;0 Rate Case (Litigated)\UI Output Reports\[2022 Forecast - 12&amp;00 Rate Case Litigated - February 16, 2024 13-54-28.xlsx]REG FL  FERC IS - 3 Adjusted</t>
  </si>
  <si>
    <t>REG FL: 2022 Forecast - Based on 2022 12&amp;00 FL 2024 Rate Case</t>
  </si>
  <si>
    <t>OQ:[0920001 - SC O&amp;M Labor Deferral]</t>
  </si>
  <si>
    <t xml:space="preserve">     OS:[0920100 - Salaries &amp; Wages - Proj Supt]</t>
  </si>
  <si>
    <t xml:space="preserve">     OT:[0920300 - Project Development Labor]</t>
  </si>
  <si>
    <t xml:space="preserve">     OU:[0920980 - A and G Salaries for Corp]</t>
  </si>
  <si>
    <t xml:space="preserve">          OV:[920 - Total Administrative and General Salaries]</t>
  </si>
  <si>
    <t xml:space="preserve">     OW:[921 - Office Supplies and Expenses]</t>
  </si>
  <si>
    <t xml:space="preserve">     OX:[0921000 - Inflation Adj]</t>
  </si>
  <si>
    <t xml:space="preserve">     OY:[0921101 - Emp Exp NC]</t>
  </si>
  <si>
    <t xml:space="preserve">     OZ:[0921100 - Employee Expenses (Total)]</t>
  </si>
  <si>
    <t xml:space="preserve">     PA:[0921103 - Employee Exp WH]</t>
  </si>
  <si>
    <t xml:space="preserve">     PB:[0921110 - Relocation Exp]</t>
  </si>
  <si>
    <t xml:space="preserve">     PC:[0921150 - Gen Admin Related Party]</t>
  </si>
  <si>
    <t xml:space="preserve">     PD:[0921200 - Office Expenses]</t>
  </si>
  <si>
    <t xml:space="preserve">     PE:[0921300 - Telephone and Telegraph Exp]</t>
  </si>
  <si>
    <t xml:space="preserve">     PF:[0921400 - Computer Services Expenses]</t>
  </si>
  <si>
    <t xml:space="preserve">     PG:[0921540 - Computer Rent (Go Only)]</t>
  </si>
  <si>
    <t xml:space="preserve">     PH:[0921600 - Other]</t>
  </si>
  <si>
    <t xml:space="preserve">     PI:[0921610 - Inventory Adjustment]</t>
  </si>
  <si>
    <t xml:space="preserve">     PJ:[0921900 - Office Supply &amp; Exp - Partner]</t>
  </si>
  <si>
    <t xml:space="preserve">     PK:[0921980 - Office Supplies and Expenses]</t>
  </si>
  <si>
    <t xml:space="preserve">          PL:[921 - Total Office Supplies and Expenses]</t>
  </si>
  <si>
    <t xml:space="preserve">     PM:[922 - Administrative Expenses Transferred - Credit]</t>
  </si>
  <si>
    <t xml:space="preserve">     PN:[0922000 - Admin Exp Transfer]</t>
  </si>
  <si>
    <t xml:space="preserve">     PO:[0922100 - Admin Exp Transf-Construction]</t>
  </si>
  <si>
    <t xml:space="preserve">     PP:[0922200 - Admin Exp Transfer - Nonutility]</t>
  </si>
  <si>
    <t xml:space="preserve">          PQ:[922 - Total Admin Expenses Transferred - Credit]</t>
  </si>
  <si>
    <t xml:space="preserve">     PR:[923 - Outside Services Employed]</t>
  </si>
  <si>
    <t xml:space="preserve">     PS:[0923000 - Outside Services Employed]</t>
  </si>
  <si>
    <t xml:space="preserve">     PT:[0923000 - Inflation Adj]</t>
  </si>
  <si>
    <t xml:space="preserve">     PU:[0923000 - FP&amp;A On-Top Adjustment (Forecast Only)]</t>
  </si>
  <si>
    <t xml:space="preserve">     PV:[0923100 - Outside Services - NCRC]</t>
  </si>
  <si>
    <t xml:space="preserve">     PW:[0923980 - Outside Services Employee and]</t>
  </si>
  <si>
    <t xml:space="preserve">          PX:[923 - Total Outside Services Employed]</t>
  </si>
  <si>
    <t xml:space="preserve">     PY:[924 - Property Insurance]</t>
  </si>
  <si>
    <t xml:space="preserve">     PZ:[0924000 - Property Insurance]</t>
  </si>
  <si>
    <t>QA:[0924100 - Admin - EH&amp;S Expense]</t>
  </si>
  <si>
    <t xml:space="preserve">     QB:[0924050 - Intercompany Property Insurance Exp]</t>
  </si>
  <si>
    <t xml:space="preserve">     QC:[0924980 - Property Insurance For Corp.]</t>
  </si>
  <si>
    <t xml:space="preserve">          QD:[924 - Total Property Insurance]</t>
  </si>
  <si>
    <t xml:space="preserve">     QE:[924 - Storm Expense]</t>
  </si>
  <si>
    <t xml:space="preserve">     QF:[0924200 - Recoverable Storm Damage Exp (Irma/Michael - Ian/Nicole)]</t>
  </si>
  <si>
    <t xml:space="preserve">     QG:[0924200  - Recoverable Storm Damage Exp (Irma/Michael - Ian/Nichole - Not in Bud]</t>
  </si>
  <si>
    <t xml:space="preserve">          QH:[Subtotal for Irma/Michael (combines budget &amp; not in budget)]</t>
  </si>
  <si>
    <t xml:space="preserve">     QI:[0924200 - Recoverable Storm Damage Exp (OATT Not InBudg)]</t>
  </si>
  <si>
    <t xml:space="preserve">     QJ:[0924200 - Recoverable Storm Damage Exp (OATT InBudg)]</t>
  </si>
  <si>
    <t xml:space="preserve">          QK:[0924.2 Sub-total Recoverable Storm Damage Exp (OATT)]</t>
  </si>
  <si>
    <t xml:space="preserve">          QL:[924 - Total Storm Damage]</t>
  </si>
  <si>
    <t xml:space="preserve">     QM:[925 - Injuries and Damages]</t>
  </si>
  <si>
    <t xml:space="preserve">     QN:[0925000 - Injuries and Damages]</t>
  </si>
  <si>
    <t xml:space="preserve">     QO:[0925051 - Intercompany Gen Liab Expense]</t>
  </si>
  <si>
    <t xml:space="preserve">     QP:[0925052 - Inter-Co Worker Comp Insur Exp]</t>
  </si>
  <si>
    <t xml:space="preserve">     QQ:[0925200 - Injuries and Damages - Other]</t>
  </si>
  <si>
    <t xml:space="preserve">     QR:[0925300 - Environmental Inj &amp; Damages]</t>
  </si>
  <si>
    <t xml:space="preserve">     QS:[0925980 - Injuries and Damages For Corp.]</t>
  </si>
  <si>
    <t xml:space="preserve">          QT:[925 - Total Injuries and Damages]</t>
  </si>
  <si>
    <t xml:space="preserve">     QU:[926 - Employee Pensions and Benefits]</t>
  </si>
  <si>
    <t xml:space="preserve">     QV:[0926000 - Empl Pensions and Benefits]</t>
  </si>
  <si>
    <t xml:space="preserve">     QW:[0926001 - Payroll Burden Contra]</t>
  </si>
  <si>
    <t xml:space="preserve">     QX:[0926420 - Employee Tuition Refund]</t>
  </si>
  <si>
    <t xml:space="preserve">     QY:[0926430 - Employees'Recreation Expense]</t>
  </si>
  <si>
    <t xml:space="preserve">     QZ:[0926490 - Other Employee Benefits]</t>
  </si>
  <si>
    <t xml:space="preserve">     RA:[0457700 - Allocated Employee Benefits Offset]</t>
  </si>
  <si>
    <t xml:space="preserve">     RB:[0926600 - Employee Benefits - Transferred]</t>
  </si>
  <si>
    <t xml:space="preserve">     RC:[0926999 - Pension Non-Service Costs (Governance)]</t>
  </si>
  <si>
    <t xml:space="preserve">     RD:[0926999 - Pension Accounting Adjustment - '22 8x4 Forecast]</t>
  </si>
  <si>
    <t xml:space="preserve">          RE:[926 - Total Employee Pensions and Benefits]</t>
  </si>
  <si>
    <t xml:space="preserve">     RF:[927 - Franchise Requirements]</t>
  </si>
  <si>
    <t xml:space="preserve">     RG:[0927001 - General and Administration]</t>
  </si>
  <si>
    <t xml:space="preserve">          RH:[927 - Total Franchise Requirements]</t>
  </si>
  <si>
    <t xml:space="preserve">     RI:[928 - Regulatory Commission Expenses]</t>
  </si>
  <si>
    <t xml:space="preserve">     RJ:[0928000 - Regulatory Expenses (Go)]</t>
  </si>
  <si>
    <t xml:space="preserve">     RK:[0928930 - Amort 2021 Rate Case Exp]</t>
  </si>
  <si>
    <t xml:space="preserve">          RL:[928 - Total Regulatory Commission Expenses]</t>
  </si>
  <si>
    <t xml:space="preserve">     RM:[929 - Duplicate Charges - Credit]</t>
  </si>
  <si>
    <t xml:space="preserve">     RN:[0929000 - Duplicate Chrgs - Enrgy To Exp]</t>
  </si>
  <si>
    <t xml:space="preserve">     RO:[0929500 - Admin Exp Transf]</t>
  </si>
  <si>
    <t xml:space="preserve">          RP:[929 - Total Duplicate Charges - Credit]</t>
  </si>
  <si>
    <t xml:space="preserve">     RQ:[930 - Miscellaneous General Expenses]</t>
  </si>
  <si>
    <t xml:space="preserve">     RR:[0930150 - Miscellaneous Advertising Exp]</t>
  </si>
  <si>
    <t xml:space="preserve">     RS:[0930200 - Misc General Expenses]</t>
  </si>
  <si>
    <t xml:space="preserve">     RT:[0930210 - Industry Assn Dues]</t>
  </si>
  <si>
    <t xml:space="preserve">     RU:[0930220 - Exp of Servicing Securities]</t>
  </si>
  <si>
    <t xml:space="preserve">     RV:[0930230 - Dues To Various Organizations]</t>
  </si>
  <si>
    <t xml:space="preserve">     RW:[0930240 - Director'S Expenses]</t>
  </si>
  <si>
    <t xml:space="preserve">     RX:[0930250 - Buy\Sell Transf Employee Homes]</t>
  </si>
  <si>
    <t xml:space="preserve">     RY:[0930600 - Leased Circuit Charges - Other]</t>
  </si>
  <si>
    <t xml:space="preserve">     RZ:[0930700 - Research and Development]</t>
  </si>
  <si>
    <t xml:space="preserve">     SA:[0930891 - IC Misc. Expense VIE]</t>
  </si>
  <si>
    <t xml:space="preserve">     SB:[0930940 - General Expenses]</t>
  </si>
  <si>
    <t xml:space="preserve">          SC:[930 - Total Miscellaneous General Expenses]</t>
  </si>
  <si>
    <t xml:space="preserve">     SD:[931 - Rents]</t>
  </si>
  <si>
    <t xml:space="preserve">     SE:[0931001 - Rents - A and G]</t>
  </si>
  <si>
    <t xml:space="preserve">     SF:[0931003 - Lease Amortization Expense]</t>
  </si>
  <si>
    <t xml:space="preserve">     SG:[0931008 - A and G Rents IC]</t>
  </si>
  <si>
    <t xml:space="preserve">          SH:[931 - Total Rents]</t>
  </si>
  <si>
    <t xml:space="preserve">     SI:[935 - Maintenance of General Plant]</t>
  </si>
  <si>
    <t xml:space="preserve">     SJ:[0935100 - Maint General Plant-Elec]</t>
  </si>
  <si>
    <t xml:space="preserve">     SK:[0935200 - Cust Infor and Computer Control]</t>
  </si>
  <si>
    <t xml:space="preserve">     SL:[0932000 - Maintenance of Gen Plant-Gas]</t>
  </si>
  <si>
    <t xml:space="preserve">          SM:[935 - Maintenance of General Plant]</t>
  </si>
  <si>
    <t xml:space="preserve">     SN:[920-935 - Total Admin &amp; General  Expenses]</t>
  </si>
  <si>
    <t>SO:[500-599 &amp; 901-935 - Total O&amp;M Base Recoverable]</t>
  </si>
  <si>
    <t>SP:[Clause Recoverable O&amp;M]</t>
  </si>
  <si>
    <t xml:space="preserve">     SQ:[ECCR]</t>
  </si>
  <si>
    <t xml:space="preserve">     SR:[0908000 - Cust Asset Exp-Conservation Programs - Recoverable]</t>
  </si>
  <si>
    <t xml:space="preserve">     SS:[0908001 - Current Month Deferral]</t>
  </si>
  <si>
    <t xml:space="preserve">     ST:[0908001 - ECCR Current Month Deferral (FP&amp;A Had in O&amp;M in Rate Case - Moved Here]</t>
  </si>
  <si>
    <t xml:space="preserve">     SU:[0908001 - ECCR Prior Period Amort (FP&amp;A Had in O&amp;M in Rate Case - Moved H]</t>
  </si>
  <si>
    <t xml:space="preserve">     SV:[0908002 - Amort of Load Mgmt Switches]</t>
  </si>
  <si>
    <t xml:space="preserve">     SW:[0909000 - Info &amp; Instruc Adv-Conservation Prog - Rec]</t>
  </si>
  <si>
    <t xml:space="preserve">          SX:[Total ECCR]</t>
  </si>
  <si>
    <t xml:space="preserve">     SY:[ECRC]</t>
  </si>
  <si>
    <t xml:space="preserve">     SZ:[0500100 - Fossil Oper Superv - Recoverable]</t>
  </si>
  <si>
    <t xml:space="preserve">     TA:[0502400 - Fossil Steam Exp - Recoverable]</t>
  </si>
  <si>
    <t xml:space="preserve">     TB:[0506300 - Misc Fossil Power Expenses - Recoverable]</t>
  </si>
  <si>
    <t xml:space="preserve">     TC:[0510100 - Suprvsn and Engrng-Steam Maint]</t>
  </si>
  <si>
    <t xml:space="preserve">     TD:[0511200 - Maint of Structures Steam - Rec]</t>
  </si>
  <si>
    <t xml:space="preserve">     TE:[0512300 - Maint Of Boiler Plant-Other - Recoverable]</t>
  </si>
  <si>
    <t xml:space="preserve">     TF:[0513300 - Maint Of Electric Plant-Other - Recoverable]</t>
  </si>
  <si>
    <t xml:space="preserve">     TG:[0514300 - Maintenance - Misc Steam Plant]</t>
  </si>
  <si>
    <t xml:space="preserve">     TH:[0549200 - CT Misc Power Expense - Recoverable]</t>
  </si>
  <si>
    <t xml:space="preserve">     TI:[0557995 - ECRC O&amp;M Def - Recoverable]</t>
  </si>
  <si>
    <t xml:space="preserve">     TJ:[0557996 - Def Clean Coal]</t>
  </si>
  <si>
    <t xml:space="preserve">          TK:[ECRC Production Base Total]</t>
  </si>
  <si>
    <t xml:space="preserve">     TL:[0502010 - Ammonia Expense]</t>
  </si>
  <si>
    <t xml:space="preserve">     TM:[0502020 - Ammonia Qualifying]</t>
  </si>
  <si>
    <t xml:space="preserve">     TN:[0502030 - Urea - Qualifying]</t>
  </si>
  <si>
    <t xml:space="preserve">     TO:[0502040 - Cost of Lime]</t>
  </si>
  <si>
    <t xml:space="preserve">     TP:[0502041 - Gypsum Rev - Exp Offset]</t>
  </si>
  <si>
    <t xml:space="preserve">     TQ:[0502050 - Diabasic Acid - Qualifying]</t>
  </si>
  <si>
    <t xml:space="preserve">     TR:[0502070 - Gypsum - Qualifying]</t>
  </si>
  <si>
    <t xml:space="preserve">     TS:[0502082 - Re-emission Chem Exp - Reagent]</t>
  </si>
  <si>
    <t xml:space="preserve">     TT:[0502100 - Fossil Steam Exp - Other]</t>
  </si>
  <si>
    <t xml:space="preserve">     TU:[0502300 - Steam Oper-Caustic - FL]</t>
  </si>
  <si>
    <t xml:space="preserve">     TV:[0509000 - Emission Allowances]</t>
  </si>
  <si>
    <t xml:space="preserve">     TW:[0509030 - SO2 Emission Expense]</t>
  </si>
  <si>
    <t xml:space="preserve">     TX:[0509212- Annual NOx Emission Expense]</t>
  </si>
  <si>
    <t xml:space="preserve">     TY:[0553100 - CT Maint of Gen and Plant-Recoverable]</t>
  </si>
  <si>
    <t xml:space="preserve">          TZ:[ECRC Energy Total]</t>
  </si>
  <si>
    <t xml:space="preserve">     UA:[0573100 - Trans Maint-Misc Trans Plant - Recoverable]</t>
  </si>
  <si>
    <t xml:space="preserve">     UB:[0598400 - Distr Maint-Misc Distr Plant-Recoverable]</t>
  </si>
  <si>
    <t xml:space="preserve">          UC:[TOTAL ECRC]</t>
  </si>
  <si>
    <t xml:space="preserve">     UD:[SPP]</t>
  </si>
  <si>
    <t xml:space="preserve">     UE:[SPP - TRANSMISSION]</t>
  </si>
  <si>
    <t xml:space="preserve">     UF:[0562000 - Station Expenses - SPP]</t>
  </si>
  <si>
    <t xml:space="preserve">     UG:[0563000 - Overhead Line Expenses - Trans - SPP]</t>
  </si>
  <si>
    <t xml:space="preserve">     UH:[0566000 - Misc Trans Exp - Other- SPP]</t>
  </si>
  <si>
    <t xml:space="preserve">     UI:[0570100  - Maint Stat Equip - Other_Trans]</t>
  </si>
  <si>
    <t xml:space="preserve">     UJ:[0570200 - Cir Brks Trnsfr Mtrs - Trans - SPP]</t>
  </si>
  <si>
    <t xml:space="preserve">     UK:[0571000 - Maint Trans OH Lines - SPP]</t>
  </si>
  <si>
    <t xml:space="preserve">     UL:[0571000 - Maint Trans OH Lines - SPP Governance]</t>
  </si>
  <si>
    <t xml:space="preserve">     UM:[0571000 - Maint Trans OH Lines - SPP]</t>
  </si>
  <si>
    <t xml:space="preserve">     UN:[0571000 - Maint Trans OH Lines - SPP (Veg Mgmt)]</t>
  </si>
  <si>
    <t xml:space="preserve">     UO:[0580000 - Supervsn and Engring - Dist Oper - SPP]</t>
  </si>
  <si>
    <t xml:space="preserve">     UP:[0588100 - Misc Distribution Exp - Other- SPP]</t>
  </si>
  <si>
    <t xml:space="preserve">     UQ:[0926600 - Employee Benefits - Transferred (Transmission)]</t>
  </si>
  <si>
    <t xml:space="preserve">          UR:[SPP Transmission Total]</t>
  </si>
  <si>
    <t xml:space="preserve">     US:[SPP - DISTRIBUTION]</t>
  </si>
  <si>
    <t xml:space="preserve">     UT:[0580000 - Supervsn and Engring - Dist Oper - SPP]</t>
  </si>
  <si>
    <t xml:space="preserve">     UU:[0583100 - Overhead Line Exps - Other Dist - SPP]</t>
  </si>
  <si>
    <t xml:space="preserve">     UV:[0588100 - Misc Distribution Expenses - SPP]</t>
  </si>
  <si>
    <t xml:space="preserve">     UW:[0593000 - Maint OH Lines - SPP]</t>
  </si>
  <si>
    <t xml:space="preserve">     UX:[0593000 - Maint OH Lines - SPP Governance]</t>
  </si>
  <si>
    <t xml:space="preserve">     UY:[0593000 - Maint OH Lines - SPP]</t>
  </si>
  <si>
    <t xml:space="preserve">     UZ:[0593100 - Right of Way Mtce - Dist SPP]</t>
  </si>
  <si>
    <t xml:space="preserve">     VA:[0593100 - Maint Dist ROW - SPP (Veg Mgmt))]</t>
  </si>
  <si>
    <t xml:space="preserve">     VB:[0594000 - Maint UG Lines - SPP]</t>
  </si>
  <si>
    <t xml:space="preserve">     VC:[0926600 - Employee Benefits - Transferred (Distribution)]</t>
  </si>
  <si>
    <t xml:space="preserve">          VD:[SPP Distribution Total]</t>
  </si>
  <si>
    <t xml:space="preserve">          VE:[TOTAL SPP]</t>
  </si>
  <si>
    <t xml:space="preserve">     VF:[CCR]</t>
  </si>
  <si>
    <t xml:space="preserve">     VG:[0557201 - FL Deferred Capacity Expense (And State Tax Giveback Acct for Actuals)]</t>
  </si>
  <si>
    <t xml:space="preserve">     VH:[0557201 - FL CY Deferred Capacity Expense]</t>
  </si>
  <si>
    <t xml:space="preserve">     VI:[0557xxx - IRA Tax Giveback (Capacity Clause)]</t>
  </si>
  <si>
    <t xml:space="preserve">               VJ:[Capacity - Retail 100% Total]</t>
  </si>
  <si>
    <t xml:space="preserve">     VK:[0555190 - Capacity Purchase Expense]</t>
  </si>
  <si>
    <t xml:space="preserve">     VL:[0557201 - Tax Savings (Forecast Only)]</t>
  </si>
  <si>
    <t xml:space="preserve">          VM:[Capacity - Manual Input Sep Factor Total]</t>
  </si>
  <si>
    <t xml:space="preserve">     VN:[0555550 - Purchases Energy Imbalance]</t>
  </si>
  <si>
    <t xml:space="preserve">     VO:[FUEL]</t>
  </si>
  <si>
    <t xml:space="preserve">     VP:[Whlse Fuel - Base Rates]</t>
  </si>
  <si>
    <t xml:space="preserve">     VQ:[Whllse Fuel - Fuel Expense]</t>
  </si>
  <si>
    <t xml:space="preserve">     VR:[Whlse Fuel - Fuel Clause]</t>
  </si>
  <si>
    <t xml:space="preserve">     VS:[Reclsass Stratified Fuel Whsle (Whsle Contracts)]</t>
  </si>
  <si>
    <t xml:space="preserve">          VT:[Fuel - Wholesale 100% Total]</t>
  </si>
  <si>
    <t xml:space="preserve">     VU:[0501008 - Contra Fuel Exp BR Ash - SC]</t>
  </si>
  <si>
    <t xml:space="preserve">     VV:[0501013 - Natural Gas Purchase]</t>
  </si>
  <si>
    <t xml:space="preserve">     VW:[0501110 - Coal Consumed - Fossil Steam]</t>
  </si>
  <si>
    <t xml:space="preserve">     VX:[0501310 - Oil Consumed - Fossil Steam]</t>
  </si>
  <si>
    <t xml:space="preserve">     VY:[0518100 - Burn up of Owned Fuel]</t>
  </si>
  <si>
    <t xml:space="preserve">     VZ:[0547000 - Fuel Expense]</t>
  </si>
  <si>
    <t xml:space="preserve">     WA:[0547100 - Natural Gas]</t>
  </si>
  <si>
    <t xml:space="preserve">     WB:[0501110 - Coal Contingency]</t>
  </si>
  <si>
    <t xml:space="preserve">     WC:[0547200 - Oil]</t>
  </si>
  <si>
    <t xml:space="preserve">     WD:[0555185 - Energy Purchase Expense]</t>
  </si>
  <si>
    <t xml:space="preserve">     WE:[0557202 - FL Deferred Fuel Expense]</t>
  </si>
  <si>
    <t xml:space="preserve">     WF:[0557xxx - Clean Energy Connect Bill Credits]</t>
  </si>
  <si>
    <t xml:space="preserve">     WG:[0555191 - Other Power Purchased]</t>
  </si>
  <si>
    <t xml:space="preserve">     WH:[0555016 - I/C Joint Disp Pur Pwr]</t>
  </si>
  <si>
    <t xml:space="preserve">     WI:[0555200 - Interchange Power]</t>
  </si>
  <si>
    <t xml:space="preserve">     WJ:[0501110 - Net Fossil Fuel Expense - PE Fuel Expense Report]</t>
  </si>
  <si>
    <t xml:space="preserve">     WK:[0501110 - Coal Ash &amp; Gypsum - PE Fuel Expense Report]</t>
  </si>
  <si>
    <t xml:space="preserve">     WL:[Reclass Stratified Fuel to Whlse (Whsle Contracts)]</t>
  </si>
  <si>
    <t xml:space="preserve">          WM:[Fuel - Manual Input Sep Factor Total]</t>
  </si>
  <si>
    <t xml:space="preserve">          WN:[Total Fuel]</t>
  </si>
  <si>
    <t>WP:[500-599 &amp; 901-935 - Total O&amp;M Clause Recoverable]</t>
  </si>
  <si>
    <t>WQ:[500-599 &amp; 901-935 - Total O&amp;M Base &amp; Clause]</t>
  </si>
  <si>
    <t>WR:[]</t>
  </si>
  <si>
    <t>WS:[403-407 - Depreciation and Amortization]</t>
  </si>
  <si>
    <t xml:space="preserve">     WT:[403 - Depreciation]</t>
  </si>
  <si>
    <t xml:space="preserve">     WU:[0403002 - Depr - Expense]</t>
  </si>
  <si>
    <t xml:space="preserve">     WV:[0403002 - Less: Transp. Equip. (incl. in O&amp;M)]</t>
  </si>
  <si>
    <t xml:space="preserve">          WW:[Net Depreciation]</t>
  </si>
  <si>
    <t xml:space="preserve">     WX:[0403050 - CONTRA DEPR-OATT]</t>
  </si>
  <si>
    <t xml:space="preserve">          WY:[403 - Total Electric Depreciation]</t>
  </si>
  <si>
    <t xml:space="preserve">     WZ:[403.1 Deprec for Asset Retirement Costs]</t>
  </si>
  <si>
    <t xml:space="preserve">     XA:[0403800 - Decom Exp]</t>
  </si>
  <si>
    <t xml:space="preserve">     XB:[0403150- Depreciation Expense ARO]</t>
  </si>
  <si>
    <t xml:space="preserve">          XC:[403.1 - Total Deprec for Asset Retirement Costs]</t>
  </si>
  <si>
    <t xml:space="preserve">     XD:[404-407 - Amortization]</t>
  </si>
  <si>
    <t>XE:[404 - Amort Limited Term Elec Plant]</t>
  </si>
  <si>
    <t xml:space="preserve">     XF:[0404200 - Amor of Elec Plt - Software]</t>
  </si>
  <si>
    <t xml:space="preserve">     XG:[0403400 - Depr of Distribution Plant]</t>
  </si>
  <si>
    <t xml:space="preserve">     XH:[0404402 - Amort of ECCR Plant]</t>
  </si>
  <si>
    <t xml:space="preserve">          XI:[404 - Total Amort of LT Term Elec Plt]</t>
  </si>
  <si>
    <t>XJ:[406 - Amort Elec Plant Acquisition Adj]</t>
  </si>
  <si>
    <t xml:space="preserve">     XK:[0406505 - Amort Exp - Acq Purch Adj]</t>
  </si>
  <si>
    <t xml:space="preserve">          XL:[406 - Total Amort Elec Plant Acquisition Adj]</t>
  </si>
  <si>
    <t xml:space="preserve">     XM:[407 - Amort Prop Loss, Unrecov Plant &amp; Reg Study Costs]</t>
  </si>
  <si>
    <t xml:space="preserve">     XN:[0407115 - Meter Amortization]</t>
  </si>
  <si>
    <t>XO:[407.1 Total Amort Prop Loss, Unrecov Plant &amp; Reg]</t>
  </si>
  <si>
    <t xml:space="preserve">     XP:[407.3 - Regulatory Debits]</t>
  </si>
  <si>
    <t xml:space="preserve">     XQ:[0407318 - SPP DEF Reg Debit]</t>
  </si>
  <si>
    <t xml:space="preserve">     XR:[0407318 - SPP Prior Period Amortization]</t>
  </si>
  <si>
    <t xml:space="preserve">     XS:[0407318 - SPP Current Month Deferral]</t>
  </si>
  <si>
    <t xml:space="preserve">     XT:[0407319 - EVSE deferral amortization]</t>
  </si>
  <si>
    <t xml:space="preserve">     XU:[0407320 - Storm Captalization Reg Asset Amortization]</t>
  </si>
  <si>
    <t xml:space="preserve">     XV:[0407322 - Storm Cost Reg Asset Amort]</t>
  </si>
  <si>
    <t xml:space="preserve">     XW:[0407322 - Depreciation Deferral Amortization]</t>
  </si>
  <si>
    <t xml:space="preserve">     XX:[0407321 - ECRC - Higgins &amp; Avon Park Reg Asset Amort - FERC 407.3]</t>
  </si>
  <si>
    <t xml:space="preserve">     XY:[0407361 - ECRC REG DEBIT]</t>
  </si>
  <si>
    <t xml:space="preserve">     XZ:[0407383 - Amort Coal Ash Spend - Whlsale]</t>
  </si>
  <si>
    <t xml:space="preserve">     YA:[0407410 - FUEL - FPD PPA Buyout Amortization]</t>
  </si>
  <si>
    <t xml:space="preserve">     YB:[0407410 - CCR - Ridge Termination Amortization]</t>
  </si>
  <si>
    <t xml:space="preserve">     YC:[0407371 - Amortization - Storm Exp - Whsle]</t>
  </si>
  <si>
    <t xml:space="preserve">     YD:[0407372 - Amortization Rate Case Exp]</t>
  </si>
  <si>
    <t xml:space="preserve">     YE:[0407387 - DEF 4&amp;5 Accelerated Depreciation]</t>
  </si>
  <si>
    <t xml:space="preserve">     YF:[0407389 - CR South Reg Asset Amortization - CCR &gt; Dec 2020]</t>
  </si>
  <si>
    <t xml:space="preserve">     YG:[0407399 - Amortization - Misc]</t>
  </si>
  <si>
    <t xml:space="preserve">     YH:[0407424 - ISFSI Amortization]</t>
  </si>
  <si>
    <t xml:space="preserve">     YI:[0407406 - DOE Reimbursement - ISFSI Amortization]</t>
  </si>
  <si>
    <t xml:space="preserve">     YJ:[0407406 - DOE Reimbursement - NDTF Amortization]</t>
  </si>
  <si>
    <t xml:space="preserve">     YK:[0407394 - Customer Connect Reg Asset Amort]</t>
  </si>
  <si>
    <t xml:space="preserve">     YL:[0407399 - Vision Florida Depreciation Deferral (Included in 0403002)]</t>
  </si>
  <si>
    <t xml:space="preserve">     YM:[0407320 - Vision Florida Amortization]</t>
  </si>
  <si>
    <t xml:space="preserve">     YN:[0407399 - Rotable Depreciation Adjustment]</t>
  </si>
  <si>
    <t xml:space="preserve">     YO:[0407444 - DOE Settlement Reg Liab Amort]</t>
  </si>
  <si>
    <t xml:space="preserve">     YP:[0407463 - Defer DEF Final Dismantlement]</t>
  </si>
  <si>
    <t xml:space="preserve">     YQ:[0407907 - Regulatory Asset-Deferral Acct]</t>
  </si>
  <si>
    <t xml:space="preserve">          YR:[407.3 - Total Regulatory Debits]</t>
  </si>
  <si>
    <t xml:space="preserve">     YS:[407.4 - Regulatory Credits]</t>
  </si>
  <si>
    <t xml:space="preserve">     YT:[0407423 - FL Deferred Fuel Expense - Credit (CY Over/Under)]</t>
  </si>
  <si>
    <t xml:space="preserve">     YU:[0407426 - ECRC FL EMISS AUC PROC AMORT]</t>
  </si>
  <si>
    <t xml:space="preserve">     YV:[0407428 - ECRC Reg Credit - O and M Def]</t>
  </si>
  <si>
    <t xml:space="preserve">          YW:[407.4 - Total Regulatory Credits]</t>
  </si>
  <si>
    <t>YX:[403-407 - Total Depreciation and Amortization]</t>
  </si>
  <si>
    <t>YY:[411 - Accretion and Gains/Losses on Disp of Allowances]</t>
  </si>
  <si>
    <t xml:space="preserve">     YZ:[0411050 - Accretion Expense ARO]</t>
  </si>
  <si>
    <t xml:space="preserve">     ZA:[0411108 - FAS 143 - Accretion Expense]</t>
  </si>
  <si>
    <t xml:space="preserve">     ZB:[0411603 - Gain on Asset Retirement Obligation]</t>
  </si>
  <si>
    <t xml:space="preserve">     ZC:[0411703 - Loss on Asset Ret Obligation]</t>
  </si>
  <si>
    <t xml:space="preserve">     ZD:[0411832 - Nox Sales Proceeds]</t>
  </si>
  <si>
    <t>ZE:[411 - Total Accretion and gains/losses on Allowances]</t>
  </si>
  <si>
    <t>ZF:[]</t>
  </si>
  <si>
    <t>ZG:[403-411 - Total Depr Amort &amp; Accretion]</t>
  </si>
  <si>
    <t>ZH:[]</t>
  </si>
  <si>
    <t>ZI:[408 - Taxes Other Than Income Taxes]</t>
  </si>
  <si>
    <t xml:space="preserve">     ZJ:[0408000 - NC Property Tax - Electric]</t>
  </si>
  <si>
    <t xml:space="preserve">     ZK:[0408040 - DEBS Allocated Property Tax]</t>
  </si>
  <si>
    <t xml:space="preserve">     ZL:[0408050 - Municipal License-Electric]</t>
  </si>
  <si>
    <t xml:space="preserve">     ZM:[0408055 - FL Property Tax - Electric]</t>
  </si>
  <si>
    <t xml:space="preserve">     ZN:[0408055 - Vision Florida Property Tax Deferral]</t>
  </si>
  <si>
    <t xml:space="preserve">     ZO:[0408103 - Payroll Tax - Project Supt NCR]</t>
  </si>
  <si>
    <t xml:space="preserve">     ZP:[0408103 - Payroll Tax (Governance)]</t>
  </si>
  <si>
    <t xml:space="preserve">     ZQ:[0408113 - FL Reg Assessment Fee - Elec Tax]</t>
  </si>
  <si>
    <t xml:space="preserve">     ZR:[0408100 - Franchise Tax - Electric]</t>
  </si>
  <si>
    <t xml:space="preserve">     ZS:[0408100 - Franchise Tax - Allocated]</t>
  </si>
  <si>
    <t xml:space="preserve">     ZT:[0408120 - Franchise Tax - Non Electric]</t>
  </si>
  <si>
    <t xml:space="preserve">     ZU:[0408121 - Taxes Property - Operating]</t>
  </si>
  <si>
    <t xml:space="preserve">     ZV:[0408125 - Deferred Property Taxes - WH]</t>
  </si>
  <si>
    <t xml:space="preserve">     ZW:[0408150 - State Unemployment Tax]</t>
  </si>
  <si>
    <t xml:space="preserve">     ZX:[0408151 - Federal Unemployment Tax]</t>
  </si>
  <si>
    <t xml:space="preserve">     ZY:[0408152 - Employer FICA Tax]</t>
  </si>
  <si>
    <t xml:space="preserve">     ZZ:[0408153 - Employer Local Tax]</t>
  </si>
  <si>
    <t xml:space="preserve">     AAA:[0408205 - Highway Use Tax]</t>
  </si>
  <si>
    <t xml:space="preserve">     AAB:[0408470 - Gross Receipts Tax - Elec]</t>
  </si>
  <si>
    <t xml:space="preserve">     AAC:[0408465 - FL Kwh Power Gen Tax - Electric]</t>
  </si>
  <si>
    <t xml:space="preserve">     AAD:[0408520 - SC Public Service Comm - Elec Tax]</t>
  </si>
  <si>
    <t xml:space="preserve">     AAE:[0408700 - Fed Social Security Tax - Elec]</t>
  </si>
  <si>
    <t xml:space="preserve">     AAF:[0408800 - Federal Highway Use Tax]</t>
  </si>
  <si>
    <t xml:space="preserve">     AAG:[0408840 - Misc Taxes - Electric]</t>
  </si>
  <si>
    <t xml:space="preserve">     AAH:[0408851 - Sales and Use Tax Exp]</t>
  </si>
  <si>
    <t xml:space="preserve">     AAI:[0408960 - Allocated Payroll Taxes]</t>
  </si>
  <si>
    <t xml:space="preserve">     AAJ:[408 - Total Taxes Other Than Income Taxes]</t>
  </si>
  <si>
    <t>AAK:[]</t>
  </si>
  <si>
    <t>AAL:[Total Operating Expense Before Income Taxes]</t>
  </si>
  <si>
    <t>AAM:[]</t>
  </si>
  <si>
    <t>AAN:[Net Operating Income Before Interest &amp; Taxes]</t>
  </si>
  <si>
    <t>AAO:[]</t>
  </si>
  <si>
    <t>AAP:[409-411 - Income Tax Expense - Utility]</t>
  </si>
  <si>
    <t xml:space="preserve">     AAQ:[409 - Current Income Tax - Utility]</t>
  </si>
  <si>
    <t xml:space="preserve">     AAR:[0409102 - SIT Exp - Utility]</t>
  </si>
  <si>
    <t xml:space="preserve">     AAS:[0409104 - Current SIT - PY]</t>
  </si>
  <si>
    <t xml:space="preserve">     AAT:[0409107 - Fit Exp - Utility]</t>
  </si>
  <si>
    <t xml:space="preserve">     AAU:[0409113 - UTP Tax Exp: State Util-PY]</t>
  </si>
  <si>
    <t xml:space="preserve">     AAV:[0409190 - Federal Income Tax CY]</t>
  </si>
  <si>
    <t xml:space="preserve">     AAW:[0409190 - Current Income Tax on Special Governance (Input)]</t>
  </si>
  <si>
    <t xml:space="preserve">     AAX:[0409191 - Fit - Electric PY]</t>
  </si>
  <si>
    <t xml:space="preserve">     AAY:[0409192 - UTP Tax Expense Fed Utility]</t>
  </si>
  <si>
    <t xml:space="preserve">     AAZ:[0409194 - Current FIT Elec - PY Audit]</t>
  </si>
  <si>
    <t xml:space="preserve">     ABA:[0409195 - UTP Tax Expense: Fed Util-PY]</t>
  </si>
  <si>
    <t xml:space="preserve">     ABB:[0409197 - Current State Inc Tax - Utility]</t>
  </si>
  <si>
    <t xml:space="preserve">     ABC:[0409234 - UTP Tax Exp: State Non-Util-PY]</t>
  </si>
  <si>
    <t>ABD:[0409297 - Current State Inc Tax-Non Util]</t>
  </si>
  <si>
    <t xml:space="preserve">     ABE:[0409313 - PY Audit]</t>
  </si>
  <si>
    <t xml:space="preserve">          ABF:[409 - Total Current Income Tax - Utility]</t>
  </si>
  <si>
    <t xml:space="preserve">     ABG:[410-411 - Deferred Income Tax - Utility]</t>
  </si>
  <si>
    <t xml:space="preserve">     ABH:[0410100 - Dfit: Utility: Current Year]</t>
  </si>
  <si>
    <t xml:space="preserve">     ABI:[0410102 - Dsit: Utility: Current Year]</t>
  </si>
  <si>
    <t xml:space="preserve">     ABJ:[0410105 - DFIT - Utility - Prior Year]</t>
  </si>
  <si>
    <t xml:space="preserve">     ABK:[0410106 - DSIT - Utility - Prior Year]</t>
  </si>
  <si>
    <t xml:space="preserve">     ABL:[0410109 - DFIT - Utility - Prior Year]</t>
  </si>
  <si>
    <t xml:space="preserve">     ABM:[0410130 - UTP DFIT:Utility - Prior Year]</t>
  </si>
  <si>
    <t xml:space="preserve">     ABN:[0410110 - DSIT - Utility - Prior Year]</t>
  </si>
  <si>
    <t xml:space="preserve">     ABO:[0411100 - Dfit: Utility: Curr Year Cr]</t>
  </si>
  <si>
    <t xml:space="preserve">     ABP:[0411101 - Dsit: Utility: Curr Year Cr]</t>
  </si>
  <si>
    <t xml:space="preserve">     ABQ:[0411102 - DFIT - Utility - Prior Year CR]</t>
  </si>
  <si>
    <t xml:space="preserve">     ABR:[0411103 - DSIT - Utility - Prior Year CR]</t>
  </si>
  <si>
    <t xml:space="preserve">     ABS:[0411106 - DFIT - Utility - Prior Year]</t>
  </si>
  <si>
    <t xml:space="preserve">     ABT:[0411107 - DSIT - Utility - Prior Year]</t>
  </si>
  <si>
    <t xml:space="preserve">     ABU:[04111xx - Production Tax Credits (2023 CCR)]</t>
  </si>
  <si>
    <t xml:space="preserve">     ABV:[04111xx - Production Tax Credits - Retail]</t>
  </si>
  <si>
    <t xml:space="preserve">     ABW:[04111xx - Production Tax Credits - Wholesale]</t>
  </si>
  <si>
    <t xml:space="preserve">     ABX:[0411115 - DFIT Federal Excess DIT (Retail)]</t>
  </si>
  <si>
    <t xml:space="preserve">     ABY:[0411115 - DFIT Federal Excess DIT (Wholesale)]</t>
  </si>
  <si>
    <t xml:space="preserve">          ABZ:[410-411 - Total Provision for Deferred Income Tax - Utility]</t>
  </si>
  <si>
    <t xml:space="preserve">     ACA:[411 - Investment Tax Credit - Electric]</t>
  </si>
  <si>
    <t xml:space="preserve">     ACB:[0411410 - Invest Tax Credit Adj - Electric]</t>
  </si>
  <si>
    <t xml:space="preserve">          ACC:[411 - Total Investment Tax Credit Adjustment Net]</t>
  </si>
  <si>
    <t xml:space="preserve">     ACD:[409-411 - Total Income Taxes - Utility]</t>
  </si>
  <si>
    <t>ACF:[Total Utility Operating Expenses]</t>
  </si>
  <si>
    <t>ACH:[Net Utility Operating Income]</t>
  </si>
  <si>
    <t>ACI:[]</t>
  </si>
  <si>
    <t>ACJ:[Non-Utility Income]</t>
  </si>
  <si>
    <t>ACK:[401 &amp; 417-421 - Other Income Net]</t>
  </si>
  <si>
    <t xml:space="preserve">     ACL:[0401100 - Non-reg Operation Expense]</t>
  </si>
  <si>
    <t xml:space="preserve">     ACM:[0401101 - Non Reg Operating and Maintenance Expense]</t>
  </si>
  <si>
    <t xml:space="preserve">          ACN:[401 - Total Non-Reg Operating Expense]</t>
  </si>
  <si>
    <t xml:space="preserve">     ACO:[417 - Revenue from Nonutility Operations]</t>
  </si>
  <si>
    <t xml:space="preserve">     ACP:[0417000 - Misc Revenue - Non Utility]</t>
  </si>
  <si>
    <t xml:space="preserve">     ACQ:[0417000 - Revenue Stretech (Forecast Revenue Plug)]</t>
  </si>
  <si>
    <t xml:space="preserve">     ACR:[0417006 - IC Non Utility Misc. Revenue]</t>
  </si>
  <si>
    <t xml:space="preserve">     ACS:[0417007 - Misc Revenue-Reg]</t>
  </si>
  <si>
    <t xml:space="preserve">     ACT:[0417107 - Admin Expenses]</t>
  </si>
  <si>
    <t xml:space="preserve">     ACU:[0417310 - Products and Svcs - NonReg]</t>
  </si>
  <si>
    <t xml:space="preserve">          ACV:[417 - Total Revenues from Nonutility Operations]</t>
  </si>
  <si>
    <t xml:space="preserve">     ACW:[417.1 - Expenses of Nonutility Operations]</t>
  </si>
  <si>
    <t xml:space="preserve">     ACX:[0417117 - Expenses of Nonutility Oper]</t>
  </si>
  <si>
    <t xml:space="preserve">     ACY:[0417320 - Exp - Unreg Products and Svcs]</t>
  </si>
  <si>
    <t xml:space="preserve">          ACZ:[417 - Total Expenses of Nonutility Operations]</t>
  </si>
  <si>
    <t xml:space="preserve">     ADA:[418 - Non Operating Rental Income]</t>
  </si>
  <si>
    <t xml:space="preserve">     ADB:[0418001 - Misc Oth Inc - Rental]</t>
  </si>
  <si>
    <t xml:space="preserve">     ADC:[0418020 - Nonoperating Rental Income]</t>
  </si>
  <si>
    <t xml:space="preserve">     ADD:[0418200 - Non Util Depn Exp]</t>
  </si>
  <si>
    <t xml:space="preserve">          ADE:[418 - Total Non Operating Rental Income]</t>
  </si>
  <si>
    <t xml:space="preserve">     ADF:[419 - Interest and Dividend Income]</t>
  </si>
  <si>
    <t xml:space="preserve">     ADG:[0419240 - Miscellaneous Interest]</t>
  </si>
  <si>
    <t xml:space="preserve">     ADH:[0419429 - IC Moneypool - Interest Inc]</t>
  </si>
  <si>
    <t xml:space="preserve">     ADI:[0419500 - I/C Interest Income]</t>
  </si>
  <si>
    <t xml:space="preserve">     ADJ:[0419040 - Interest Inc (sch M)]</t>
  </si>
  <si>
    <t xml:space="preserve">          ADK:[419 - Total Interest and Dividend Income]</t>
  </si>
  <si>
    <t xml:space="preserve">     ADL:[419.1 - AFUDC Equity]</t>
  </si>
  <si>
    <t xml:space="preserve">     ADM:[0419110 - AFUDC Equity Component]</t>
  </si>
  <si>
    <t xml:space="preserve">     ADN:[0419140 - Contra AFUDC Equity - Oatt]</t>
  </si>
  <si>
    <t xml:space="preserve">          ADO:[419.1 - Total AFUDC]</t>
  </si>
  <si>
    <t xml:space="preserve">     ADP:[421 - Misc Nonoperating Income]</t>
  </si>
  <si>
    <t xml:space="preserve">     ADQ:[0421060 - Mini-Timber Sales - NC]</t>
  </si>
  <si>
    <t xml:space="preserve">     ADR:[0421340 - Gain on Life Insurance Policy]</t>
  </si>
  <si>
    <t xml:space="preserve">     ADS:[0421360 - Other Misc Deductions]</t>
  </si>
  <si>
    <t xml:space="preserve">     ADT:[0421913 - NDTF Shareholder Earning/Loss]</t>
  </si>
  <si>
    <t xml:space="preserve">     ADU:[0421940 - Misc Income]</t>
  </si>
  <si>
    <t xml:space="preserve">     ADV:[0421038 - Int Inc Recovery Clause]</t>
  </si>
  <si>
    <t xml:space="preserve">     ADW:[0421039 - Interest Inc Recovery Clauses]</t>
  </si>
  <si>
    <t xml:space="preserve">     ADX:[0421043 - MNI - Revenue - FL]</t>
  </si>
  <si>
    <t xml:space="preserve">     ADY:[0421600 - Loss on Disposal of Discon Ops]</t>
  </si>
  <si>
    <t xml:space="preserve">     ADZ:[0421913 - NDTF Shareholder Earning/Loss]</t>
  </si>
  <si>
    <t xml:space="preserve">          AEA:[421 - Total Misc Nonoperating Income]</t>
  </si>
  <si>
    <t xml:space="preserve">     AEB:[421.1 - Gain on Disposition of Property]</t>
  </si>
  <si>
    <t xml:space="preserve">     AEC:[0421100 - Gain on Disposal of Property]</t>
  </si>
  <si>
    <t xml:space="preserve">     AED:[0421950 - Gain on Sales of Assets]</t>
  </si>
  <si>
    <t xml:space="preserve">          AEE:[Gain - Amortization Schedule - Manual Input Override]</t>
  </si>
  <si>
    <t xml:space="preserve">          AEF:[421.1 - Total Gain On Disposal Of Property]</t>
  </si>
  <si>
    <t xml:space="preserve">     AEG:[421.2 - Loss on Disposal of Property]</t>
  </si>
  <si>
    <t xml:space="preserve">     AEH:[0421200 - Loss on Disposal of Property]</t>
  </si>
  <si>
    <t xml:space="preserve">          AEI:[Loss - Amortization Schedule - Manual Input Override]</t>
  </si>
  <si>
    <t xml:space="preserve">          AEJ:[421.2 - Total Loss on Disposal of Property]</t>
  </si>
  <si>
    <t xml:space="preserve">     AEK:[401 &amp; 417-421 - Total Other Income Net]</t>
  </si>
  <si>
    <t>AEL:[425-426 - Other Deductions]</t>
  </si>
  <si>
    <t xml:space="preserve">     AEM:[0425000 - Miscellaneous Amortization]</t>
  </si>
  <si>
    <t xml:space="preserve">     AEN:[Interest on Fuel Undercollection - '22 8x4 Forecast]</t>
  </si>
  <si>
    <t xml:space="preserve">     AEO:[0415005 - Res Fixed Bill Rev Delta]</t>
  </si>
  <si>
    <t xml:space="preserve">     AEP:[0416330 - Miscellaneous Expense]</t>
  </si>
  <si>
    <t xml:space="preserve">     AEQ:[0425013 - Misc Amortizat - Acquis]</t>
  </si>
  <si>
    <t xml:space="preserve">     AER:[0426100 - Donations]</t>
  </si>
  <si>
    <t xml:space="preserve">     AES:[0426200 - Life Insurance Expense (Governance)]</t>
  </si>
  <si>
    <t xml:space="preserve">     AET:[0426300 - Penalties]</t>
  </si>
  <si>
    <t xml:space="preserve">     AEU:[0426400 - Exp/Civic and Political Activity]</t>
  </si>
  <si>
    <t xml:space="preserve">     AEV:[0426500 - Earn of Eq Inv Pur Acc Adj]</t>
  </si>
  <si>
    <t xml:space="preserve">     AEW:[0426504 - Merger Related Costs]</t>
  </si>
  <si>
    <t xml:space="preserve">     AEX:[0426508 - Inc Deduction-Other Inc &amp; Exp]</t>
  </si>
  <si>
    <t xml:space="preserve">     AEY:[0426510 - Other]</t>
  </si>
  <si>
    <t xml:space="preserve">     AEZ:[0426512 - Donations]</t>
  </si>
  <si>
    <t xml:space="preserve">     AFA:[0426517 - Other Professional Services]</t>
  </si>
  <si>
    <t xml:space="preserve">     AFB:[0426521 - Sale of A/R Fees]</t>
  </si>
  <si>
    <t xml:space="preserve">     AFC:[0426525 - Interest - Sub]</t>
  </si>
  <si>
    <t xml:space="preserve">     AFD:[0426540 - Employee Service Club Dues]</t>
  </si>
  <si>
    <t xml:space="preserve">     AFE:[0426551 - Impairment and Other Rel Charges]</t>
  </si>
  <si>
    <t xml:space="preserve">     AFF:[0426552 - DOE Impairment]</t>
  </si>
  <si>
    <t xml:space="preserve">     AFG:[0426553 - PpandE Impairments]</t>
  </si>
  <si>
    <t xml:space="preserve">     AFH:[0599023 - Other Misc Exp]</t>
  </si>
  <si>
    <t xml:space="preserve">     AFI:[425-426 - Total Other Deductions]</t>
  </si>
  <si>
    <t>AFJ:[408 - Taxes Other Than Income - Nonutility]</t>
  </si>
  <si>
    <t xml:space="preserve">     AFK:[0408040 - NC Property Tx - Misc NonUtility]</t>
  </si>
  <si>
    <t xml:space="preserve">     AFL:[0408223 - FL Property Tx - Mis Non-Op]</t>
  </si>
  <si>
    <t xml:space="preserve">     AFM:[0408820 - Misc Non Utility Tax]</t>
  </si>
  <si>
    <t xml:space="preserve">          AFN:[408 - Total Taxes Other than Income Taxes - Nonutility]</t>
  </si>
  <si>
    <t>AFO:[]</t>
  </si>
  <si>
    <t>AFP:[Income before Income Tax - Nonutility]</t>
  </si>
  <si>
    <t>AFQ:[Income Tax - Nonutility]</t>
  </si>
  <si>
    <t xml:space="preserve">     AFR:[Income Tax Current - Nonutility (409)]</t>
  </si>
  <si>
    <t xml:space="preserve">     AFS:[0409202 - State Income Tax NonUtility]</t>
  </si>
  <si>
    <t xml:space="preserve">     AFT:[0409220 - Federal Income Tax - NonUtility CY]</t>
  </si>
  <si>
    <t xml:space="preserve">     AFU:[0409217 - Income Tax on NU Income Adjustments]</t>
  </si>
  <si>
    <t xml:space="preserve">     AFV:[0409221 - Federal Income Tax - Nonutility - PY]</t>
  </si>
  <si>
    <t xml:space="preserve">     AFW:[0409225 - Current FIT - Nonutility - PY - Audit]</t>
  </si>
  <si>
    <t xml:space="preserve">     AFX:[0409233 - Tax Expense - State Non-Util - PY]</t>
  </si>
  <si>
    <t xml:space="preserve">          AFY:[409.2 - Total Current Income Tax - Nonutility]</t>
  </si>
  <si>
    <t xml:space="preserve">     AFZ:[Income Tax Deferred - Nonutility (410-411)]</t>
  </si>
  <si>
    <t xml:space="preserve">     AGA:[0410240 - Dfit: Non - Utility: Curr Year]</t>
  </si>
  <si>
    <t xml:space="preserve">     AGB:[0410241 - DFIT:  Non - Utility Prior Year]</t>
  </si>
  <si>
    <t xml:space="preserve">     AGC:[0410242 - Dsit: Non - Utility: Curr Year]</t>
  </si>
  <si>
    <t xml:space="preserve">     AGD:[0410243 - DSIT:  Non-Utility - Prior Year]</t>
  </si>
  <si>
    <t xml:space="preserve">     AGE:[0411240 - Dfit: Non - Utility: Curr Yr Cr]</t>
  </si>
  <si>
    <t xml:space="preserve">     AGF:[0411241 - Other Deferred Taxes PY]</t>
  </si>
  <si>
    <t xml:space="preserve">     AGG:[0411242 - Dsit: Non - Utility: Curr Yr Cr]</t>
  </si>
  <si>
    <t xml:space="preserve">     AGH:[0411243 - Dsit: Non - Utility: Prior Yr Cr]</t>
  </si>
  <si>
    <t xml:space="preserve">          AGI:[410-411 - Total Deferred Taxes - Nonutility]</t>
  </si>
  <si>
    <t xml:space="preserve">     AGJ:[Total Income Taxes - Nonutility]</t>
  </si>
  <si>
    <t>AGK:[Net Income After Tax - Nonutility]</t>
  </si>
  <si>
    <t>AGM:[Net Income Before Interest]</t>
  </si>
  <si>
    <t>AGO:[427-432 - Interest Expense]</t>
  </si>
  <si>
    <t>AGP:[427 - Interest on Long Term Debt]</t>
  </si>
  <si>
    <t>AGQ:[0427100 - Interest on Bonds]</t>
  </si>
  <si>
    <t>AGR:[0427220 - Int on LT Note Payable]</t>
  </si>
  <si>
    <t>AGS:[0427550 - Interest on Bonds]</t>
  </si>
  <si>
    <t>AGT:[427 - Total Interest on Long Term Debt]</t>
  </si>
  <si>
    <t>AGU:[428 - Amortization of Debt Discount and Expense]</t>
  </si>
  <si>
    <t>AGV:[0428025 - Amortization of Debt Discount]</t>
  </si>
  <si>
    <t>AGW:[0428100 - Amort of Debt Discount and Exp]</t>
  </si>
  <si>
    <t>AGX:[0428165 - Amort of Loss Reaquired Debt]</t>
  </si>
  <si>
    <t>AGY:[0428021 - Amort of Deferred Debt Exp]</t>
  </si>
  <si>
    <t>AGZ:[428 - Total Amortization of Debt Discount and Exp]</t>
  </si>
  <si>
    <t>AHA:[430 - Interest on Debt to Assoc. Companies]</t>
  </si>
  <si>
    <t>AHB:[0430216 - IC Moneypool - LT Interest Exp]</t>
  </si>
  <si>
    <t xml:space="preserve">     AHC:[0430216 - Interco Intererst Expense (Governance)]</t>
  </si>
  <si>
    <t>AHD:[430 - Total Interest on Debt to Assoc. Companies]</t>
  </si>
  <si>
    <t>AHE:[431 - Other Interest Expense]</t>
  </si>
  <si>
    <t>AHF:[0431000 - Int Exp - Taxes]</t>
  </si>
  <si>
    <t xml:space="preserve">     AHG:[0431002 - Misc. Interest Expense (Governance)]</t>
  </si>
  <si>
    <t>AHH:[0431003 - Other Interest - Swaps]</t>
  </si>
  <si>
    <t xml:space="preserve">     AHI:[0431130 - Interest Exp - Capital Lease]</t>
  </si>
  <si>
    <t>AHJ:[0431400 - Int/Other Notes and Acct Pay]</t>
  </si>
  <si>
    <t>AHK:[0431550 - Interest Exp - Assign from Svc]</t>
  </si>
  <si>
    <t>AHL:[0431900 - Interest Expense Other]</t>
  </si>
  <si>
    <t xml:space="preserve">     AHM:[0431900 - EVSE Debt Return]</t>
  </si>
  <si>
    <t xml:space="preserve">     AHN:[0416330 - Vision Florida Carrying Costs]</t>
  </si>
  <si>
    <t>AHO:[0431920 - CR3 Return]</t>
  </si>
  <si>
    <t>AHP:[0431921 - Other Interest - Customer Deposits]</t>
  </si>
  <si>
    <t>AHQ:[0431922 - Other Interest - Tax Deficiency]</t>
  </si>
  <si>
    <t>AHR:[431 - Total Other Interest Expense]</t>
  </si>
  <si>
    <t xml:space="preserve">     AHS:[Subtotal Interest Expense before AFUDC Debt]</t>
  </si>
  <si>
    <t>AHT:[432 - AFUDC Debt]</t>
  </si>
  <si>
    <t>AHU:[0432000 - AFUDC Debt Component]</t>
  </si>
  <si>
    <t>AHV:[0432120 - AFUDC Debt]</t>
  </si>
  <si>
    <t>AHW:[432 - Total AFUDC Debt]</t>
  </si>
  <si>
    <t xml:space="preserve">     AHX:[427-432 - total Interest Expense]</t>
  </si>
  <si>
    <t>AHY:[]</t>
  </si>
  <si>
    <t>AHZ:[Income Before Extraordinary Items]</t>
  </si>
  <si>
    <t>AIA:[Extraordinary Items]</t>
  </si>
  <si>
    <t xml:space="preserve">     AIB:[0402000 - Gas Production Maint]</t>
  </si>
  <si>
    <t>AIC:[0421090 - Intercompany Nonoper Inc (should net w 0741000 to zero)]</t>
  </si>
  <si>
    <t>AID:[0426516 - Freight - Commercial Carriers]</t>
  </si>
  <si>
    <t>AIE:[0457700 - Allocated O&amp;M Offset]</t>
  </si>
  <si>
    <t>AIG:[0591200 - Coal Purch Actg Adj Non Reg]</t>
  </si>
  <si>
    <t xml:space="preserve">     AIH:[0717000 - Liq Petro Gas Exp-Vapor Proc]</t>
  </si>
  <si>
    <t>AII:[0741000 - Intercompany Nonop Expense (should net w 0421090 to zero)]</t>
  </si>
  <si>
    <t>AIJ:[0775000 - Materials Non Reg]</t>
  </si>
  <si>
    <t xml:space="preserve">     AIK:[0776000-Operation Supplies &amp; Expenses]</t>
  </si>
  <si>
    <t>AIL:[0841000 - Operation Labor &amp; Exp]</t>
  </si>
  <si>
    <t>AIM:[0928030 - Prof Fees Consultant]</t>
  </si>
  <si>
    <t>AIN:[0928031 - Prof Fees Legal]</t>
  </si>
  <si>
    <t xml:space="preserve">     AIO:[0928032 - Professional Fees Outside Services]</t>
  </si>
  <si>
    <t>AIP:[0928053 - Travel Expense]</t>
  </si>
  <si>
    <t xml:space="preserve">     AIQ:[4181107 - Earnings of Sub]</t>
  </si>
  <si>
    <t xml:space="preserve">          AIR:[Total Extraordinary items]</t>
  </si>
  <si>
    <t>AIS:[]</t>
  </si>
  <si>
    <t>AIT:[FERC Net Income]</t>
  </si>
  <si>
    <t>AIU:[FERC Net Income (Published Dataset)]</t>
  </si>
  <si>
    <t>AIV:[Variance]</t>
  </si>
  <si>
    <t>AIW:[]</t>
  </si>
  <si>
    <t>AIX:[NOI RECAP:]</t>
  </si>
  <si>
    <t>AIY:[Total Operating Revenues]</t>
  </si>
  <si>
    <t>AIZ:[Total O&amp;M Base Recoverable]</t>
  </si>
  <si>
    <t>AJA:[Total O&amp;M Clause Recoverable]</t>
  </si>
  <si>
    <t>AJB:[Total Depr &amp; Amort]</t>
  </si>
  <si>
    <t>AJC:[Total Accretion]</t>
  </si>
  <si>
    <t>AJD:[Total Other Taxes]</t>
  </si>
  <si>
    <t>AJE:[Total Current Income Taxes]</t>
  </si>
  <si>
    <t>AJF:[Net Deferred Income Tax]</t>
  </si>
  <si>
    <t>AJG:[Net Investment Tax Credit]</t>
  </si>
  <si>
    <t>AJH:[Total:]</t>
  </si>
  <si>
    <t>AJI:[Check to NOI from Above:]</t>
  </si>
  <si>
    <t>AJJ:[Diff:]</t>
  </si>
  <si>
    <t>AJK:[]</t>
  </si>
  <si>
    <t>AJL:[Data Used for Rate Case Litigation]</t>
  </si>
  <si>
    <t>AJM:[Production Tax Credits Per Forecast]</t>
  </si>
  <si>
    <t>AJN:[Data Used for Schedule 5]</t>
  </si>
  <si>
    <t>AJO:[Earnings Before Interest]</t>
  </si>
  <si>
    <t>AJP:[AFUDC Debt]</t>
  </si>
  <si>
    <t>AJQ:[Income Taxes]</t>
  </si>
  <si>
    <t>AJR:[Interest Charges]</t>
  </si>
  <si>
    <t>AJS:[AFUDC Equity]</t>
  </si>
  <si>
    <t>AJT:[Net Income]</t>
  </si>
  <si>
    <t>AJU:[]</t>
  </si>
  <si>
    <t>AJV:[Total Revenues]</t>
  </si>
  <si>
    <t>AJW:[Revenues per Budget Export]</t>
  </si>
  <si>
    <t>AJX:[Revenues per FERC Inc Stmnt (above)]</t>
  </si>
  <si>
    <t>AJY:[Revenue Variance]</t>
  </si>
  <si>
    <t>AJZ:[417310 - Non Reg Revenue]</t>
  </si>
  <si>
    <t>AKA:[417007 - Misc Revenue-Reg]</t>
  </si>
  <si>
    <t>AKB:[417000 - Products and Svcs - Non Reg]</t>
  </si>
  <si>
    <t>AKC:[Net Variance]</t>
  </si>
  <si>
    <t>AKD:[]</t>
  </si>
  <si>
    <t>AKE:[O&amp;M By Category]</t>
  </si>
  <si>
    <t>AKF:[Total Production O&amp;M - Base]</t>
  </si>
  <si>
    <t>AKG:[Total Transmission O&amp;M - Base]</t>
  </si>
  <si>
    <t>AKH:[Total Distribution O&amp;M - Base]</t>
  </si>
  <si>
    <t>AKI:[Total Other Misc O&amp;M - Base]</t>
  </si>
  <si>
    <t>AKJ:[Customer Accounts O&amp;M - Base]</t>
  </si>
  <si>
    <t>AKK:[Customer Service &amp; Info.O&amp;M - Base]</t>
  </si>
  <si>
    <t>AKL:[Sales O&amp;M - Base]</t>
  </si>
  <si>
    <t>AKM:[Other O&amp;M - Base]</t>
  </si>
  <si>
    <t>AKN:[Total Admin &amp; General O&amp;M - Base]</t>
  </si>
  <si>
    <t>AKO:[Total O&amp;M - Base]</t>
  </si>
  <si>
    <t>AKP:[Total O&amp;M - Clause]</t>
  </si>
  <si>
    <t>AKQ:[Total O&amp;M - Base &amp; Clause]</t>
  </si>
  <si>
    <t>AKR:[Variance]</t>
  </si>
  <si>
    <t>AKS:[]</t>
  </si>
  <si>
    <t>AKT:[Base &amp; Clause O&amp;M]</t>
  </si>
  <si>
    <t>AKU:[Total Base &amp; Clause O&amp;M]</t>
  </si>
  <si>
    <t>AKV:[Depreciation and Amortization - Reconcile to Budget:]</t>
  </si>
  <si>
    <t>AKW:[Depreciation and Amortization per FERC Inc Stmnt (above)]</t>
  </si>
  <si>
    <t>AKX:[Depreciation and Amortization per Budget Export]</t>
  </si>
  <si>
    <t>AKY:[Trans. Equip. incl in O&amp;M]</t>
  </si>
  <si>
    <t>AKZ:[Unamortized Loss on Reacq. Debt]</t>
  </si>
  <si>
    <t>ALA:[Non CR3 Uprate Debt Interest Charge (incl in Interest)]</t>
  </si>
  <si>
    <t>ALB:[CR3 Debt Return Amort (incl in Interest)]</t>
  </si>
  <si>
    <t>ALC:[CR3 Equity Return Amort (incl in Other Income)]</t>
  </si>
  <si>
    <t>ALD:[Depreciation and Amortization Variance]</t>
  </si>
  <si>
    <t>ALE:[]</t>
  </si>
  <si>
    <t>ALF:[Other Taxes - Reconcile to Budget:]</t>
  </si>
  <si>
    <t>ALG:[Other Taxes per Budget Export]</t>
  </si>
  <si>
    <t>ALH:[Other Taxes per FERC Inc Stmnt (above]</t>
  </si>
  <si>
    <t>ALI:[Variance]</t>
  </si>
  <si>
    <t>ALJ:[Payroll Taxes (missing from Budget Export)]</t>
  </si>
  <si>
    <t>ALK:[Gross Receipts per Budget Export]</t>
  </si>
  <si>
    <t>ALL:[Gross Receipts per FERC Inc. Stmnt]</t>
  </si>
  <si>
    <t>ALM:[Other Taxes Variance]</t>
  </si>
  <si>
    <t>ALO:[INTEREST EXPENSE RECAP (Used for Cap Structure &amp; Int Synch):]</t>
  </si>
  <si>
    <t>ALP:[Interest on Long Term Debt:]</t>
  </si>
  <si>
    <t>ALQ:[427 - Interest on LT Debt]</t>
  </si>
  <si>
    <t>ALR:[428 - Amortization of Debt Discount and exp]</t>
  </si>
  <si>
    <t>ALS:[Total Interest on LTD]</t>
  </si>
  <si>
    <t>ALU:[Interest on Short Term Debt:]</t>
  </si>
  <si>
    <t>ALV:[430 - Interest on Debt to Associated Companies]</t>
  </si>
  <si>
    <t>ALW:[]</t>
  </si>
  <si>
    <t>ALX:[Interest on Customer Deposits:]</t>
  </si>
  <si>
    <t>ALY:[431921 - Interest Customer Deposits]</t>
  </si>
  <si>
    <t>ALZ:[]</t>
  </si>
  <si>
    <t>AMA:[Subtotal Interest on Capital Debt]</t>
  </si>
  <si>
    <t>AMB:[]</t>
  </si>
  <si>
    <t>AMC:[Other Interest Expense:]</t>
  </si>
  <si>
    <t>AMD:[0431000 - Interest Exp - Taxes]</t>
  </si>
  <si>
    <t>AME:[0431003 - Other Interest - Swaps]</t>
  </si>
  <si>
    <t>AMF:[0431400 - Int/Other Notes and Acct Pay]</t>
  </si>
  <si>
    <t>AMG:[0431550 - Interest Exp - assign from Svc]</t>
  </si>
  <si>
    <t>AMH:[0431900 - Interest Expense Other]</t>
  </si>
  <si>
    <t>AMI:[0431920 - CR3 Return]</t>
  </si>
  <si>
    <t>AMJ:[0431922 - Other Interest - Tax Deficiency]</t>
  </si>
  <si>
    <t>AMK:[Subtotal Other Int Exp (431):]</t>
  </si>
  <si>
    <t>AML:[432 - AFUDC Debt - CR]</t>
  </si>
  <si>
    <t>AMM:[Total Other Interest Exp]</t>
  </si>
  <si>
    <t>AMO:[TOTAL INTEREST EXPENSE]</t>
  </si>
  <si>
    <t>AMP:[Total Interest Exp per I.S. Above]</t>
  </si>
  <si>
    <t>AMQ:[check (s/b zero)]</t>
  </si>
  <si>
    <t>AMS:[DEF Rate Case Only Depr Adjust for ITC Amort]</t>
  </si>
  <si>
    <t>AMT:[Depreciation Study - ITC Amort Adjust 12 Mth Ended]</t>
  </si>
  <si>
    <t>AMU:[HYBRID INCOME TAX CALCULATIONS:]</t>
  </si>
  <si>
    <t>AMV:[Retail EDIT (For Summary Reports)]</t>
  </si>
  <si>
    <t>AMW:[Net Deferred Income Tax (Excluding EDIT WHLS &amp; EDIT RetailL &amp; PTC)]</t>
  </si>
  <si>
    <t>AMX:[]</t>
  </si>
  <si>
    <t>AMY:[Current Income Tax Ratio]</t>
  </si>
  <si>
    <t>AMZ:[Def Income Tax Ratio (Excludes EDIT WHLS  &amp; EDIT Retail &amp; PTC)]</t>
  </si>
  <si>
    <t>ANA:[Statutory Tax Rate]</t>
  </si>
  <si>
    <t>ANB:[Divide by 12]</t>
  </si>
  <si>
    <t>ANE:[Curr Income Tax - Statutory Rate (For Forecast)]</t>
  </si>
  <si>
    <t>ANF:[Def Income Tax - Statutory Rate (For Forecast)]</t>
  </si>
  <si>
    <t>ANG:[Current Date]</t>
  </si>
  <si>
    <t>ANH:[201701]</t>
  </si>
  <si>
    <t>ANI:[If Curr Date=201701, Use Calculated Curr Inc Tax]</t>
  </si>
  <si>
    <t>ANJ:[True Up Jan &amp; Feb Hybrid Inc Tax]</t>
  </si>
  <si>
    <t>ANK:[Total After Jan &amp; Feb Tax True Up]</t>
  </si>
  <si>
    <t>ANL:[If Curr Date=201701, Use Calculated Def Inc Tax]</t>
  </si>
  <si>
    <t>ANM:[Curr Income Tax - Hybrid (For Actuals)]</t>
  </si>
  <si>
    <t>ANN:[Def Income Tax - Hybrid (For Actuals)]</t>
  </si>
  <si>
    <t>ANO:[]</t>
  </si>
  <si>
    <t>ANP:[Excess Deferred Taxes (EDIT Retail + Wholesale)]</t>
  </si>
  <si>
    <t>ANQ:[]</t>
  </si>
  <si>
    <t>ANR:[Production Tax Credits (Retail + Wholesale)]</t>
  </si>
  <si>
    <t>ANS:[]</t>
  </si>
  <si>
    <t>ANT:[Curr Income Tax Adjs (diff between actuals &amp; hybrid)]</t>
  </si>
  <si>
    <t>ANU:[Def Income Tax Adjs (diff between actuals &amp; Hybrid)]</t>
  </si>
  <si>
    <t>ANW:[Above the Line ETR - Hybrid (For Actuals)]</t>
  </si>
  <si>
    <t>ANX:[Above the line ETR - Statutory Rate (For Forecast)]</t>
  </si>
  <si>
    <t>ANY:[Above the Line ETR - from I.S.]</t>
  </si>
  <si>
    <t>ANZ:[]</t>
  </si>
  <si>
    <t>AOA:[]</t>
  </si>
  <si>
    <t>AOB:[EndMethodCalls]</t>
  </si>
  <si>
    <t>AOC:[]</t>
  </si>
  <si>
    <t>AOD:[]</t>
  </si>
  <si>
    <t>AOE:[]</t>
  </si>
  <si>
    <t>AOF:[]</t>
  </si>
  <si>
    <t>FERC IS - 3 Adj Rate Case Litig</t>
  </si>
  <si>
    <t>\\nt000063\corpplng_guest\Regulatory Planning\Florida\Surveillance\2023 Surveillance\ARCHIVE 12 - DEC 2023\1.2 - UI Output Reports\[Time Across Report (All Months) Current.xlsx]REG FL  FERC IS - 3 Adjusted</t>
  </si>
  <si>
    <t>REG FL: 2023-12</t>
  </si>
  <si>
    <t>P:[Clean Energy Connect Subscription Revenue]</t>
  </si>
  <si>
    <t xml:space="preserve">          Q:[440-446 - Total Sales to Ultimate Customers]</t>
  </si>
  <si>
    <t xml:space="preserve">     R:[447 - Sales for Resale:]</t>
  </si>
  <si>
    <t xml:space="preserve">     S:[0447016 - I/C Joint Disp - Revenue]</t>
  </si>
  <si>
    <t xml:space="preserve">     T:[0447150  Revenue Other]</t>
  </si>
  <si>
    <t xml:space="preserve">     U:[0447159 Resale Sales - Outside]</t>
  </si>
  <si>
    <t xml:space="preserve">     V:[0447990 Sales for Resale Unbilled Revenue]</t>
  </si>
  <si>
    <t xml:space="preserve">          W:[447 - Total Sales for Resale]</t>
  </si>
  <si>
    <t xml:space="preserve">     X:[449 - Provision for Rate Refund:]</t>
  </si>
  <si>
    <t xml:space="preserve">     Y:[0449035 - Franchise Allocation/Holding]</t>
  </si>
  <si>
    <t xml:space="preserve">     Z:[0449100  Provision for Rate Refund - Retail]</t>
  </si>
  <si>
    <t xml:space="preserve">     AA:[0449110  Provision for Rate Refund - Wholesale]</t>
  </si>
  <si>
    <t xml:space="preserve">     AB:[0449111 - Tax reform - Retail]</t>
  </si>
  <si>
    <t xml:space="preserve">          AC:[449 - Total Provision for Rate Refund]</t>
  </si>
  <si>
    <t xml:space="preserve">     AD:[450-457 - Other Operating Revenues:]</t>
  </si>
  <si>
    <t xml:space="preserve">     AE:[0450100 - Late Pmt and Forf Disc]</t>
  </si>
  <si>
    <t xml:space="preserve">     AF:[0451100 - Misc Service Revenue]</t>
  </si>
  <si>
    <t xml:space="preserve">     AG:[0454001 - Rent from Electric Prop - Nuclear]</t>
  </si>
  <si>
    <t xml:space="preserve">     AH:[0454002 - Rent - Lighting Equipment]</t>
  </si>
  <si>
    <t xml:space="preserve">     AI:[0454003 - Rent - Non-Lighting Equipment]</t>
  </si>
  <si>
    <t xml:space="preserve">     AJ:[0454004 - Rent - Joint Use]</t>
  </si>
  <si>
    <t xml:space="preserve">     AK:[0454005 - Rent - Transmission]</t>
  </si>
  <si>
    <t xml:space="preserve">     AL:[0454100 - Extra - Facilities]</t>
  </si>
  <si>
    <t xml:space="preserve">     AM:[0454105 - IC Other Elec Rents]</t>
  </si>
  <si>
    <t xml:space="preserve">     AN:[0454175 - EV Charger Revenue]</t>
  </si>
  <si>
    <t xml:space="preserve">     AO:[0454200 - Pole &amp; Line Attachments]</t>
  </si>
  <si>
    <t xml:space="preserve">     AP:[0454300 - Tower Lease Revenues]</t>
  </si>
  <si>
    <t xml:space="preserve">     AQ:[0454400 - Other Electric Rents]</t>
  </si>
  <si>
    <t xml:space="preserve">     AR:[0454601 - Other Misc Revenue]</t>
  </si>
  <si>
    <t xml:space="preserve">     AS:[0456000 - Other Variable Reveneus]</t>
  </si>
  <si>
    <t xml:space="preserve">     AT:[0456001 - Other Variable Revenues-Reg]</t>
  </si>
  <si>
    <t xml:space="preserve">     AU:[0456003 - Retail Unbilled Revenue]</t>
  </si>
  <si>
    <t xml:space="preserve">     AV:[0456005 - Electric Rev - Cogen/small power pro]</t>
  </si>
  <si>
    <t xml:space="preserve">     AW:[0456006 - Muni Coty Tax Coll/Comm]</t>
  </si>
  <si>
    <t xml:space="preserve">     AX:[0456016 - I/C Joint Disp - Trans NW Rev]</t>
  </si>
  <si>
    <t xml:space="preserve">     AY:[0456040 - Sales Use Tax Coll Fee]</t>
  </si>
  <si>
    <t xml:space="preserve">     AZ:[0456050 - Transmission Study Revenue]</t>
  </si>
  <si>
    <t xml:space="preserve">     BA:[0456100 - Profit or Loss on Sale of M&amp;S]</t>
  </si>
  <si>
    <t xml:space="preserve">     BB:[0456102 - Distribution Charge - Network]</t>
  </si>
  <si>
    <t xml:space="preserve">          BC:[0456104 - Prod Ancillary Service Revenue (100% Wholesale)]</t>
  </si>
  <si>
    <t xml:space="preserve">          BD:[0456104 - Amortization of OATT over-collection giveback FIT]</t>
  </si>
  <si>
    <t xml:space="preserve">          BE:[0456104 - OATT FIT Revenue Decrement]</t>
  </si>
  <si>
    <t xml:space="preserve">          BF:[0456104 - Over collection of FIT in OATT revenues before base rate]</t>
  </si>
  <si>
    <t xml:space="preserve">     BG:[0456104 - Transmission Charge Network]</t>
  </si>
  <si>
    <t xml:space="preserve">     BH:[0456105 - Sched, Sys Cntl, Disp-Network]</t>
  </si>
  <si>
    <t xml:space="preserve">     BI:[0456106 - Reactive Pur/Volt Cntl Svc]</t>
  </si>
  <si>
    <t xml:space="preserve">     BJ:[0456107 - Regulation/Frequency Response]</t>
  </si>
  <si>
    <t xml:space="preserve">     BK:[0456108 - Op Res - Spinning Reserve]</t>
  </si>
  <si>
    <t xml:space="preserve">     BL:[0456109 - Op Res - Supplemental Reserve]</t>
  </si>
  <si>
    <t xml:space="preserve">     BM:[0456110 - Transmission Charge PTP]</t>
  </si>
  <si>
    <t xml:space="preserve">     BN:[0456111 - Other Transmission Revenues]</t>
  </si>
  <si>
    <t xml:space="preserve">     BO:[0456117 - I/C WHEELING-TRANSMISSION-DUKE]</t>
  </si>
  <si>
    <t xml:space="preserve">     BP:[0456540 - Wholesale Unbilled Fuel Clause]</t>
  </si>
  <si>
    <t xml:space="preserve">     BQ:[0456610 - Other Electric Revenues]</t>
  </si>
  <si>
    <t xml:space="preserve">     BR:[0456613 - CEI REC Sales Revenues]</t>
  </si>
  <si>
    <t xml:space="preserve">     BS:[0456616 - Shared Solar - SC]</t>
  </si>
  <si>
    <t xml:space="preserve">     BT:[0456630 - Gross Up-Contr In Aid Of Const]</t>
  </si>
  <si>
    <t xml:space="preserve">     BU:[0457100 - SC Direct PT Offset]</t>
  </si>
  <si>
    <t xml:space="preserve">          BV:[450-457 - Total Other Operating Revenue]</t>
  </si>
  <si>
    <t xml:space="preserve">     BW:[440-457 - Total Operating Revenue]</t>
  </si>
  <si>
    <t>BX:[]</t>
  </si>
  <si>
    <t>BY:[500-599 &amp; 901-935 Operations and Maintenance:]</t>
  </si>
  <si>
    <t>BZ:[Base Recoverable O&amp;M:]</t>
  </si>
  <si>
    <t xml:space="preserve">     CA:[500-509 - Steam Operation]</t>
  </si>
  <si>
    <t>CB:[0500000 - Suprvsn and Engrg - Steam Oper]</t>
  </si>
  <si>
    <t xml:space="preserve">     CI:[0502100 - Fossil Steam Exp - Other (Reclass #1 to ECRC Energy)]</t>
  </si>
  <si>
    <t xml:space="preserve">     CJ:[0504000 - Steam Transferred - Credit]</t>
  </si>
  <si>
    <t xml:space="preserve">     CK:[0505000 - Electric Expenses - Steam Oper]</t>
  </si>
  <si>
    <t xml:space="preserve">     CL:[0506000 - Misc Fossil Power Expenses]</t>
  </si>
  <si>
    <t xml:space="preserve">     CM:[0507000 - Steam Power Gen Ops Rent]</t>
  </si>
  <si>
    <t xml:space="preserve">          CN:[500-509 - Total Steam Operation]</t>
  </si>
  <si>
    <t xml:space="preserve">     CO:[510-515 - Steam Maintenance]</t>
  </si>
  <si>
    <t xml:space="preserve">     CP:[0510000 - Suprvsn and Engrng - Steam Maint (Reclass #1 to ECRC 0510100)]</t>
  </si>
  <si>
    <t xml:space="preserve">     CQ:[0511000 - Maint of Structures - Steam]</t>
  </si>
  <si>
    <t xml:space="preserve">     CR:[0512100 - Maint of Boiler Plant - Other]</t>
  </si>
  <si>
    <t xml:space="preserve">     CS:[0513100 - Maint of Electric Plant - Other]</t>
  </si>
  <si>
    <t xml:space="preserve">     CT:[0514000 - Maintenance - Misc Steam Plant]</t>
  </si>
  <si>
    <t xml:space="preserve">          CU:[510-515 - Total Steam Maintenance]</t>
  </si>
  <si>
    <t xml:space="preserve">          CV:[500-515 - Total Steam O&amp;M]</t>
  </si>
  <si>
    <t xml:space="preserve">     CW:[517-532 - Nuclear Operation &amp; Maintenance]</t>
  </si>
  <si>
    <t xml:space="preserve">     CX:[0517000 - Supervsn and Engnring - Nuc Oper]</t>
  </si>
  <si>
    <t xml:space="preserve">     CY:[0518530 - Diesel Unit Oil Cons - Nuc Oper]</t>
  </si>
  <si>
    <t xml:space="preserve">     CZ:[0519000 - Coolants and Water - Nuc Oper]</t>
  </si>
  <si>
    <t xml:space="preserve">     DA:[0520000 - Steam Expenses - Nuc Oper]</t>
  </si>
  <si>
    <t xml:space="preserve">     DB:[0523000 - Electric Expenses]</t>
  </si>
  <si>
    <t xml:space="preserve">     DC:[0524000 - Misc Expenses - Nuc Oper]</t>
  </si>
  <si>
    <t xml:space="preserve">     DD:[0528000 - Mtce Supv &amp; Engineering]</t>
  </si>
  <si>
    <t xml:space="preserve">     DE:[0529000 - Mtce of Structures]</t>
  </si>
  <si>
    <t xml:space="preserve">     DF:[0530000 - Mtce of Reactor Plt Equip]</t>
  </si>
  <si>
    <t xml:space="preserve">     DG:[0531100 - Maint Elec Plant - NUC]</t>
  </si>
  <si>
    <t xml:space="preserve">     DH:[0532100 - Maint Misc Nuclear Plt - Other]</t>
  </si>
  <si>
    <t xml:space="preserve">          DI:[517-532 - Total Nuclear Operation &amp; Maintenance]</t>
  </si>
  <si>
    <t xml:space="preserve">     DJ:[546-550 - Other Production Operation]</t>
  </si>
  <si>
    <t xml:space="preserve">     DK:[0546000 - Suprvsn and Enginring - Ct Oper]</t>
  </si>
  <si>
    <t xml:space="preserve">     DL:[0547101 - Natural Gas CC]</t>
  </si>
  <si>
    <t xml:space="preserve">     DM:[0547150 - Natural Gas Handling - Ct]</t>
  </si>
  <si>
    <t xml:space="preserve">     DN:[0548020 - Ammonia - Qualifying]</t>
  </si>
  <si>
    <t xml:space="preserve">     DO:[0548100 - Generation Expenses - Other Ct]</t>
  </si>
  <si>
    <t xml:space="preserve">     DP:[0548110 - Operation of Energy Storage Eq]</t>
  </si>
  <si>
    <t xml:space="preserve">     DQ:[0548200 - Prime Movers - Generators - Ct]</t>
  </si>
  <si>
    <t xml:space="preserve">     DR:[0549000 - Misc - Power Generation Expenses]</t>
  </si>
  <si>
    <t xml:space="preserve">     DS:[0550220 - Solar Rent]</t>
  </si>
  <si>
    <t xml:space="preserve">          DT:[546-550 - Total Other Production Operation]</t>
  </si>
  <si>
    <t xml:space="preserve">     DU:[551-554 - Other Production Maintenance]</t>
  </si>
  <si>
    <t xml:space="preserve">     DV:[0402000 - Gas Production Maint]</t>
  </si>
  <si>
    <t xml:space="preserve">     DW:[0551000 - Suprvsn and Enginring - Ct Maint]</t>
  </si>
  <si>
    <t xml:space="preserve">     DX:[0551220 - Solar: Maint Supv &amp; Eng]</t>
  </si>
  <si>
    <t xml:space="preserve">     DY:[0552000 - Maintenance of Structures - Ct]</t>
  </si>
  <si>
    <t xml:space="preserve">     DZ:[0552220 - Solar Mtce of Structures]</t>
  </si>
  <si>
    <t xml:space="preserve">     EA:[0553000 - Maint - Gentg and Elect Equip - Ct]</t>
  </si>
  <si>
    <t xml:space="preserve">     EB:[0554000 - Misc Power Generation Plant - Ct]</t>
  </si>
  <si>
    <t xml:space="preserve">     EC:[0554000 - Reclass Reedy Creek from Steam Prod Maint to 554 Other Prod Maint]</t>
  </si>
  <si>
    <t xml:space="preserve">     ED:[0554100 - Other Production Maintenance]</t>
  </si>
  <si>
    <t xml:space="preserve">     EE:[0554220 - Solar: Maint Misc Gen Plt]</t>
  </si>
  <si>
    <t xml:space="preserve">          EF:[551-554 - Total Other Production Maintenance]</t>
  </si>
  <si>
    <t xml:space="preserve">          EG:[546-554 - Total Other Production O&amp;M]</t>
  </si>
  <si>
    <t xml:space="preserve">     EH:[555-557 - Other Power Supply]</t>
  </si>
  <si>
    <t xml:space="preserve">     EI:[0555211 - Purchase - Electricity]</t>
  </si>
  <si>
    <t xml:space="preserve">     EJ:[0556000 - System Cnts &amp; Load Dispatching]</t>
  </si>
  <si>
    <t xml:space="preserve">     EK:[0557000 - Other Expenses - Oper]</t>
  </si>
  <si>
    <t xml:space="preserve">          EL:[555-557 - Total Other Power Supply]</t>
  </si>
  <si>
    <t xml:space="preserve">     EM:[535-545 - Hydraulic Operation &amp; Maintenance]</t>
  </si>
  <si>
    <t xml:space="preserve">     EN:[0535000 - Supervision &amp; Engrng - Hydro]</t>
  </si>
  <si>
    <t xml:space="preserve">     EO:[0538100 - Electric Expenses - Other - Hydro]</t>
  </si>
  <si>
    <t xml:space="preserve">     EP:[0540000 - Hydro]</t>
  </si>
  <si>
    <t xml:space="preserve">     EQ:[0542000 - Mtce of Structures - Hydro]</t>
  </si>
  <si>
    <t xml:space="preserve">     ER:[0543000 - Maint Reservoir Dam &amp; Waterway]</t>
  </si>
  <si>
    <t xml:space="preserve">     ES:[0544000 - Maint of electric Plant Hydro]</t>
  </si>
  <si>
    <t xml:space="preserve">     ET:[0545100 - Maint Misc Hydraulic Plant]</t>
  </si>
  <si>
    <t xml:space="preserve">          EU:[535-545 - Total Hydraulic O&amp;M]</t>
  </si>
  <si>
    <t xml:space="preserve">     EV:[Fuel Handling]</t>
  </si>
  <si>
    <t xml:space="preserve">     EW:[0501150 - Coal Handling]</t>
  </si>
  <si>
    <t xml:space="preserve">     EX:[0501350 - Oil Handling Expense]</t>
  </si>
  <si>
    <t xml:space="preserve">     EY:[0518600 - Nuclear Fuel Disposal Cost]</t>
  </si>
  <si>
    <t xml:space="preserve">     EZ:[0547300 - Fuel Handling and Testing - Ct]</t>
  </si>
  <si>
    <t xml:space="preserve">     FA:[0553220 - Solar: Maint Gen &amp; Elect Plt]</t>
  </si>
  <si>
    <t xml:space="preserve">     FB:[0557450 - Commissions/Brokerage Expense]</t>
  </si>
  <si>
    <t xml:space="preserve">     FC:[0807000 - Gas Purchased Expenses]</t>
  </si>
  <si>
    <t xml:space="preserve">     FD:[0823000 - Storage-Gas Losses]</t>
  </si>
  <si>
    <t xml:space="preserve">     FE:[0880000 - Gas Distribution - Other Exp.]</t>
  </si>
  <si>
    <t xml:space="preserve">          FF:[Total Fuel Handling]</t>
  </si>
  <si>
    <t xml:space="preserve">     FG:[500-545 - Total Production O&amp;M - Base Recoverable]</t>
  </si>
  <si>
    <t xml:space="preserve">     FH:[560-567 - Transmission  Operation]</t>
  </si>
  <si>
    <t xml:space="preserve">     FI:[560 - Supervision &amp; Engineering]</t>
  </si>
  <si>
    <t xml:space="preserve">     FJ:[0560000 - Supervsn and Engrng - Trans Oper]</t>
  </si>
  <si>
    <t xml:space="preserve">          FK:[560 - Total Supervision &amp; Engineering]</t>
  </si>
  <si>
    <t xml:space="preserve">     FL:[561 - Load Dispatching]</t>
  </si>
  <si>
    <t xml:space="preserve">     FM:[0561100 - Load Dispatch - Reliability]</t>
  </si>
  <si>
    <t xml:space="preserve">     FN:[0561200 - Load Dispatch - MnitorandOprtrnsys]</t>
  </si>
  <si>
    <t xml:space="preserve">     FO:[0561300 - Load Dispatch - TranssvcandSch]</t>
  </si>
  <si>
    <t xml:space="preserve">     FP:[0561500 - Reliability Planning and Stdsdev]</t>
  </si>
  <si>
    <t xml:space="preserve">     FQ:[0561600 - Trans Svc Studios]</t>
  </si>
  <si>
    <t xml:space="preserve">     FR:[0561601 - Trans Study Reimbursement]</t>
  </si>
  <si>
    <t xml:space="preserve">     FS:[0561700 - Generation Interconnect Studies]</t>
  </si>
  <si>
    <t xml:space="preserve">     FT:[0561701 - Interconnection Study Reimbursement]</t>
  </si>
  <si>
    <t xml:space="preserve">          FU:[561 - Total Load Dispatching]</t>
  </si>
  <si>
    <t xml:space="preserve">     FV:[562 - Station Expenses]</t>
  </si>
  <si>
    <t xml:space="preserve">     FW:[0562000 - Station Expenses]</t>
  </si>
  <si>
    <t xml:space="preserve">          FX:[562 - Total Station Expenses]</t>
  </si>
  <si>
    <t xml:space="preserve">     FY:[563 - Overhead Line Expenses]</t>
  </si>
  <si>
    <t xml:space="preserve">     FZ:[0563000 - Overhead Line Expenses - Trans]</t>
  </si>
  <si>
    <t xml:space="preserve">          GA:[563 - Total Overhead Line Expenses]</t>
  </si>
  <si>
    <t xml:space="preserve">     GB:[565 - Transmission by Other - RTO]</t>
  </si>
  <si>
    <t xml:space="preserve">     GC:[0565000 - Transm of Elec By Others]</t>
  </si>
  <si>
    <t xml:space="preserve">     GD:[0565016 - I/C Joint Dispatch]</t>
  </si>
  <si>
    <t xml:space="preserve">          GE:[565 - Total Transmission by Other - RTO]</t>
  </si>
  <si>
    <t xml:space="preserve">     GF:[566 - Misc. Trans Exp - Other]</t>
  </si>
  <si>
    <t xml:space="preserve">     GG:[0566000 - Misc Trans Exp - Total]</t>
  </si>
  <si>
    <t xml:space="preserve">     GH:[0566100 - Misc Trans Lines Rated]</t>
  </si>
  <si>
    <t xml:space="preserve">          GI:[566 - Total Misc Trans Exp - Other]</t>
  </si>
  <si>
    <t xml:space="preserve">     GJ:[567 - Substation]</t>
  </si>
  <si>
    <t xml:space="preserve">     GK:[0567000 - Rents Trans Oper]</t>
  </si>
  <si>
    <t xml:space="preserve">          GL:[567 - Total Substation]</t>
  </si>
  <si>
    <t xml:space="preserve">     GM:[560-567 - Total Transmission Operaton]</t>
  </si>
  <si>
    <t xml:space="preserve">     GN:[568-574 - Transmission Maintenance]</t>
  </si>
  <si>
    <t xml:space="preserve">     GO:[568 - Supervsn and Engrng - Trans Maint]</t>
  </si>
  <si>
    <t xml:space="preserve">     GP:[0568000 - Suprvsn and Engrng - Trans Maint]</t>
  </si>
  <si>
    <t xml:space="preserve">          GQ:[568 - Total Suprvsn and Engrng - Trans Maint]</t>
  </si>
  <si>
    <t xml:space="preserve">     GR:[569 - Structures]</t>
  </si>
  <si>
    <t xml:space="preserve">     GS:[0569000 - Maint of Structures - Trans]</t>
  </si>
  <si>
    <t xml:space="preserve">     GT:[0569100 - Maint of Computer Hardware]</t>
  </si>
  <si>
    <t xml:space="preserve">     GU:[0569200 - Maint of Computer Software]</t>
  </si>
  <si>
    <t xml:space="preserve">     GV:[0569300 - Maint of Communication Equipment]</t>
  </si>
  <si>
    <t xml:space="preserve">          GW:[569 - Total Structures]</t>
  </si>
  <si>
    <t xml:space="preserve">     GX:[570 - Station Equipment Trans]</t>
  </si>
  <si>
    <t xml:space="preserve">     GY:[0570100 - Maint Stat Equip - Other_Trans]</t>
  </si>
  <si>
    <t xml:space="preserve">     GZ:[0570200 - Main - Cir Brkrs Trnsf Mtrs - Trans]</t>
  </si>
  <si>
    <t xml:space="preserve">          HA:[570 - Total Station Equipment Trans]</t>
  </si>
  <si>
    <t xml:space="preserve">     HB:[571 - Maint. of Overhead Lines - Trans]</t>
  </si>
  <si>
    <t xml:space="preserve">     HC:[0571000 - Maint of Overhead Lines - Trans]</t>
  </si>
  <si>
    <t xml:space="preserve">          HD:[571 - Total Maint of Overhead Lines - Trans]</t>
  </si>
  <si>
    <t xml:space="preserve">     HE:[572 - Maint of Underground Lines]</t>
  </si>
  <si>
    <t xml:space="preserve">     HF:[0572000 - Maint of Underground Lines]</t>
  </si>
  <si>
    <t xml:space="preserve">          HG:[572 - Total Maint of Underground Lines]</t>
  </si>
  <si>
    <t xml:space="preserve">     HH:[573 - Maint of Misc Transm Plant]</t>
  </si>
  <si>
    <t xml:space="preserve">     HI:[0573000 - Maint of Misc Transm Plant]</t>
  </si>
  <si>
    <t xml:space="preserve">          HJ:[573 - Total Maint of Misc Transm Plant]</t>
  </si>
  <si>
    <t xml:space="preserve">     HK:[568-574 - Total Transmission Maintenance]</t>
  </si>
  <si>
    <t xml:space="preserve">     HL:[560-574 - Total Transmission O&amp;M]</t>
  </si>
  <si>
    <t xml:space="preserve">     HM:[580-589 - Distribution Operation]</t>
  </si>
  <si>
    <t xml:space="preserve">     HN:[580 - Supervision &amp; Engineering - Dist]</t>
  </si>
  <si>
    <t xml:space="preserve">     HO:[0580000 - Supervsn and Engring - Dist Oper]</t>
  </si>
  <si>
    <t xml:space="preserve">     HP:[0870000 _ Dist Sys Ops - Supv/Eng]</t>
  </si>
  <si>
    <t xml:space="preserve">     HQ:[0852000 - Communication System Expenses]</t>
  </si>
  <si>
    <t xml:space="preserve">          HR:[580 - Total Supervison &amp; Engineering - Dist]</t>
  </si>
  <si>
    <t xml:space="preserve">     HS:[581 - Load Dispatching - Dist]</t>
  </si>
  <si>
    <t xml:space="preserve">     HT:[0581004 - Load Dispatch-Dist of Elec]</t>
  </si>
  <si>
    <t xml:space="preserve">          HU:[581 -Total Load Dispatching - Dist]</t>
  </si>
  <si>
    <t xml:space="preserve">     HV:[582 - Station Expenses]</t>
  </si>
  <si>
    <t xml:space="preserve">     HW:[0582100 - Station Expenses - Other - Dist]</t>
  </si>
  <si>
    <t xml:space="preserve">     HX:[0582200 - Relays and Meters - Dist]</t>
  </si>
  <si>
    <t xml:space="preserve">          HY:[582 - Total Station Expenses]</t>
  </si>
  <si>
    <t xml:space="preserve">     HZ:[583 - Overhead Line Expenses]</t>
  </si>
  <si>
    <t xml:space="preserve">     IA:[0583100 - Overhead Line Exps - Other Dist]</t>
  </si>
  <si>
    <t xml:space="preserve">     IB:[0583200 - Transf Set Rem Reset Test - Dist]</t>
  </si>
  <si>
    <t xml:space="preserve">          IC:[583 - Total Overhead Line Expenses]</t>
  </si>
  <si>
    <t xml:space="preserve">     ID:[584 - Underground Line Expenses - Dist]</t>
  </si>
  <si>
    <t xml:space="preserve">     IE:[0584000 - Underground Line Expenses - Dist]</t>
  </si>
  <si>
    <t xml:space="preserve">     IG:[0584110 - Operation of Energy Storage Eq]</t>
  </si>
  <si>
    <t xml:space="preserve">          IH:[584 -Total Underground Line Expenses - Dist]</t>
  </si>
  <si>
    <t xml:space="preserve">     II:[585 - Street Lighting &amp; Signal System]</t>
  </si>
  <si>
    <t xml:space="preserve">     IJ:[0585000 - St Lghtng and Sgnl Systm - Dist]</t>
  </si>
  <si>
    <t xml:space="preserve">          IK:[585 - Total Street Lighting &amp; Signal System]</t>
  </si>
  <si>
    <t xml:space="preserve">     IL:[586 - Meter Expenses - Dist]</t>
  </si>
  <si>
    <t xml:space="preserve">     IM:[0586000 - Meter Expenses - Dist]</t>
  </si>
  <si>
    <t xml:space="preserve">          IN:[586 - Total Meter Expenses - Dist]</t>
  </si>
  <si>
    <t xml:space="preserve">     IO:[587 - Customer Installation - Dist]</t>
  </si>
  <si>
    <t xml:space="preserve">     IP:[0587xxx - EV Charger Credit]</t>
  </si>
  <si>
    <t xml:space="preserve">     IQ:[0587000 - Cust Install Exp - Other Dist]</t>
  </si>
  <si>
    <t xml:space="preserve">          IR:[587 - Total Customer Installation - Dist]</t>
  </si>
  <si>
    <t xml:space="preserve">     IS:[588 - Miscellaneous Distribution Other]</t>
  </si>
  <si>
    <t xml:space="preserve">     IT:[0588100 - Misc Distribution Exp - Other]</t>
  </si>
  <si>
    <t xml:space="preserve">     IU:[0588100 - Misc Distribution Exp - Other (Extra Line to pick up SPP Distribution ]</t>
  </si>
  <si>
    <t xml:space="preserve">     IV:[0588700 - Intcon Study Costs (D)]</t>
  </si>
  <si>
    <t xml:space="preserve">          IW:[588 - Total Miscellaneous Distribution Other]</t>
  </si>
  <si>
    <t xml:space="preserve">     IX:[589 - Rents - Dist Oper]</t>
  </si>
  <si>
    <t xml:space="preserve">     IY:[0589000 - Rents - Dist Oper]</t>
  </si>
  <si>
    <t xml:space="preserve">          IZ:[589 - Total Rents - Dist Oper]</t>
  </si>
  <si>
    <t xml:space="preserve">     JA:[580-589 - Total Distribution Operation]</t>
  </si>
  <si>
    <t xml:space="preserve">     JB:[590-598 - Distribution Maintenance]</t>
  </si>
  <si>
    <t xml:space="preserve">     JC:[590 - Supervision &amp; Engineering - Dist Maint]</t>
  </si>
  <si>
    <t xml:space="preserve">     JD:[0590000 - Supervsn and Engrng - Dist Maint]</t>
  </si>
  <si>
    <t xml:space="preserve">          JE:[590 - Total Supervision &amp; Engineering - Dist Maint]</t>
  </si>
  <si>
    <t xml:space="preserve">     JF:[591 - Structures Maintenance - Dist]</t>
  </si>
  <si>
    <t xml:space="preserve">     JG:[0591000 - Maintenance of Structures - Dist]</t>
  </si>
  <si>
    <t xml:space="preserve">     JH:[0591200 - Coal Purchase Acctg Adj]</t>
  </si>
  <si>
    <t xml:space="preserve">          JI:[591 - Total Structures Maintenance - Dist]</t>
  </si>
  <si>
    <t xml:space="preserve">     JJ:[592 - Station Equipment - Dist]</t>
  </si>
  <si>
    <t xml:space="preserve">     JK:[0592100 - Maint Station Equip - Other - Dist]</t>
  </si>
  <si>
    <t xml:space="preserve">     JL:[0592110 - Maintenance of Energy Storage]</t>
  </si>
  <si>
    <t xml:space="preserve">     JM:[0592200 - Cir Breakers Trnsf Meters Relay - Dist]</t>
  </si>
  <si>
    <t xml:space="preserve">          JN:[592 - Total Station Equipment Dist]</t>
  </si>
  <si>
    <t xml:space="preserve">     JO:[593 - Overhead Lines (Tree Trim)]</t>
  </si>
  <si>
    <t xml:space="preserve">     JP:[0593000 - Maint Overhd Lines - Other - Dist]</t>
  </si>
  <si>
    <t xml:space="preserve">     JQ:[0593100 - Right of Way Mtce - Dist]</t>
  </si>
  <si>
    <t xml:space="preserve">          JR:[593 - Total Overhead Lines (Tree Trim)]</t>
  </si>
  <si>
    <t xml:space="preserve">     JS:[594 - Underground Lines Maint - Dist]</t>
  </si>
  <si>
    <t xml:space="preserve">     JT:[0594000 - Maint - Underground Lines - Dist]</t>
  </si>
  <si>
    <t xml:space="preserve">          JU:[594 - Total Underground Lines Maint - Dist]</t>
  </si>
  <si>
    <t xml:space="preserve">     JV:[595 - Line Transformers - OH]</t>
  </si>
  <si>
    <t xml:space="preserve">     JW:[0595100 - Maint Lines Transfrs - Other - Dist]</t>
  </si>
  <si>
    <t xml:space="preserve">     JX:[0595200 - Cir Brkrs Transf Capcitrs - Dist]</t>
  </si>
  <si>
    <t xml:space="preserve">          JY:[595 - Total Line Transformers - Overhead]</t>
  </si>
  <si>
    <t xml:space="preserve">     JZ:[596 - Streetlighting &amp; Signal System Maint - Dist]</t>
  </si>
  <si>
    <t xml:space="preserve">     KA:[0596000 - Maint - Streetlightng/Signl - Dist]</t>
  </si>
  <si>
    <t xml:space="preserve">          KB:[596 - Total Streetlighting &amp; Signal System Maint - Dist]</t>
  </si>
  <si>
    <t xml:space="preserve">     KC:[597 - Meters Maint - Dist]</t>
  </si>
  <si>
    <t xml:space="preserve">     KD:[0597000 - Maintenance of Meters - Dist]</t>
  </si>
  <si>
    <t xml:space="preserve">          KE:[597 - Total Meters Maint - Dist]</t>
  </si>
  <si>
    <t xml:space="preserve">     KF:[598 - Miscellaneous Maint - Dist]</t>
  </si>
  <si>
    <t xml:space="preserve">     KG:[0598100 - Main Misc Dist Plt - Other - Dist]</t>
  </si>
  <si>
    <t xml:space="preserve">          KH:[598 -Total  Miscellaneous Maint - Dist]</t>
  </si>
  <si>
    <t xml:space="preserve">     KI:[590-598 - Total Distribution Maintenance]</t>
  </si>
  <si>
    <t xml:space="preserve">     KJ:[580-598 - Total Distribution O&amp;M]</t>
  </si>
  <si>
    <t xml:space="preserve">     KK:[599 - Other Misc Expense]</t>
  </si>
  <si>
    <t xml:space="preserve">     KL:[0599005 - Equipment Rental]</t>
  </si>
  <si>
    <t xml:space="preserve">     KM:[0599023 Other Miscellaneous Expenses]</t>
  </si>
  <si>
    <t xml:space="preserve">          KN:[599 - Total Other Misc Expense]</t>
  </si>
  <si>
    <t xml:space="preserve">     KO:[901-905 - Customer Accounts]</t>
  </si>
  <si>
    <t xml:space="preserve">     KP:[901 - Supervision - Cust Accts]</t>
  </si>
  <si>
    <t xml:space="preserve">     KQ:[0901000 - Supervision - Cust Accts]</t>
  </si>
  <si>
    <t xml:space="preserve">          KR:[901 - Total Supervision - Cust Accts]</t>
  </si>
  <si>
    <t xml:space="preserve">     KS:[902 - Meter Reading]</t>
  </si>
  <si>
    <t xml:space="preserve">     KT:[0902000 - Meter Reading]</t>
  </si>
  <si>
    <t xml:space="preserve">          KU:[902 - Total Meter Reading]</t>
  </si>
  <si>
    <t xml:space="preserve">     KV:[903 - Customer Records &amp; Collection]</t>
  </si>
  <si>
    <t xml:space="preserve">     KW:[0903000 - Cust Records and Collection Exp]</t>
  </si>
  <si>
    <t xml:space="preserve">     KX:[0903100 - Cust Contracts and Orders - Local]</t>
  </si>
  <si>
    <t xml:space="preserve">     KY:[0903200 - Cust Billing and Acct]</t>
  </si>
  <si>
    <t xml:space="preserve">     KZ:[0903250 - Customer Billing Common]</t>
  </si>
  <si>
    <t xml:space="preserve">     LA:[0903300 - Cust Collecting - Local]</t>
  </si>
  <si>
    <t xml:space="preserve">     LB:[0903400 - Cust Receiv and Collect Exp - Edp]</t>
  </si>
  <si>
    <t xml:space="preserve">     LC:[0903750 - Common Operating - Cust Accts]</t>
  </si>
  <si>
    <t xml:space="preserve">          LD:[903 - Total Customer Records &amp; Collections]</t>
  </si>
  <si>
    <t xml:space="preserve">     LE:[904 - Uncollectible]</t>
  </si>
  <si>
    <t xml:space="preserve">     LF:[0904000 - Uncollectible Accounts]</t>
  </si>
  <si>
    <t xml:space="preserve">     LG:[0904001 - Bad Debt Expense]</t>
  </si>
  <si>
    <t xml:space="preserve">          LH:[904 - Total Uncollectible]</t>
  </si>
  <si>
    <t xml:space="preserve">     LI:[905 - Misc. Customer Accounts]</t>
  </si>
  <si>
    <t xml:space="preserve">     LJ:[0905000 - Misc Customer Accts Expenses]</t>
  </si>
  <si>
    <t xml:space="preserve">     LK:[905 - Misc. Customer Accounts]</t>
  </si>
  <si>
    <t xml:space="preserve">          LL:[901-905 - Total Customer Accounts]</t>
  </si>
  <si>
    <t xml:space="preserve">     LM:[906-910 - Customer Service &amp; Informational]</t>
  </si>
  <si>
    <t xml:space="preserve">     LN:[907 - Supervision]</t>
  </si>
  <si>
    <t xml:space="preserve">     LO:[0907000 - Supervision]</t>
  </si>
  <si>
    <t xml:space="preserve">          LP:[907 - Total Supervision]</t>
  </si>
  <si>
    <t xml:space="preserve">     LQ:[908 - Customer Assistance]</t>
  </si>
  <si>
    <t xml:space="preserve">     LR:[0908120 - Cust Assist Exp - Residential]</t>
  </si>
  <si>
    <t xml:space="preserve">     LS:[0908140 - Economic Development]</t>
  </si>
  <si>
    <t xml:space="preserve">     LT:[0908150 - Commer/Indust Assistance Exp]</t>
  </si>
  <si>
    <t xml:space="preserve">     LU:[0908160 - Cust Assist Exp - General]</t>
  </si>
  <si>
    <t xml:space="preserve">          LV:[908 - Total Customer Assistance]</t>
  </si>
  <si>
    <t xml:space="preserve">     LW:[909- Informational and Instructional Advertising]</t>
  </si>
  <si>
    <t xml:space="preserve">     LX:[0909650 - Misc Advertising Expenses]</t>
  </si>
  <si>
    <t xml:space="preserve">          LY:[909 - Total Informational and Instructional Advertising]</t>
  </si>
  <si>
    <t xml:space="preserve">     LZ:[910 - Misc. Customer Service and Informational Expenses]</t>
  </si>
  <si>
    <t xml:space="preserve">     MA:[0910000 - Misc Cust Serv/Inform Exp]</t>
  </si>
  <si>
    <t xml:space="preserve">     MB:[0910100 - Exp - Rs Reg Prod/Svces - Cstaccts (Reclass From 440 for EVOP Cr and 9]</t>
  </si>
  <si>
    <t xml:space="preserve">          MC:[910 - Total  Misc. Customer Service and Informational Expenses]</t>
  </si>
  <si>
    <t xml:space="preserve">     MD:[906-910 - Total Customer Service &amp; Informational]</t>
  </si>
  <si>
    <t xml:space="preserve">     ME:[911-917 - Sales Expenses]</t>
  </si>
  <si>
    <t xml:space="preserve">     MF:[911 - Supervision]</t>
  </si>
  <si>
    <t xml:space="preserve">     MG:[0911000 - Supervision]</t>
  </si>
  <si>
    <t xml:space="preserve">          MH:[911 - Total Supervision]</t>
  </si>
  <si>
    <t xml:space="preserve">     MI:[912 - Demonstrating and Selling Expenses]</t>
  </si>
  <si>
    <t xml:space="preserve">     MJ:[0912000 - Demonstrating and Selling Exp]</t>
  </si>
  <si>
    <t xml:space="preserve">     MK:[09120000 - Adjustment to Reduce Transportation Electric in 2027]</t>
  </si>
  <si>
    <t xml:space="preserve">     ML:[0912100 - Demonstration &amp; Sell-Proj Supt]</t>
  </si>
  <si>
    <t xml:space="preserve">     MM:[0912200 - EV Employee Incentive]</t>
  </si>
  <si>
    <t xml:space="preserve">     MN:[0912300 - Economic Development Discount]</t>
  </si>
  <si>
    <t xml:space="preserve">          MO:[912 - Total Demonstrating and Selling Expenses]</t>
  </si>
  <si>
    <t xml:space="preserve">     MP:[913 - Advertising Expenses]</t>
  </si>
  <si>
    <t xml:space="preserve">     MQ:[0913001 - Advertising Expense]</t>
  </si>
  <si>
    <t xml:space="preserve">          MR:[913 - Total Advertising Expenses]</t>
  </si>
  <si>
    <t xml:space="preserve">     MS:[916 - Miscellaneous Sales Expenses]</t>
  </si>
  <si>
    <t xml:space="preserve">     MT:[0916000 - Misc Sales Expense]</t>
  </si>
  <si>
    <t xml:space="preserve">          MU:[916 - Total Miscellaneous Sales Expenses]</t>
  </si>
  <si>
    <t xml:space="preserve">     MV:[911-917 - Total Sales Expenses]</t>
  </si>
  <si>
    <t>MW:[]</t>
  </si>
  <si>
    <t xml:space="preserve">     MX:[0824000 - Other Expenses - Stg (Gas Operating Exp)]</t>
  </si>
  <si>
    <t xml:space="preserve">     MY:[920-935 - Administrative and General]</t>
  </si>
  <si>
    <t xml:space="preserve">     MZ:[920 - Administrative and General Salaries]</t>
  </si>
  <si>
    <t xml:space="preserve">     NA:[0920000 - A and G Salaries]</t>
  </si>
  <si>
    <t xml:space="preserve">     NB:[0920000 - Vision Florida Deferred O&amp;M (Salaries)]</t>
  </si>
  <si>
    <t xml:space="preserve">     NC:[0920001 - SC O&amp;M Labor Deferral]</t>
  </si>
  <si>
    <t xml:space="preserve">     ND:[0920100 - Salaries &amp; Wages - Proj Supt]</t>
  </si>
  <si>
    <t xml:space="preserve">     NE:[0920300 - Project Development Labor]</t>
  </si>
  <si>
    <t xml:space="preserve">     NF:[0920980 - A and G Salaries for Corp]</t>
  </si>
  <si>
    <t xml:space="preserve">          NG:[920 - Total Administrative and General Salaries]</t>
  </si>
  <si>
    <t xml:space="preserve">     NH:[921 - Office Supplies and Expenses]</t>
  </si>
  <si>
    <t xml:space="preserve">     NI:[0921101 - Emp Exp NC]</t>
  </si>
  <si>
    <t xml:space="preserve">     NJ:[0921100 - Employee Expenses]</t>
  </si>
  <si>
    <t xml:space="preserve">     NK:[0921103 - Employee Exp WH]</t>
  </si>
  <si>
    <t xml:space="preserve">     NL:[0921110 - Relocation Exp]</t>
  </si>
  <si>
    <t xml:space="preserve">     NM:[0921150 - Gen Admin Related Party]</t>
  </si>
  <si>
    <t xml:space="preserve">     NN:[0921200 - Office Expenses]</t>
  </si>
  <si>
    <t xml:space="preserve">     NO:[0921300 - Telephone and Telegraph Exp]</t>
  </si>
  <si>
    <t xml:space="preserve">     NP:[0921400 - Computer Services Expenses]</t>
  </si>
  <si>
    <t xml:space="preserve">     NQ:[0921540 - Computer Rent (Go Only)]</t>
  </si>
  <si>
    <t xml:space="preserve">     NR:[0921600 - Other]</t>
  </si>
  <si>
    <t xml:space="preserve">     NS:[0921610 - Inventory Adjustment]</t>
  </si>
  <si>
    <t xml:space="preserve">     NT:[0921900 - Office Supply &amp; Exp - Partner]</t>
  </si>
  <si>
    <t xml:space="preserve">     NU:[0921980 - Office Supplies and Expenses]</t>
  </si>
  <si>
    <t xml:space="preserve">          NV:[921 - Total Office Supplies and Expenses]</t>
  </si>
  <si>
    <t xml:space="preserve">     NW:[922 - Administrative Expenses Transferred - Credit]</t>
  </si>
  <si>
    <t xml:space="preserve">     NX:[0922000 - Admin Exp Transfer]</t>
  </si>
  <si>
    <t xml:space="preserve">     NY:[0922100 - Admin Exp Transf-Construction]</t>
  </si>
  <si>
    <t xml:space="preserve">     NZ:[0922200 - Admin Exp Transfer - Nonutility]</t>
  </si>
  <si>
    <t xml:space="preserve">          OA:[922 - Total Admin Expenses Transferred - Credit]</t>
  </si>
  <si>
    <t xml:space="preserve">     OB:[923 - Outside Services Employed]</t>
  </si>
  <si>
    <t xml:space="preserve">     OC:[0923000 - Outside Services Employed]</t>
  </si>
  <si>
    <t xml:space="preserve">     OD:[0923100 - Outside Services - NCRC]</t>
  </si>
  <si>
    <t xml:space="preserve">     OE:[0923980 - Outside Services Employee and]</t>
  </si>
  <si>
    <t xml:space="preserve">          OF:[923 - Total Outside Services Employed]</t>
  </si>
  <si>
    <t xml:space="preserve">     OG:[924 - Property Insurance]</t>
  </si>
  <si>
    <t xml:space="preserve">     OH:[0924000 - Property Insurance]</t>
  </si>
  <si>
    <t>OI:[0924100 - Admin - EH&amp;S Expense]</t>
  </si>
  <si>
    <t xml:space="preserve">     OJ:[0924110 - Admin - Insurance Expense]</t>
  </si>
  <si>
    <t xml:space="preserve">     OK:[0924050 - Intercompany Property Insurance Exp]</t>
  </si>
  <si>
    <t xml:space="preserve">     OL:[0924980 - Property Insurance For Corp.]</t>
  </si>
  <si>
    <t xml:space="preserve">          OM:[924 - Total Property Insurance]</t>
  </si>
  <si>
    <t xml:space="preserve">     ON:[924 - Storm Expense]</t>
  </si>
  <si>
    <t xml:space="preserve">     OO:[0924200 - Recoverable Storm Damage Exp (In Budget/Actuals)]</t>
  </si>
  <si>
    <t xml:space="preserve">     OP:[0924200  - Recoverable Storm Damage Exp (Not in Budget)]</t>
  </si>
  <si>
    <t xml:space="preserve">          OQ:[Subtotal for Recoverable Storm Damage (combines budget &amp; not in budget)]</t>
  </si>
  <si>
    <t xml:space="preserve">     OS:[0924200 - Recoverable Storm Damage Exp (OATT Not InBudg)]</t>
  </si>
  <si>
    <t xml:space="preserve">     OT:[0924200 - Recoverable Storm Damage Exp (OATT InBudg)]</t>
  </si>
  <si>
    <t xml:space="preserve">          OU:[0924.2 Sub-total Recoverable Storm Damage Exp (OATT)]</t>
  </si>
  <si>
    <t xml:space="preserve">          OV:[924 - Total Storm Damage]</t>
  </si>
  <si>
    <t xml:space="preserve">     OW:[925 - Injuries and Damages]</t>
  </si>
  <si>
    <t xml:space="preserve">     OX:[0925000 - Injuries and Damages]</t>
  </si>
  <si>
    <t xml:space="preserve">     OY:[0925051 - Intercompany Gen Liab Expense]</t>
  </si>
  <si>
    <t xml:space="preserve">     OZ:[0925052 - Inter-Co Worker Comp Insur Exp]</t>
  </si>
  <si>
    <t xml:space="preserve">     PA:[0925200 - Injuries and Damages - Other]</t>
  </si>
  <si>
    <t xml:space="preserve">     PB:[0925300 - Environmental Inj &amp; Damages]</t>
  </si>
  <si>
    <t xml:space="preserve">     PC:[0925980 - Injuries and Damages For Corp.]</t>
  </si>
  <si>
    <t xml:space="preserve">          PD:[925 - Total Injuries and Damages]</t>
  </si>
  <si>
    <t xml:space="preserve">     PE:[926 - Employee Pensions and Benefits]</t>
  </si>
  <si>
    <t xml:space="preserve">     PF:[0926000 - Empl Pensions and Benefits]</t>
  </si>
  <si>
    <t xml:space="preserve">     PG:[0926001 - Payroll Burden Contra]</t>
  </si>
  <si>
    <t xml:space="preserve">     PH:[0926420 - Employee Tuition Refund]</t>
  </si>
  <si>
    <t xml:space="preserve">     PI:[0926430 - Employees'Recreation Expense]</t>
  </si>
  <si>
    <t xml:space="preserve">     PJ:[0926490 - Other Employee Benefits]</t>
  </si>
  <si>
    <t xml:space="preserve">     PK:[0457700 - Allocated Employee Benefits Offset]</t>
  </si>
  <si>
    <t xml:space="preserve">     PL:[0926600 - Employee Benefits - Transferred]</t>
  </si>
  <si>
    <t xml:space="preserve">     PM:[0926999 - Pension Non-Service Costs (Governance)]</t>
  </si>
  <si>
    <t xml:space="preserve">     PN:[0926999 - Pension Accounting Adjustment - '22 8x4 Forecast]</t>
  </si>
  <si>
    <t xml:space="preserve">          PO:[926 - Total Employee Pensions and Benefits]</t>
  </si>
  <si>
    <t xml:space="preserve">     PP:[927 - Franchise Requirements]</t>
  </si>
  <si>
    <t xml:space="preserve">     PQ:[0927001 - General and Administration]</t>
  </si>
  <si>
    <t xml:space="preserve">          PR:[927 - Total Franchise Requirements]</t>
  </si>
  <si>
    <t xml:space="preserve">     PS:[928 - Regulatory Commission Expenses]</t>
  </si>
  <si>
    <t xml:space="preserve">     PT:[0928000 - Regulatory Expenses (Go)]</t>
  </si>
  <si>
    <t xml:space="preserve">     PU:[0928930 - Amort 2021 Rate Case Exp]</t>
  </si>
  <si>
    <t xml:space="preserve">          PV:[928 - Total Regulatory Commission Expenses]</t>
  </si>
  <si>
    <t xml:space="preserve">     PW:[929 - Duplicate Charges - Credit]</t>
  </si>
  <si>
    <t xml:space="preserve">     PX:[0929000 - Duplicate Chrgs - Enrgy To Exp]</t>
  </si>
  <si>
    <t xml:space="preserve">     PY:[0929500 - Admin Exp Transf]</t>
  </si>
  <si>
    <t xml:space="preserve">          PZ:[929 - Total Duplicate Charges - Credit]</t>
  </si>
  <si>
    <t xml:space="preserve">     QA:[930 - Miscellaneous General Expenses]</t>
  </si>
  <si>
    <t xml:space="preserve">     QB:[0930150 - Miscellaneous Advertising Exp]</t>
  </si>
  <si>
    <t xml:space="preserve">     QC:[0930200 - Misc General Expenses]</t>
  </si>
  <si>
    <t xml:space="preserve">     QD:[0930210 - Industry Assn Dues]</t>
  </si>
  <si>
    <t xml:space="preserve">     QE:[0930220 - Exp of Servicing Securities]</t>
  </si>
  <si>
    <t xml:space="preserve">     QF:[0930230 - Dues To Various Organizations]</t>
  </si>
  <si>
    <t xml:space="preserve">     QG:[0930240 - Director'S Expenses]</t>
  </si>
  <si>
    <t xml:space="preserve">     QH:[0930250 - Buy\Sell Transf Employee Homes]</t>
  </si>
  <si>
    <t xml:space="preserve">     QI:[0930600 - Leased Circuit Charges - Other]</t>
  </si>
  <si>
    <t xml:space="preserve">     QJ:[0930700 - Research and Development]</t>
  </si>
  <si>
    <t xml:space="preserve">     QK:[0930891 - IC Misc. Expense VIE]</t>
  </si>
  <si>
    <t xml:space="preserve">     QL:[0930940 - General Expenses]</t>
  </si>
  <si>
    <t xml:space="preserve">          QM:[930 - Total Miscellaneous General Expenses]</t>
  </si>
  <si>
    <t xml:space="preserve">     QN:[931 - Rents]</t>
  </si>
  <si>
    <t xml:space="preserve">     QO:[0931001 - Rents - A and G]</t>
  </si>
  <si>
    <t xml:space="preserve">     QP:[0931003 - Lease Amortization Expense]</t>
  </si>
  <si>
    <t xml:space="preserve">     QQ:[0931004 - ProCo IC Lease Expense]</t>
  </si>
  <si>
    <t xml:space="preserve">     QR:[0931008 - A and G Rents IC]</t>
  </si>
  <si>
    <t xml:space="preserve">     QS:[0931100 - IC Oper. Rent Expenses]</t>
  </si>
  <si>
    <t xml:space="preserve">          QT:[931 - Total Rents]</t>
  </si>
  <si>
    <t xml:space="preserve">     QU:[935 - Maintenance of General Plant]</t>
  </si>
  <si>
    <t xml:space="preserve">     QV:[0935100 - Maint General Plant-Elec]</t>
  </si>
  <si>
    <t xml:space="preserve">     QW:[0935200 - Cust Infor and Computer Control]</t>
  </si>
  <si>
    <t xml:space="preserve">     QX:[0932000 - Maintenance of Gen Plant-Gas]</t>
  </si>
  <si>
    <t xml:space="preserve">          QY:[935 - Maintenance of General Plant]</t>
  </si>
  <si>
    <t xml:space="preserve">     QZ:[920-935 - Total Admin &amp; General  Expenses]</t>
  </si>
  <si>
    <t>RA:[500-599 &amp; 901-935 - Total O&amp;M Base Recoverable]</t>
  </si>
  <si>
    <t>RB:[Clause Recoverable O&amp;M]</t>
  </si>
  <si>
    <t xml:space="preserve">     RC:[ECCR]</t>
  </si>
  <si>
    <t xml:space="preserve">     RD:[0908000 - Cust Asset Exp-Conservation Programs - Recoverable]</t>
  </si>
  <si>
    <t xml:space="preserve">     RE:[0908001 - Current Month Deferral]</t>
  </si>
  <si>
    <t xml:space="preserve">     RF:[0908002 - Amort of Load Mgmt Switches]</t>
  </si>
  <si>
    <t xml:space="preserve">     RG:[0909000 - Info &amp; Instruc Adv-Conservation Prog - Rec]</t>
  </si>
  <si>
    <t xml:space="preserve">          RH:[Total ECCR]</t>
  </si>
  <si>
    <t xml:space="preserve">     RI:[ECRC]</t>
  </si>
  <si>
    <t xml:space="preserve">     RJ:[0500100 - Fossil Oper Superv - Recoverable]</t>
  </si>
  <si>
    <t xml:space="preserve">     RK:[0502400 - Fossil Steam Exp - Recoverable]</t>
  </si>
  <si>
    <t xml:space="preserve">     RL:[0506300 - Misc Fossil Power Expenses - Recoverable]</t>
  </si>
  <si>
    <t xml:space="preserve">     RM:[0510100 - Suprvsn and Engrng-Steam Maint]</t>
  </si>
  <si>
    <t xml:space="preserve">     RN:[0511200 - Maint of Structures Steam - Rec]</t>
  </si>
  <si>
    <t xml:space="preserve">     RO:[0512300 - Maint Of Boiler Plant-Other - Recoverable]</t>
  </si>
  <si>
    <t xml:space="preserve">     RP:[0513300 - Maint Of Electric Plant-Other - Recoverable]</t>
  </si>
  <si>
    <t xml:space="preserve">     RQ:[0514300 - Maintenance - Misc Steam Plant]</t>
  </si>
  <si>
    <t xml:space="preserve">     RR:[0549200 - CT Misc Power Expense - Recoverable]</t>
  </si>
  <si>
    <t xml:space="preserve">     RS:[0557995 - ECRC O&amp;M Def - Recoverable]</t>
  </si>
  <si>
    <t xml:space="preserve">     RT:[0557996 - Def Clean Coal]</t>
  </si>
  <si>
    <t xml:space="preserve">          RU:[ECRC Production Base Total]</t>
  </si>
  <si>
    <t xml:space="preserve">     RV:[0502010 - Ammonia Expense]</t>
  </si>
  <si>
    <t xml:space="preserve">     RW:[0502020 - Ammonia Qualifying]</t>
  </si>
  <si>
    <t xml:space="preserve">     RX:[0502030 - Urea - Qualifying]</t>
  </si>
  <si>
    <t xml:space="preserve">     RY:[0502040 - Cost of Lime]</t>
  </si>
  <si>
    <t xml:space="preserve">     RZ:[0502041 - Gypsum Rev - Exp Offset]</t>
  </si>
  <si>
    <t xml:space="preserve">     SA:[0502050 - Diabasic Acid - Qualifying]</t>
  </si>
  <si>
    <t xml:space="preserve">     SB:[0502070 - Gypsum - Qualifying]</t>
  </si>
  <si>
    <t xml:space="preserve">     SC:[0502082 - Re-emission Chem Exp - Reagent]</t>
  </si>
  <si>
    <t xml:space="preserve">     SD:[0502100 - Fossil Steam Exp - Other]</t>
  </si>
  <si>
    <t xml:space="preserve">     SE:[0502300 - Steam Oper-Caustic - FL]</t>
  </si>
  <si>
    <t xml:space="preserve">     SF:[0509000 - Emission Allowances]</t>
  </si>
  <si>
    <t xml:space="preserve">     SG:[0509030 - SO2 Emission Expense]</t>
  </si>
  <si>
    <t xml:space="preserve">     SH:[0509212- Annual NOx Emission Expense]</t>
  </si>
  <si>
    <t xml:space="preserve">     SI:[0553100 - CT Maint of Gen and Plant-Recoverable]</t>
  </si>
  <si>
    <t xml:space="preserve">          SJ:[ECRC Energy Total]</t>
  </si>
  <si>
    <t xml:space="preserve">     SK:[0573100 - Trans Maint-Misc Trans Plant - Recoverable]</t>
  </si>
  <si>
    <t xml:space="preserve">     SL:[0598400 - Distr Maint-Misc Distr Plant-Recoverable]</t>
  </si>
  <si>
    <t xml:space="preserve">          SM:[TOTAL ECRC]</t>
  </si>
  <si>
    <t xml:space="preserve">     SN:[SPP]</t>
  </si>
  <si>
    <t xml:space="preserve">     SO:[SPP - TRANSMISSION]</t>
  </si>
  <si>
    <t xml:space="preserve">     SP:[0562000 - Station Expenses - SPP]</t>
  </si>
  <si>
    <t xml:space="preserve">     SQ:[0563000 - Overhead Line Expenses - Trans - SPP]</t>
  </si>
  <si>
    <t xml:space="preserve">     SR:[0566000 - Misc Trans Exp - Other- SPP]</t>
  </si>
  <si>
    <t xml:space="preserve">     SS:[0570100  - Maint Stat Equip - Other_Trans]</t>
  </si>
  <si>
    <t xml:space="preserve">     ST:[0570200 - Cir Brks Trnsfr Mtrs - Trans - SPP]</t>
  </si>
  <si>
    <t xml:space="preserve">     SU:[0571000 - Maint Trans OH Lines - SPP]</t>
  </si>
  <si>
    <t xml:space="preserve">     SV:[0571000 - Maint Trans OH Lines - SPP Governance]</t>
  </si>
  <si>
    <t xml:space="preserve">     SW:[0571000 - Maint Trans OH Lines - SPP]</t>
  </si>
  <si>
    <t xml:space="preserve">     SX:[0571000 - Maint Trans OH Lines - SPP (Veg Mgmt)]</t>
  </si>
  <si>
    <t xml:space="preserve">     SY:[0580000 - Supervsn and Engring - Dist Oper - SPP]</t>
  </si>
  <si>
    <t xml:space="preserve">     SZ:[0588100 - Misc Distribution Exp - Other- SPP]</t>
  </si>
  <si>
    <t xml:space="preserve">     TA:[0926600 - Employee Benefits - Transferred (Transmission)]</t>
  </si>
  <si>
    <t xml:space="preserve">          TB:[SPP Transmission Total]</t>
  </si>
  <si>
    <t xml:space="preserve">     TC:[SPP - DISTRIBUTION]</t>
  </si>
  <si>
    <t xml:space="preserve">     TD:[0580000 - Supervsn and Engring - Dist Oper - SPP]</t>
  </si>
  <si>
    <t xml:space="preserve">     TE:[0583100 - Overhead Line Exps - Other Dist - SPP]</t>
  </si>
  <si>
    <t xml:space="preserve">     TF:[0588100 - Misc Distribution Expenses - SPP]</t>
  </si>
  <si>
    <t xml:space="preserve">     TG:[0593000 - Maint OH Lines - SPP]</t>
  </si>
  <si>
    <t xml:space="preserve">     TH:[0593000 - Maint OH Lines - SPP Governance]</t>
  </si>
  <si>
    <t xml:space="preserve">     TI:[0593000 - Maint OH Lines - SPP]</t>
  </si>
  <si>
    <t xml:space="preserve">     TJ:[0593100 - Right of Way Mtce - Dist SPP]</t>
  </si>
  <si>
    <t xml:space="preserve">     TK:[0593100 - Maint Dist ROW - SPP (Veg Mgmt))]</t>
  </si>
  <si>
    <t xml:space="preserve">     TL:[0594000 - Maint UG Lines - SPP]</t>
  </si>
  <si>
    <t xml:space="preserve">     TM:[0926600 - Employee Benefits - Transferred (Distribution)]</t>
  </si>
  <si>
    <t xml:space="preserve">          TN:[SPP Distribution Total]</t>
  </si>
  <si>
    <t xml:space="preserve">          TO:[TOTAL SPP]</t>
  </si>
  <si>
    <t xml:space="preserve">     TP:[CCR]</t>
  </si>
  <si>
    <t xml:space="preserve">     TQ:[0557201 - FL Deferred Capacity Expense (And State Tax Giveback Acct for Actuals)]</t>
  </si>
  <si>
    <t xml:space="preserve">     TR:[0557201 - FL CY Deferred Capacity Expense]</t>
  </si>
  <si>
    <t xml:space="preserve">     TS:[0557xxx - IRA Tax Giveback (Capacity Clause)]</t>
  </si>
  <si>
    <t xml:space="preserve">               TT:[Capacity - Retail 100% Total]</t>
  </si>
  <si>
    <t xml:space="preserve">     TU:[0555190 - Capacity Purchase Expense]</t>
  </si>
  <si>
    <t xml:space="preserve">     TV:[0557201 - Tax Savings (Forecast Only)]</t>
  </si>
  <si>
    <t xml:space="preserve">          TW:[Capacity - Manual Input Sep Factor Total]</t>
  </si>
  <si>
    <t xml:space="preserve">     TX:[0555550 - Purchases Energy Imbalance]</t>
  </si>
  <si>
    <t xml:space="preserve">     TY:[FUEL]</t>
  </si>
  <si>
    <t xml:space="preserve">     TZ:[Whlse Fuel - Base Rates]</t>
  </si>
  <si>
    <t xml:space="preserve">     UA:[Whllse Fuel - Fuel Expense]</t>
  </si>
  <si>
    <t xml:space="preserve">     UB:[Whlse Fuel - Fuel Clause]</t>
  </si>
  <si>
    <t xml:space="preserve">     UC:[Reclsass Stratified Fuel Whsle (Whsle Contracts)]</t>
  </si>
  <si>
    <t xml:space="preserve">          UD:[Fuel - Wholesale 100% Total]</t>
  </si>
  <si>
    <t xml:space="preserve">     UE:[0501008 - Contra Fuel Exp BR Ash - SC]</t>
  </si>
  <si>
    <t xml:space="preserve">     UF:[0501013 - Natural Gas Purchase]</t>
  </si>
  <si>
    <t xml:space="preserve">     UG:[0501110 - Coal Consumed - Fossil Steam]</t>
  </si>
  <si>
    <t xml:space="preserve">     UH:[0501310 - Oil Consumed - Fossil Steam]</t>
  </si>
  <si>
    <t xml:space="preserve">     UI:[0518100 - Burn up of Owned Fuel]</t>
  </si>
  <si>
    <t xml:space="preserve">     UJ:[0547000 - Fuel Expense]</t>
  </si>
  <si>
    <t xml:space="preserve">     UK:[0547100 - Natural Gas]</t>
  </si>
  <si>
    <t xml:space="preserve">     UL:[0501110 - Coal Contingency]</t>
  </si>
  <si>
    <t xml:space="preserve">     UM:[0547200 - Oil]</t>
  </si>
  <si>
    <t xml:space="preserve">     UN:[0555185 - Energy Purchase Expense]</t>
  </si>
  <si>
    <t xml:space="preserve">     UO:[0557202 - FL Deferred Fuel Expense]</t>
  </si>
  <si>
    <t xml:space="preserve">     UP:[0557xxx - Clean Energy Connect Bill Credits]</t>
  </si>
  <si>
    <t xml:space="preserve">     UQ:[0555191 - Other Power Purchased]</t>
  </si>
  <si>
    <t xml:space="preserve">     UR:[0555016 - I/C Joint Disp Pur Pwr]</t>
  </si>
  <si>
    <t xml:space="preserve">     US:[0555200 - Interchange Power]</t>
  </si>
  <si>
    <t xml:space="preserve">     UT:[0501110 - Net Fossil Fuel Expense - PE Fuel Expense Report]</t>
  </si>
  <si>
    <t xml:space="preserve">     UU:[0501110 - Coal Ash &amp; Gypsum - PE Fuel Expense Report]</t>
  </si>
  <si>
    <t xml:space="preserve">     UV:[Reclass Stratified Fuel to Whlse (Whsle Contracts)]</t>
  </si>
  <si>
    <t xml:space="preserve">          UW:[Fuel - Manual Input Sep Factor Total]</t>
  </si>
  <si>
    <t xml:space="preserve">          UX:[Total Fuel]</t>
  </si>
  <si>
    <t>UY:[]</t>
  </si>
  <si>
    <t>UZ:[500-599 &amp; 901-935 - Total O&amp;M Clause Recoverable]</t>
  </si>
  <si>
    <t>VA:[500-599 &amp; 901-935 - Total O&amp;M Base &amp; Clause]</t>
  </si>
  <si>
    <t>VB:[]</t>
  </si>
  <si>
    <t>VC:[403-407 - Depreciation and Amortization]</t>
  </si>
  <si>
    <t xml:space="preserve">     VD:[403 - Depreciation]</t>
  </si>
  <si>
    <t xml:space="preserve">     VE:[0403002 - Depr - Expense]</t>
  </si>
  <si>
    <t xml:space="preserve">     VF:[0403002 - Less: Transp. Equip. (incl. in O&amp;M)]</t>
  </si>
  <si>
    <t xml:space="preserve">          VG:[Net Depreciation]</t>
  </si>
  <si>
    <t xml:space="preserve">     VH:[0403050 - CONTRA DEPR-OATT]</t>
  </si>
  <si>
    <t xml:space="preserve">     VI:[0403333 - IC ProCo Depreciation Exp]</t>
  </si>
  <si>
    <t xml:space="preserve">     VJ:[0403500 - Depr of General Plant]</t>
  </si>
  <si>
    <t xml:space="preserve">          VK:[403 - Total Electric Depreciation]</t>
  </si>
  <si>
    <t xml:space="preserve">     VL:[403.1 Deprec for Asset Retirement Costs]</t>
  </si>
  <si>
    <t xml:space="preserve">     VM:[0403800 - Decom Exp]</t>
  </si>
  <si>
    <t xml:space="preserve">     VN:[0403150- Depreciation Expense ARO]</t>
  </si>
  <si>
    <t xml:space="preserve">          VO:[403.1 - Total Deprec for Asset Retirement Costs]</t>
  </si>
  <si>
    <t xml:space="preserve">     VP:[404-407 - Amortization]</t>
  </si>
  <si>
    <t>VQ:[404 - Amort Limited Term Elec Plant]</t>
  </si>
  <si>
    <t xml:space="preserve">     VR:[0404200 - Amor of Elec Plt - Software]</t>
  </si>
  <si>
    <t xml:space="preserve">     VS:[0403400 - Depr of Distribution Plant]</t>
  </si>
  <si>
    <t xml:space="preserve">     VT:[0404402 - Amort of ECCR Plant]</t>
  </si>
  <si>
    <t xml:space="preserve">          VU:[404 - Total Amort of LT Term Elec Plt]</t>
  </si>
  <si>
    <t>VV:[406 - Amort Elec Plant Acquisition Adj]</t>
  </si>
  <si>
    <t xml:space="preserve">     VW:[0406505 - Amort Exp - Acq Purch Adj]</t>
  </si>
  <si>
    <t xml:space="preserve">          VX:[406 - Total Amort Elec Plant Acquisition Adj]</t>
  </si>
  <si>
    <t xml:space="preserve">     VY:[407 - Amort Prop Loss, Unrecov Plant &amp; Reg Study Costs]</t>
  </si>
  <si>
    <t xml:space="preserve">     VZ:[0407115 - Meter Amortization]</t>
  </si>
  <si>
    <t>WA:[407.1 Total Amort Prop Loss, Unrecov Plant &amp; Reg]</t>
  </si>
  <si>
    <t xml:space="preserve">     WB:[407.3 - Regulatory Debits]</t>
  </si>
  <si>
    <t xml:space="preserve">     WC:[0407318 - SPP DEF Reg Debit]</t>
  </si>
  <si>
    <t xml:space="preserve">     WD:[0407318 - SPP Prior Period Amortization]</t>
  </si>
  <si>
    <t xml:space="preserve">     WE:[0407318 - SPP Current Month Deferral]</t>
  </si>
  <si>
    <t xml:space="preserve">     WF:[0407xxx - ECCR Deferral Amortization Current Month (FPA Forecast Item)]</t>
  </si>
  <si>
    <t xml:space="preserve">     WG:[0407xxx - ECCR Deferral Amortization Prior Month (FPA Forecast Item)]</t>
  </si>
  <si>
    <t xml:space="preserve">     WH:[0407319 - EVSE deferral amortization]</t>
  </si>
  <si>
    <t xml:space="preserve">     WI:[0407320 - Storm Captalization Reg Asset Amortization]</t>
  </si>
  <si>
    <t xml:space="preserve">     WJ:[0407322 - Storm Cost Reg Asset Amort]</t>
  </si>
  <si>
    <t xml:space="preserve">     WK:[0407xxx - Pension Amortization]</t>
  </si>
  <si>
    <t xml:space="preserve">     WL:[0407322 - Depreciation Deferral Amortization]</t>
  </si>
  <si>
    <t xml:space="preserve">     WM:[0407321 - ECRC - Higgins &amp; Avon Park Reg Asset Amort - FERC 407.3]</t>
  </si>
  <si>
    <t xml:space="preserve">     WN:[0407361 - ECRC REG DEBIT]</t>
  </si>
  <si>
    <t xml:space="preserve">     WO:[0407383 - Amort Coal Ash Spend - Whlsale]</t>
  </si>
  <si>
    <t xml:space="preserve">     WP:[0407410 - FUEL - FPD PPA Buyout Amortization]</t>
  </si>
  <si>
    <t xml:space="preserve">     WQ:[0407410 - CCR - Ridge Termination Amortization]</t>
  </si>
  <si>
    <t xml:space="preserve">     WR:[0407371 - Amortization - Storm Exp - Whsle]</t>
  </si>
  <si>
    <t xml:space="preserve">     WS:[0407372 - Amortization Rate Case Exp]</t>
  </si>
  <si>
    <t xml:space="preserve">     WT:[0407387 - DEF 4&amp;5 Accelerated Depreciation]</t>
  </si>
  <si>
    <t xml:space="preserve">     WU:[0407389 - CR South Reg Asset Amortization - CCR &gt; Dec 2020]</t>
  </si>
  <si>
    <t xml:space="preserve">     WV:[0407399 - Amortization - Misc]</t>
  </si>
  <si>
    <t xml:space="preserve">     WW:[0407424 - ISFSI Amortization]</t>
  </si>
  <si>
    <t xml:space="preserve">     WX:[0407406 - DOE Reimbursement - ISFSI Amortization]</t>
  </si>
  <si>
    <t xml:space="preserve">     WY:[0407406 - DOE Reimbursement - NDTF Amortization]</t>
  </si>
  <si>
    <t xml:space="preserve">     WZ:[0407394 - Customer Connect Reg Asset Amort]</t>
  </si>
  <si>
    <t xml:space="preserve">     XA:[0407320 - Vision Florida Amortization]</t>
  </si>
  <si>
    <t xml:space="preserve">     XB:[0407399 - Rotable Depreciation Adjustment]</t>
  </si>
  <si>
    <t xml:space="preserve">     XC:[0407444 - DOE Settlement Reg Liab Amort]</t>
  </si>
  <si>
    <t xml:space="preserve">     XD:[0407463 - Defer DEF Final Dismantlement]</t>
  </si>
  <si>
    <t xml:space="preserve">     XE:[0407907 - Regulatory Asset-Deferral Acct]</t>
  </si>
  <si>
    <t xml:space="preserve">          XF:[407.3 - Total Regulatory Debits]</t>
  </si>
  <si>
    <t xml:space="preserve">     XG:[407.4 - Regulatory Credits]</t>
  </si>
  <si>
    <t xml:space="preserve">     XH:[0407423 - FL Deferred Fuel Expense - Credit (CY Over/Under)]</t>
  </si>
  <si>
    <t xml:space="preserve">     XI:[0407426 - ECRC FL EMISS AUC PROC AMORT]</t>
  </si>
  <si>
    <t xml:space="preserve">     XJ:[0407428 - ECRC Reg Credit (DEF O&amp;M)]</t>
  </si>
  <si>
    <t xml:space="preserve">          XK:[407.4 - Total Regulatory Credits]</t>
  </si>
  <si>
    <t>XL:[403-407 - Total Depreciation and Amortization]</t>
  </si>
  <si>
    <t>XM:[411 - Accretion and Gains/Losses on Disp of Allowances]</t>
  </si>
  <si>
    <t xml:space="preserve">     XN:[0411050 - Accretion Expense ARO]</t>
  </si>
  <si>
    <t xml:space="preserve">     XO:[0411108 - FAS 143 - Accretion Expense]</t>
  </si>
  <si>
    <t xml:space="preserve">     XP:[0411603 - Gain on Asset Retirement Obligation]</t>
  </si>
  <si>
    <t xml:space="preserve">     XQ:[0411703 - Loss on Asset Ret Obligation]</t>
  </si>
  <si>
    <t xml:space="preserve">     XR:[0411832 - Nox Sales Proceeds]</t>
  </si>
  <si>
    <t>XS:[411 - Total Accretion and gains/losses on Allowances]</t>
  </si>
  <si>
    <t>XT:[]</t>
  </si>
  <si>
    <t>XU:[403-411 - Total Depr Amort &amp; Accretion]</t>
  </si>
  <si>
    <t>XV:[]</t>
  </si>
  <si>
    <t>XW:[408 - Taxes Other Than Income Taxes]</t>
  </si>
  <si>
    <t xml:space="preserve">     XX:[0408000 - NC Property Tax - Electric]</t>
  </si>
  <si>
    <t xml:space="preserve">     XY:[0408040 - DEBS Allocated Property Tax]</t>
  </si>
  <si>
    <t xml:space="preserve">     XZ:[0408050 - Municipal License-Electric]</t>
  </si>
  <si>
    <t xml:space="preserve">     YA:[0408055 - FL Property Tax - Electric]</t>
  </si>
  <si>
    <t xml:space="preserve">     YB:[0408055 - Vision Florida Property Tax Deferral]</t>
  </si>
  <si>
    <t xml:space="preserve">     YC:[0408103 - Payroll Tax - Project Supt NCR]</t>
  </si>
  <si>
    <t xml:space="preserve">     YD:[0408103 - Payroll Tax (Governance)]</t>
  </si>
  <si>
    <t xml:space="preserve">     YE:[0408113 - FL Reg Assessment Fee - Elec Tax]</t>
  </si>
  <si>
    <t xml:space="preserve">     YF:[0408100 - Franchise Tax - Electric]</t>
  </si>
  <si>
    <t xml:space="preserve">     YG:[0408100 - Franchise Tax - Allocated]</t>
  </si>
  <si>
    <t xml:space="preserve">     YH:[0408120 - Franchise Tax - Non Electric]</t>
  </si>
  <si>
    <t xml:space="preserve">     YI:[0408121 - Taxes Property - Operating]</t>
  </si>
  <si>
    <t xml:space="preserve">     YJ:[0408125 - Deferred Property Taxes - WH]</t>
  </si>
  <si>
    <t xml:space="preserve">     YK:[0408150 - State Unemployment Tax]</t>
  </si>
  <si>
    <t xml:space="preserve">     YL:[0408151 - Federal Unemployment Tax]</t>
  </si>
  <si>
    <t xml:space="preserve">     YM:[0408152 - Employer FICA Tax]</t>
  </si>
  <si>
    <t xml:space="preserve">     YN:[0408153 - Employer Local Tax]</t>
  </si>
  <si>
    <t xml:space="preserve">     YO:[0408205 - Highway Use Tax]</t>
  </si>
  <si>
    <t xml:space="preserve">     YP:[0408470 - Gross Receipts Tax - Elec]</t>
  </si>
  <si>
    <t xml:space="preserve">     YQ:[0408465 - FL Kwh Power Gen Tax - Electric]</t>
  </si>
  <si>
    <t xml:space="preserve">     YR:[0408520 - SC Public Service Comm - Elec Tax]</t>
  </si>
  <si>
    <t xml:space="preserve">     YS:[0408700 - Fed Social Security Tax - Elec]</t>
  </si>
  <si>
    <t xml:space="preserve">     YT:[0408800 - Federal Highway Use Tax]</t>
  </si>
  <si>
    <t xml:space="preserve">     YU:[0408840 - Misc Taxes - Electric]</t>
  </si>
  <si>
    <t xml:space="preserve">     YV:[0408851 - Sales and Use Tax Exp]</t>
  </si>
  <si>
    <t xml:space="preserve">     YW:[0408960 - Allocated Payroll Taxes]</t>
  </si>
  <si>
    <t xml:space="preserve">     YX:[408 - Total Taxes Other Than Income Taxes]</t>
  </si>
  <si>
    <t>YY:[]</t>
  </si>
  <si>
    <t>YZ:[Total Operating Expense Before Income Taxes]</t>
  </si>
  <si>
    <t>ZA:[]</t>
  </si>
  <si>
    <t>ZB:[Net Operating Income Before Interest &amp; Taxes]</t>
  </si>
  <si>
    <t>ZC:[]</t>
  </si>
  <si>
    <t>ZD:[409-411 - Income Tax Expense - Utility]</t>
  </si>
  <si>
    <t xml:space="preserve">     ZE:[409 - Current Income Tax - Utility]</t>
  </si>
  <si>
    <t xml:space="preserve">     ZF:[0409102 - SIT Exp - Utility]</t>
  </si>
  <si>
    <t xml:space="preserve">     ZG:[0409104 - Current SIT - PY]</t>
  </si>
  <si>
    <t xml:space="preserve">     ZH:[0409107 - Fit Exp - Utility]</t>
  </si>
  <si>
    <t xml:space="preserve">     ZI:[0409113 - UTP Tax Exp: State Util-PY]</t>
  </si>
  <si>
    <t xml:space="preserve">     ZJ:[0409190 - Federal Income Tax CY]</t>
  </si>
  <si>
    <t xml:space="preserve">     ZK:[0409190 - Current Income Tax on Special Governance (Input)]</t>
  </si>
  <si>
    <t xml:space="preserve">     ZL:[0409191 - Fit - Electric PY]</t>
  </si>
  <si>
    <t xml:space="preserve">     ZM:[0409192 - UTP Tax Expense Fed Utility]</t>
  </si>
  <si>
    <t xml:space="preserve">     ZN:[0409194 - Current FIT Elec - PY Audit]</t>
  </si>
  <si>
    <t xml:space="preserve">     ZO:[0409195 - UTP Tax Expense: Fed Util-PY]</t>
  </si>
  <si>
    <t xml:space="preserve">     ZP:[0409197 - Current State Inc Tax - Utility]</t>
  </si>
  <si>
    <t xml:space="preserve">     ZQ:[0409234 - UTP Tax Exp: State Non-Util-PY]</t>
  </si>
  <si>
    <t xml:space="preserve">     ZR:[0409297 - Current State Inc Tax-Non Util]</t>
  </si>
  <si>
    <t xml:space="preserve">     ZS:[0409313 - PY Audit]</t>
  </si>
  <si>
    <t xml:space="preserve">          ZT:[409 - Total Current Income Tax - Utility]</t>
  </si>
  <si>
    <t xml:space="preserve">     ZU:[410-411 - Deferred Income Tax - Utility]</t>
  </si>
  <si>
    <t xml:space="preserve">     ZV:[0410100 - Dfit: Utility: Current Year]</t>
  </si>
  <si>
    <t xml:space="preserve">     ZW:[0410102 - Dsit: Utility: Current Year]</t>
  </si>
  <si>
    <t xml:space="preserve">     ZX:[0410105 - DFIT - Utility - Prior Year]</t>
  </si>
  <si>
    <t xml:space="preserve">     ZY:[0410106 - DSIT - Utility - Prior Year]</t>
  </si>
  <si>
    <t xml:space="preserve">     ZZ:[0410109 - DFIT - Utility - Prior Year]</t>
  </si>
  <si>
    <t xml:space="preserve">     AAA:[0410130 - UTP DFIT:Utility - Prior Year]</t>
  </si>
  <si>
    <t xml:space="preserve">          AAB:[0410110 - DSIT - Utility - Prior Year]</t>
  </si>
  <si>
    <t xml:space="preserve">     AAC:[0411100 - Dfit: Utility: Curr Year Cr]</t>
  </si>
  <si>
    <t xml:space="preserve">     AAD:[0411101 - Dsit: Utility: Curr Year Cr]</t>
  </si>
  <si>
    <t xml:space="preserve">     AAE:[0411102 - DFIT - Utility - Prior Year CR]</t>
  </si>
  <si>
    <t xml:space="preserve">     AAF:[0411103 - DSIT - Utility - Prior Year CR]</t>
  </si>
  <si>
    <t xml:space="preserve">     AAG:[0411106 - DFIT - Utility - Prior Year]</t>
  </si>
  <si>
    <t xml:space="preserve">     AAH:[0411107 - DSIT - Utility - Prior Year]</t>
  </si>
  <si>
    <t>AAI:[Sub-total 410-411 Deferred Income Tax b/4  PTCs &amp; EDIT]</t>
  </si>
  <si>
    <t xml:space="preserve">     AAJ:[04111xx - Production Tax Credits (2023 CCR)]</t>
  </si>
  <si>
    <t xml:space="preserve">     AAK:[04111xx - Production Tax Credits - Retail]</t>
  </si>
  <si>
    <t>AAL:[04111xx - Production Tax Credits - Wholesale]</t>
  </si>
  <si>
    <t xml:space="preserve">     AAM:[0411115 - DFIT Federal Excess DIT (Retail)]</t>
  </si>
  <si>
    <t xml:space="preserve">     AAN:[0411115 - DFIT Federal Excess DIT (Wholesale)]</t>
  </si>
  <si>
    <t xml:space="preserve">          AAO:[410-411 - Total Provision for Deferred Income Tax - Utility]</t>
  </si>
  <si>
    <t xml:space="preserve">     AAP:[411 - Investment Tax Credit - Electric]</t>
  </si>
  <si>
    <t xml:space="preserve">     AAQ:[0411410 - Invest Tax Credit Adj - Electric]</t>
  </si>
  <si>
    <t xml:space="preserve">          AAR:[411 - Total Investment Tax Credit Adjustment Net]</t>
  </si>
  <si>
    <t xml:space="preserve">     AAS:[409-411 - Total Income Taxes - Utility]</t>
  </si>
  <si>
    <t>AAT:[]</t>
  </si>
  <si>
    <t>AAU:[Total Utility Operating Expenses]</t>
  </si>
  <si>
    <t>AAV:[]</t>
  </si>
  <si>
    <t>AAW:[Net Utility Operating Income]</t>
  </si>
  <si>
    <t>AAX:[]</t>
  </si>
  <si>
    <t>AAY:[Non-Utility Income]</t>
  </si>
  <si>
    <t>AAZ:[401 &amp; 417-421 - Other Income Net]</t>
  </si>
  <si>
    <t xml:space="preserve">     ABA:[0401100 - Non-reg Operation Expense]</t>
  </si>
  <si>
    <t xml:space="preserve">     ABB:[0401101 - Non Reg Operating and Maintenance Expense]</t>
  </si>
  <si>
    <t xml:space="preserve">          ABC:[401 - Total Non-Reg Operating Expense]</t>
  </si>
  <si>
    <t xml:space="preserve">     ABD:[417 - Revenue from Nonutility Operations]</t>
  </si>
  <si>
    <t xml:space="preserve">     ABE:[0417000 - Misc Revenue - Non Utility]</t>
  </si>
  <si>
    <t xml:space="preserve">     ABF:[0417000 - Revenue Stretech (Forecast Revenue Plug)]</t>
  </si>
  <si>
    <t xml:space="preserve">     ABG:[0417006 - IC Non Utility Misc. Revenue]</t>
  </si>
  <si>
    <t xml:space="preserve">     ABH:[0417007 - Misc Revenue-Reg]</t>
  </si>
  <si>
    <t xml:space="preserve">     ABI:[0417107 - Admin Expenses]</t>
  </si>
  <si>
    <t xml:space="preserve">     ABJ:[0417310 - Products and Svcs - NonReg]</t>
  </si>
  <si>
    <t xml:space="preserve">          ABK:[417 - Total Revenues from Nonutility Operations]</t>
  </si>
  <si>
    <t xml:space="preserve">     ABL:[417.1 - Expenses of Nonutility Operations]</t>
  </si>
  <si>
    <t xml:space="preserve">     ABM:[0417117 - Expenses of Nonutility Oper]</t>
  </si>
  <si>
    <t xml:space="preserve">     ABN:[0417320 - Exp - Unreg Products and Svcs]</t>
  </si>
  <si>
    <t xml:space="preserve">          ABO:[417 - Total Expenses of Nonutility Operations]</t>
  </si>
  <si>
    <t xml:space="preserve">     ABP:[418 - Non Operating Rental Income]</t>
  </si>
  <si>
    <t xml:space="preserve">     ABQ:[0418001 - Misc Oth Inc - Rental]</t>
  </si>
  <si>
    <t xml:space="preserve">     ABR:[0418020 - Nonoperating Rental Income]</t>
  </si>
  <si>
    <t xml:space="preserve">     ABS:[0418200 - Non Util Depn Exp]</t>
  </si>
  <si>
    <t xml:space="preserve">          ABT:[418 - Total Non Operating Rental Income]</t>
  </si>
  <si>
    <t xml:space="preserve">     ABU:[419 - Interest and Dividend Income]</t>
  </si>
  <si>
    <t xml:space="preserve">     ABV:[0419240 - Miscellaneous Interest]</t>
  </si>
  <si>
    <t xml:space="preserve">     ABW:[0419429 - IC Moneypool - Interest Inc]</t>
  </si>
  <si>
    <t xml:space="preserve">     ABX:[0419500 - I/C Interest Income]</t>
  </si>
  <si>
    <t xml:space="preserve">     ABY:[0419040 - Interest Inc (sch M)]</t>
  </si>
  <si>
    <t xml:space="preserve">          ABZ:[419 - Total Interest and Dividend Income]</t>
  </si>
  <si>
    <t xml:space="preserve">     ACA:[419.1 - AFUDC Equity]</t>
  </si>
  <si>
    <t xml:space="preserve">     ACB:[0419110 - AFUDC Equity Component]</t>
  </si>
  <si>
    <t xml:space="preserve">     ACC:[0419140 - Contra AFUDC Equity - Oatt]</t>
  </si>
  <si>
    <t xml:space="preserve">          ACD:[419.1 - Total AFUDC]</t>
  </si>
  <si>
    <t xml:space="preserve">     ACE:[421 - Misc Nonoperating Income]</t>
  </si>
  <si>
    <t xml:space="preserve">     ACF:[0421060 - Mini-Timber Sales - NC]</t>
  </si>
  <si>
    <t xml:space="preserve">     ACG:[0421340 - Gain on Life Insurance Policy]</t>
  </si>
  <si>
    <t xml:space="preserve">     ACH:[0421360 - Other Misc Deductions]</t>
  </si>
  <si>
    <t xml:space="preserve">     ACI:[0421913 - NDTF Shareholder Earning/Loss]</t>
  </si>
  <si>
    <t xml:space="preserve">     ACJ:[0421940 - Misc Income]</t>
  </si>
  <si>
    <t xml:space="preserve">     ACK:[0421038 - Int Inc Recovery Clause]</t>
  </si>
  <si>
    <t xml:space="preserve">     ACL:[0421039 - Interest Inc Recovery Clauses]</t>
  </si>
  <si>
    <t xml:space="preserve">     ACM:[0421043 - MNI - Revenue - FL]</t>
  </si>
  <si>
    <t xml:space="preserve">     ACN:[0421091 - ProCo IC Misc Income]</t>
  </si>
  <si>
    <t xml:space="preserve">     ACO:[0421092 - ProCo IC Misc Expense]</t>
  </si>
  <si>
    <t xml:space="preserve">     ACP:[0421600 - Loss on Disposal of Discon Ops]</t>
  </si>
  <si>
    <t xml:space="preserve">     ACQ:[0421913 - NDTF Shareholder Earning/Loss]</t>
  </si>
  <si>
    <t xml:space="preserve">          ACR:[421 - Total Misc Nonoperating Income]</t>
  </si>
  <si>
    <t xml:space="preserve">     ACS:[421.1 - Gain on Disposition of Property]</t>
  </si>
  <si>
    <t xml:space="preserve">     ACT:[0421100 - Gain on Disposal of Property]</t>
  </si>
  <si>
    <t xml:space="preserve">     ACU:[0421950 - Gain on Sales of Assets]</t>
  </si>
  <si>
    <t xml:space="preserve">          ACV:[Gain - Amortization Schedule - Manual Input Override]</t>
  </si>
  <si>
    <t xml:space="preserve">          ACW:[421.1 - Total Gain On Disposal Of Property]</t>
  </si>
  <si>
    <t xml:space="preserve">     ACX:[421.2 - Loss on Disposal of Property]</t>
  </si>
  <si>
    <t xml:space="preserve">     ACY:[0421200 - Loss on Disposal of Property]</t>
  </si>
  <si>
    <t xml:space="preserve">          ACZ:[Loss - Amortization Schedule - Manual Input Override]</t>
  </si>
  <si>
    <t xml:space="preserve">          ADA:[421.2 - Total Loss on Disposal of Property]</t>
  </si>
  <si>
    <t xml:space="preserve">     ADB:[401 &amp; 417-421 - Total Other Income Net]</t>
  </si>
  <si>
    <t>ADC:[425-426 - Other Deductions]</t>
  </si>
  <si>
    <t xml:space="preserve">     ADD:[0425000 - Miscellaneous Amortization]</t>
  </si>
  <si>
    <t xml:space="preserve">     ADE:[Interest on Fuel Undercollection - '22 8x4 Forecast]</t>
  </si>
  <si>
    <t xml:space="preserve">     ADF:[0415002 - My Energy Bill+ Rev Delta]</t>
  </si>
  <si>
    <t xml:space="preserve">     ADG:[0415005 - Res Fixed Bill Rev Delta]</t>
  </si>
  <si>
    <t xml:space="preserve">     ADH:[0416330 - Miscellaneous Expense]</t>
  </si>
  <si>
    <t xml:space="preserve">     ADI:[0425013 - Misc Amortizat - Acquis]</t>
  </si>
  <si>
    <t xml:space="preserve">     ADJ:[0426100 - Donations]</t>
  </si>
  <si>
    <t xml:space="preserve">     ADK:[0426200 - Life Insurance Expense (Governance)]</t>
  </si>
  <si>
    <t xml:space="preserve">     ADL:[0426300 - Penalties]</t>
  </si>
  <si>
    <t xml:space="preserve">     ADM:[0426400 - Exp/Civic and Political Activity]</t>
  </si>
  <si>
    <t xml:space="preserve">     ADN:[0426500 - Earn of Eq Inv Pur Acc Adj]</t>
  </si>
  <si>
    <t xml:space="preserve">     ADO:[0426504 - Merger Related Costs]</t>
  </si>
  <si>
    <t xml:space="preserve">     ADP:[0426508 - Inc Deduction-Other Inc &amp; Exp]</t>
  </si>
  <si>
    <t xml:space="preserve">     ADQ:[0426510 - Other]</t>
  </si>
  <si>
    <t xml:space="preserve">     ADR:[0426512 - Donations]</t>
  </si>
  <si>
    <t xml:space="preserve">     ADS:[0426517 - Other Professional Services]</t>
  </si>
  <si>
    <t xml:space="preserve">     ADT:[0426521 - Sale of A/R Fees]</t>
  </si>
  <si>
    <t xml:space="preserve">     ADU:[0426525 - Interest - Sub]</t>
  </si>
  <si>
    <t xml:space="preserve">     ADV:[0426540 - Employee Service Club Dues]</t>
  </si>
  <si>
    <t xml:space="preserve">     ADW:[0426551 - Impairment and Other Rel Charges]</t>
  </si>
  <si>
    <t xml:space="preserve">     ADX:[0426552 - DOE Impairment]</t>
  </si>
  <si>
    <t xml:space="preserve">     ADY:[0426553 - PpandE Impairments]</t>
  </si>
  <si>
    <t xml:space="preserve">     ADZ:[0599023 - Other Misc Exp]</t>
  </si>
  <si>
    <t xml:space="preserve">     AEA:[425-426 - Total Other Deductions]</t>
  </si>
  <si>
    <t>AEB:[408 - Taxes Other Than Income - Nonutility]</t>
  </si>
  <si>
    <t xml:space="preserve">     AEC:[0408040 - NC Property Tx - Misc NonUtility]</t>
  </si>
  <si>
    <t xml:space="preserve">     AED:[0408223 - FL Property Tx - Mis Non-Op]</t>
  </si>
  <si>
    <t xml:space="preserve">     AEE:[0408820 - Misc Non Utility Tax]</t>
  </si>
  <si>
    <t xml:space="preserve">          AEF:[408 - Total Taxes Other than Income Taxes - Nonutility]</t>
  </si>
  <si>
    <t>AEG:[]</t>
  </si>
  <si>
    <t>AEH:[Income before Income Tax - Nonutility]</t>
  </si>
  <si>
    <t>AEI:[Income Tax - Nonutility]</t>
  </si>
  <si>
    <t xml:space="preserve">     AEJ:[Income Tax Current - Nonutility (409)]</t>
  </si>
  <si>
    <t xml:space="preserve">     AEK:[0409202 - State Income Tax NonUtility]</t>
  </si>
  <si>
    <t xml:space="preserve">     AEL:[0409220 - Federal Income Tax - NonUtility CY]</t>
  </si>
  <si>
    <t xml:space="preserve">     AEM:[0409217 - Income Tax on NU Income Adjustments]</t>
  </si>
  <si>
    <t xml:space="preserve">     AEN:[0409221 - Federal Income Tax - Nonutility - PY]</t>
  </si>
  <si>
    <t xml:space="preserve">     AEO:[0409225 - Current FIT - Nonutility - PY - Audit]</t>
  </si>
  <si>
    <t xml:space="preserve">     AEP:[0409233 - Tax Expense - State Non-Util - PY]</t>
  </si>
  <si>
    <t xml:space="preserve">          AEQ:[409.2 - Total Current Income Tax - Nonutility]</t>
  </si>
  <si>
    <t xml:space="preserve">     AER:[Income Tax Deferred - Nonutility (410-411)]</t>
  </si>
  <si>
    <t xml:space="preserve">     AES:[0410240 - Dfit: Non - Utility: Curr Year]</t>
  </si>
  <si>
    <t xml:space="preserve">     AET:[0410241 - DFIT:  Non - Utility Prior Year]</t>
  </si>
  <si>
    <t xml:space="preserve">     AEU:[0410242 - Dsit: Non - Utility: Curr Year]</t>
  </si>
  <si>
    <t xml:space="preserve">     AEV:[0410243 - DSIT:  Non-Utility - Prior Year]</t>
  </si>
  <si>
    <t xml:space="preserve">     AEW:[0411240 - Dfit: Non - Utility: Curr Yr Cr]</t>
  </si>
  <si>
    <t xml:space="preserve">     AEX:[0411241 - Other Deferred Taxes PY]</t>
  </si>
  <si>
    <t xml:space="preserve">     AEY:[0411242 - Dsit: Non - Utility: Curr Yr Cr]</t>
  </si>
  <si>
    <t xml:space="preserve">     AEZ:[0411243 - Dsit: Non - Utility: Prior Yr Cr]</t>
  </si>
  <si>
    <t xml:space="preserve">          AFA:[410-411 - Total Deferred Taxes - Nonutility]</t>
  </si>
  <si>
    <t xml:space="preserve">     AFB:[Total Income Taxes - Nonutility]</t>
  </si>
  <si>
    <t>AFC:[Net Income After Tax - Nonutility]</t>
  </si>
  <si>
    <t>AFD:[]</t>
  </si>
  <si>
    <t>AFE:[Net Income Before Interest]</t>
  </si>
  <si>
    <t>AFF:[]</t>
  </si>
  <si>
    <t>AFG:[427-432 - Interest Expense]</t>
  </si>
  <si>
    <t>AFH:[427 - Interest on Long Term Debt]</t>
  </si>
  <si>
    <t>AFI:[0427100 - Interest on Bonds]</t>
  </si>
  <si>
    <t>AFJ:[0427220 - Int on LT Note Payable]</t>
  </si>
  <si>
    <t>AFK:[0427550 - Interest on Bonds]</t>
  </si>
  <si>
    <t>AFL:[427 - Total Interest on Long Term Debt]</t>
  </si>
  <si>
    <t>AFM:[428 - Amortization of Debt Discount and Expense]</t>
  </si>
  <si>
    <t>AFN:[0428025 - Amortization of Debt Discount]</t>
  </si>
  <si>
    <t>AFO:[0428100 - Amort of Debt Discount and Exp]</t>
  </si>
  <si>
    <t>AFP:[0428165 - Amort of Loss Reaquired Debt]</t>
  </si>
  <si>
    <t>AFQ:[0428021 - Amort of Deferred Debt Exp]</t>
  </si>
  <si>
    <t>AFR:[428 - Total Amortization of Debt Discount and Exp]</t>
  </si>
  <si>
    <t>AFS:[430 - Interest on Debt to Assoc. Companies]</t>
  </si>
  <si>
    <t>AFT:[0430216 - IC Moneypool - LT Interest Exp]</t>
  </si>
  <si>
    <t xml:space="preserve">     AFU:[0430216 - Interco Intererst Expense (Governance)]</t>
  </si>
  <si>
    <t>AFV:[430 - Total Interest on Debt to Assoc. Companies]</t>
  </si>
  <si>
    <t>AFW:[431 - Other Interest Expense]</t>
  </si>
  <si>
    <t>AFX:[0431000 - Int Exp - Taxes]</t>
  </si>
  <si>
    <t xml:space="preserve">     AFY:[0431002 - Misc. Interest Expense (Governance)]</t>
  </si>
  <si>
    <t>AFZ:[0431003 - Other Interest - Swaps]</t>
  </si>
  <si>
    <t xml:space="preserve">     AGA:[0431130 - Interest Exp - Capital Lease]</t>
  </si>
  <si>
    <t>AGB:[0431400 - Int/Other Notes and Acct Pay]</t>
  </si>
  <si>
    <t>AGC:[0431550 - Interest Exp - Assign from Svc]</t>
  </si>
  <si>
    <t>AGD:[0431900 - Interest Expense Other]</t>
  </si>
  <si>
    <t xml:space="preserve">     AGE:[0431900 - EVSE Debt Return]</t>
  </si>
  <si>
    <t xml:space="preserve">     AGF:[0416330 - Vision Florida Carrying Costs]</t>
  </si>
  <si>
    <t>AGG:[0431920 - CR3 Return]</t>
  </si>
  <si>
    <t>AGH:[0431921 - Other Interest - Customer Deposits]</t>
  </si>
  <si>
    <t>AGI:[0431922 - Other Interest - Tax Deficiency]</t>
  </si>
  <si>
    <t>AGJ:[431 - Total Other Interest Expense]</t>
  </si>
  <si>
    <t xml:space="preserve">     AGK:[Subtotal Interest Expense before AFUDC Debt]</t>
  </si>
  <si>
    <t>AGL:[432 - AFUDC Debt]</t>
  </si>
  <si>
    <t>AGM:[0432000 - AFUDC Debt Component]</t>
  </si>
  <si>
    <t>AGN:[0432120 - AFUDC Debt]</t>
  </si>
  <si>
    <t xml:space="preserve">          AGO:[432 - Total AFUDC Debt]</t>
  </si>
  <si>
    <t xml:space="preserve">     AGP:[427-432 - total Interest Expense]</t>
  </si>
  <si>
    <t>AGQ:[]</t>
  </si>
  <si>
    <t>AGR:[Income Before Extraordinary Items]</t>
  </si>
  <si>
    <t>AGS:[Extraordinary Items]</t>
  </si>
  <si>
    <t>AGT:[0421090 - Intercompany Nonoper Inc (should net w 0741000 to zero)]</t>
  </si>
  <si>
    <t>AGU:[0426516 - Freight - Commercial Carriers]</t>
  </si>
  <si>
    <t>AGV:[0457700 - Allocated O&amp;M Offset]</t>
  </si>
  <si>
    <t>AGW:[0591200 - Coal Purch Actg Adj Non Reg]</t>
  </si>
  <si>
    <t xml:space="preserve">     AGX:[0717000 - Liq Petro Gas Exp-Vapor Proc]</t>
  </si>
  <si>
    <t>AGY:[0741000 - Intercompany Nonop Expense (should net w 0421090 to zero)]</t>
  </si>
  <si>
    <t>AGZ:[0775000 - Materials Non Reg]</t>
  </si>
  <si>
    <t xml:space="preserve">     AHA:[0776000-Operation Supplies &amp; Expenses]</t>
  </si>
  <si>
    <t>AHB:[0841000 - Operation Labor &amp; Exp]</t>
  </si>
  <si>
    <t>AHC:[0928030 - Prof Fees Consultant]</t>
  </si>
  <si>
    <t>AHD:[0928031 - Prof Fees Legal]</t>
  </si>
  <si>
    <t xml:space="preserve">     AHE:[0928032 - Professional Fees Outside Services]</t>
  </si>
  <si>
    <t>AHF:[0928053 - Travel Expense]</t>
  </si>
  <si>
    <t xml:space="preserve">     AHG:[4181107 - Earnings of Sub]</t>
  </si>
  <si>
    <t xml:space="preserve">          AHH:[Total Extraordinary items]</t>
  </si>
  <si>
    <t>AHI:[]</t>
  </si>
  <si>
    <t>AHJ:[FERC Net Income]</t>
  </si>
  <si>
    <t>AHK:[FERC Net Income (Published Dataset)]</t>
  </si>
  <si>
    <t>AHL:[Variance]</t>
  </si>
  <si>
    <t>AHM:[]</t>
  </si>
  <si>
    <t>AHN:[NOI RECAP:]</t>
  </si>
  <si>
    <t>AHO:[Total Operating Revenues]</t>
  </si>
  <si>
    <t>AHP:[Total O&amp;M Base Recoverable]</t>
  </si>
  <si>
    <t>AHQ:[Total O&amp;M Clause Recoverable]</t>
  </si>
  <si>
    <t>AHR:[Total Depr &amp; Amort]</t>
  </si>
  <si>
    <t>AHS:[Total Accretion]</t>
  </si>
  <si>
    <t>AHT:[Total Other Taxes]</t>
  </si>
  <si>
    <t>AHU:[Total Current Income Taxes]</t>
  </si>
  <si>
    <t>AHV:[Net Deferred Income Tax]</t>
  </si>
  <si>
    <t>AHW:[Net Investment Tax Credit]</t>
  </si>
  <si>
    <t>AHX:[Total:]</t>
  </si>
  <si>
    <t>AHY:[Check to NOI from Above:]</t>
  </si>
  <si>
    <t>AHZ:[Diff:]</t>
  </si>
  <si>
    <t>AIA:[]</t>
  </si>
  <si>
    <t>AIB:[Data Used for Schedule 5]</t>
  </si>
  <si>
    <t>AIC:[Earnings Before Interest]</t>
  </si>
  <si>
    <t>AID:[AFUDC Debt]</t>
  </si>
  <si>
    <t>AIE:[Income Taxes]</t>
  </si>
  <si>
    <t>AIG:[Interest Charges]</t>
  </si>
  <si>
    <t>AIH:[AFUDC Equity]</t>
  </si>
  <si>
    <t>AII:[Net Income]</t>
  </si>
  <si>
    <t>AIJ:[]</t>
  </si>
  <si>
    <t>AIK:[Total Revenues]</t>
  </si>
  <si>
    <t>AIL:[Revenues per Budget Export]</t>
  </si>
  <si>
    <t>AIM:[Revenues per FERC Inc Stmnt (above)]</t>
  </si>
  <si>
    <t>AIN:[Revenue Variance]</t>
  </si>
  <si>
    <t>AIO:[417310 - Non Reg Revenue]</t>
  </si>
  <si>
    <t>AIP:[417007 - Misc Revenue-Reg]</t>
  </si>
  <si>
    <t>AIQ:[417000 - Products and Svcs - Non Reg]</t>
  </si>
  <si>
    <t>AIR:[Net Variance]</t>
  </si>
  <si>
    <t>AIT:[O&amp;M By Category]</t>
  </si>
  <si>
    <t>AIU:[Total Production O&amp;M - Base]</t>
  </si>
  <si>
    <t>AIV:[Total Transmission O&amp;M - Base]</t>
  </si>
  <si>
    <t>AIW:[Total Distribution O&amp;M - Base]</t>
  </si>
  <si>
    <t>AIX:[Total Other Misc O&amp;M - Base]</t>
  </si>
  <si>
    <t>AIY:[Customer Accounts O&amp;M - Base]</t>
  </si>
  <si>
    <t>AIZ:[Customer Service &amp; Info.O&amp;M - Base]</t>
  </si>
  <si>
    <t>AJA:[Sales O&amp;M - Base]</t>
  </si>
  <si>
    <t>AJB:[Other O&amp;M - Base]</t>
  </si>
  <si>
    <t>AJC:[Total Admin &amp; General O&amp;M - Base]</t>
  </si>
  <si>
    <t>AJD:[Total O&amp;M - Base]</t>
  </si>
  <si>
    <t>AJE:[Total O&amp;M - Clause]</t>
  </si>
  <si>
    <t>AJF:[Total O&amp;M - Base &amp; Clause]</t>
  </si>
  <si>
    <t>AJG:[Variance]</t>
  </si>
  <si>
    <t>AJH:[]</t>
  </si>
  <si>
    <t>AJI:[Base &amp; Clause O&amp;M]</t>
  </si>
  <si>
    <t>AJJ:[Total Base &amp; Clause O&amp;M]</t>
  </si>
  <si>
    <t>AJK:[Depreciation and Amortization - Reconcile to Budget:]</t>
  </si>
  <si>
    <t>AJL:[Depreciation and Amortization per FERC Inc Stmnt (above)]</t>
  </si>
  <si>
    <t>AJM:[Depreciation and Amortization per Budget Export]</t>
  </si>
  <si>
    <t>AJN:[Trans. Equip. incl in O&amp;M]</t>
  </si>
  <si>
    <t>AJO:[Unamortized Loss on Reacq. Debt]</t>
  </si>
  <si>
    <t>AJP:[Non CR3 Uprate Debt Interest Charge (incl in Interest)]</t>
  </si>
  <si>
    <t>AJQ:[CR3 Debt Return Amort (incl in Interest)]</t>
  </si>
  <si>
    <t>AJR:[CR3 Equity Return Amort (incl in Other Income)]</t>
  </si>
  <si>
    <t>AJS:[Depreciation and Amortization Variance]</t>
  </si>
  <si>
    <t>AJT:[]</t>
  </si>
  <si>
    <t>AJU:[Other Taxes - Reconcile to Budget:]</t>
  </si>
  <si>
    <t>AJV:[Other Taxes per Budget Export]</t>
  </si>
  <si>
    <t>AJW:[Other Taxes per FERC Inc Stmnt (above]</t>
  </si>
  <si>
    <t>AJX:[Variance]</t>
  </si>
  <si>
    <t>AJY:[Payroll Taxes (missing from Budget Export)]</t>
  </si>
  <si>
    <t>AJZ:[Gross Receipts per Budget Export]</t>
  </si>
  <si>
    <t>AKA:[Gross Receipts per FERC Inc. Stmnt]</t>
  </si>
  <si>
    <t>AKB:[Other Taxes Variance]</t>
  </si>
  <si>
    <t>AKC:[]</t>
  </si>
  <si>
    <t>AKD:[INTEREST EXPENSE RECAP (Used for Cap Structure &amp; Int Synch):]</t>
  </si>
  <si>
    <t>AKE:[Interest on Long Term Debt:]</t>
  </si>
  <si>
    <t>AKF:[427 - Interest on LT Debt]</t>
  </si>
  <si>
    <t>AKG:[428 - Amortization of Debt Discount and exp]</t>
  </si>
  <si>
    <t>AKH:[Total Interest on LTD]</t>
  </si>
  <si>
    <t>AKI:[]</t>
  </si>
  <si>
    <t>AKJ:[Interest on Short Term Debt:]</t>
  </si>
  <si>
    <t>AKK:[430 - Interest on Debt to Associated Companies]</t>
  </si>
  <si>
    <t>AKL:[419429 - IC Moneypool Interest Income]</t>
  </si>
  <si>
    <t>AKM:[]</t>
  </si>
  <si>
    <t>AKN:[Interest on Customer Deposits:]</t>
  </si>
  <si>
    <t>AKO:[431921 - Interest Customer Deposits]</t>
  </si>
  <si>
    <t>AKP:[]</t>
  </si>
  <si>
    <t>AKQ:[Subtotal Interest on Capital Debt]</t>
  </si>
  <si>
    <t>AKR:[]</t>
  </si>
  <si>
    <t>AKS:[Other Interest Expense:]</t>
  </si>
  <si>
    <t>AKT:[0431000 - Interest Exp - Taxes]</t>
  </si>
  <si>
    <t>AKU:[0431003 - Other Interest - Swaps]</t>
  </si>
  <si>
    <t>AKV:[0431400 - Int/Other Notes and Acct Pay]</t>
  </si>
  <si>
    <t>AKW:[0431550 - Interest Exp - assign from Svc]</t>
  </si>
  <si>
    <t>AKX:[0431900 - Interest Expense Other]</t>
  </si>
  <si>
    <t>AKY:[0431920 - CR3 Return]</t>
  </si>
  <si>
    <t>AKZ:[0431922 - Other Interest - Tax Deficiency]</t>
  </si>
  <si>
    <t>ALA:[Subtotal Other Int Exp (431):]</t>
  </si>
  <si>
    <t>ALB:[432 - AFUDC Debt - CR]</t>
  </si>
  <si>
    <t>ALC:[Total Other Interest Exp]</t>
  </si>
  <si>
    <t>ALD:[]</t>
  </si>
  <si>
    <t>ALE:[TOTAL INTEREST EXPENSE]</t>
  </si>
  <si>
    <t>ALF:[Total Interest Exp per I.S. Above]</t>
  </si>
  <si>
    <t>ALG:[Interest Income - IC Moneypool]</t>
  </si>
  <si>
    <t>ALH:[check (s/b zero)]</t>
  </si>
  <si>
    <t>ALI:[]</t>
  </si>
  <si>
    <t>ALJ:[HYBRID INCOME TAX CALCULATIONS:]</t>
  </si>
  <si>
    <t>ALK:[Retail EDIT (For Summary Reports)]</t>
  </si>
  <si>
    <t>ALL:[Net Deferred Income Tax (Excluding EDIT WHLS &amp; EDIT RetailL &amp; PTC)]</t>
  </si>
  <si>
    <t>ALM:[]</t>
  </si>
  <si>
    <t>ALN:[Current Income Tax Ratio]</t>
  </si>
  <si>
    <t>ALO:[Def Income Tax Ratio (Excludes EDIT WHLS  &amp; EDIT Retail &amp; PTC)]</t>
  </si>
  <si>
    <t>ALP:[Statutory Tax Rate]</t>
  </si>
  <si>
    <t>ALQ:[Divide by 12]</t>
  </si>
  <si>
    <t>ALR:[]</t>
  </si>
  <si>
    <t>ALS:[Curr Income Tax - Statutory Rate (For Forecast)]</t>
  </si>
  <si>
    <t>ALT:[Def Income Tax - Statutory Rate (For Forecast)]</t>
  </si>
  <si>
    <t>ALU:[Current Date]</t>
  </si>
  <si>
    <t>ALV:[201701]</t>
  </si>
  <si>
    <t>ALW:[If Curr Date=201701, Use Calculated Curr Inc Tax]</t>
  </si>
  <si>
    <t>ALX:[True Up Jan &amp; Feb Hybrid Inc Tax]</t>
  </si>
  <si>
    <t>ALY:[Total After Jan &amp; Feb Tax True Up]</t>
  </si>
  <si>
    <t>ALZ:[If Curr Date=201701, Use Calculated Def Inc Tax]</t>
  </si>
  <si>
    <t>AMA:[Curr Income Tax - Hybrid (For Actuals)]</t>
  </si>
  <si>
    <t>AMB:[Def Income Tax - Hybrid (For Actuals)]</t>
  </si>
  <si>
    <t>AMC:[]</t>
  </si>
  <si>
    <t>AMD:[Excess Deferred Taxes (EDIT Retail + Wholesale)]</t>
  </si>
  <si>
    <t>AME:[]</t>
  </si>
  <si>
    <t>AMF:[Production Tax Credits (Retail + Wholesale)]</t>
  </si>
  <si>
    <t>AMG:[]</t>
  </si>
  <si>
    <t>AMH:[Curr Income Tax Adjs (diff between actuals &amp; hybrid)]</t>
  </si>
  <si>
    <t>AMI:[Def Income Tax Adjs (diff between actuals &amp; Hybrid)]</t>
  </si>
  <si>
    <t>AMJ:[]</t>
  </si>
  <si>
    <t>AMK:[Above the Line ETR - Hybrid (For Actuals)]</t>
  </si>
  <si>
    <t>AML:[Above the line ETR - Statutory Rate (For Forecast)]</t>
  </si>
  <si>
    <t>AMM:[Above the Line ETR - from I.S.]</t>
  </si>
  <si>
    <t>AMO:[EndMethodCalls]</t>
  </si>
  <si>
    <t>AMP:[]</t>
  </si>
  <si>
    <t>AMQ:[]</t>
  </si>
  <si>
    <t>FERC IS - 3 Dec '23 Surv</t>
  </si>
  <si>
    <t>\\nt000063\corpplng_guest\Regulatory Planning\Florida\Surveillance\2022 Surveillance\ARCHIVE 12 - DEC 2022\1.2 - UI Output Reports\[Time Across Report (All Months) Current.xlsx]REG FL  FERC IS - 3 Adjusted</t>
  </si>
  <si>
    <t>REG FL: 2022 12</t>
  </si>
  <si>
    <t xml:space="preserve">     BY:[0501160 - Coal Sampling &amp; Testing]</t>
  </si>
  <si>
    <t xml:space="preserve">     BZ:[0501180 - Sale of Fly Ash Revenues]</t>
  </si>
  <si>
    <t xml:space="preserve">     CA:[0501190 - Sale of Fly Ash]</t>
  </si>
  <si>
    <t xml:space="preserve">     CB:[0501400 - Fossil Steam Fuel - Ash Sales]</t>
  </si>
  <si>
    <t xml:space="preserve">     CC:[0502010 - Ammonia Expense]</t>
  </si>
  <si>
    <t xml:space="preserve">     CD:[0502041 - Gypsum Rev - exp offset]</t>
  </si>
  <si>
    <t xml:space="preserve">     CE:[0502100 - Fossil Steam Exp - Other]</t>
  </si>
  <si>
    <t xml:space="preserve">     CF:[0504000 - Steam Transferred - Credit]</t>
  </si>
  <si>
    <t xml:space="preserve">     CG:[0505000 - Electric Expenses - Steam Oper]</t>
  </si>
  <si>
    <t xml:space="preserve">     CH:[0506000 - Misc Fossil Power Expenses]</t>
  </si>
  <si>
    <t xml:space="preserve">     CI:[0507000 - Steam Power Gen Ops Rent]</t>
  </si>
  <si>
    <t xml:space="preserve">          CJ:[500-509 - Total Steam Operation]</t>
  </si>
  <si>
    <t xml:space="preserve">     CK:[510-515 - Steam Maintenance]</t>
  </si>
  <si>
    <t xml:space="preserve">     CL:[0510000 - Suprvsn and Engrng - Steam Maint]</t>
  </si>
  <si>
    <t xml:space="preserve">     CM:[0511000 - Maint of Structures - Steam]</t>
  </si>
  <si>
    <t xml:space="preserve">     CN:[0512100 - Maint of Boiler Plant - Other]</t>
  </si>
  <si>
    <t xml:space="preserve">     CO:[0513100 - Maint of Electric Plant - Other]</t>
  </si>
  <si>
    <t xml:space="preserve">     CP:[0514000 - Maintenance - Misc Steam Plant]</t>
  </si>
  <si>
    <t xml:space="preserve">          CQ:[510-515 - Total Steam Maintenance]</t>
  </si>
  <si>
    <t xml:space="preserve">          CR:[500-515 - Total Steam O&amp;M]</t>
  </si>
  <si>
    <t xml:space="preserve">     CS:[517-532 - Nuclear Operation &amp; Maintenance]</t>
  </si>
  <si>
    <t xml:space="preserve">     CT:[0517000 - Supervsn and Engnring - Nuc Oper]</t>
  </si>
  <si>
    <t xml:space="preserve">     CU:[0518530 - Diesel Unit Oil Cons - Nuc Oper]</t>
  </si>
  <si>
    <t xml:space="preserve">     CV:[0519000 - Coolants and Water - Nuc Oper]</t>
  </si>
  <si>
    <t xml:space="preserve">     CW:[0520000 - Steam Expenses - Nuc Oper]</t>
  </si>
  <si>
    <t xml:space="preserve">     CX:[0523000 - Electric Expenses]</t>
  </si>
  <si>
    <t xml:space="preserve">     CY:[0524000 - Misc Expenses - Nuc Oper]</t>
  </si>
  <si>
    <t xml:space="preserve">     CZ:[0528000 - Mtce Supv &amp; Engineering]</t>
  </si>
  <si>
    <t xml:space="preserve">     DA:[0529000 - Mtce of Structures]</t>
  </si>
  <si>
    <t xml:space="preserve">     DB:[0530000 - Mtce of Reactor Plt Equip]</t>
  </si>
  <si>
    <t xml:space="preserve">     DC:[0531100 - Maint Elec Plant - NUC]</t>
  </si>
  <si>
    <t xml:space="preserve">     DD:[0532100 - Maint Misc Nuclear Plt - Other]</t>
  </si>
  <si>
    <t xml:space="preserve">          DE:[517-532 - Total Nuclear Operation &amp; Maintenance]</t>
  </si>
  <si>
    <t xml:space="preserve">     DF:[546-550 - Other Production Operation]</t>
  </si>
  <si>
    <t xml:space="preserve">     DG:[0546000 - Suprvsn and Enginring - Ct Oper]</t>
  </si>
  <si>
    <t xml:space="preserve">     DH:[0547101 - Natural Gas CC]</t>
  </si>
  <si>
    <t xml:space="preserve">     DI:[0547150 - Natural Gas Handling - Ct]</t>
  </si>
  <si>
    <t xml:space="preserve">     DJ:[0548020 - Ammonia - Qualifying]</t>
  </si>
  <si>
    <t xml:space="preserve">     DK:[0548100 - Generation Expenses - Other Ct]</t>
  </si>
  <si>
    <t xml:space="preserve">     DL:[0548110 - Operation of Energy Storage Eq]</t>
  </si>
  <si>
    <t xml:space="preserve">     DM:[0548200 - Prime Movers - Generators - Ct]</t>
  </si>
  <si>
    <t xml:space="preserve">     DN:[0549000 - Misc - Power Generation Expenses]</t>
  </si>
  <si>
    <t xml:space="preserve">     DO:[0550220 - Solar Rent]</t>
  </si>
  <si>
    <t xml:space="preserve">          DP:[546-550 - Total Other Production Operation]</t>
  </si>
  <si>
    <t xml:space="preserve">     DQ:[551-554 - Other Production Maintenance]</t>
  </si>
  <si>
    <t xml:space="preserve">     DR:[0551000 - Suprvsn and Enginring - Ct Maint]</t>
  </si>
  <si>
    <t xml:space="preserve">     DS:[0551220 - Solar: Maint Supv &amp; Eng]</t>
  </si>
  <si>
    <t xml:space="preserve">     DT:[0552000 - Maintenance of Structures - Ct]</t>
  </si>
  <si>
    <t xml:space="preserve">     DU:[0552220 - Solar Mtce of Structures]</t>
  </si>
  <si>
    <t xml:space="preserve">     DV:[0553000 - Maint - Gentg and Elect Equip - Ct]</t>
  </si>
  <si>
    <t xml:space="preserve">     DW:[0554000 - Misc Power Generation Plant - Ct]</t>
  </si>
  <si>
    <t xml:space="preserve">     DX:[0554100 - Other Production Maintenance]</t>
  </si>
  <si>
    <t xml:space="preserve">     DY:[0554220 - Solar: Maint Misc Gen Plt]</t>
  </si>
  <si>
    <t xml:space="preserve">          DZ:[551-554 - Total Other Production Maintenance]</t>
  </si>
  <si>
    <t xml:space="preserve">          EA:[546-554 - Total Other Production O&amp;M]</t>
  </si>
  <si>
    <t xml:space="preserve">     EB:[555-557 - Other Power Supply]</t>
  </si>
  <si>
    <t xml:space="preserve">     EC:[0555211 - Purchase - Electricity]</t>
  </si>
  <si>
    <t xml:space="preserve">     ED:[0556000 - System Cnts &amp; Load Dispatching]</t>
  </si>
  <si>
    <t xml:space="preserve">     EE:[0557000 - Other Expenses - Oper]</t>
  </si>
  <si>
    <t xml:space="preserve">          EF:[555-557 - Total Other Power Supply]</t>
  </si>
  <si>
    <t xml:space="preserve">     EG:[535-545 - Hydraulic Operation &amp; Maintenance]</t>
  </si>
  <si>
    <t xml:space="preserve">     EH:[0535000 - Supervision &amp; Engrng - Hydro]</t>
  </si>
  <si>
    <t xml:space="preserve">     EI:[0538100 - Electric Expenses - Other - Hydro]</t>
  </si>
  <si>
    <t xml:space="preserve">     EJ:[0540000 - Hydro]</t>
  </si>
  <si>
    <t xml:space="preserve">     EK:[0542000 - Mtce of Structures - Hydro]</t>
  </si>
  <si>
    <t xml:space="preserve">     EL:[0543000 - Maint Reservoir Dam &amp; Waterway]</t>
  </si>
  <si>
    <t xml:space="preserve">     EM:[0544000 - Maint of electric Plant Hydro]</t>
  </si>
  <si>
    <t xml:space="preserve">     EN:[0545100 - Maint Misc Hydraulic Plant]</t>
  </si>
  <si>
    <t xml:space="preserve">          EO:[535-545 - Total Hydraulic O&amp;M]</t>
  </si>
  <si>
    <t xml:space="preserve">     EP:[Fuel Handling]</t>
  </si>
  <si>
    <t xml:space="preserve">     EQ:[0501150 - Coal Handling]</t>
  </si>
  <si>
    <t xml:space="preserve">     ER:[0501350 - Oil Handling Expense]</t>
  </si>
  <si>
    <t xml:space="preserve">     ES:[0518600 - Nuclear Fuel Disposal Cost]</t>
  </si>
  <si>
    <t xml:space="preserve">     ET:[0547300 - Fuel Handling and Testing - Ct]</t>
  </si>
  <si>
    <t xml:space="preserve">     EU:[0553220 - Solar: Maint Gen &amp; Elect Plt]</t>
  </si>
  <si>
    <t xml:space="preserve">     EV:[0557450 - Commissions/Brokerage Expense]</t>
  </si>
  <si>
    <t xml:space="preserve">     EW:[0807000 - Gas Purchased Expenses]</t>
  </si>
  <si>
    <t xml:space="preserve">     EX:[0823000 - Storage-Gas Losses]</t>
  </si>
  <si>
    <t xml:space="preserve">     EY:[0880000 - Gas Distribution - Other Exp.]</t>
  </si>
  <si>
    <t xml:space="preserve">          EZ:[Total Fuel Handling]</t>
  </si>
  <si>
    <t xml:space="preserve">     FA:[500-545 - Total Production O&amp;M - Base Recoverable]</t>
  </si>
  <si>
    <t xml:space="preserve">     FB:[560-567 - Transmission  Operation]</t>
  </si>
  <si>
    <t xml:space="preserve">     FC:[560 - Supervision &amp; Engineering]</t>
  </si>
  <si>
    <t xml:space="preserve">     FD:[0560000 - Supervsn and Engrng - Trans Oper]</t>
  </si>
  <si>
    <t xml:space="preserve">          FE:[560 - Total Supervision &amp; Engineering]</t>
  </si>
  <si>
    <t xml:space="preserve">     FF:[561 - Load Dispatching]</t>
  </si>
  <si>
    <t xml:space="preserve">     FG:[0561100 - Load Dispatch - Reliability]</t>
  </si>
  <si>
    <t xml:space="preserve">     FH:[0561200 - Load Dispatch - MnitorandOprtrnsys]</t>
  </si>
  <si>
    <t xml:space="preserve">     FI:[0561300 - Load Dispatch - TranssvcandSch]</t>
  </si>
  <si>
    <t xml:space="preserve">     FJ:[0561500 - Reliability Planning and Stdsdev]</t>
  </si>
  <si>
    <t xml:space="preserve">     FK:[0561600 - Trans Svc Studios]</t>
  </si>
  <si>
    <t xml:space="preserve">     FL:[0561601 - Trans Study Reimbursement]</t>
  </si>
  <si>
    <t xml:space="preserve">     FM:[0561700 - Generation Interconnect Studies]</t>
  </si>
  <si>
    <t xml:space="preserve">     FN:[0561701 - Interconnection Study Reimbursement]</t>
  </si>
  <si>
    <t xml:space="preserve">          FO:[561 - Total Load Dispatching]</t>
  </si>
  <si>
    <t xml:space="preserve">     FP:[562 - Station Expenses]</t>
  </si>
  <si>
    <t xml:space="preserve">     FQ:[0562000 - Station Expenses]</t>
  </si>
  <si>
    <t xml:space="preserve">          FR:[562 - Total Station Expenses]</t>
  </si>
  <si>
    <t xml:space="preserve">     FS:[563 - Overhead Line Expenses]</t>
  </si>
  <si>
    <t xml:space="preserve">     FT:[0563000 - Overhead Line Expenses - Trans]</t>
  </si>
  <si>
    <t xml:space="preserve">          FU:[563 - Total Overhead Line Expenses]</t>
  </si>
  <si>
    <t xml:space="preserve">     FV:[565 - Transmission by Other - RTO]</t>
  </si>
  <si>
    <t xml:space="preserve">     FW:[0565000 - Transm of Elec By Others]</t>
  </si>
  <si>
    <t xml:space="preserve">     FX:[0565016 - I/C Joint Dispatch]</t>
  </si>
  <si>
    <t xml:space="preserve">          FY:[565 - Total Transmission by Other - RTO]</t>
  </si>
  <si>
    <t xml:space="preserve">     FZ:[566 - Misc. Trans Exp - Other]</t>
  </si>
  <si>
    <t xml:space="preserve">     GA:[0566000 - Misc Trans Exp - Other]</t>
  </si>
  <si>
    <t xml:space="preserve">     GB:[0566100 - Misc Trans Lines Rated]</t>
  </si>
  <si>
    <t xml:space="preserve">          GC:[566 - Total Misc Trans Exp - Other]</t>
  </si>
  <si>
    <t xml:space="preserve">     GD:[567 - Substation]</t>
  </si>
  <si>
    <t xml:space="preserve">     GE:[0567000 - Rents Trans Oper]</t>
  </si>
  <si>
    <t xml:space="preserve">          GF:[567 - Total Substation]</t>
  </si>
  <si>
    <t xml:space="preserve">     GG:[560-567 - Total Transmission Operaton]</t>
  </si>
  <si>
    <t xml:space="preserve">     GH:[568-574 - Transmission Maintenance]</t>
  </si>
  <si>
    <t xml:space="preserve">     GI:[568 - Supervsn and Engrng - Trans Maint]</t>
  </si>
  <si>
    <t xml:space="preserve">     GJ:[0568000 - Suprvsn and Engrng - Trans Maint]</t>
  </si>
  <si>
    <t xml:space="preserve">          GK:[568 - Total Suprvsn and Engrng - Trans Maint]</t>
  </si>
  <si>
    <t xml:space="preserve">     GL:[569 - Structures]</t>
  </si>
  <si>
    <t xml:space="preserve">     GM:[0569000 - Maint of Structures - Trans]</t>
  </si>
  <si>
    <t xml:space="preserve">     GN:[0569100 - Maint of Computer Hardware]</t>
  </si>
  <si>
    <t xml:space="preserve">     GO:[0569200 - Maint of Computer Software]</t>
  </si>
  <si>
    <t xml:space="preserve">     GP:[0569300 - Maint of Communication Equipment]</t>
  </si>
  <si>
    <t xml:space="preserve">          GQ:[569 - Total Structures]</t>
  </si>
  <si>
    <t xml:space="preserve">     GR:[570 - Station Equipment Trans]</t>
  </si>
  <si>
    <t xml:space="preserve">     GS:[0570100 - Maint Stat Equip - Other_Trans]</t>
  </si>
  <si>
    <t xml:space="preserve">     GT:[0570200 - Main - Cir Brkrs Trnsf Mtrs - Trans]</t>
  </si>
  <si>
    <t xml:space="preserve">          GU:[570 - Total Station Equipment Trans]</t>
  </si>
  <si>
    <t xml:space="preserve">     GV:[571 - Maint. of Overhead Lines - Trans]</t>
  </si>
  <si>
    <t xml:space="preserve">     GW:[0571000 - Maint of Overhead Lines - Trans]</t>
  </si>
  <si>
    <t xml:space="preserve">          GX:[571 - Total Maint of Overhead Lines - Trans]</t>
  </si>
  <si>
    <t xml:space="preserve">     GY:[572 - Maint of Underground Lines]</t>
  </si>
  <si>
    <t xml:space="preserve">     GZ:[0572000 - Maint of Underground Lines]</t>
  </si>
  <si>
    <t xml:space="preserve">          HA:[572 - Total Maint of Underground Lines]</t>
  </si>
  <si>
    <t xml:space="preserve">     HB:[573 - Maint of Misc Transm Plant]</t>
  </si>
  <si>
    <t xml:space="preserve">     HC:[0573000 - Maint of Misc Transm Plant]</t>
  </si>
  <si>
    <t xml:space="preserve">          HD:[573 - Total Maint of Misc Transm Plant]</t>
  </si>
  <si>
    <t xml:space="preserve">     HE:[568-574 - Total Transmission Maintenance]</t>
  </si>
  <si>
    <t xml:space="preserve">     HF:[560-574 - Total Transmission O&amp;M]</t>
  </si>
  <si>
    <t xml:space="preserve">     HG:[580-589 - Distribution Operation]</t>
  </si>
  <si>
    <t xml:space="preserve">     HH:[580 - Supervision &amp; Engineering - Dist]</t>
  </si>
  <si>
    <t xml:space="preserve">     HI:[0580000 - Supervsn and Engring - Dist Oper]</t>
  </si>
  <si>
    <t xml:space="preserve">     HJ:[0870000 _ Dist Sys Ops - Supv/Eng]</t>
  </si>
  <si>
    <t xml:space="preserve">     HK:[0852000 - Communication System Expenses]</t>
  </si>
  <si>
    <t xml:space="preserve">          HL:[580 - Total Supervison &amp; Engineering - Dist]</t>
  </si>
  <si>
    <t xml:space="preserve">     HM:[581 - Load Dispatching - Dist]</t>
  </si>
  <si>
    <t xml:space="preserve">     HN:[0581004 - Load Dispatch-Dist of Elec]</t>
  </si>
  <si>
    <t xml:space="preserve">          HO:[581 -Total Load Dispatching - Dist]</t>
  </si>
  <si>
    <t xml:space="preserve">     HP:[582 - Station Expenses]</t>
  </si>
  <si>
    <t xml:space="preserve">     HQ:[0582100 - Station Expenses - Other - Dist]</t>
  </si>
  <si>
    <t xml:space="preserve">     HR:[0582200 - Relays and Meters - Dist]</t>
  </si>
  <si>
    <t xml:space="preserve">          HS:[582 - Total Station Expenses]</t>
  </si>
  <si>
    <t xml:space="preserve">     HT:[583 - Overhead Line Expenses]</t>
  </si>
  <si>
    <t xml:space="preserve">     HU:[0583100 - Overhead Line Exps - Other Dist]</t>
  </si>
  <si>
    <t xml:space="preserve">     HV:[0583200 - Transf Set Rem Reset Test - Dist]</t>
  </si>
  <si>
    <t xml:space="preserve">          HW:[583 - Total Overhead Line Expenses]</t>
  </si>
  <si>
    <t xml:space="preserve">     HX:[584 - Underground Line Expenses - Dist]</t>
  </si>
  <si>
    <t xml:space="preserve">     HY:[0584000 - Underground Line Expenses - Dist]</t>
  </si>
  <si>
    <t xml:space="preserve">     HZ:[0584110 - Operation of Energy Storage Eq]</t>
  </si>
  <si>
    <t xml:space="preserve">          IA:[584 -Total Underground Line Expenses - Dist]</t>
  </si>
  <si>
    <t xml:space="preserve">     IB:[585 - Street Lighting &amp; Signal System]</t>
  </si>
  <si>
    <t xml:space="preserve">     IC:[0585000 - St Lghtng and Sgnl Systm - Dist]</t>
  </si>
  <si>
    <t xml:space="preserve">          ID:[585 - Total Street Lighting &amp; Signal System]</t>
  </si>
  <si>
    <t xml:space="preserve">     IE:[586 - Meter Expenses - Dist]</t>
  </si>
  <si>
    <t xml:space="preserve">     IG:[0586000 - Meter Expenses - Dist]</t>
  </si>
  <si>
    <t xml:space="preserve">          IH:[586 - Total Meter Expenses - Dist]</t>
  </si>
  <si>
    <t xml:space="preserve">     II:[587 - Customer Installation - Dist]</t>
  </si>
  <si>
    <t xml:space="preserve">     IJ:[0587000 - Cust Install Exp - Other Dist]</t>
  </si>
  <si>
    <t xml:space="preserve">          IK:[587 - Total Customer Installation - Dist]</t>
  </si>
  <si>
    <t xml:space="preserve">     IL:[588 - Miscellaneous Distribution Other]</t>
  </si>
  <si>
    <t xml:space="preserve">     IM:[0588100 - Misc Distribution Exp - Other]</t>
  </si>
  <si>
    <t xml:space="preserve">     IN:[0588100 - Misc Distribution Exp - Other (Extra Line to pick up SPP Distribution ]</t>
  </si>
  <si>
    <t xml:space="preserve">     IO:[0588700 - Intcon Study Costs (D)]</t>
  </si>
  <si>
    <t xml:space="preserve">          IP:[588 - Total Miscellaneous Distribution Other]</t>
  </si>
  <si>
    <t xml:space="preserve">     IQ:[589 - Rents - Dist Oper]</t>
  </si>
  <si>
    <t xml:space="preserve">     IR:[0589000 - Rents - Dist Oper]</t>
  </si>
  <si>
    <t xml:space="preserve">          IS:[589 - Total Rents - Dist Oper]</t>
  </si>
  <si>
    <t xml:space="preserve">     IT:[580-589 - Total Distribution Operation]</t>
  </si>
  <si>
    <t xml:space="preserve">     IU:[590-598 - Distribution Maintenance]</t>
  </si>
  <si>
    <t xml:space="preserve">     IV:[590 - Supervision &amp; Engineering - Dist Maint]</t>
  </si>
  <si>
    <t xml:space="preserve">     IW:[0590000 - Supervsn and Engrng - Dist Maint]</t>
  </si>
  <si>
    <t xml:space="preserve">          IX:[590 - Total Supervision &amp; Engineering - Dist Maint]</t>
  </si>
  <si>
    <t xml:space="preserve">     IY:[591 - Structures Maintenance - Dist]</t>
  </si>
  <si>
    <t xml:space="preserve">     IZ:[0591000 - Maintenance of Structures - Dist]</t>
  </si>
  <si>
    <t xml:space="preserve">     JA:[0591200 - Coal Purchase Acctg Adj]</t>
  </si>
  <si>
    <t xml:space="preserve">          JB:[591 - Total Structures Maintenance - Dist]</t>
  </si>
  <si>
    <t xml:space="preserve">     JC:[592 - Station Equipment - Dist]</t>
  </si>
  <si>
    <t xml:space="preserve">     JD:[0592100 - Maint Station Equip - Other - Dist]</t>
  </si>
  <si>
    <t xml:space="preserve">     JE:[0592110 - Maintenance of Energy Storage]</t>
  </si>
  <si>
    <t xml:space="preserve">     JF:[0592200 - Cir Breakers Trnsf Meters Relay - Dist]</t>
  </si>
  <si>
    <t xml:space="preserve">          JG:[592 - Total Station Equipment Dist]</t>
  </si>
  <si>
    <t xml:space="preserve">     JH:[593 - Overhead Lines (Tree Trim)]</t>
  </si>
  <si>
    <t xml:space="preserve">     JI:[0593000 - Maint Overhd Lines - Other - Dist]</t>
  </si>
  <si>
    <t xml:space="preserve">     JJ:[0593100 - Right of Way Mtce - Dist]</t>
  </si>
  <si>
    <t xml:space="preserve">          JK:[593 - Total Overhead Lines (Tree Trim)]</t>
  </si>
  <si>
    <t xml:space="preserve">     JL:[594 - Underground Lines Maint - Dist]</t>
  </si>
  <si>
    <t xml:space="preserve">     JM:[0594000 - Maint - Underground Lines - Dist]</t>
  </si>
  <si>
    <t xml:space="preserve">          JN:[594 - Total Underground Lines Maint - Dist]</t>
  </si>
  <si>
    <t xml:space="preserve">     JO:[595 - Line Transformers - OH]</t>
  </si>
  <si>
    <t xml:space="preserve">     JP:[0595100 - Maint Lines Transfrs - Other - Dist]</t>
  </si>
  <si>
    <t xml:space="preserve">     JQ:[0595200 - Cir Brkrs Transf Capcitrs - Dist]</t>
  </si>
  <si>
    <t xml:space="preserve">          JR:[595 - Total Line Transformers - Overhead]</t>
  </si>
  <si>
    <t xml:space="preserve">     JS:[596 - Streetlighting &amp; Signal System Maint - Dist]</t>
  </si>
  <si>
    <t xml:space="preserve">     JT:[0596000 - Maint - Streetlightng/Signl - Dist]</t>
  </si>
  <si>
    <t xml:space="preserve">          JU:[596 - Total Streetlighting &amp; Signal System Maint - Dist]</t>
  </si>
  <si>
    <t xml:space="preserve">     JV:[597 - Meters Maint - Dist]</t>
  </si>
  <si>
    <t xml:space="preserve">     JW:[0597000 - Maintenance of Meters - Dist]</t>
  </si>
  <si>
    <t xml:space="preserve">          JX:[597 - Total Meters Maint - Dist]</t>
  </si>
  <si>
    <t xml:space="preserve">     JY:[598 - Miscellaneous Maint - Dist]</t>
  </si>
  <si>
    <t xml:space="preserve">     JZ:[0598100 - Main Misc Dist Plt - Other - Dist]</t>
  </si>
  <si>
    <t xml:space="preserve">          KA:[598 -Total  Miscellaneous Maint - Dist]</t>
  </si>
  <si>
    <t xml:space="preserve">     KB:[590-598 - Total Distribution Maintenance]</t>
  </si>
  <si>
    <t xml:space="preserve">     KC:[580-598 - Total Distribution O&amp;M]</t>
  </si>
  <si>
    <t xml:space="preserve">     KD:[599 - Other Misc Expense]</t>
  </si>
  <si>
    <t xml:space="preserve">     KE:[0599005 - Equipment Rental]</t>
  </si>
  <si>
    <t xml:space="preserve">     KF:[0599023 Other Miscellaneous Expenses]</t>
  </si>
  <si>
    <t xml:space="preserve">          KG:[599 - Total Other Misc Expense]</t>
  </si>
  <si>
    <t xml:space="preserve">     KH:[901-905 - Customer Accounts]</t>
  </si>
  <si>
    <t xml:space="preserve">     KI:[901 - Supervision - Cust Accts]</t>
  </si>
  <si>
    <t xml:space="preserve">     KJ:[0901000 - Supervision - Cust Accts]</t>
  </si>
  <si>
    <t xml:space="preserve">          KK:[901 - Total Supervision - Cust Accts]</t>
  </si>
  <si>
    <t xml:space="preserve">     KL:[902 - Meter Reading]</t>
  </si>
  <si>
    <t xml:space="preserve">     KM:[0902000 - Meter Reading]</t>
  </si>
  <si>
    <t xml:space="preserve">          KN:[902 - Total Meter Reading]</t>
  </si>
  <si>
    <t xml:space="preserve">     KO:[903 - Customer Records &amp; Collection]</t>
  </si>
  <si>
    <t xml:space="preserve">     KP:[0903000 - Cust Records and Collection Exp]</t>
  </si>
  <si>
    <t xml:space="preserve">     KQ:[0903100 - Cust Contracts and Orders - Local]</t>
  </si>
  <si>
    <t xml:space="preserve">     KR:[0903200 - Cust Billing and Acct]</t>
  </si>
  <si>
    <t xml:space="preserve">     KS:[0903250 - Customer Billing Common]</t>
  </si>
  <si>
    <t xml:space="preserve">     KT:[0903300 - Cust Collecting - Local]</t>
  </si>
  <si>
    <t xml:space="preserve">     KU:[0903400 - Cust Receiv and Collect Exp - Edp]</t>
  </si>
  <si>
    <t xml:space="preserve">     KV:[0903750 - Common Operating - Cust Accts]</t>
  </si>
  <si>
    <t xml:space="preserve">          KW:[903 - Total Customer Records &amp; Collections]</t>
  </si>
  <si>
    <t xml:space="preserve">     KX:[904 - Uncollectible]</t>
  </si>
  <si>
    <t xml:space="preserve">     KY:[0904000 - Uncollectible Accounts]</t>
  </si>
  <si>
    <t xml:space="preserve">     KZ:[0904001 - Bad Debt Expense]</t>
  </si>
  <si>
    <t xml:space="preserve">          LA:[904 - Total Uncollectible]</t>
  </si>
  <si>
    <t xml:space="preserve">     LB:[905 - Misc. Customer Accounts]</t>
  </si>
  <si>
    <t xml:space="preserve">     LC:[0905000 - Misc Customer Accts Expenses]</t>
  </si>
  <si>
    <t xml:space="preserve">          LD:[905 - Misc. Customer Accounts]</t>
  </si>
  <si>
    <t xml:space="preserve">     LE:[901-905 - Total Customer Accounts]</t>
  </si>
  <si>
    <t xml:space="preserve">     LF:[906-910 - Customer Service &amp; Informational]</t>
  </si>
  <si>
    <t xml:space="preserve">     LG:[907 - Supervision]</t>
  </si>
  <si>
    <t xml:space="preserve">     LH:[0907000 - Supervision]</t>
  </si>
  <si>
    <t xml:space="preserve">          LI:[907 - Total Supervision]</t>
  </si>
  <si>
    <t xml:space="preserve">     LJ:[908 - Customer Assistance]</t>
  </si>
  <si>
    <t xml:space="preserve">     LK:[0908120 - Cust Assist Exp - Residential]</t>
  </si>
  <si>
    <t xml:space="preserve">     LL:[0908140 - Economic Development]</t>
  </si>
  <si>
    <t xml:space="preserve">     LM:[0908150 - Commer/Indust Assistance Exp]</t>
  </si>
  <si>
    <t xml:space="preserve">     LN:[0908160 - Cust Assist Exp - General]</t>
  </si>
  <si>
    <t xml:space="preserve">          LO:[908 - Total Customer Assistance]</t>
  </si>
  <si>
    <t xml:space="preserve">     LP:[909- Informational and Instructional Advertising]</t>
  </si>
  <si>
    <t xml:space="preserve">     LQ:[0909650 - Misc Advertising Expenses]</t>
  </si>
  <si>
    <t xml:space="preserve">          LR:[909 - Total Informational and Instructional Advertising]</t>
  </si>
  <si>
    <t xml:space="preserve">     LS:[910 - Misc. Customer Service and Informational Expenses]</t>
  </si>
  <si>
    <t xml:space="preserve">     LT:[0910000 - Misc Cust Serv/Inform Exp]</t>
  </si>
  <si>
    <t xml:space="preserve">     LU:[0910100 - Exp - Rs Reg Prod/Svces - Cstaccts]</t>
  </si>
  <si>
    <t xml:space="preserve">          LV:[910 - Total  Misc. Customer Service and Informational Expenses]</t>
  </si>
  <si>
    <t xml:space="preserve">     LW:[906-910 - Total Customer Service &amp; Informational]</t>
  </si>
  <si>
    <t xml:space="preserve">     LX:[911-917 - Sales Expenses]</t>
  </si>
  <si>
    <t xml:space="preserve">     LY:[911 - Supervision]</t>
  </si>
  <si>
    <t xml:space="preserve">     LZ:[0911000 - Supervision]</t>
  </si>
  <si>
    <t xml:space="preserve">          MA:[911 - Total Supervision]</t>
  </si>
  <si>
    <t xml:space="preserve">     MB:[912 - Demonstrating and Selling Expenses]</t>
  </si>
  <si>
    <t xml:space="preserve">     MC:[0912000 - Demonstrating and Selling Exp]</t>
  </si>
  <si>
    <t xml:space="preserve">     MD:[0912100 - Demonstration &amp; Sell-Proj Supt]</t>
  </si>
  <si>
    <t xml:space="preserve">     ME:[0912200 - EV Employee Incentive]</t>
  </si>
  <si>
    <t xml:space="preserve">     MF:[0912300 - Economic Development Discount]</t>
  </si>
  <si>
    <t xml:space="preserve">          MG:[912 - Total Demonstrating and Selling Expenses]</t>
  </si>
  <si>
    <t xml:space="preserve">     MH:[913 - Advertising Expenses]</t>
  </si>
  <si>
    <t xml:space="preserve">     MI:[0913001 - Advertising Expense]</t>
  </si>
  <si>
    <t xml:space="preserve">          MJ:[913 - Total Advertising Expenses]</t>
  </si>
  <si>
    <t xml:space="preserve">     MK:[916 - Miscellaneous Sales Expenses]</t>
  </si>
  <si>
    <t xml:space="preserve">     ML:[0916000 - Misc Sales Expense]</t>
  </si>
  <si>
    <t xml:space="preserve">          MM:[916 - Total Miscellaneous Sales Expenses]</t>
  </si>
  <si>
    <t xml:space="preserve">     MN:[911-917 - Total Sales Expenses]</t>
  </si>
  <si>
    <t>MO:[]</t>
  </si>
  <si>
    <t xml:space="preserve">     MP:[0824000 - Other Expenses - Stg (Gas Operating Exp)]</t>
  </si>
  <si>
    <t xml:space="preserve">     MQ:[920-935 - Administrative and General]</t>
  </si>
  <si>
    <t xml:space="preserve">     MR:[920 - Administrative and General Salaries]</t>
  </si>
  <si>
    <t xml:space="preserve">     MS:[0920000 - A and G Salaries]</t>
  </si>
  <si>
    <t xml:space="preserve">     MT:[0920100 - Salaries &amp; Wages - Proj Supt]</t>
  </si>
  <si>
    <t xml:space="preserve">     MU:[0920300 - Project Development Labor]</t>
  </si>
  <si>
    <t xml:space="preserve">     MV:[0920980 - A and G Salaries for Corp]</t>
  </si>
  <si>
    <t xml:space="preserve">          MW:[920 - Total Administrative and General Salaries]</t>
  </si>
  <si>
    <t xml:space="preserve">     MX:[921 - Office Supplies and Expenses]</t>
  </si>
  <si>
    <t xml:space="preserve">     MY:[0921101 - Emp Exp NC]</t>
  </si>
  <si>
    <t xml:space="preserve">     MZ:[0921100 - Employee Expenses]</t>
  </si>
  <si>
    <t xml:space="preserve">     NA:[0921103 - Employee Exp WH]</t>
  </si>
  <si>
    <t xml:space="preserve">     NB:[0921110 - Relocation Exp]</t>
  </si>
  <si>
    <t xml:space="preserve">     NC:[0921150 - Gen Admin Related Party]</t>
  </si>
  <si>
    <t xml:space="preserve">     ND:[0921200 - Office Expenses]</t>
  </si>
  <si>
    <t xml:space="preserve">     NE:[0921300 - Telephone and Telegraph Exp]</t>
  </si>
  <si>
    <t xml:space="preserve">     NF:[0921400 - Computer Services Expenses]</t>
  </si>
  <si>
    <t xml:space="preserve">     NG:[0921540 - Computer Rent (Go Only)]</t>
  </si>
  <si>
    <t xml:space="preserve">     NH:[0921600 - Other]</t>
  </si>
  <si>
    <t xml:space="preserve">     NI:[0921610 - Inventory Adjustment]</t>
  </si>
  <si>
    <t xml:space="preserve">     NJ:[0921900 - Office Supply &amp; Exp - Partner]</t>
  </si>
  <si>
    <t xml:space="preserve">     NK:[0921980 - Office Supplies and Expenses]</t>
  </si>
  <si>
    <t xml:space="preserve">          NL:[921 - Total Office Supplies and Expenses]</t>
  </si>
  <si>
    <t xml:space="preserve">     NM:[922 - Administrative Expenses Transferred - Credit]</t>
  </si>
  <si>
    <t xml:space="preserve">     NN:[0922000 - Admin Exp Transfer]</t>
  </si>
  <si>
    <t xml:space="preserve">     NO:[0922100 - Admin Exp Transf-Construction]</t>
  </si>
  <si>
    <t xml:space="preserve">     NP:[0922200 - Admin Exp Transfer - Nonutility]</t>
  </si>
  <si>
    <t xml:space="preserve">          NQ:[922 - Total Admin Expenses Transferred - Credit]</t>
  </si>
  <si>
    <t xml:space="preserve">     NR:[923 - Outside Services Employed]</t>
  </si>
  <si>
    <t xml:space="preserve">     NS:[0923000 - Outside Services Employed]</t>
  </si>
  <si>
    <t xml:space="preserve">     NT:[0923100 - Outside Services - NCRC]</t>
  </si>
  <si>
    <t xml:space="preserve">     NU:[0923980 - Outside Services Employee and]</t>
  </si>
  <si>
    <t xml:space="preserve">          NV:[923 - Total Outside Services Employed]</t>
  </si>
  <si>
    <t xml:space="preserve">     NW:[924 - Property Insurance]</t>
  </si>
  <si>
    <t xml:space="preserve">     NX:[0924000 - Property Insurance]</t>
  </si>
  <si>
    <t>NY:[0924100 - Admin - EH&amp;S Expense]</t>
  </si>
  <si>
    <t xml:space="preserve">     NZ:[0924050 - Intercompany Property Insurance Exp]</t>
  </si>
  <si>
    <t xml:space="preserve">     OA:[0924980 - Property Insurance For Corp.]</t>
  </si>
  <si>
    <t xml:space="preserve">          OB:[924 - Total Property Insurance]</t>
  </si>
  <si>
    <t xml:space="preserve">     OC:[924 - Storm Expense]</t>
  </si>
  <si>
    <t xml:space="preserve">     OD:[0924200 - Recoverable Storm Damage Exp (Irma/Michael - Ian/Nicole)]</t>
  </si>
  <si>
    <t xml:space="preserve">     OE:[0924200  - Recoverable Storm Damage Exp (Irma/Michael - Ian/Nichole - Not in Bud]</t>
  </si>
  <si>
    <t xml:space="preserve">          OF:[Subtotal for Irma/Michael (combines budget &amp; not in budget)]</t>
  </si>
  <si>
    <t xml:space="preserve">     OG:[0924200 - Recoverable Storm Damage Exp (OATT Not InBudg)]</t>
  </si>
  <si>
    <t xml:space="preserve">     OH:[0924200 - Recoverable Storm Damage Exp (OATT InBudg)]</t>
  </si>
  <si>
    <t xml:space="preserve">          OI:[0924.2 Sub-total Recoverable Storm Damage Exp (OATT)]</t>
  </si>
  <si>
    <t xml:space="preserve">          OJ:[924 - Total Storm Damage]</t>
  </si>
  <si>
    <t xml:space="preserve">     OK:[925 - Injuries and Damages]</t>
  </si>
  <si>
    <t xml:space="preserve">     OL:[0925000 - Injuries and Damages]</t>
  </si>
  <si>
    <t xml:space="preserve">     OM:[0925051 - Intercompany Gen Liab Expense]</t>
  </si>
  <si>
    <t xml:space="preserve">     ON:[0925052 - Inter-Co Worker Comp Insur Exp]</t>
  </si>
  <si>
    <t xml:space="preserve">     OO:[0925200 - Injuries and Damages - Other]</t>
  </si>
  <si>
    <t xml:space="preserve">     OP:[0925300 - Environmental Inj &amp; Damages]</t>
  </si>
  <si>
    <t xml:space="preserve">     OQ:[0925980 - Injuries and Damages For Corp.]</t>
  </si>
  <si>
    <t xml:space="preserve">          OS:[925 - Total Injuries and Damages]</t>
  </si>
  <si>
    <t xml:space="preserve">     OT:[926 - Employee Pensions and Benefits]</t>
  </si>
  <si>
    <t xml:space="preserve">     OU:[0926000 - Empl Pensions and Benefits]</t>
  </si>
  <si>
    <t xml:space="preserve">     OV:[0926001 - Payroll Burden Contra]</t>
  </si>
  <si>
    <t xml:space="preserve">     OW:[0926420 - Employee Tuition Refund]</t>
  </si>
  <si>
    <t xml:space="preserve">     OX:[0926430 - Employees'Recreation Expense]</t>
  </si>
  <si>
    <t xml:space="preserve">     OY:[0926490 - Other Employee Benefits]</t>
  </si>
  <si>
    <t xml:space="preserve">     OZ:[0457700 - Allocated Employee Benefits Offset]</t>
  </si>
  <si>
    <t xml:space="preserve">     PA:[0926600 - Employee Benefits - Transferred]</t>
  </si>
  <si>
    <t xml:space="preserve">     PB:[0926999 - Reclass Budget (Non-Service Costs)]</t>
  </si>
  <si>
    <t xml:space="preserve">     PC:[0926999 - Pension Accounting Adjustment - '22 8x4 Forecast]</t>
  </si>
  <si>
    <t xml:space="preserve">          PD:[926 - Total Employee Pensions and Benefits]</t>
  </si>
  <si>
    <t xml:space="preserve">     PE:[927 - Franchise Requirements]</t>
  </si>
  <si>
    <t xml:space="preserve">     PF:[0927001 - General and Administration]</t>
  </si>
  <si>
    <t xml:space="preserve">          PG:[927 - Total Franchise Requirements]</t>
  </si>
  <si>
    <t xml:space="preserve">     PH:[928 - Regulatory Commission Expenses]</t>
  </si>
  <si>
    <t xml:space="preserve">     PI:[0928000 - Regulatory Expenses (Go)]</t>
  </si>
  <si>
    <t xml:space="preserve">     PJ:[0928930 - Amort 2021 Rate Case Exp]</t>
  </si>
  <si>
    <t xml:space="preserve">          PK:[928 - Total Regulatory Commission Expenses]</t>
  </si>
  <si>
    <t xml:space="preserve">     PL:[929 - Duplicate Charges - Credit]</t>
  </si>
  <si>
    <t xml:space="preserve">     PM:[0929000 - Duplicate Chrgs - Enrgy To Exp]</t>
  </si>
  <si>
    <t xml:space="preserve">     PN:[0929500 - Admin Exp Transf]</t>
  </si>
  <si>
    <t xml:space="preserve">          PO:[929 - Total Duplicate Charges - Credit]</t>
  </si>
  <si>
    <t xml:space="preserve">     PP:[930 - Miscellaneous General Expenses]</t>
  </si>
  <si>
    <t xml:space="preserve">     PQ:[0930150 - Miscellaneous Advertising Exp]</t>
  </si>
  <si>
    <t xml:space="preserve">     PR:[0930200 - Misc General Expenses]</t>
  </si>
  <si>
    <t xml:space="preserve">     PS:[0930210 - Industry Assn Dues]</t>
  </si>
  <si>
    <t xml:space="preserve">     PT:[0930220 - Exp of Servicing Securities]</t>
  </si>
  <si>
    <t xml:space="preserve">     PU:[0930230 - Dues To Various Organizations]</t>
  </si>
  <si>
    <t xml:space="preserve">     PV:[0930240 - Director'S Expenses]</t>
  </si>
  <si>
    <t xml:space="preserve">     PW:[0930250 - Buy\Sell Transf Employee Homes]</t>
  </si>
  <si>
    <t xml:space="preserve">     PX:[0930600 - Leased Circuit Charges - Other]</t>
  </si>
  <si>
    <t xml:space="preserve">     PY:[0930700 - Research and Development]</t>
  </si>
  <si>
    <t xml:space="preserve">     PZ:[0930891 - IC Misc. Expense VIE]</t>
  </si>
  <si>
    <t xml:space="preserve">     QA:[0930940 - General Expenses]</t>
  </si>
  <si>
    <t xml:space="preserve">          QB:[930 - Total Miscellaneous General Expenses]</t>
  </si>
  <si>
    <t xml:space="preserve">     QC:[931 - Rents]</t>
  </si>
  <si>
    <t xml:space="preserve">     QD:[0931001 - Rents - A and G]</t>
  </si>
  <si>
    <t xml:space="preserve">     QE:[0931003 - Lease Amortization Expense]</t>
  </si>
  <si>
    <t xml:space="preserve">     QF:[0931008 - A and G Rents IC]</t>
  </si>
  <si>
    <t xml:space="preserve">          QG:[931 - Total Rents]</t>
  </si>
  <si>
    <t xml:space="preserve">     QH:[935 - Maintenance of General Plant]</t>
  </si>
  <si>
    <t xml:space="preserve">     QI:[0935100 - Maint General Plant-Elec]</t>
  </si>
  <si>
    <t xml:space="preserve">     QJ:[0935200 - Cust Infor and Computer Control]</t>
  </si>
  <si>
    <t xml:space="preserve">     QK:[0932000 - Maintenance of Gen Plant-Gas]</t>
  </si>
  <si>
    <t xml:space="preserve">          QL:[935 - Maintenance of General Plant]</t>
  </si>
  <si>
    <t xml:space="preserve">     QM:[920-935 - Total Admin &amp; General  Expenses]</t>
  </si>
  <si>
    <t>QN:[500-599 &amp; 901-935 - Total O&amp;M Base Recoverable]</t>
  </si>
  <si>
    <t>QO:[Clause Recoverable O&amp;M]</t>
  </si>
  <si>
    <t xml:space="preserve">     QP:[ECCR]</t>
  </si>
  <si>
    <t xml:space="preserve">     QQ:[0908000 - Cust Asset Exp-Conservation Programs - Recoverable]</t>
  </si>
  <si>
    <t xml:space="preserve">     QR:[0908001 - Conservation Deferral]</t>
  </si>
  <si>
    <t xml:space="preserve">     QS:[0908002 - Amort of Load Mgmt Switches]</t>
  </si>
  <si>
    <t xml:space="preserve">     QT:[0909000 - Info &amp; Instruc Adv-Conservation Prog - Rec]</t>
  </si>
  <si>
    <t xml:space="preserve">          QU:[Total ECCR]</t>
  </si>
  <si>
    <t xml:space="preserve">     QV:[ECRC]</t>
  </si>
  <si>
    <t xml:space="preserve">     QW:[0500100 - Fossil Oper Superv - Recoverable]</t>
  </si>
  <si>
    <t xml:space="preserve">     QX:[0502400 - Fossil Steam Exp - Recoverable]</t>
  </si>
  <si>
    <t xml:space="preserve">     QY:[0506300 - Misc Fossil Power Expenses - Recoverable]</t>
  </si>
  <si>
    <t xml:space="preserve">     QZ:[0510100 - Suprvsn and Engrng-Steam Maint - Rec]</t>
  </si>
  <si>
    <t xml:space="preserve">     RA:[0511200 - Maint of Structures Steam - Rec]</t>
  </si>
  <si>
    <t xml:space="preserve">     RB:[0512300 - Maint Of Boiler Plant-Other - Recoverable]</t>
  </si>
  <si>
    <t xml:space="preserve">     RC:[0513300 - Maint Of Electric Plant-Other - Recoverable]</t>
  </si>
  <si>
    <t xml:space="preserve">     RD:[0514300 - Maintenance - Misc Steam Plant]</t>
  </si>
  <si>
    <t xml:space="preserve">     RE:[0549200 - CT Misc Power Expense - Recoverable]</t>
  </si>
  <si>
    <t xml:space="preserve">     RF:[0557995 - ECRC O&amp;M Def - Recoverable]</t>
  </si>
  <si>
    <t xml:space="preserve">     RG:[0557996 - Def Clean Coal]</t>
  </si>
  <si>
    <t xml:space="preserve">          RH:[ECRC Production Base Total]</t>
  </si>
  <si>
    <t xml:space="preserve">     RI:[0502010 - Ammonia Expense]</t>
  </si>
  <si>
    <t xml:space="preserve">     RJ:[0502020 - Ammonia Qualifying]</t>
  </si>
  <si>
    <t xml:space="preserve">     RK:[0502030 - Urea - Qualifying]</t>
  </si>
  <si>
    <t xml:space="preserve">     RL:[0502040 - Cost of Lime]</t>
  </si>
  <si>
    <t xml:space="preserve">     RM:[0502041 - Gypsum Rev - Exp Offset]</t>
  </si>
  <si>
    <t xml:space="preserve">     RN:[0502050 - Diabasic Acid - Qualifying]</t>
  </si>
  <si>
    <t xml:space="preserve">     RO:[0502070 - Gypsum - Qualifying]</t>
  </si>
  <si>
    <t xml:space="preserve">     RP:[0502082 - Re-emission Chem Exp - Reagent]</t>
  </si>
  <si>
    <t xml:space="preserve">     RQ:[0502100 - Fossil Steam Exp - Other]</t>
  </si>
  <si>
    <t xml:space="preserve">     RR:[0502300 - Steam Oper-Caustic - FL]</t>
  </si>
  <si>
    <t xml:space="preserve">     RS:[0509000 - Emission Allowances]</t>
  </si>
  <si>
    <t xml:space="preserve">     RT:[0509030 - SO2 Emission Expense]</t>
  </si>
  <si>
    <t xml:space="preserve">     RU:[0509212- Annual NOx Emission Expense]</t>
  </si>
  <si>
    <t xml:space="preserve">     RV:[0553100 - CT Maint of Gen and Plant-Recoverable]</t>
  </si>
  <si>
    <t xml:space="preserve">          RW:[ECRC Energy Total]</t>
  </si>
  <si>
    <t xml:space="preserve">     RX:[0573100 - Trans Maint-Misc Trans Plant - Recoverable]</t>
  </si>
  <si>
    <t xml:space="preserve">     RY:[0598400 - Distr Maint-Misc Distr Plant-Recoverable]</t>
  </si>
  <si>
    <t xml:space="preserve">          RZ:[TOTAL ECRC]</t>
  </si>
  <si>
    <t xml:space="preserve">     SA:[SPP]</t>
  </si>
  <si>
    <t xml:space="preserve">     SB:[SPP - TRANSMISSION]</t>
  </si>
  <si>
    <t xml:space="preserve">     SC:[0562000 - Station Expenses - SPP]</t>
  </si>
  <si>
    <t xml:space="preserve">     SD:[0563000 - Overhead Line Expenses - Trans - SPP]</t>
  </si>
  <si>
    <t xml:space="preserve">     SE:[0566000 - Misc Trans Exp - Other- SPP]</t>
  </si>
  <si>
    <t xml:space="preserve">     SF:[0570100  - Maint Stat Equip - Other_Trans]</t>
  </si>
  <si>
    <t xml:space="preserve">     SG:[0570200 - Cir Brks Trnsfr Mtrs - Trans - SPP]</t>
  </si>
  <si>
    <t xml:space="preserve">     SH:[0571000 - Maint Trans OH Lines - SPP]</t>
  </si>
  <si>
    <t xml:space="preserve">     SI:[0571000 - Maint Trans OH Lines - SPP Governance]</t>
  </si>
  <si>
    <t xml:space="preserve">     SJ:[0571000 - Maint Trans OH Lines - SPP]</t>
  </si>
  <si>
    <t xml:space="preserve">     SK:[0571000 - Maint Trans OH Lines - SPP (Veg Mgmt)]</t>
  </si>
  <si>
    <t xml:space="preserve">     SL:[0580000 - Supervsn and Engring - Dist Oper - SPP]</t>
  </si>
  <si>
    <t xml:space="preserve">     SM:[0588100 - Misc Distribution Exp - Other- SPP]</t>
  </si>
  <si>
    <t xml:space="preserve">     SN:[0926600 - Employee Benefits - Transferred (Transmission)]</t>
  </si>
  <si>
    <t xml:space="preserve">          SO:[SPP Transmission Total]</t>
  </si>
  <si>
    <t xml:space="preserve">     SP:[SPP - DISTRIBUTION]</t>
  </si>
  <si>
    <t xml:space="preserve">     SQ:[0580000 - Supervsn and Engring - Dist Oper - SPP]</t>
  </si>
  <si>
    <t xml:space="preserve">     SR:[0583100 - Overhead Line Exps - Other Dist - SPP]</t>
  </si>
  <si>
    <t xml:space="preserve">     SS:[0588100 - Misc Distribution Expenses - SPP]</t>
  </si>
  <si>
    <t xml:space="preserve">     ST:[0593100 - Maint Dist ROW - SPP (Veg Mgmt))]</t>
  </si>
  <si>
    <t xml:space="preserve">     SU:[0593000 - Maint OH Lines - SPP]</t>
  </si>
  <si>
    <t xml:space="preserve">     SV:[0593000 - Maint OH Lines - SPP Governance]</t>
  </si>
  <si>
    <t xml:space="preserve">     SW:[0593000 - Maint OH Lines - SPP]</t>
  </si>
  <si>
    <t xml:space="preserve">     SX:[0593100 - Right of Way Mtce - Dist SPP]</t>
  </si>
  <si>
    <t xml:space="preserve">     SY:[0594000 - Maint UG Lines - SPP]</t>
  </si>
  <si>
    <t xml:space="preserve">     SZ:[0926600 - Employee Benefits - Transferred (Distribution)]</t>
  </si>
  <si>
    <t xml:space="preserve">          TA:[SPP Distribution Total]</t>
  </si>
  <si>
    <t xml:space="preserve">          TB:[TOTAL SPP]</t>
  </si>
  <si>
    <t xml:space="preserve">     TC:[CCR]</t>
  </si>
  <si>
    <t xml:space="preserve">     TD:[0557201 - FL Deferred Capacity Expense (And State Tax Giveback Acct for Actuals)]</t>
  </si>
  <si>
    <t xml:space="preserve">     TE:[0557201 - FL CY Deferred Capacity Expense]</t>
  </si>
  <si>
    <t xml:space="preserve">     TF:[0557xxx - IRA Tax Giveback (Capacity Clause)]</t>
  </si>
  <si>
    <t xml:space="preserve">               TG:[Capacity - Retail 100% Total]</t>
  </si>
  <si>
    <t xml:space="preserve">     TH:[0555190 - Capacity Purchase Expense]</t>
  </si>
  <si>
    <t xml:space="preserve">     TI:[0557201 - Tax Savings (Forecast Only)]</t>
  </si>
  <si>
    <t xml:space="preserve">          TJ:[Capacity - Manual Input Sep Factor Total]</t>
  </si>
  <si>
    <t xml:space="preserve">     TK:[0555550 - Purchases Energy Imbalance]</t>
  </si>
  <si>
    <t xml:space="preserve">     TL:[FUEL]</t>
  </si>
  <si>
    <t xml:space="preserve">     TM:[Whlse Fuel - Base Rates]</t>
  </si>
  <si>
    <t xml:space="preserve">     TN:[Whllse Fuel - Fuel Expense]</t>
  </si>
  <si>
    <t xml:space="preserve">     TO:[Whlse Fuel - Fuel Clause]</t>
  </si>
  <si>
    <t xml:space="preserve">     TP:[Reclsass Stratified Fuel Whsle (Whsle Contracts)]</t>
  </si>
  <si>
    <t xml:space="preserve">          TQ:[Fuel - Wholesale 100% Total]</t>
  </si>
  <si>
    <t xml:space="preserve">     TR:[0501008 - Contra Fuel Exp BR Ash - SC]</t>
  </si>
  <si>
    <t xml:space="preserve">     TS:[0501013 - Natural Gas Purchase]</t>
  </si>
  <si>
    <t xml:space="preserve">     TT:[0501110 - Coal Consumed - Fossil Steam]</t>
  </si>
  <si>
    <t xml:space="preserve">     TU:[0501310 - Oil Consumed - Fossil Steam]</t>
  </si>
  <si>
    <t xml:space="preserve">     TV:[0518100 - Burn up of Owned Fuel]</t>
  </si>
  <si>
    <t xml:space="preserve">     TW:[0547000 - Fuel Expense]</t>
  </si>
  <si>
    <t xml:space="preserve">     TX:[0547100 - Natural Gas]</t>
  </si>
  <si>
    <t xml:space="preserve">     TY:[0501110 - Coal Contingency]</t>
  </si>
  <si>
    <t xml:space="preserve">     TZ:[0547200 - Oil]</t>
  </si>
  <si>
    <t xml:space="preserve">     UA:[0555185 - Energy Purchase Expense]</t>
  </si>
  <si>
    <t xml:space="preserve">     UB:[0557202 - FL Deferred Fuel Expense]</t>
  </si>
  <si>
    <t xml:space="preserve">     UC:[0557xxx - Clean Energy Connect Bill Credits]</t>
  </si>
  <si>
    <t xml:space="preserve">     UD:[0555191 - Other Power Purchased]</t>
  </si>
  <si>
    <t xml:space="preserve">     UE:[0555016 - I/C Joint Disp Pur Pwr]</t>
  </si>
  <si>
    <t xml:space="preserve">     UF:[0555200 - Interchange Power]</t>
  </si>
  <si>
    <t xml:space="preserve">     UG:[0501110 - Net Fossil Fuel Expense - PE Fuel Expense Report]</t>
  </si>
  <si>
    <t xml:space="preserve">     UH:[0501110 - Coal Ash &amp; Gypsum - PE Fuel Expense Report]</t>
  </si>
  <si>
    <t xml:space="preserve">     UI:[Reclass Stratified Fuel to Whlse (Whsle Contracts)]</t>
  </si>
  <si>
    <t xml:space="preserve">          UJ:[Fuel - Manual Input Sep Factor Total]</t>
  </si>
  <si>
    <t xml:space="preserve">          UK:[Total Fuel]</t>
  </si>
  <si>
    <t>UL:[]</t>
  </si>
  <si>
    <t>UM:[500-599 &amp; 901-935 - Total O&amp;M Clause Recoverable]</t>
  </si>
  <si>
    <t>UN:[500-599 &amp; 901-935 - Total O&amp;M Base &amp; Clause]</t>
  </si>
  <si>
    <t>UO:[]</t>
  </si>
  <si>
    <t>UP:[403-407 - Depreciation and Amortization]</t>
  </si>
  <si>
    <t xml:space="preserve">     UQ:[403 - Depreciation]</t>
  </si>
  <si>
    <t xml:space="preserve">     UR:[0403002 - Depr - Expense]</t>
  </si>
  <si>
    <t xml:space="preserve">     US:[0403002 - Less: Transp. Equip. (incl. in O&amp;M)]</t>
  </si>
  <si>
    <t xml:space="preserve">          UT:[Net Depreciation]</t>
  </si>
  <si>
    <t xml:space="preserve">     UU:[0403050 - CONTRA DEPR-OATT]</t>
  </si>
  <si>
    <t xml:space="preserve">          UV:[403 - Total Electric Depreciation]</t>
  </si>
  <si>
    <t xml:space="preserve">     UW:[403.1 Deprec for Asset Retirement Costs]</t>
  </si>
  <si>
    <t xml:space="preserve">     UX:[0403800 - Decom Exp]</t>
  </si>
  <si>
    <t xml:space="preserve">     UY:[0403150- Depreciation Expense ARO]</t>
  </si>
  <si>
    <t xml:space="preserve">          UZ:[403.1 - Total Deprec for Asset Retirement Costs]</t>
  </si>
  <si>
    <t xml:space="preserve">     VA:[404-407 - Amortization]</t>
  </si>
  <si>
    <t>VB:[404 - Amort Limited Term Elec Plant]</t>
  </si>
  <si>
    <t xml:space="preserve">     VC:[0404200 - Amor of Elec Plt - Software]</t>
  </si>
  <si>
    <t xml:space="preserve">     VD:[0404402 - Amort of ECCR Plant]</t>
  </si>
  <si>
    <t xml:space="preserve">          VE:[404 - Total Amort of LT Term Elec Plt]</t>
  </si>
  <si>
    <t>VF:[406 - Amort Elec Plant Acquisition Adj]</t>
  </si>
  <si>
    <t xml:space="preserve">     VG:[0406505 - Amort Exp - Acq Purch Adj]</t>
  </si>
  <si>
    <t xml:space="preserve">          VH:[406 - Total Amort Elec Plant Acquisition Adj]</t>
  </si>
  <si>
    <t xml:space="preserve">     VI:[407 - Amort Prop Loss, Unrecov Plant &amp; Reg Study Costs]</t>
  </si>
  <si>
    <t xml:space="preserve">     VJ:[0407115 - Meter Amortization]</t>
  </si>
  <si>
    <t>VK:[407.1 Total Amort Prop Loss, Unrecov Plant &amp; Reg]</t>
  </si>
  <si>
    <t xml:space="preserve">     VL:[407.3 - Regulatory Debits]</t>
  </si>
  <si>
    <t xml:space="preserve">     VM:[0407318 - Reg Debit - SPP DEF]</t>
  </si>
  <si>
    <t xml:space="preserve">     VN:[0407318 - SPP Prior Year Amortization]</t>
  </si>
  <si>
    <t xml:space="preserve">     VO:[0407xxx - SPP Current Month Deferral]</t>
  </si>
  <si>
    <t xml:space="preserve">     VP:[0407319 - EVCS deferral amortization]</t>
  </si>
  <si>
    <t xml:space="preserve">     VQ:[0407322 - Storm Cost Reg Asset Amort]</t>
  </si>
  <si>
    <t xml:space="preserve">     VR:[0407321 - ECRC - Higgins &amp; Avon Park Reg Asset Amort - FERC 407.3]</t>
  </si>
  <si>
    <t xml:space="preserve">     VS:[0407383 - Amort Coal Ash Spend - Whlsale]</t>
  </si>
  <si>
    <t xml:space="preserve">     VT:[0407410 - FUEL - FPD PPA Buyout Amortization]</t>
  </si>
  <si>
    <t xml:space="preserve">     VU:[0407410 - CCR - Ridge Termination Amortization]</t>
  </si>
  <si>
    <t xml:space="preserve">     VV:[0407361 - REG DEBIT-ECRC O&amp;M DEF]</t>
  </si>
  <si>
    <t xml:space="preserve">     VW:[0407371 - Amortization - Storm Exp - Whsle]</t>
  </si>
  <si>
    <t xml:space="preserve">     VX:[0407372 - Amortization Rate Case Exp]</t>
  </si>
  <si>
    <t xml:space="preserve">     VY:[0407387 - DEF 4&amp;5 Accelerated Depreciation]</t>
  </si>
  <si>
    <t xml:space="preserve">     VZ:[0407389 - CR South Reg Asset Amortization - CCR &gt; Dec 2020]</t>
  </si>
  <si>
    <t xml:space="preserve">     WA:[0407399 - EVSE Amortization of Reg Asset]</t>
  </si>
  <si>
    <t xml:space="preserve">     WB:[0407399 - ISFSI Amortization]</t>
  </si>
  <si>
    <t xml:space="preserve">     WC:[0407399 - DOE Reimbursement - ISFSI Amortization]</t>
  </si>
  <si>
    <t xml:space="preserve">     WD:[0407399 - DOE Reimbursement - NDTF Amortization]</t>
  </si>
  <si>
    <t xml:space="preserve">     WE:[0407394 - Customer Connect Reg Asset Amort]</t>
  </si>
  <si>
    <t xml:space="preserve">     WF:[0407399 - Dismantlement Reg Asset Amortization (2025)]</t>
  </si>
  <si>
    <t xml:space="preserve">     WG:[0407399 - Storm Captalization Reg Asset Amortization]</t>
  </si>
  <si>
    <t xml:space="preserve">     WH:[0407399 - Vision Florida Depreciation Deferreal (Included in 0403002)]</t>
  </si>
  <si>
    <t xml:space="preserve">     WI:[0407399 - Vision Florida Amortization]</t>
  </si>
  <si>
    <t xml:space="preserve">     WJ:[0407399 - Rotable Depreciation Adjustment]</t>
  </si>
  <si>
    <t xml:space="preserve">     WK:[0407463 - Defer DEF Final Dismantlement]</t>
  </si>
  <si>
    <t xml:space="preserve">     WL:[0407907 - Regulatory Asset-Deferral Acct]</t>
  </si>
  <si>
    <t xml:space="preserve">     WM:[0407xxx - ECCR Prior Period Amortization]</t>
  </si>
  <si>
    <t xml:space="preserve">     WN:[0407xxx - ECCR Current Month Deferral]</t>
  </si>
  <si>
    <t xml:space="preserve">     WO:[0407xxx - Depreciation Deferral Amortization]</t>
  </si>
  <si>
    <t xml:space="preserve">          WP:[407.3 - Total Regulatory Debits]</t>
  </si>
  <si>
    <t xml:space="preserve">     WQ:[407.4 - Regulatory Credits]</t>
  </si>
  <si>
    <t xml:space="preserve">     WR:[0407423 - FL Deferred Fuel Expense - Credit (CY Over/Under)]</t>
  </si>
  <si>
    <t xml:space="preserve">     WS:[0407426 - FL EMISS AUC PROC AMORT]</t>
  </si>
  <si>
    <t xml:space="preserve">     WT:[0407428 - Reg Credit - ECRC O and M Def]</t>
  </si>
  <si>
    <t xml:space="preserve">          WU:[407.4 - Total Regulatory Credits]</t>
  </si>
  <si>
    <t>WV:[403-407 - Total Depreciation and Amortization]</t>
  </si>
  <si>
    <t>WW:[411 - Accretion and Gains/Losses on Disp of Allowances]</t>
  </si>
  <si>
    <t xml:space="preserve">     WX:[0411050 - Accretion Expense ARO]</t>
  </si>
  <si>
    <t xml:space="preserve">     WY:[0411108 - FAS 143 - Accretion Expense]</t>
  </si>
  <si>
    <t xml:space="preserve">     WZ:[0411603 - Gain on Asset Retirement Obligation]</t>
  </si>
  <si>
    <t xml:space="preserve">     XA:[0411703 - Loss on Asset Ret Obligation]</t>
  </si>
  <si>
    <t xml:space="preserve">     XB:[0411832 - Nox Sales Proceeds]</t>
  </si>
  <si>
    <t>XC:[411 - Total Accretion and gains/losses on Allowances]</t>
  </si>
  <si>
    <t>XE:[403-411 - Total Depr Amort &amp; Accretion]</t>
  </si>
  <si>
    <t>XF:[]</t>
  </si>
  <si>
    <t>XG:[408 - Taxes Other Than Income Taxes]</t>
  </si>
  <si>
    <t xml:space="preserve">     XH:[0408000 - NC Property Tax - Electric]</t>
  </si>
  <si>
    <t xml:space="preserve">     XI:[0408040 - DEBS Allocated Property Tax]</t>
  </si>
  <si>
    <t xml:space="preserve">     XJ:[0408050 - Municipal License-Electric]</t>
  </si>
  <si>
    <t xml:space="preserve">     XK:[0408055 - FL Property Tax - Electric]</t>
  </si>
  <si>
    <t xml:space="preserve">     XL:[0408055 - Vision Florida Property Tax Deferral]</t>
  </si>
  <si>
    <t xml:space="preserve">     XM:[0408103 - Payroll Tax - Project Supt NCR]</t>
  </si>
  <si>
    <t xml:space="preserve">     XN:[0408113 - FL Reg Assessment Fee - Elec Tax]</t>
  </si>
  <si>
    <t xml:space="preserve">     XO:[0408100 - Franchise Tax - Electric]</t>
  </si>
  <si>
    <t xml:space="preserve">     XP:[0408100 - Franchise Tax - Allocated]</t>
  </si>
  <si>
    <t xml:space="preserve">     XQ:[0408120 - Franchise Tax - Non Electric]</t>
  </si>
  <si>
    <t xml:space="preserve">     XR:[0408121 - Taxes Property - Operating]</t>
  </si>
  <si>
    <t xml:space="preserve">     XS:[0408125 - Deferred Property Taxes - WH]</t>
  </si>
  <si>
    <t xml:space="preserve">     XT:[0408150 - State Unemployment Tax]</t>
  </si>
  <si>
    <t xml:space="preserve">     XU:[0408151 - Federal Unemployment Tax]</t>
  </si>
  <si>
    <t xml:space="preserve">     XV:[0408152 - Employer FICA Tax]</t>
  </si>
  <si>
    <t xml:space="preserve">     XW:[0408153 - Employer Local Tax]</t>
  </si>
  <si>
    <t xml:space="preserve">     XX:[0408205 - Highway Use Tax]</t>
  </si>
  <si>
    <t xml:space="preserve">     XY:[0408470 - Gross Receipts Tax - Elec]</t>
  </si>
  <si>
    <t xml:space="preserve">     XZ:[0408465 - FL Kwh Power Gen Tax - Electric]</t>
  </si>
  <si>
    <t xml:space="preserve">     YA:[0408520 - SC Public Service Comm - Elec Tax]</t>
  </si>
  <si>
    <t xml:space="preserve">     YB:[0408700 - Fed Social Security Tax - Elec]</t>
  </si>
  <si>
    <t xml:space="preserve">     YC:[0408800 - Federal Highway Use Tax]</t>
  </si>
  <si>
    <t xml:space="preserve">     YD:[0408840 - Misc Taxes - Electric]</t>
  </si>
  <si>
    <t xml:space="preserve">     YE:[0408851 - Sales and Use Tax Exp]</t>
  </si>
  <si>
    <t xml:space="preserve">     YF:[0408960 - Allocated Payroll Taxes]</t>
  </si>
  <si>
    <t xml:space="preserve">     YG:[408 - Total Taxes Other Than Income Taxes]</t>
  </si>
  <si>
    <t>YH:[]</t>
  </si>
  <si>
    <t>YI:[Total Operating Expense Before Income Taxes]</t>
  </si>
  <si>
    <t>YJ:[]</t>
  </si>
  <si>
    <t>YK:[Net Operating Income Before Interest &amp; Taxes]</t>
  </si>
  <si>
    <t>YL:[]</t>
  </si>
  <si>
    <t>YM:[409-411 - Income Tax Expense - Utility]</t>
  </si>
  <si>
    <t xml:space="preserve">     YN:[409 - Current Income Tax - Utility]</t>
  </si>
  <si>
    <t xml:space="preserve">     YO:[0409102 - SIT Exp - Utility]</t>
  </si>
  <si>
    <t xml:space="preserve">     YP:[0409104 - Current SIT - PY]</t>
  </si>
  <si>
    <t xml:space="preserve">     YQ:[0409107 - Fit Exp - Utility]</t>
  </si>
  <si>
    <t xml:space="preserve">     YR:[0409113 - UTP Tax Exp: State Util-PY]</t>
  </si>
  <si>
    <t xml:space="preserve">     YS:[0409190 - Federal Income Tax CY]</t>
  </si>
  <si>
    <t xml:space="preserve">     YT:[0409190 - Current Income Tax on Special Governance (Input)]</t>
  </si>
  <si>
    <t xml:space="preserve">     YU:[0409191 - Fit - Electric PY]</t>
  </si>
  <si>
    <t xml:space="preserve">     YV:[0409192 - UTP Tax Expense Fed Utility]</t>
  </si>
  <si>
    <t xml:space="preserve">     YW:[0409194 - Current FIT Elec - PY Audit]</t>
  </si>
  <si>
    <t xml:space="preserve">     YX:[0409195 - UTP Tax Expense: Fed Util-PY]</t>
  </si>
  <si>
    <t xml:space="preserve">     YY:[0409197 - Current State Inc Tax - Utility]</t>
  </si>
  <si>
    <t xml:space="preserve">     YZ:[0409234 - UTP Tax Exp: State Non-Util-PY]</t>
  </si>
  <si>
    <t xml:space="preserve">     ZA:[0409313 - PY Audit]</t>
  </si>
  <si>
    <t xml:space="preserve">          ZB:[409 - Total Current Income Tax - Utility]</t>
  </si>
  <si>
    <t xml:space="preserve">     ZC:[410-411 - Deferred Income Tax - Utility]</t>
  </si>
  <si>
    <t xml:space="preserve">     ZD:[0410100 - Dfit: Utility: Current Year]</t>
  </si>
  <si>
    <t xml:space="preserve">     ZE:[0410102 - Dsit: Utility: Current Year]</t>
  </si>
  <si>
    <t xml:space="preserve">     ZF:[0410105 - DFIT - Utility - Prior Year]</t>
  </si>
  <si>
    <t xml:space="preserve">     ZG:[0410106 - DSIT - Utility - Prior Year]</t>
  </si>
  <si>
    <t xml:space="preserve">     ZH:[0410109 - DFIT - Utility - Prior Year]</t>
  </si>
  <si>
    <t xml:space="preserve">     ZI:[0410130 - UTP DFIT:Utility - Prior Year]</t>
  </si>
  <si>
    <t xml:space="preserve">          ZJ:[0410110 - DSIT - Utility - Prior Year]</t>
  </si>
  <si>
    <t xml:space="preserve">     ZK:[0411100 - Dfit: Utility: Curr Year Cr]</t>
  </si>
  <si>
    <t xml:space="preserve">     ZL:[0411101 - Dsit: Utility: Curr Year Cr]</t>
  </si>
  <si>
    <t xml:space="preserve">     ZM:[0411102 - DFIT - Utility - Prior Year CR]</t>
  </si>
  <si>
    <t xml:space="preserve">     ZN:[0411103 - DSIT - Utility - Prior Year CR]</t>
  </si>
  <si>
    <t xml:space="preserve">     ZO:[0411106 - DFIT - Utility - Prior Year]</t>
  </si>
  <si>
    <t xml:space="preserve">     ZP:[0411107 - DSIT - Utility - Prior Year]</t>
  </si>
  <si>
    <t xml:space="preserve">     ZQ:[04111xx - Production Tax Credits]</t>
  </si>
  <si>
    <t xml:space="preserve">     ZR:[0411115 - DFIT Federal Excess DIT (Retail)]</t>
  </si>
  <si>
    <t xml:space="preserve">     ZS:[0411115 - DFIT Federal Excess DIT (Wholesale)]</t>
  </si>
  <si>
    <t xml:space="preserve">          ZT:[410-411 - Total Provision for Deferred Income Tax - Utility]</t>
  </si>
  <si>
    <t xml:space="preserve">     ZU:[411 - Investment Tax Credit - Electric]</t>
  </si>
  <si>
    <t xml:space="preserve">     ZV:[0411410 - Invest Tax Credit Adj - Electric]</t>
  </si>
  <si>
    <t xml:space="preserve">          ZW:[411 - Total Investment Tax Credit Adjustment Net]</t>
  </si>
  <si>
    <t xml:space="preserve">     ZX:[409-411 - Total Income Taxes - Utility]</t>
  </si>
  <si>
    <t>ZY:[]</t>
  </si>
  <si>
    <t>ZZ:[Total Utility Operating Expenses]</t>
  </si>
  <si>
    <t>AAA:[]</t>
  </si>
  <si>
    <t>AAB:[Net Utility Operating Income]</t>
  </si>
  <si>
    <t>AAD:[Non-Utility Income]</t>
  </si>
  <si>
    <t>AAE:[401 &amp; 417-421 - Other Income Net]</t>
  </si>
  <si>
    <t xml:space="preserve">     AAF:[0401100 - Non-reg Operation Expense]</t>
  </si>
  <si>
    <t xml:space="preserve">     AAG:[0401101 - Non Reg Operating and Maintenance Expense]</t>
  </si>
  <si>
    <t xml:space="preserve">          AAH:[401 - Total Non-Reg Operating Expense]</t>
  </si>
  <si>
    <t xml:space="preserve">     AAI:[417 - Revenue from Nonutility Operations]</t>
  </si>
  <si>
    <t xml:space="preserve">     AAJ:[0417000 - Misc Revenue - Non Utility]</t>
  </si>
  <si>
    <t xml:space="preserve">     AAK:[0417000 - Revenue Stretech (Forecast Revenue Plug)]</t>
  </si>
  <si>
    <t xml:space="preserve">     AAL:[0417006 - IC Non Utility Misc. Revenue]</t>
  </si>
  <si>
    <t xml:space="preserve">     AAM:[0417007 - Misc Revenue-Reg]</t>
  </si>
  <si>
    <t xml:space="preserve">     AAN:[0417107 - Admin Expenses]</t>
  </si>
  <si>
    <t xml:space="preserve">     AAO:[0417310 - Products and Svcs - NonReg]</t>
  </si>
  <si>
    <t xml:space="preserve">          AAP:[417 - Total Revenues from Nonutility Operations]</t>
  </si>
  <si>
    <t xml:space="preserve">     AAQ:[417.1 - Expenses of Nonutility Operations]</t>
  </si>
  <si>
    <t xml:space="preserve">     AAR:[0417117 - Expenses of Nonutility Oper]</t>
  </si>
  <si>
    <t xml:space="preserve">     AAS:[0417320 - Exp - Unreg Products and Svcs]</t>
  </si>
  <si>
    <t xml:space="preserve">          AAT:[417 - Total Expenses of Nonutility Operations]</t>
  </si>
  <si>
    <t xml:space="preserve">     AAU:[418 - Non Operating Rental Income]</t>
  </si>
  <si>
    <t xml:space="preserve">     AAV:[0418001 - Misc Oth Inc - Rental]</t>
  </si>
  <si>
    <t xml:space="preserve">     AAW:[0418020 - Nonoperating Rental Income]</t>
  </si>
  <si>
    <t xml:space="preserve">     AAX:[0418200 - Non Util Depn Exp]</t>
  </si>
  <si>
    <t xml:space="preserve">          AAY:[418 - Total Non Operating Rental Income]</t>
  </si>
  <si>
    <t xml:space="preserve">     AAZ:[419 - Interest and Dividend Income]</t>
  </si>
  <si>
    <t xml:space="preserve">     ABA:[0419240 - Miscellaneous Interest]</t>
  </si>
  <si>
    <t xml:space="preserve">     ABB:[0419429 - IC Moneypool - Interest Inc]</t>
  </si>
  <si>
    <t xml:space="preserve">     ABC:[0419500 - I/C Interest Income]</t>
  </si>
  <si>
    <t xml:space="preserve">     ABD:[0419040 - Interest Inc (sch M)]</t>
  </si>
  <si>
    <t xml:space="preserve">          ABE:[419 - Total Interest and Dividend Income]</t>
  </si>
  <si>
    <t xml:space="preserve">     ABF:[419.1 - AFUDC Equity]</t>
  </si>
  <si>
    <t xml:space="preserve">     ABG:[0419110 - AFUDC Equity Component]</t>
  </si>
  <si>
    <t xml:space="preserve">     ABH:[0419140 - Contra AFUDC Equity - Oatt]</t>
  </si>
  <si>
    <t xml:space="preserve">          ABI:[419.1 - Total AFUDC]</t>
  </si>
  <si>
    <t xml:space="preserve">     ABJ:[421 - Misc Nonoperating Income]</t>
  </si>
  <si>
    <t xml:space="preserve">     ABK:[0421060 - Mini-Timber Sales - NC]</t>
  </si>
  <si>
    <t xml:space="preserve">     ABL:[0421340 - Gain on Life Insurance Policy]</t>
  </si>
  <si>
    <t xml:space="preserve">     ABM:[0421360 - Other Misc Deductions]</t>
  </si>
  <si>
    <t xml:space="preserve">     ABN:[0421913 - NDTF Shareholder Earning/Loss]</t>
  </si>
  <si>
    <t xml:space="preserve">     ABO:[0421940 - Misc Income]</t>
  </si>
  <si>
    <t xml:space="preserve">     ABP:[0421038 - Int Inc Recovery Clause]</t>
  </si>
  <si>
    <t xml:space="preserve">     ABQ:[0421039 - Interest Inc Recovery Clauses]</t>
  </si>
  <si>
    <t xml:space="preserve">     ABR:[0421043 - MNI - Revenue - FL]</t>
  </si>
  <si>
    <t xml:space="preserve">     ABS:[0421600 - Loss on Disposal of Discon Ops]</t>
  </si>
  <si>
    <t xml:space="preserve">     ABT:[0421913 - NDTF Shareholder Earning/Loss]</t>
  </si>
  <si>
    <t xml:space="preserve">          ABU:[421 - Total Misc Nonoperating Income]</t>
  </si>
  <si>
    <t xml:space="preserve">     ABV:[421.1 - Gain on Disposition of Property]</t>
  </si>
  <si>
    <t xml:space="preserve">     ABW:[0421100 - Gain on Disposal of Property]</t>
  </si>
  <si>
    <t xml:space="preserve">     ABX:[0421950 - Gain on Sales of Assets]</t>
  </si>
  <si>
    <t xml:space="preserve">          ABY:[Gain - Amortization Schedule - Manual Input Override]</t>
  </si>
  <si>
    <t xml:space="preserve">          ABZ:[421.1 - Total Gain On Disposal Of Property]</t>
  </si>
  <si>
    <t xml:space="preserve">     ACA:[421.2 - Loss on Disposal of Property]</t>
  </si>
  <si>
    <t xml:space="preserve">     ACB:[0421200 - Loss on Disposal of Property]</t>
  </si>
  <si>
    <t xml:space="preserve">          ACC:[Loss - Amortization Schedule - Manual Input Override]</t>
  </si>
  <si>
    <t xml:space="preserve">          ACD:[421.2 - Total Loss on Disposal of Property]</t>
  </si>
  <si>
    <t xml:space="preserve">     ACE:[401 &amp; 417-421 - Total Other Income Net]</t>
  </si>
  <si>
    <t>ACF:[425-426 - Other Deductions]</t>
  </si>
  <si>
    <t xml:space="preserve">     ACG:[0425000 - Miscellaneous Amortization]</t>
  </si>
  <si>
    <t xml:space="preserve">     ACH:[Interest on Fuel Undercollection - '22 8x4 Forecast]</t>
  </si>
  <si>
    <t xml:space="preserve">     ACI:[0415005 - Res Fixed Bill Rev Delta]</t>
  </si>
  <si>
    <t xml:space="preserve">     ACJ:[0416330 - Miscellaneous Expense]</t>
  </si>
  <si>
    <t xml:space="preserve">     ACK:[0425013 - Misc Amortizat - Acquis]</t>
  </si>
  <si>
    <t xml:space="preserve">     ACL:[0426100 - Donations]</t>
  </si>
  <si>
    <t xml:space="preserve">     ACM:[0426200 - Life Insurance Expense]</t>
  </si>
  <si>
    <t xml:space="preserve">     ACN:[0426300 - Penalties]</t>
  </si>
  <si>
    <t xml:space="preserve">     ACO:[0426400 - Exp/Civic and Political Activity]</t>
  </si>
  <si>
    <t xml:space="preserve">     ACP:[0426500 - Earn of Eq Inv Pur Acc Adj]</t>
  </si>
  <si>
    <t xml:space="preserve">     ACQ:[0426504 - Merger Related Costs]</t>
  </si>
  <si>
    <t xml:space="preserve">     ACR:[0426508 - Inc Deduction-Other Inc &amp; Exp]</t>
  </si>
  <si>
    <t xml:space="preserve">     ACS:[0426510 - Other]</t>
  </si>
  <si>
    <t xml:space="preserve">     ACT:[0426512 - Donations]</t>
  </si>
  <si>
    <t xml:space="preserve">     ACU:[0426517 - Other Professional Services]</t>
  </si>
  <si>
    <t xml:space="preserve">     ACV:[0426521 - Sale of A/R Fees]</t>
  </si>
  <si>
    <t xml:space="preserve">     ACW:[0426525 - Interest - Sub]</t>
  </si>
  <si>
    <t xml:space="preserve">     ACX:[0426540 - Employee Service Club Dues]</t>
  </si>
  <si>
    <t xml:space="preserve">     ACY:[0426551 - Impairment and Other Rel Charges]</t>
  </si>
  <si>
    <t xml:space="preserve">     ACZ:[0426552 - DOE Impairment]</t>
  </si>
  <si>
    <t xml:space="preserve">     ADA:[0426553 - PpandE Impairments]</t>
  </si>
  <si>
    <t xml:space="preserve">     ADB:[0599023 - Other Misc Exp]</t>
  </si>
  <si>
    <t xml:space="preserve">     ADC:[425-426 - Total Other Deductions]</t>
  </si>
  <si>
    <t>ADD:[408 - Taxes Other Than Income - Nonutility]</t>
  </si>
  <si>
    <t xml:space="preserve">     ADE:[0408040 - NC Property Tx - Misc NonUtility]</t>
  </si>
  <si>
    <t xml:space="preserve">     ADF:[0408223 - FL Property Tx - Mis Non-Op]</t>
  </si>
  <si>
    <t xml:space="preserve">     ADG:[0408820 - Misc Non Utility Tax]</t>
  </si>
  <si>
    <t xml:space="preserve">          ADH:[408 - Total Taxes Other than Income Taxes - Nonutility]</t>
  </si>
  <si>
    <t>ADI:[]</t>
  </si>
  <si>
    <t>ADJ:[Income before Income Tax - Nonutility]</t>
  </si>
  <si>
    <t>ADK:[Income Tax - Nonutility]</t>
  </si>
  <si>
    <t xml:space="preserve">     ADL:[Income Tax Current - Nonutility (409)]</t>
  </si>
  <si>
    <t xml:space="preserve">     ADM:[0409202 - State Income Tax NonUtility]</t>
  </si>
  <si>
    <t xml:space="preserve">     ADN:[0409220 - Federal Income Tax - NonUtility CY]</t>
  </si>
  <si>
    <t xml:space="preserve">     ADO:[0409217 - Income Tax on NU Income Adjustments]</t>
  </si>
  <si>
    <t xml:space="preserve">     ADP:[0409221 - Federal Income Tax - Nonutility - PY]</t>
  </si>
  <si>
    <t xml:space="preserve">     ADQ:[0409225 - Current FIT - Nonutility - PY - Audit]</t>
  </si>
  <si>
    <t xml:space="preserve">     ADR:[0409233 - Tax Expense - State Non-Util - PY]</t>
  </si>
  <si>
    <t xml:space="preserve">          ADS:[409.2 - Total Current Income Tax - Nonutility]</t>
  </si>
  <si>
    <t xml:space="preserve">     ADT:[Income Tax Deferred - Nonutility (410-411)]</t>
  </si>
  <si>
    <t xml:space="preserve">     ADU:[0410240 - Dfit: Non - Utility: Curr Year]</t>
  </si>
  <si>
    <t xml:space="preserve">     ADV:[0410241 - DFIT:  Non - Utility Prior Year]</t>
  </si>
  <si>
    <t xml:space="preserve">     ADW:[0410242 - Dsit: Non - Utility: Curr Year]</t>
  </si>
  <si>
    <t xml:space="preserve">     ADX:[0410243 - DSIT:  Non-Utility - Prior Year]</t>
  </si>
  <si>
    <t xml:space="preserve">     ADY:[0411240 - Dfit: Non - Utility: Curr Yr Cr]</t>
  </si>
  <si>
    <t xml:space="preserve">     ADZ:[0411241 - Other Deferred Taxes PY]</t>
  </si>
  <si>
    <t xml:space="preserve">     AEA:[0411242 - Dsit: Non - Utility: Curr Yr Cr]</t>
  </si>
  <si>
    <t xml:space="preserve">     AEB:[0411243 - Dsit: Non - Utility: Prior Yr Cr]</t>
  </si>
  <si>
    <t xml:space="preserve">          AEC:[410-411 - Total Deferred Taxes - Nonutility]</t>
  </si>
  <si>
    <t xml:space="preserve">     AED:[Total Income Taxes - Nonutility]</t>
  </si>
  <si>
    <t>AEE:[Net Income After Tax - Nonutility]</t>
  </si>
  <si>
    <t>AEF:[]</t>
  </si>
  <si>
    <t>AEG:[Net Income Before Interest]</t>
  </si>
  <si>
    <t>AEH:[]</t>
  </si>
  <si>
    <t>AEI:[427-432 - Interest Expense]</t>
  </si>
  <si>
    <t>AEJ:[427 - Interest on Long Term Debt]</t>
  </si>
  <si>
    <t>AEK:[0427100 - Interest on Bonds]</t>
  </si>
  <si>
    <t>AEL:[0427220 - Int on LT Note Payable]</t>
  </si>
  <si>
    <t>AEM:[0427550 - Interest on Bonds]</t>
  </si>
  <si>
    <t>AEN:[427 - Total Interest on Long Term Debt]</t>
  </si>
  <si>
    <t>AEO:[428 - Amortization of Debt Discount and Expense]</t>
  </si>
  <si>
    <t>AEP:[0428025 - Amortization of Debt Discount]</t>
  </si>
  <si>
    <t>AEQ:[0428100 - Amort of Debt Discount and Exp]</t>
  </si>
  <si>
    <t>AER:[0428165 - Amort of Loss Reaquired Debt]</t>
  </si>
  <si>
    <t>AES:[0428021 - Amort of Deferred Debt Exp]</t>
  </si>
  <si>
    <t>AET:[428 - Total Amortization of Debt Discount and Exp]</t>
  </si>
  <si>
    <t>AEU:[430 - Interest on Debt to Assoc. Companies]</t>
  </si>
  <si>
    <t>AEV:[0430216 - IC Moneypool - LT Interest Exp]</t>
  </si>
  <si>
    <t>AEW:[430 - Total Interest on Debt to Assoc. Companies]</t>
  </si>
  <si>
    <t>AEX:[431 - Other Interest Expense]</t>
  </si>
  <si>
    <t>AEY:[0431000 - Int Exp - Taxes]</t>
  </si>
  <si>
    <t xml:space="preserve">     AEZ:[0431002 - Misc. Interest Expense]</t>
  </si>
  <si>
    <t>AFA:[0431003 - Other Interest - Swaps]</t>
  </si>
  <si>
    <t>AFB:[0431400 - Int/Other Notes and Acct Pay]</t>
  </si>
  <si>
    <t>AFC:[0431550 - Interest Exp - Assign from Svc]</t>
  </si>
  <si>
    <t>AFD:[0431900 - Interest Expense Other]</t>
  </si>
  <si>
    <t xml:space="preserve">     AFE:[0431900 - EVSE Debt Return]</t>
  </si>
  <si>
    <t xml:space="preserve">     AFF:[0416330 - Vision Florida Carrying Costs]</t>
  </si>
  <si>
    <t>AFG:[0431920 - CR3 Return]</t>
  </si>
  <si>
    <t>AFH:[0431921 - Other Interest - Customer Deposits]</t>
  </si>
  <si>
    <t>AFI:[0431922 - Other Interest - Tax Deficiency]</t>
  </si>
  <si>
    <t>AFJ:[431 - Total Other Interest Expense]</t>
  </si>
  <si>
    <t xml:space="preserve">     AFK:[Subtotal Interest Expense before AFUDC Debt]</t>
  </si>
  <si>
    <t>AFL:[432 - AFUDC Debt]</t>
  </si>
  <si>
    <t>AFM:[0432000 - AFUDC Debt Component]</t>
  </si>
  <si>
    <t>AFN:[0432120 - AFUDC Debt]</t>
  </si>
  <si>
    <t>AFO:[432 - Total AFUDC Debt]</t>
  </si>
  <si>
    <t xml:space="preserve">     AFP:[427-432 - total Interest Expense]</t>
  </si>
  <si>
    <t>AFQ:[]</t>
  </si>
  <si>
    <t>AFR:[Income Before Extraordinary Items]</t>
  </si>
  <si>
    <t>AFS:[Extraordinary Items]</t>
  </si>
  <si>
    <t xml:space="preserve">     AFT:[0402000 - Gas Production Maint]</t>
  </si>
  <si>
    <t>AFU:[0421090 - Intercompany Nonoper Inc (should net w 0741000 to zero)]</t>
  </si>
  <si>
    <t>AFV:[0426516 - Freight - Commercial Carriers]</t>
  </si>
  <si>
    <t>AFW:[0457700 - Allocated O&amp;M Offset]</t>
  </si>
  <si>
    <t>AFX:[0591200 - Coal Purch Actg Adj Non Reg]</t>
  </si>
  <si>
    <t xml:space="preserve">     AFY:[0717000 - Liq Petro Gas Exp-Vapor Proc]</t>
  </si>
  <si>
    <t>AFZ:[0741000 - Intercompany Nonop Expense (should net w 0421090 to zero)]</t>
  </si>
  <si>
    <t>AGA:[0775000 - Materials Non Reg]</t>
  </si>
  <si>
    <t xml:space="preserve">     AGB:[0776000-Operation Supplies &amp; Expenses]</t>
  </si>
  <si>
    <t>AGC:[0841000 - Operation Labor &amp; Exp]</t>
  </si>
  <si>
    <t>AGD:[0928030 - Prof Fees Consultant]</t>
  </si>
  <si>
    <t>AGE:[0928031 - Prof Fees Legal]</t>
  </si>
  <si>
    <t xml:space="preserve">     AGF:[0928032 - Professional Fees Outside Services]</t>
  </si>
  <si>
    <t>AGG:[0928053 - Travel Expense]</t>
  </si>
  <si>
    <t xml:space="preserve">     AGH:[4181107 - Earnings of Sub]</t>
  </si>
  <si>
    <t xml:space="preserve">          AGI:[Total Extraordinary items]</t>
  </si>
  <si>
    <t>AGJ:[]</t>
  </si>
  <si>
    <t>AGK:[FERC Net Income]</t>
  </si>
  <si>
    <t>AGL:[FERC Net Income (Published Dataset)]</t>
  </si>
  <si>
    <t>AGM:[Variance]</t>
  </si>
  <si>
    <t>AGO:[NOI RECAP:]</t>
  </si>
  <si>
    <t>AGP:[Total Operating Revenues]</t>
  </si>
  <si>
    <t>AGQ:[Total O&amp;M Base Recoverable]</t>
  </si>
  <si>
    <t>AGR:[Total O&amp;M Clause Recoverable]</t>
  </si>
  <si>
    <t>AGS:[Total Depr &amp; Amort]</t>
  </si>
  <si>
    <t>AGT:[Total Accretion]</t>
  </si>
  <si>
    <t>AGU:[Total Other Taxes]</t>
  </si>
  <si>
    <t>AGV:[Total Current Income Taxes]</t>
  </si>
  <si>
    <t>AGW:[Net Deferred Income Tax]</t>
  </si>
  <si>
    <t>AGX:[Net Investment Tax Credit]</t>
  </si>
  <si>
    <t>AGY:[Total:]</t>
  </si>
  <si>
    <t>AGZ:[Check to NOI from Above:]</t>
  </si>
  <si>
    <t>AHA:[Diff:]</t>
  </si>
  <si>
    <t>AHB:[]</t>
  </si>
  <si>
    <t>AHC:[Data Used for Schedule 5]</t>
  </si>
  <si>
    <t>AHD:[Earnings Before Interest]</t>
  </si>
  <si>
    <t>AHE:[AFUDC Debt]</t>
  </si>
  <si>
    <t>AHF:[Income Taxes]</t>
  </si>
  <si>
    <t>AHG:[Interest Charges]</t>
  </si>
  <si>
    <t>AHH:[AFUDC Equity]</t>
  </si>
  <si>
    <t>AHI:[Net Income]</t>
  </si>
  <si>
    <t>AHJ:[]</t>
  </si>
  <si>
    <t>AHK:[Total Revenues]</t>
  </si>
  <si>
    <t>AHL:[Revenues per Budget Export]</t>
  </si>
  <si>
    <t>AHM:[Revenues per FERC Inc Stmnt (above)]</t>
  </si>
  <si>
    <t>AHN:[Revenue Variance]</t>
  </si>
  <si>
    <t>AHO:[417310 - Non Reg Revenue]</t>
  </si>
  <si>
    <t>AHP:[417007 - Misc Revenue-Reg]</t>
  </si>
  <si>
    <t>AHQ:[417000 - Products and Svcs - Non Reg]</t>
  </si>
  <si>
    <t>AHR:[Net Variance]</t>
  </si>
  <si>
    <t>AHS:[]</t>
  </si>
  <si>
    <t>AHT:[O&amp;M By Category]</t>
  </si>
  <si>
    <t>AHU:[Total Production O&amp;M - Base]</t>
  </si>
  <si>
    <t>AHV:[Total Transmission O&amp;M - Base]</t>
  </si>
  <si>
    <t>AHW:[Total Distribution O&amp;M - Base]</t>
  </si>
  <si>
    <t>AHX:[Total Other Misc O&amp;M - Base]</t>
  </si>
  <si>
    <t>AHY:[Customer Accounts O&amp;M - Base]</t>
  </si>
  <si>
    <t>AHZ:[Customer Service &amp; Info.O&amp;M - Base]</t>
  </si>
  <si>
    <t>AIA:[Sales O&amp;M - Base]</t>
  </si>
  <si>
    <t>AIB:[Other O&amp;M - Base]</t>
  </si>
  <si>
    <t>AIC:[Total Admin &amp; General O&amp;M - Base]</t>
  </si>
  <si>
    <t>AID:[Total O&amp;M - Base]</t>
  </si>
  <si>
    <t>AIE:[Total O&amp;M - Clause]</t>
  </si>
  <si>
    <t>AIG:[Total O&amp;M - Base &amp; Clause]</t>
  </si>
  <si>
    <t>AIH:[Variance]</t>
  </si>
  <si>
    <t>AII:[]</t>
  </si>
  <si>
    <t>AIJ:[Base &amp; Clause O&amp;M]</t>
  </si>
  <si>
    <t>AIK:[Total Base &amp; Clause O&amp;M]</t>
  </si>
  <si>
    <t>AIL:[Depreciation and Amortization - Reconcile to Budget:]</t>
  </si>
  <si>
    <t>AIM:[Depreciation and Amortization per FERC Inc Stmnt (above)]</t>
  </si>
  <si>
    <t>AIN:[Depreciation and Amortization per Budget Export]</t>
  </si>
  <si>
    <t>AIO:[Trans. Equip. incl in O&amp;M]</t>
  </si>
  <si>
    <t>AIP:[Unamortized Loss on Reacq. Debt]</t>
  </si>
  <si>
    <t>AIQ:[Non CR3 Uprate Debt Interest Charge (incl in Interest)]</t>
  </si>
  <si>
    <t>AIR:[CR3 Debt Return Amort (incl in Interest)]</t>
  </si>
  <si>
    <t>AIS:[CR3 Equity Return Amort (incl in Other Income)]</t>
  </si>
  <si>
    <t>AIT:[Depreciation and Amortization Variance]</t>
  </si>
  <si>
    <t>AIU:[]</t>
  </si>
  <si>
    <t>AIV:[Other Taxes - Reconcile to Budget:]</t>
  </si>
  <si>
    <t>AIW:[Other Taxes per Budget Export]</t>
  </si>
  <si>
    <t>AIX:[Other Taxes per FERC Inc Stmnt (above]</t>
  </si>
  <si>
    <t>AIY:[Variance]</t>
  </si>
  <si>
    <t>AIZ:[Payroll Taxes (missing from Budget Export)]</t>
  </si>
  <si>
    <t>AJA:[Gross Receipts per Budget Export]</t>
  </si>
  <si>
    <t>AJB:[Gross Receipts per FERC Inc. Stmnt]</t>
  </si>
  <si>
    <t>AJC:[Other Taxes Variance]</t>
  </si>
  <si>
    <t>AJD:[]</t>
  </si>
  <si>
    <t>AJE:[INTEREST EXPENSE RECAP (Used for Cap Structure &amp; Int Synch):]</t>
  </si>
  <si>
    <t>AJF:[Interest on Long Term Debt:]</t>
  </si>
  <si>
    <t>AJG:[427 - Interest on LT Debt]</t>
  </si>
  <si>
    <t>AJH:[428 - Amortization of Debt Discount and exp]</t>
  </si>
  <si>
    <t>AJI:[Total Interest on LTD]</t>
  </si>
  <si>
    <t>AJJ:[]</t>
  </si>
  <si>
    <t>AJK:[Interest on Short Term Debt:]</t>
  </si>
  <si>
    <t>AJL:[430 - Interest on Debt to Associated Companies]</t>
  </si>
  <si>
    <t>AJM:[]</t>
  </si>
  <si>
    <t>AJN:[Interest on Customer Deposits:]</t>
  </si>
  <si>
    <t>AJO:[431921 - Interest Customer Deposits]</t>
  </si>
  <si>
    <t>AJP:[]</t>
  </si>
  <si>
    <t>AJQ:[Subtotal Interest on Capital Debt]</t>
  </si>
  <si>
    <t>AJR:[]</t>
  </si>
  <si>
    <t>AJS:[Other Interest Expense:]</t>
  </si>
  <si>
    <t>AJT:[0431000 - Interest Exp - Taxes]</t>
  </si>
  <si>
    <t>AJU:[0431003 - Other Interest - Swaps]</t>
  </si>
  <si>
    <t>AJV:[0431400 - Int/Other Notes and Acct Pay]</t>
  </si>
  <si>
    <t>AJW:[0431550 - Interest Exp - assign from Svc]</t>
  </si>
  <si>
    <t>AJX:[0431900 - Interest Expense Other]</t>
  </si>
  <si>
    <t>AJY:[0431920 - CR3 Return]</t>
  </si>
  <si>
    <t>AJZ:[0431922 - Other Interest - Tax Deficiency]</t>
  </si>
  <si>
    <t>AKA:[Subtotal Other Int Exp (431):]</t>
  </si>
  <si>
    <t>AKB:[432 - AFUDC Debt - CR]</t>
  </si>
  <si>
    <t>AKC:[Total Other Interest Exp]</t>
  </si>
  <si>
    <t>AKE:[TOTAL INTEREST EXPENSE]</t>
  </si>
  <si>
    <t>AKF:[Total Interest Exp per I.S. Above]</t>
  </si>
  <si>
    <t>AKG:[check (s/b zero)]</t>
  </si>
  <si>
    <t>AKH:[]</t>
  </si>
  <si>
    <t>AKI:[HYBRID INCOME TAX CALCULATIONS:]</t>
  </si>
  <si>
    <t>AKJ:[Retail EDIT (For Summary Reports)]</t>
  </si>
  <si>
    <t>AKK:[Net Deferred Income Tax (Excluding EDIT WHLS &amp; EDIT RetailL &amp; PTC)]</t>
  </si>
  <si>
    <t>AKL:[]</t>
  </si>
  <si>
    <t>AKM:[Current Income Tax Ratio]</t>
  </si>
  <si>
    <t>AKN:[Def Income Tax Ratio (Excludes EDIT WHLS  &amp; EDIT Retail &amp; PTC)]</t>
  </si>
  <si>
    <t>AKO:[Statutory Tax Rate]</t>
  </si>
  <si>
    <t>AKP:[Divide by 12]</t>
  </si>
  <si>
    <t>AKQ:[]</t>
  </si>
  <si>
    <t>AKR:[Curr Income Tax - Statutory Rate (For Forecast)]</t>
  </si>
  <si>
    <t>AKS:[Def Income Tax - Statutory Rate (For Forecast)]</t>
  </si>
  <si>
    <t>AKT:[Current Date]</t>
  </si>
  <si>
    <t>AKU:[201701]</t>
  </si>
  <si>
    <t>AKV:[If Curr Date=201701, Use Calculated Curr Inc Tax]</t>
  </si>
  <si>
    <t>AKW:[True Up Jan &amp; Feb Hybrid Inc Tax]</t>
  </si>
  <si>
    <t>AKX:[Total After Jan &amp; Feb Tax True Up]</t>
  </si>
  <si>
    <t>AKY:[If Curr Date=201701, Use Calculated Def Inc Tax]</t>
  </si>
  <si>
    <t>AKZ:[Curr Income Tax - Hybrid (For Actuals)]</t>
  </si>
  <si>
    <t>ALA:[Def Income Tax - Hybrid (For Actuals)]</t>
  </si>
  <si>
    <t>ALB:[]</t>
  </si>
  <si>
    <t>ALC:[Excess Deferred Taxes (EDIT Retail + Wholesale)]</t>
  </si>
  <si>
    <t>ALE:[Curr Income Tax Adjs (diff between actuals &amp; hybrid)]</t>
  </si>
  <si>
    <t>ALF:[Def Income Tax Adjs (diff between actuals &amp; Hybrid)]</t>
  </si>
  <si>
    <t>ALH:[Above the Line ETR - Hybrid (For Actuals)]</t>
  </si>
  <si>
    <t>ALI:[Above the line ETR - Statutory Rate (For Forecast)]</t>
  </si>
  <si>
    <t>ALJ:[Above the Line ETR - from I.S.]</t>
  </si>
  <si>
    <t>ALK:[]</t>
  </si>
  <si>
    <t>ALL:[EndMethodCalls]</t>
  </si>
  <si>
    <t>\\nt000063\corpplng_guest\Regulatory Planning\Florida\Surveillance\2021 Surveillance\ARCHIVE 12 - DEC 2021\1.2 - UI Output Reports\[Time Across Report (All Months).xlsx]REG FL  FERC IS - 3 Adjusted</t>
  </si>
  <si>
    <t>REG FL: 2021-12</t>
  </si>
  <si>
    <t xml:space="preserve">     L:[0440000 - Residential SOBRA Revenue Decrement]</t>
  </si>
  <si>
    <t xml:space="preserve">     M:[0440000 - Residential Retail FIT Revenue Decrement]</t>
  </si>
  <si>
    <t xml:space="preserve">     N:[0440000 - Residential Rider Rev Decrement]</t>
  </si>
  <si>
    <t xml:space="preserve">     O:[0440000 - Residential Rate Base Growth]</t>
  </si>
  <si>
    <t xml:space="preserve">          P:[440 - Total Residential Sales]</t>
  </si>
  <si>
    <t xml:space="preserve">     Q:[0442100 - General Service]</t>
  </si>
  <si>
    <t xml:space="preserve">     R:[0442200 - Industrial Service]</t>
  </si>
  <si>
    <t xml:space="preserve">     S:[0444000 - Public St and Highway Lighting]</t>
  </si>
  <si>
    <t xml:space="preserve">     T:[0445000 - Other Sales To Public Auth]</t>
  </si>
  <si>
    <t xml:space="preserve">          U:[440-446 - Total Sales to Ultimate Customers]</t>
  </si>
  <si>
    <t xml:space="preserve">     V:[447 - Sales for Resale:]</t>
  </si>
  <si>
    <t xml:space="preserve">     W:[0447150  Revenue Other]</t>
  </si>
  <si>
    <t xml:space="preserve">     X:[0447159 Resale Sales - Outside]</t>
  </si>
  <si>
    <t xml:space="preserve">     Y:[0447990 Sales for Resale Unbilled Revenue]</t>
  </si>
  <si>
    <t xml:space="preserve">          Z:[447 - Total Sales for Resale]</t>
  </si>
  <si>
    <t xml:space="preserve">     AA:[449 - Provision for Rate Refund:]</t>
  </si>
  <si>
    <t xml:space="preserve">     AB:[0449035 - Franchise Allocation/Holding]</t>
  </si>
  <si>
    <t xml:space="preserve">     AC:[0449100  Provision for Rate Refund - Retail]</t>
  </si>
  <si>
    <t xml:space="preserve">     AD:[0449110  Provision for Rate Refund - Wholesale]</t>
  </si>
  <si>
    <t xml:space="preserve">     AE:[0449111 - Tax reform - Retail]</t>
  </si>
  <si>
    <t xml:space="preserve">          AF:[449 - Total Provision for Rate Refund]</t>
  </si>
  <si>
    <t xml:space="preserve">     AG:[450-457 - Other Operating Revenues:]</t>
  </si>
  <si>
    <t xml:space="preserve">     AH:[0450100 - Late Pmt and Forf Disc]</t>
  </si>
  <si>
    <t xml:space="preserve">     AI:[0451100 - Misc Service Revenue]</t>
  </si>
  <si>
    <t xml:space="preserve">     AJ:[0454001 - Rent from Electric Prop - Nuclear]</t>
  </si>
  <si>
    <t xml:space="preserve">     AK:[0454002 - Rent - Lighting Equipment]</t>
  </si>
  <si>
    <t xml:space="preserve">     AL:[0454003 - Rent - Non-Lighting Equipment]</t>
  </si>
  <si>
    <t xml:space="preserve">     AM:[0454004 - Rent - Joint Use]</t>
  </si>
  <si>
    <t xml:space="preserve">     AN:[0454005 - Rent - Transmission]</t>
  </si>
  <si>
    <t xml:space="preserve">     AO:[0454100 - Extra - Facilities]</t>
  </si>
  <si>
    <t xml:space="preserve">     AP:[0454105 - IC Other Elec Rents]</t>
  </si>
  <si>
    <t xml:space="preserve">     AQ:[0454200 - Pole &amp; Line Attachments]</t>
  </si>
  <si>
    <t xml:space="preserve">     AR:[0454300 - Tower Lease Revenues]</t>
  </si>
  <si>
    <t xml:space="preserve">     AS:[0454400 - Other Electric Rents]</t>
  </si>
  <si>
    <t xml:space="preserve">     AT:[0454601 - Other Misc Revenue]</t>
  </si>
  <si>
    <t xml:space="preserve">     AU:[0456000 - Other Variable Reveneus]</t>
  </si>
  <si>
    <t xml:space="preserve">     AV:[0456001 - Other Variable Revenues-Reg]</t>
  </si>
  <si>
    <t xml:space="preserve">     AW:[0456003 - Retail Unbilled Revenue]</t>
  </si>
  <si>
    <t xml:space="preserve">     AX:[0456005 - Electric Rev - Cogen/small power pro]</t>
  </si>
  <si>
    <t xml:space="preserve">     AY:[0456006 - Muni Coty Tax Coll/Comm]</t>
  </si>
  <si>
    <t xml:space="preserve">     AZ:[0456016 - I/C Joint Disp - Trans NW Rev]</t>
  </si>
  <si>
    <t xml:space="preserve">     BA:[0456040 - Sales Use Tax Coll Fee]</t>
  </si>
  <si>
    <t xml:space="preserve">     BB:[0456050 - Transmission Study Revenue]</t>
  </si>
  <si>
    <t xml:space="preserve">     BC:[0456100 - Profit or Loss on Sale of M&amp;S]</t>
  </si>
  <si>
    <t xml:space="preserve">     BD:[0456102 - Distribution Charge - Network]</t>
  </si>
  <si>
    <t xml:space="preserve">     BY:[0501008 - Contra Fuel Exp BR Ash - SC]</t>
  </si>
  <si>
    <t xml:space="preserve">     BZ:[0501160 - Coal Sampling &amp; Testing]</t>
  </si>
  <si>
    <t xml:space="preserve">     CA:[0501180 - Sale of Fly Ash Revenues]</t>
  </si>
  <si>
    <t xml:space="preserve">     CB:[0501190 - Sale of Fly Ash]</t>
  </si>
  <si>
    <t xml:space="preserve">     CC:[0501400 - Fossil Steam Fuel - Ash Sales]</t>
  </si>
  <si>
    <t xml:space="preserve">     CD:[0502010 - Ammonia Expense]</t>
  </si>
  <si>
    <t xml:space="preserve">     CE:[0502041 - Gypsum Rev - exp offset]</t>
  </si>
  <si>
    <t xml:space="preserve">     CF:[0502100 - Fossil Steam Exp - Other]</t>
  </si>
  <si>
    <t xml:space="preserve">     CG:[0504000 - Steam Transferred - Credit]</t>
  </si>
  <si>
    <t xml:space="preserve">     CH:[0505000 - Electric Expenses - Steam Oper]</t>
  </si>
  <si>
    <t xml:space="preserve">     CI:[0506000 - Misc Fossil Power Expenses]</t>
  </si>
  <si>
    <t xml:space="preserve">     DM:[0584110 - Operation of Energy Storage Eq]</t>
  </si>
  <si>
    <t xml:space="preserve">     DN:[0548200 - Prime Movers - Generators - Ct]</t>
  </si>
  <si>
    <t xml:space="preserve">     DO:[0549000 - Misc - Power Generation Expenses]</t>
  </si>
  <si>
    <t xml:space="preserve">     DP:[0550220 - Solar Rent]</t>
  </si>
  <si>
    <t xml:space="preserve">          DQ:[546-550 - Total Other Production Operation]</t>
  </si>
  <si>
    <t xml:space="preserve">     DR:[551-554 - Other Production Maintenance]</t>
  </si>
  <si>
    <t xml:space="preserve">     DS:[0551000 - Suprvsn and Enginring - Ct Maint]</t>
  </si>
  <si>
    <t xml:space="preserve">     DT:[0551220 - Solar: Maint Supv &amp; Eng]</t>
  </si>
  <si>
    <t xml:space="preserve">     DU:[0552000 - Maintenance of Structures - Ct]</t>
  </si>
  <si>
    <t xml:space="preserve">     DV:[0552220 - Solar Mtce of Structures]</t>
  </si>
  <si>
    <t xml:space="preserve">     DW:[0553000 - Maint - Gentg and Elect Equip - Ct]</t>
  </si>
  <si>
    <t xml:space="preserve">     DX:[0554000 - Misc Power Generation Plant - Ct]</t>
  </si>
  <si>
    <t xml:space="preserve">     DY:[0554100 - Other Production Maintenance]</t>
  </si>
  <si>
    <t xml:space="preserve">     DZ:[0554220 - Solar: Maint Misc Gen Plt]</t>
  </si>
  <si>
    <t xml:space="preserve">          EA:[551-554 - Total Other Production Maintenance]</t>
  </si>
  <si>
    <t xml:space="preserve">          EB:[546-554 - Total Other Production O&amp;M]</t>
  </si>
  <si>
    <t xml:space="preserve">     EC:[555-557 - Other Power Supply]</t>
  </si>
  <si>
    <t xml:space="preserve">     ED:[0555211 - Purchase - Electricity]</t>
  </si>
  <si>
    <t xml:space="preserve">     EE:[0556000 - System Cnts &amp; Load Dispatching]</t>
  </si>
  <si>
    <t xml:space="preserve">     EF:[0557000 - Other Expenses - Oper]</t>
  </si>
  <si>
    <t xml:space="preserve">          EG:[555-557 - Total Other Power Supply]</t>
  </si>
  <si>
    <t xml:space="preserve">     EH:[535-545 - Hydraulic Operation &amp; Maintenance]</t>
  </si>
  <si>
    <t xml:space="preserve">     EI:[0535000 - Supervision &amp; Engrng - Hydro]</t>
  </si>
  <si>
    <t xml:space="preserve">     EJ:[0538100 - Electric Expenses - Other - Hydro]</t>
  </si>
  <si>
    <t xml:space="preserve">     EK:[0540000 - Hydro]</t>
  </si>
  <si>
    <t xml:space="preserve">     EL:[0542000 - Mtce of Structures - Hydro]</t>
  </si>
  <si>
    <t xml:space="preserve">     EM:[0543000 - Maint Reservoir Dam &amp; Waterway]</t>
  </si>
  <si>
    <t xml:space="preserve">     EN:[0544000 - Maint of electric Plant Hydro]</t>
  </si>
  <si>
    <t xml:space="preserve">     EO:[0545100 - Maint Misc Hydraulic Plant]</t>
  </si>
  <si>
    <t xml:space="preserve">          EP:[535-545 - Total Hydraulic O&amp;M]</t>
  </si>
  <si>
    <t xml:space="preserve">     EQ:[Fuel Handling]</t>
  </si>
  <si>
    <t xml:space="preserve">     ER:[0501150 - Coal Handling]</t>
  </si>
  <si>
    <t xml:space="preserve">     ES:[0501350 - Oil Handling Expense]</t>
  </si>
  <si>
    <t xml:space="preserve">     ET:[0518600 - Nuclear Fuel Disposal Cost]</t>
  </si>
  <si>
    <t xml:space="preserve">     EU:[0547300 - Fuel Handling and Testing - Ct]</t>
  </si>
  <si>
    <t xml:space="preserve">     EV:[0553220 - Solar: Maint Gen &amp; Elect Plt]</t>
  </si>
  <si>
    <t xml:space="preserve">     EW:[0557450 - Commissions/Brokerage Expense]</t>
  </si>
  <si>
    <t xml:space="preserve">     EX:[0807000 - Gas Purchased Expenses]</t>
  </si>
  <si>
    <t xml:space="preserve">          HZ:[584 -Total Underground Line Expenses - Dist]</t>
  </si>
  <si>
    <t xml:space="preserve">     IA:[585 - Street Lighting &amp; Signal System]</t>
  </si>
  <si>
    <t xml:space="preserve">     IB:[0585000 - St Lghtng and Sgnl Systm - Dist]</t>
  </si>
  <si>
    <t xml:space="preserve">          IC:[585 - Total Street Lighting &amp; Signal System]</t>
  </si>
  <si>
    <t xml:space="preserve">     ID:[586 - Meter Expenses - Dist]</t>
  </si>
  <si>
    <t xml:space="preserve">     IE:[0586000 - Meter Expenses - Dist]</t>
  </si>
  <si>
    <t xml:space="preserve">          IG:[586 - Total Meter Expenses - Dist]</t>
  </si>
  <si>
    <t xml:space="preserve">     IH:[587 - Customer Installation - Dist]</t>
  </si>
  <si>
    <t xml:space="preserve">     II:[0587000 - Cust Install Exp - Other Dist]</t>
  </si>
  <si>
    <t xml:space="preserve">          IJ:[587 - Total Customer Installation - Dist]</t>
  </si>
  <si>
    <t xml:space="preserve">     IK:[588 - Miscellaneous Distribution Other]</t>
  </si>
  <si>
    <t xml:space="preserve">     IL:[0588100 - Misc Distribution Exp - Other]</t>
  </si>
  <si>
    <t xml:space="preserve">     IM:[0588700 - Intcon Study Costs (D)]</t>
  </si>
  <si>
    <t xml:space="preserve">          IN:[588 - Total Miscellaneous Distribution Other]</t>
  </si>
  <si>
    <t xml:space="preserve">     IO:[589 - Rents - Dist Oper]</t>
  </si>
  <si>
    <t xml:space="preserve">     IP:[0589000 - Rents - Dist Oper]</t>
  </si>
  <si>
    <t xml:space="preserve">          IQ:[589 - Total Rents - Dist Oper]</t>
  </si>
  <si>
    <t xml:space="preserve">     IR:[580-589 - Total Distribution Operation]</t>
  </si>
  <si>
    <t xml:space="preserve">     IS:[590-598 - Distribution Maintenance]</t>
  </si>
  <si>
    <t xml:space="preserve">     IT:[590 - Supervision &amp; Engineering - Dist Maint]</t>
  </si>
  <si>
    <t xml:space="preserve">     IU:[0590000 - Supervsn and Engrng - Dist Maint]</t>
  </si>
  <si>
    <t xml:space="preserve">          IV:[590 - Total Supervision &amp; Engineering - Dist Maint]</t>
  </si>
  <si>
    <t xml:space="preserve">     IW:[591 - Structures Maintenance - Dist]</t>
  </si>
  <si>
    <t xml:space="preserve">     IX:[0591000 - Maintenance of Structures - Dist]</t>
  </si>
  <si>
    <t xml:space="preserve">     IY:[0591200 - Coal Purchase Acctg Adj]</t>
  </si>
  <si>
    <t xml:space="preserve">          IZ:[591 - Total Structures Maintenance - Dist]</t>
  </si>
  <si>
    <t xml:space="preserve">     JA:[592 - Station Equipment - Dist]</t>
  </si>
  <si>
    <t xml:space="preserve">     JB:[0592100 - Maint Station Equip - Other - Dist]</t>
  </si>
  <si>
    <t xml:space="preserve">     JC:[0592200 - Cir Breakers Trnsf Meters Relay - Dist]</t>
  </si>
  <si>
    <t xml:space="preserve">          JD:[592 - Total Station Equipment Dist]</t>
  </si>
  <si>
    <t xml:space="preserve">     JE:[593 - Overhead Lines (Tree Trim)]</t>
  </si>
  <si>
    <t xml:space="preserve">     JF:[0593000 - Maint Overhd Lines - Other - Dist]</t>
  </si>
  <si>
    <t xml:space="preserve">     JG:[0593100 - Right of Way Mtce - Dist]</t>
  </si>
  <si>
    <t xml:space="preserve">          JH:[593 - Total Overhead Lines (Tree Trim)]</t>
  </si>
  <si>
    <t xml:space="preserve">     JI:[594 - Underground Lines Maint - Dist]</t>
  </si>
  <si>
    <t xml:space="preserve">     JJ:[0594000 - Maint - Underground Lines - Dist]</t>
  </si>
  <si>
    <t xml:space="preserve">          JK:[594 - Total Underground Lines Maint - Dist]</t>
  </si>
  <si>
    <t xml:space="preserve">     JL:[595 - Line Transformers - OH]</t>
  </si>
  <si>
    <t xml:space="preserve">     JM:[0595100 - Maint Lines Transfrs - Other - Dist]</t>
  </si>
  <si>
    <t xml:space="preserve">     JN:[0595200 - Cir Brkrs Transf Capcitrs - Dist]</t>
  </si>
  <si>
    <t xml:space="preserve">          JO:[595 - Total Line Transformers - Overhead]</t>
  </si>
  <si>
    <t xml:space="preserve">     JP:[596 - Streetlighting &amp; Signal System Maint - Dist]</t>
  </si>
  <si>
    <t xml:space="preserve">     JQ:[0596000 - Maint - Streetlightng/Signl - Dist]</t>
  </si>
  <si>
    <t xml:space="preserve">          JR:[596 - Total Streetlighting &amp; Signal System Maint - Dist]</t>
  </si>
  <si>
    <t xml:space="preserve">     JS:[597 - Meters Maint - Dist]</t>
  </si>
  <si>
    <t xml:space="preserve">     JT:[0597000 - Maintenance of Meters - Dist]</t>
  </si>
  <si>
    <t xml:space="preserve">          JU:[597 - Total Meters Maint - Dist]</t>
  </si>
  <si>
    <t xml:space="preserve">     JV:[598 - Miscellaneous Maint - Dist]</t>
  </si>
  <si>
    <t xml:space="preserve">     JW:[0598100 - Main Misc Dist Plt - Other - Dist]</t>
  </si>
  <si>
    <t xml:space="preserve">          JX:[598 -Total  Miscellaneous Maint - Dist]</t>
  </si>
  <si>
    <t xml:space="preserve">     JY:[590-598 - Total Distribution Maintenance]</t>
  </si>
  <si>
    <t xml:space="preserve">     JZ:[580-598 - Total Distribution O&amp;M]</t>
  </si>
  <si>
    <t xml:space="preserve">     KA:[599 - Other Misc Expense]</t>
  </si>
  <si>
    <t xml:space="preserve">     KB:[0599005 - Equipment Rental]</t>
  </si>
  <si>
    <t xml:space="preserve">     KC:[0599023 Other Miscellaneous Expenses]</t>
  </si>
  <si>
    <t xml:space="preserve">          KD:[599 - Total Other Misc Expense]</t>
  </si>
  <si>
    <t xml:space="preserve">     KE:[901-905 - Customer Accounts]</t>
  </si>
  <si>
    <t xml:space="preserve">     KF:[901 - Supervision - Cust Accts]</t>
  </si>
  <si>
    <t xml:space="preserve">     KG:[0901000 - Supervision - Cust Accts]</t>
  </si>
  <si>
    <t xml:space="preserve">          KH:[901 - Total Supervision - Cust Accts]</t>
  </si>
  <si>
    <t xml:space="preserve">     KI:[902 - Meter Reading]</t>
  </si>
  <si>
    <t xml:space="preserve">     KJ:[0902000 - Meter Reading]</t>
  </si>
  <si>
    <t xml:space="preserve">          KK:[902 - Total Meter Reading]</t>
  </si>
  <si>
    <t xml:space="preserve">     KL:[903 - Customer Records &amp; Collection]</t>
  </si>
  <si>
    <t xml:space="preserve">     KM:[0903000 - Cust Records and Collection Exp]</t>
  </si>
  <si>
    <t xml:space="preserve">     KN:[0903100 - Cust Contracts and Orders - Local]</t>
  </si>
  <si>
    <t xml:space="preserve">     KO:[0903200 - Cust Billing and Acct]</t>
  </si>
  <si>
    <t xml:space="preserve">     KP:[0903250 - Customer Billing Common]</t>
  </si>
  <si>
    <t xml:space="preserve">     KQ:[0903300 - Cust Collecting - Local]</t>
  </si>
  <si>
    <t xml:space="preserve">     KR:[0903400 - Cust Receiv and Collect Exp - Edp]</t>
  </si>
  <si>
    <t xml:space="preserve">     KS:[0903750 - Common Operating - Cust Accts]</t>
  </si>
  <si>
    <t xml:space="preserve">          KT:[903 - Total Customer Records &amp; Collections]</t>
  </si>
  <si>
    <t xml:space="preserve">     KU:[904 - Uncollectible]</t>
  </si>
  <si>
    <t xml:space="preserve">     KV:[0904000 - Uncollectible Accounts]</t>
  </si>
  <si>
    <t xml:space="preserve">     KW:[0904001 - Bad Debt Expense]</t>
  </si>
  <si>
    <t xml:space="preserve">          KX:[904 - Total Uncollectible]</t>
  </si>
  <si>
    <t xml:space="preserve">     KY:[905 - Misc. Customer Accounts]</t>
  </si>
  <si>
    <t xml:space="preserve">     KZ:[0905000 - Misc Customer Accts Expenses]</t>
  </si>
  <si>
    <t xml:space="preserve">          LA:[905 - Misc. Customer Accounts]</t>
  </si>
  <si>
    <t xml:space="preserve">     LB:[901-905 - Total Customer Accounts]</t>
  </si>
  <si>
    <t xml:space="preserve">     LC:[906-910 - Customer Service &amp; Informational]</t>
  </si>
  <si>
    <t xml:space="preserve">     LD:[907 - Supervision]</t>
  </si>
  <si>
    <t xml:space="preserve">     LE:[0907000 - Supervision]</t>
  </si>
  <si>
    <t xml:space="preserve">          LF:[907 - Total Supervision]</t>
  </si>
  <si>
    <t xml:space="preserve">     LG:[908 - Customer Assistance]</t>
  </si>
  <si>
    <t xml:space="preserve">     LH:[0908120 - Cust Assist Exp - Residential]</t>
  </si>
  <si>
    <t xml:space="preserve">     LI:[0908140 - Economic Development]</t>
  </si>
  <si>
    <t xml:space="preserve">     LJ:[0908150 - Commer/Indust Assistance Exp]</t>
  </si>
  <si>
    <t xml:space="preserve">     LK:[0908160 - Cust Assist Exp - General]</t>
  </si>
  <si>
    <t xml:space="preserve">          LL:[908 - Total Customer Assistance]</t>
  </si>
  <si>
    <t xml:space="preserve">     LM:[909- Informational and Instructional Advertising]</t>
  </si>
  <si>
    <t xml:space="preserve">     LN:[0909650 - Misc Advertising Expenses]</t>
  </si>
  <si>
    <t xml:space="preserve">          LO:[909 - Total Informational and Instructional Advertising]</t>
  </si>
  <si>
    <t xml:space="preserve">     LP:[910 - Misc. Customer Service and Informational Expenses]</t>
  </si>
  <si>
    <t xml:space="preserve">     LQ:[0910000 - Misc Cust Serv/Inform Exp]</t>
  </si>
  <si>
    <t xml:space="preserve">     LR:[0910100 - Exp - Rs Reg Prod/Svces - Cstaccts]</t>
  </si>
  <si>
    <t xml:space="preserve">          LS:[910 - Total  Misc. Customer Service and Informational Expenses]</t>
  </si>
  <si>
    <t xml:space="preserve">     LT:[906-910 - Total Customer Service &amp; Informational]</t>
  </si>
  <si>
    <t xml:space="preserve">     LU:[911-917 - Sales Expenses]</t>
  </si>
  <si>
    <t xml:space="preserve">     LV:[911 - Supervision]</t>
  </si>
  <si>
    <t xml:space="preserve">     LW:[0911000 - Supervision]</t>
  </si>
  <si>
    <t xml:space="preserve">          LX:[911 - Total Supervision]</t>
  </si>
  <si>
    <t xml:space="preserve">     LY:[912 - Demonstrating and Selling Expenses]</t>
  </si>
  <si>
    <t xml:space="preserve">     LZ:[0912000 - Demonstrating and Selling Exp]</t>
  </si>
  <si>
    <t xml:space="preserve">     MA:[0912100 - Demonstration &amp; Sell-Proj Supt]</t>
  </si>
  <si>
    <t xml:space="preserve">     MB:[0912200 - EV Employee Incentive]</t>
  </si>
  <si>
    <t xml:space="preserve">     MC:[0912300 - Economic Development Discount]</t>
  </si>
  <si>
    <t xml:space="preserve">          MD:[912 - Total Demonstrating and Selling Expenses]</t>
  </si>
  <si>
    <t xml:space="preserve">     ME:[913 - Advertising Expenses]</t>
  </si>
  <si>
    <t xml:space="preserve">     MF:[0913001 - Advertising Expense]</t>
  </si>
  <si>
    <t xml:space="preserve">          MG:[913 - Total Advertising Expenses]</t>
  </si>
  <si>
    <t xml:space="preserve">     MH:[916 - Miscellaneous Sales Expenses]</t>
  </si>
  <si>
    <t xml:space="preserve">     MI:[0916000 - Misc Sales Expense]</t>
  </si>
  <si>
    <t xml:space="preserve">          MJ:[916 - Total Miscellaneous Sales Expenses]</t>
  </si>
  <si>
    <t xml:space="preserve">     MK:[911-917 - Total Sales Expenses]</t>
  </si>
  <si>
    <t>ML:[]</t>
  </si>
  <si>
    <t xml:space="preserve">     MM:[0824000 - Other Expenses - Stg (Gas Operating Exp)]</t>
  </si>
  <si>
    <t xml:space="preserve">     MN:[920-935 - Administrative and General]</t>
  </si>
  <si>
    <t xml:space="preserve">     MO:[920 - Administrative and General Salaries]</t>
  </si>
  <si>
    <t xml:space="preserve">     MP:[0920000 - A and G Salaries]</t>
  </si>
  <si>
    <t xml:space="preserve">     MQ:[0920300 - Project Development Labor]</t>
  </si>
  <si>
    <t xml:space="preserve">     MR:[0920980 - A and G Salaries for Corp]</t>
  </si>
  <si>
    <t xml:space="preserve">          MS:[920 - Total Administrative and General Salaries]</t>
  </si>
  <si>
    <t xml:space="preserve">     MT:[921 - Office Supplies and Expenses]</t>
  </si>
  <si>
    <t xml:space="preserve">     MU:[0921101 - Emp Exp NC]</t>
  </si>
  <si>
    <t xml:space="preserve">     MV:[0921100 - Employee Expenses]</t>
  </si>
  <si>
    <t xml:space="preserve">     MW:[0921103 - Employee Exp WH]</t>
  </si>
  <si>
    <t xml:space="preserve">     MX:[0921110 - Relocation Exp]</t>
  </si>
  <si>
    <t xml:space="preserve">     MY:[0921150 - Gen Admin Related Party]</t>
  </si>
  <si>
    <t xml:space="preserve">     MZ:[0921200 - Office Expenses]</t>
  </si>
  <si>
    <t xml:space="preserve">     NA:[0921300 - Telephone and Telegraph Exp]</t>
  </si>
  <si>
    <t xml:space="preserve">     NB:[0921400 - Computer Services Expenses]</t>
  </si>
  <si>
    <t xml:space="preserve">     NC:[0921540 - Computer Rent (Go Only)]</t>
  </si>
  <si>
    <t xml:space="preserve">     ND:[0921600 - Other]</t>
  </si>
  <si>
    <t xml:space="preserve">     NE:[0921610 - Inventory Adjustment]</t>
  </si>
  <si>
    <t xml:space="preserve">     NF:[0921900 - Office Supply &amp; Exp - Partner]</t>
  </si>
  <si>
    <t xml:space="preserve">     NG:[0921980 - Office Supplies and Expenses]</t>
  </si>
  <si>
    <t xml:space="preserve">          NH:[921 - Total Office Supplies and Expenses]</t>
  </si>
  <si>
    <t xml:space="preserve">     NI:[922 - Administrative Expenses Transferred - Credit]</t>
  </si>
  <si>
    <t xml:space="preserve">     NJ:[0922000 - Admin Exp Transfer]</t>
  </si>
  <si>
    <t xml:space="preserve">     NK:[0922100 - Admin Exp Transf-Construction]</t>
  </si>
  <si>
    <t xml:space="preserve">     NL:[0922200 - Admin Exp Transfer - Nonutility]</t>
  </si>
  <si>
    <t xml:space="preserve">          NM:[922 - Total Admin Expenses Transferred - Credit]</t>
  </si>
  <si>
    <t xml:space="preserve">     NN:[923 - Outside Services Employed]</t>
  </si>
  <si>
    <t xml:space="preserve">     NO:[0923000 - Outside Services Employed]</t>
  </si>
  <si>
    <t xml:space="preserve">     NP:[0923980 - Outside Services Employee and]</t>
  </si>
  <si>
    <t xml:space="preserve">          NQ:[923 - Total Outside Services Employed]</t>
  </si>
  <si>
    <t xml:space="preserve">     NR:[924 - Property Insurance]</t>
  </si>
  <si>
    <t xml:space="preserve">     NS:[0924000 - Property Insurance]</t>
  </si>
  <si>
    <t>NT:[0924100 - Admin - EH&amp;S Expense]</t>
  </si>
  <si>
    <t xml:space="preserve">     NU:[0924050 - Intercompany Property Insurance Exp]</t>
  </si>
  <si>
    <t xml:space="preserve">     NV:[0924980 - Property Insurance For Corp.]</t>
  </si>
  <si>
    <t xml:space="preserve">          NW:[924 - Total Property Insurance]</t>
  </si>
  <si>
    <t xml:space="preserve">     NX:[924 - Storm Expense]</t>
  </si>
  <si>
    <t xml:space="preserve">     NY:[0924201 - Storm Damage Adjustment]</t>
  </si>
  <si>
    <t xml:space="preserve">     NZ:[0924200 - Recoverable Storm Damage Exp (Irma/Michael)]</t>
  </si>
  <si>
    <t xml:space="preserve">     OA:[0924200  - Recoverable Storm Damage Exp (Irma/Michael - Not in Budg)]</t>
  </si>
  <si>
    <t xml:space="preserve">          OB:[Subtotal for Irma/Michael (combines budget &amp; not in budget)]</t>
  </si>
  <si>
    <t xml:space="preserve">     OC:[0924200 - Recoverable Storm Damage Exp (OATT Not InBudg)]</t>
  </si>
  <si>
    <t xml:space="preserve">     OD:[0924200 - Recoverable Storm Damage Exp (OATT InBudg)]</t>
  </si>
  <si>
    <t xml:space="preserve">          OE:[0924.2 Sub-total Recoverable Storm Damage Exp (OATT)]</t>
  </si>
  <si>
    <t xml:space="preserve">          OF:[924 - Total Storm Damage]</t>
  </si>
  <si>
    <t xml:space="preserve">     OG:[925 - Injuries and Damages]</t>
  </si>
  <si>
    <t xml:space="preserve">     OH:[0925000 - Injuries and Damages]</t>
  </si>
  <si>
    <t xml:space="preserve">     OI:[0925051 - Intercompany Gen Liab Expense]</t>
  </si>
  <si>
    <t xml:space="preserve">     OJ:[0925200 - Injuries and Damages - Other]</t>
  </si>
  <si>
    <t xml:space="preserve">     OK:[0925300 - Environmental Inj &amp; Damages]</t>
  </si>
  <si>
    <t xml:space="preserve">     OL:[0925980 - Injuries and Damages For Corp.]</t>
  </si>
  <si>
    <t xml:space="preserve">          OM:[925 - Total Injuries and Damages]</t>
  </si>
  <si>
    <t xml:space="preserve">     ON:[926 - Employee Pensions and Benefits]</t>
  </si>
  <si>
    <t xml:space="preserve">     OO:[0926000 - Empl Pensions and Benefits]</t>
  </si>
  <si>
    <t xml:space="preserve">     OP:[0926001 - Payroll Burden Contra]</t>
  </si>
  <si>
    <t xml:space="preserve">     OQ:[0926420 - Employee Tuition Refund]</t>
  </si>
  <si>
    <t xml:space="preserve">     OS:[0926430 - Employees'Recreation Expense]</t>
  </si>
  <si>
    <t xml:space="preserve">     OT:[0926490 - Other Employee Benefits]</t>
  </si>
  <si>
    <t xml:space="preserve">     OU:[0457700 - Allocated Employee Benefits Offset]</t>
  </si>
  <si>
    <t xml:space="preserve">     OV:[0926600 - Employee Benefits - Transferred]</t>
  </si>
  <si>
    <t xml:space="preserve">     OW:[0926999 - Reclass Budget (Non-Service Costs)]</t>
  </si>
  <si>
    <t xml:space="preserve">          OX:[926 - Total Employee Pensions and Benefits]</t>
  </si>
  <si>
    <t xml:space="preserve">     OY:[927 - Franchise Requirements]</t>
  </si>
  <si>
    <t xml:space="preserve">     OZ:[0927001 - General and Administration]</t>
  </si>
  <si>
    <t xml:space="preserve">          PA:[927 - Total Franchise Requirements]</t>
  </si>
  <si>
    <t xml:space="preserve">     PB:[928 - Regulatory Commission Expenses]</t>
  </si>
  <si>
    <t xml:space="preserve">     PC:[0928000 - Regulatory Expenses (Go)]</t>
  </si>
  <si>
    <t xml:space="preserve">          PD:[928 - Total Regulatory Commission Expenses]</t>
  </si>
  <si>
    <t xml:space="preserve">     PE:[929 - Duplicate Charges - Credit]</t>
  </si>
  <si>
    <t xml:space="preserve">     PF:[0929000 - Duplicate Chrgs - Enrgy To Exp]</t>
  </si>
  <si>
    <t xml:space="preserve">     PG:[0929500 - Admin Exp Transf]</t>
  </si>
  <si>
    <t xml:space="preserve">          PH:[929 - Total Duplicate Charges - Credit]</t>
  </si>
  <si>
    <t xml:space="preserve">     PI:[930 - Miscellaneous General Expenses]</t>
  </si>
  <si>
    <t xml:space="preserve">     PJ:[0930150 - Miscellaneous Advertising Exp]</t>
  </si>
  <si>
    <t xml:space="preserve">     PK:[0930200 - Misc General Expenses]</t>
  </si>
  <si>
    <t xml:space="preserve">     PL:[0930210 - Industry Assn Dues]</t>
  </si>
  <si>
    <t xml:space="preserve">     PM:[0930220 - Exp of Servicing Securities]</t>
  </si>
  <si>
    <t xml:space="preserve">     PN:[0930230 - Dues To Various Organizations]</t>
  </si>
  <si>
    <t xml:space="preserve">     PO:[0930240 - Director'S Expenses]</t>
  </si>
  <si>
    <t xml:space="preserve">     PP:[0930250 - Buy\Sell Transf Employee Homes]</t>
  </si>
  <si>
    <t xml:space="preserve">     PQ:[0930600 - Leased Circuit Charges - Other]</t>
  </si>
  <si>
    <t xml:space="preserve">     PR:[0930700 - Research and Development]</t>
  </si>
  <si>
    <t xml:space="preserve">     PS:[0930891 - IC Misc. Expense VIE]</t>
  </si>
  <si>
    <t xml:space="preserve">     PT:[0930940 - General Expenses]</t>
  </si>
  <si>
    <t xml:space="preserve">          PU:[930 - Total Miscellaneous General Expenses]</t>
  </si>
  <si>
    <t xml:space="preserve">     PV:[931 - Rents]</t>
  </si>
  <si>
    <t xml:space="preserve">     PW:[0931001 - Rents - A and G]</t>
  </si>
  <si>
    <t xml:space="preserve">     PX:[0931003 - Lease Amortization Expense]</t>
  </si>
  <si>
    <t xml:space="preserve">     PY:[0931008 - A and G Rents IC]</t>
  </si>
  <si>
    <t xml:space="preserve">          PZ:[931 - Total Rents]</t>
  </si>
  <si>
    <t xml:space="preserve">     QA:[935 - Maintenance of General Plant]</t>
  </si>
  <si>
    <t xml:space="preserve">     QB:[0935100 - Maint General Plant-Elec]</t>
  </si>
  <si>
    <t xml:space="preserve">     QC:[0935200 - Cust Infor and Computer Control]</t>
  </si>
  <si>
    <t xml:space="preserve">     QD:[0932000 - Maintenance of Gen Plant-Gas]</t>
  </si>
  <si>
    <t xml:space="preserve">          QE:[935 - Maintenance of General Plant]</t>
  </si>
  <si>
    <t xml:space="preserve">     QF:[920-935 - Total Admin &amp; General  Expenses]</t>
  </si>
  <si>
    <t>QG:[500-599 &amp; 901-935 - Total O&amp;M Base Recoverable]</t>
  </si>
  <si>
    <t>QH:[Clause Recoverable O&amp;M]</t>
  </si>
  <si>
    <t xml:space="preserve">     QI:[NCRC]</t>
  </si>
  <si>
    <t xml:space="preserve">     QJ:[0920100 - Salaries &amp; Wages - Proj Supt]</t>
  </si>
  <si>
    <t xml:space="preserve">     QK:[0923100 - Outside Services - NCRC]</t>
  </si>
  <si>
    <t xml:space="preserve">          QL:[Total NCRC]</t>
  </si>
  <si>
    <t xml:space="preserve">     QM:[ECCR]</t>
  </si>
  <si>
    <t xml:space="preserve">     QN:[0908000 - Cust Asset Exp-Conservation Programs - Recoverable]</t>
  </si>
  <si>
    <t xml:space="preserve">     QO:[0908001 - Conservation Deferral]</t>
  </si>
  <si>
    <t xml:space="preserve">     QP:[0908002 - Amort of Load Mgmt Switches]</t>
  </si>
  <si>
    <t xml:space="preserve">     QQ:[0909000 - Info &amp; Instruc Adv-Conservation Prog - Rec]</t>
  </si>
  <si>
    <t xml:space="preserve">          QR:[Total ECCR]</t>
  </si>
  <si>
    <t xml:space="preserve">     QS:[ECRC]</t>
  </si>
  <si>
    <t xml:space="preserve">     QT:[0500100 - Fossil Oper Superv - Recoverable]</t>
  </si>
  <si>
    <t xml:space="preserve">     QU:[0502400 - Fossil Steam Exp - Recoverable]</t>
  </si>
  <si>
    <t xml:space="preserve">     QV:[0506300 - Misc Fossil Power Expenses - Recoverable]</t>
  </si>
  <si>
    <t xml:space="preserve">     QW:[0510100 - Suprvsn and Engrng-Steam Maint - Rec]</t>
  </si>
  <si>
    <t xml:space="preserve">     QX:[0511200 - Maint of Structures Steam - Rec]</t>
  </si>
  <si>
    <t xml:space="preserve">     QY:[0512300 - Maint Of Boiler Plant-Other - Recoverable]</t>
  </si>
  <si>
    <t xml:space="preserve">     QZ:[0513300 - Maint Of Electric Plant-Other - Recoverable]</t>
  </si>
  <si>
    <t xml:space="preserve">     RA:[0514300 - Maintenance - Misc Steam Plant]</t>
  </si>
  <si>
    <t xml:space="preserve">     RB:[0549200 - CT Misc Power Expense - Recoverable]</t>
  </si>
  <si>
    <t xml:space="preserve">     RC:[0557995 - ECRC O&amp;M Def - Recoverable]</t>
  </si>
  <si>
    <t xml:space="preserve">     RD:[0557996 - Def Clean Coal]</t>
  </si>
  <si>
    <t xml:space="preserve">          RE:[ECRC Production Base Total]</t>
  </si>
  <si>
    <t xml:space="preserve">     RF:[0502010 - Ammonia Expense]</t>
  </si>
  <si>
    <t xml:space="preserve">     RG:[0502020 - Ammonia Qualifying]</t>
  </si>
  <si>
    <t xml:space="preserve">     RH:[0502030 - Urea - Qualifying]</t>
  </si>
  <si>
    <t xml:space="preserve">     RI:[0502040 - Cost of Lime]</t>
  </si>
  <si>
    <t xml:space="preserve">     RJ:[0502041 - Gypsum Rev - Exp Offset]</t>
  </si>
  <si>
    <t xml:space="preserve">     RK:[0502050 - Diabasic Acid - Qualifying]</t>
  </si>
  <si>
    <t xml:space="preserve">     RL:[0502070 - Gypsum - Qualifying]</t>
  </si>
  <si>
    <t xml:space="preserve">     RM:[0502082 - Re-emission Chem Exp - Reagent]</t>
  </si>
  <si>
    <t xml:space="preserve">     RN:[0502300 - Steam Oper-Caustic - FL]</t>
  </si>
  <si>
    <t xml:space="preserve">     RO:[0509000 - Emission Allowances]</t>
  </si>
  <si>
    <t xml:space="preserve">     RP:[0509030 - SO2 Emission Expense]</t>
  </si>
  <si>
    <t xml:space="preserve">     RQ:[0509212- Annual NOx Emission Expense]</t>
  </si>
  <si>
    <t xml:space="preserve">     RR:[0553100 - CT Maint of Gen and Plant-Recoverable]</t>
  </si>
  <si>
    <t xml:space="preserve">          RS:[ECRC Energy Total]</t>
  </si>
  <si>
    <t xml:space="preserve">     RT:[0573100 - Trans Maint-Misc Trans Plant - Recoverable]</t>
  </si>
  <si>
    <t xml:space="preserve">     RU:[0598400 - Distr Maint-Misc Distr Plant-Recoverable]</t>
  </si>
  <si>
    <t xml:space="preserve">          RV:[TOTAL ECRC]</t>
  </si>
  <si>
    <t xml:space="preserve">     RW:[SPP]</t>
  </si>
  <si>
    <t xml:space="preserve">     RX:[SPP - TRANSMISSION]</t>
  </si>
  <si>
    <t xml:space="preserve">     RY:[0563000 - Overhead Line Expenses - Trans]</t>
  </si>
  <si>
    <t xml:space="preserve">     RZ:[0566000 - Misc Trans Exp - Other]</t>
  </si>
  <si>
    <t xml:space="preserve">     SA:[0571000 - Maint Trans OH Lines - SPP]</t>
  </si>
  <si>
    <t xml:space="preserve">     SB:[0571000 - Maint Trans OH Lines - SPP Governance]</t>
  </si>
  <si>
    <t xml:space="preserve">     SC:[0571000 - Maint Trans OH Lines - SPP]</t>
  </si>
  <si>
    <t xml:space="preserve">     SD:[0571000 - Maint Trans OH Lines - SPP (Veg Mgmt)]</t>
  </si>
  <si>
    <t xml:space="preserve">     SE:[0588100 - Misc Distribution Exp - Other]</t>
  </si>
  <si>
    <t xml:space="preserve">     SF:[0926600 - Employee Benefits - Transferred (Transmission)]</t>
  </si>
  <si>
    <t xml:space="preserve">          SG:[SPP Transmission Total]</t>
  </si>
  <si>
    <t xml:space="preserve">     SH:[SPP - DISTRIBUTION]</t>
  </si>
  <si>
    <t xml:space="preserve">     SI:[0593100 - Maint Dist ROW - SPP (Veg Mgmt))]</t>
  </si>
  <si>
    <t xml:space="preserve">     SJ:[0593000 - Maint OH Lines - SPP]</t>
  </si>
  <si>
    <t xml:space="preserve">     SK:[0593000 - Maint OH Lines - SPP Governance]</t>
  </si>
  <si>
    <t xml:space="preserve">     SL:[0593000 - Maint OH Lines - SPP]</t>
  </si>
  <si>
    <t xml:space="preserve">     SM:[0594000 - Maint UG Lines - SPP]</t>
  </si>
  <si>
    <t xml:space="preserve">     SN:[0926600 - Employee Benefits - Transferred (Distribution)]</t>
  </si>
  <si>
    <t xml:space="preserve">          SO:[SPP Distribution Total]</t>
  </si>
  <si>
    <t xml:space="preserve">          SP:[TOTAL SPP]</t>
  </si>
  <si>
    <t xml:space="preserve">     SQ:[CCR]</t>
  </si>
  <si>
    <t xml:space="preserve">     SR:[0557201 - FL Deferred Capacity Expense (And State Tax Giveback Acct for Actuals)]</t>
  </si>
  <si>
    <t xml:space="preserve">     SS:[0557201 - FL CY Deferred Capacity Expense]</t>
  </si>
  <si>
    <t xml:space="preserve">               ST:[Capacity - Retail 100% Total]</t>
  </si>
  <si>
    <t xml:space="preserve">     SU:[0555190 - Capacity Purchase Expense]</t>
  </si>
  <si>
    <t xml:space="preserve">     SV:[0557201 - Tax Savings (Forecast Only)]</t>
  </si>
  <si>
    <t xml:space="preserve">          SW:[Capacity - Manual Input Sep Factor Total]</t>
  </si>
  <si>
    <t xml:space="preserve">     SX:[0555550 - Purchases Energy Imbalance]</t>
  </si>
  <si>
    <t xml:space="preserve">     SY:[FUEL]</t>
  </si>
  <si>
    <t xml:space="preserve">     SZ:[Whlse Fuel - Base Rates]</t>
  </si>
  <si>
    <t xml:space="preserve">     TA:[Whllse Fuel - Fuel Expense]</t>
  </si>
  <si>
    <t xml:space="preserve">     TB:[Whlse Fuel - Fuel Clause]</t>
  </si>
  <si>
    <t xml:space="preserve">     TC:[Reclsass Stratified Fuel Whsle (Whsle Contracts)]</t>
  </si>
  <si>
    <t xml:space="preserve">          TD:[Fuel - Wholesale 100% Total]</t>
  </si>
  <si>
    <t xml:space="preserve">     TE:[0501013 - Natural Gas Purchase]</t>
  </si>
  <si>
    <t xml:space="preserve">     TF:[0501110 - Coal Consumed - Fossil Steam]</t>
  </si>
  <si>
    <t xml:space="preserve">     TG:[0501310 - Oil Consumed - Fossil Steam]</t>
  </si>
  <si>
    <t xml:space="preserve">     TH:[0518100 - Burn up of Owned Fuel]</t>
  </si>
  <si>
    <t xml:space="preserve">     TI:[0547000 - Fuel Expense]</t>
  </si>
  <si>
    <t xml:space="preserve">     TJ:[0547100 - Natural Gas]</t>
  </si>
  <si>
    <t xml:space="preserve">     TK:[0501110 - Coal Contingency]</t>
  </si>
  <si>
    <t xml:space="preserve">     TL:[0547200 - Oil]</t>
  </si>
  <si>
    <t xml:space="preserve">     TM:[0555185 - Energy Purchase Expense]</t>
  </si>
  <si>
    <t xml:space="preserve">     TN:[0557202 - FL Deferred Fuel Expense]</t>
  </si>
  <si>
    <t xml:space="preserve">     TO:[0555191 - Other Power Purchased]</t>
  </si>
  <si>
    <t xml:space="preserve">     TP:[0555016 - I/C Joint Disp Pur Pwr]</t>
  </si>
  <si>
    <t xml:space="preserve">     TQ:[0555200 - Interchange Power]</t>
  </si>
  <si>
    <t xml:space="preserve">     TR:[0501110 - Net Fossil Fuel Expense - PE Fuel Expense Report]</t>
  </si>
  <si>
    <t xml:space="preserve">     TS:[0501110 - Coal Ash &amp; Gypsum - PE Fuel Expense Report]</t>
  </si>
  <si>
    <t xml:space="preserve">     TT:[Reclass Stratified Fuel to Whlse (Whsle Contracts)]</t>
  </si>
  <si>
    <t xml:space="preserve">          TU:[Fuel - Manual Input Sep Factor Total]</t>
  </si>
  <si>
    <t xml:space="preserve">          TV:[Total Fuel]</t>
  </si>
  <si>
    <t>TX:[500-599 &amp; 901-935 - Total O&amp;M Clause Recoverable]</t>
  </si>
  <si>
    <t>TY:[500-599 &amp; 901-935 - Total O&amp;M Base &amp; Clause]</t>
  </si>
  <si>
    <t>TZ:[]</t>
  </si>
  <si>
    <t>UA:[403-407 - Depreciation and Amortization]</t>
  </si>
  <si>
    <t xml:space="preserve">     UB:[403 - Depreciation]</t>
  </si>
  <si>
    <t xml:space="preserve">     UC:[0403002 - Depr - Expense]</t>
  </si>
  <si>
    <t xml:space="preserve">     UD:[0403002 - Less: Transp. Equip. (incl. in O&amp;M)]</t>
  </si>
  <si>
    <t xml:space="preserve">          UE:[Net Depreciation]</t>
  </si>
  <si>
    <t xml:space="preserve">     UF:[0403050 - CONTRA DEPR-OATT]</t>
  </si>
  <si>
    <t xml:space="preserve">          UG:[403 - Total Electric Depreciation]</t>
  </si>
  <si>
    <t xml:space="preserve">     UH:[403.1 Deprec for Asset Retirement Costs]</t>
  </si>
  <si>
    <t xml:space="preserve">     UI:[0403800 - Decom Exp]</t>
  </si>
  <si>
    <t xml:space="preserve">     UJ:[0403150- Depreciation Expense ARO]</t>
  </si>
  <si>
    <t xml:space="preserve">          UK:[403.1 - Total Deprec for Asset Retirement Costs]</t>
  </si>
  <si>
    <t xml:space="preserve">     UL:[404-407 - Amortization]</t>
  </si>
  <si>
    <t>UM:[404 - Amort Limited Term Elec Plant]</t>
  </si>
  <si>
    <t xml:space="preserve">     UN:[0404200 - Amor of Elec Plt - Software]</t>
  </si>
  <si>
    <t xml:space="preserve">     UO:[0404402 - Amort of ECCR Plant]</t>
  </si>
  <si>
    <t xml:space="preserve">          UP:[404 - Total Amort of LT Term Elec Plt]</t>
  </si>
  <si>
    <t>UQ:[406 - Amort Elec Plant Acquisition Adj]</t>
  </si>
  <si>
    <t xml:space="preserve">     UR:[0406505 - Amort Exp - Acq Purch Adj]</t>
  </si>
  <si>
    <t xml:space="preserve">          US:[406 - Total Amort Elec Plant Acquisition Adj]</t>
  </si>
  <si>
    <t xml:space="preserve">     UT:[407 - Amort Prop Loss, Unrecov Plant &amp; Reg Study Costs]</t>
  </si>
  <si>
    <t xml:space="preserve">     UU:[0407115 - Meter Amortization]</t>
  </si>
  <si>
    <t>UV:[407.1 Total Amort Prop Loss, Unrecov Plant &amp; Reg]</t>
  </si>
  <si>
    <t xml:space="preserve">     UW:[407.3 - Regulatory Debits]</t>
  </si>
  <si>
    <t xml:space="preserve">     UX:[0407318 - Reg Debit - SPP DEF]</t>
  </si>
  <si>
    <t xml:space="preserve">     UY:[0407321 - ECRC - Higgins &amp; Avon Park Reg Asset Amort - FERC 407.3]</t>
  </si>
  <si>
    <t xml:space="preserve">     UZ:[0407383 - Amort Coal Ash Spend - Whlsale]</t>
  </si>
  <si>
    <t xml:space="preserve">     VA:[0407410 - FUEL - FPD PPA Buyout Amortization]</t>
  </si>
  <si>
    <t xml:space="preserve">     VB:[0407410 - CCR - Ridge Termination Amortization]</t>
  </si>
  <si>
    <t xml:space="preserve">     VC:[0407361 - REG DEBIT-ECRC O&amp;M DEF]</t>
  </si>
  <si>
    <t xml:space="preserve">     VD:[0407371 - Amortization - Storm Exp - Whsle]</t>
  </si>
  <si>
    <t xml:space="preserve">     VE:[0407372 - Amortization Rate Case Exp]</t>
  </si>
  <si>
    <t xml:space="preserve">     VF:[0407387 - DEF 4&amp;5 Accelerated Depreciation]</t>
  </si>
  <si>
    <t xml:space="preserve">     VG:[0407389 - CR South Reg Asset Amortization - CCR &gt; Dec 2020]</t>
  </si>
  <si>
    <t xml:space="preserve">     VH:[0407399 - EVSE Amortization of Reg Asset]</t>
  </si>
  <si>
    <t xml:space="preserve">     VI:[0407399 - ISFSI Amortization]</t>
  </si>
  <si>
    <t xml:space="preserve">     VJ:[0407399 - DOE Reimbursement - ISFSI Amortization]</t>
  </si>
  <si>
    <t xml:space="preserve">     VK:[0407399 - DOE Reimbursement - NDTF Amortization]</t>
  </si>
  <si>
    <t xml:space="preserve">     VL:[0407394 - Customer Connect Reg Asset Amort]</t>
  </si>
  <si>
    <t xml:space="preserve">     VM:[0407399 - Dismantlement Reg Asset Amortization (2025)]</t>
  </si>
  <si>
    <t xml:space="preserve">     VN:[0407399 - Storm Captalization Reg Asset Amortization]</t>
  </si>
  <si>
    <t xml:space="preserve">     VO:[0407399 - Dismantlement Reg Asset Amortization (Included in Net Depreciation 040]</t>
  </si>
  <si>
    <t xml:space="preserve">     VP:[0407399 - Vision Florida Amortization]</t>
  </si>
  <si>
    <t xml:space="preserve">     VQ:[0407xxx - ECCR Prior Period Amortization]</t>
  </si>
  <si>
    <t xml:space="preserve">     VR:[0407xxx - ECCR Current Month Deferral]</t>
  </si>
  <si>
    <t xml:space="preserve">     VS:[0407xxx - Depreciation Deferral Amortization]</t>
  </si>
  <si>
    <t xml:space="preserve">          VT:[407.3 - Total Regulatory Debits]</t>
  </si>
  <si>
    <t xml:space="preserve">     VU:[407.4 - Regulatory Credits]</t>
  </si>
  <si>
    <t xml:space="preserve">     VV:[0407423 - FL Deferred Fuel Expense - Credit (CY Over/Under)]</t>
  </si>
  <si>
    <t xml:space="preserve">     VW:[0407426 - FL EMISS AUC PROC AMORT]</t>
  </si>
  <si>
    <t xml:space="preserve">     VX:[0407428 - Reg Credit - ECRC O and M Def]</t>
  </si>
  <si>
    <t xml:space="preserve">          VY:[407.4 - Total Regulatory Credits]</t>
  </si>
  <si>
    <t>VZ:[403-407 - Total Depreciation and Amortization]</t>
  </si>
  <si>
    <t>WA:[411 - Accretion and Gains/Losses on Disp of Allowances]</t>
  </si>
  <si>
    <t xml:space="preserve">     WB:[0411050 - Accretion Expense ARO]</t>
  </si>
  <si>
    <t xml:space="preserve">     WC:[0411108 - FAS 143 - Accretion Expense]</t>
  </si>
  <si>
    <t xml:space="preserve">     WD:[0411603 - Gain on Asset Retirement Obligation]</t>
  </si>
  <si>
    <t xml:space="preserve">     WE:[0411703 - Loss on Asset Ret Obligation]</t>
  </si>
  <si>
    <t xml:space="preserve">     WF:[0411832 - Nox Sales Proceeds]</t>
  </si>
  <si>
    <t>WG:[411 - Total Accretion and gains/losses on Allowances]</t>
  </si>
  <si>
    <t>WH:[]</t>
  </si>
  <si>
    <t>WI:[403-411 - Total Depr Amort &amp; Accretion]</t>
  </si>
  <si>
    <t>WJ:[]</t>
  </si>
  <si>
    <t>WK:[408 - Taxes Other Than Income Taxes]</t>
  </si>
  <si>
    <t xml:space="preserve">     WL:[0408000 - NC Property Tax - Electric]</t>
  </si>
  <si>
    <t xml:space="preserve">     WM:[0408050 - Municipal License-Electric]</t>
  </si>
  <si>
    <t xml:space="preserve">     WN:[0408055 - FL Property Tax - Electric]</t>
  </si>
  <si>
    <t xml:space="preserve">     WO:[0408055 - Vision Florida Property Tax Deferral]</t>
  </si>
  <si>
    <t xml:space="preserve">     WP:[0408103 - Payroll Tax - Project Supt NCR]</t>
  </si>
  <si>
    <t xml:space="preserve">     WQ:[0408113 - FL Reg Assessment Fee - Elec Tax]</t>
  </si>
  <si>
    <t xml:space="preserve">     WR:[0408100 - Franchise Tax - Electric]</t>
  </si>
  <si>
    <t xml:space="preserve">     WS:[0408120 - Franchise Tax - Non Electric]</t>
  </si>
  <si>
    <t xml:space="preserve">     WT:[0408121 - Taxes Property - Operating]</t>
  </si>
  <si>
    <t xml:space="preserve">     WU:[0408125 - Deferred Property Taxes - WH]</t>
  </si>
  <si>
    <t xml:space="preserve">     WV:[0408150 - State Unemployment Tax]</t>
  </si>
  <si>
    <t xml:space="preserve">     WW:[0408151 - Federal Unemployment Tax]</t>
  </si>
  <si>
    <t xml:space="preserve">     WX:[0408152 - Employer FICA Tax]</t>
  </si>
  <si>
    <t xml:space="preserve">     WY:[0408153 - Employer Local Tax]</t>
  </si>
  <si>
    <t xml:space="preserve">     WZ:[0408205 - Highway Use Tax]</t>
  </si>
  <si>
    <t xml:space="preserve">     XA:[0408470 - Gross Receipts Tax - Elec]</t>
  </si>
  <si>
    <t xml:space="preserve">     XB:[0408465 - FL Kwh Power Gen Tax - Electric]</t>
  </si>
  <si>
    <t xml:space="preserve">     XC:[0408520 - SC Public Service Comm - Elec Tax]</t>
  </si>
  <si>
    <t xml:space="preserve">     XD:[0408700 - Fed Social Security Tax - Elec]</t>
  </si>
  <si>
    <t xml:space="preserve">     XE:[0408800 - Federal Highway Use Tax]</t>
  </si>
  <si>
    <t xml:space="preserve">     XF:[0408840 - Misc Taxes - Electric]</t>
  </si>
  <si>
    <t xml:space="preserve">     XG:[0408851 - Sales and Use Tax Exp]</t>
  </si>
  <si>
    <t xml:space="preserve">     XH:[0408960 - Allocated Payroll Taxes]</t>
  </si>
  <si>
    <t xml:space="preserve">     XI:[408 - Total Taxes Other Than Income Taxes]</t>
  </si>
  <si>
    <t>XJ:[]</t>
  </si>
  <si>
    <t>XK:[Total Operating Expense Before Income Taxes]</t>
  </si>
  <si>
    <t>XL:[]</t>
  </si>
  <si>
    <t>XM:[Net Operating Income Before Interest &amp; Taxes]</t>
  </si>
  <si>
    <t>XO:[409-411 - Income Tax Expense - Utility]</t>
  </si>
  <si>
    <t xml:space="preserve">     XP:[409 - Current Income Tax - Utility]</t>
  </si>
  <si>
    <t xml:space="preserve">     XQ:[0409102 - SIT Exp - Utility]</t>
  </si>
  <si>
    <t xml:space="preserve">     XR:[0409104 - Current SIT - PY]</t>
  </si>
  <si>
    <t xml:space="preserve">     XS:[0409107 - Fit Exp - Utility]</t>
  </si>
  <si>
    <t xml:space="preserve">     XT:[0409113 - UTP Tax Exp: State Util-PY]</t>
  </si>
  <si>
    <t xml:space="preserve">     XU:[0409190 - Federal Income Tax CY]</t>
  </si>
  <si>
    <t xml:space="preserve">     XV:[0409190 - Current Income Tax on Special Governance (Input)]</t>
  </si>
  <si>
    <t xml:space="preserve">     XW:[0409191 - Fit - Electric PY]</t>
  </si>
  <si>
    <t xml:space="preserve">     XX:[0409192 - UTP Tax Expense Fed Utility]</t>
  </si>
  <si>
    <t xml:space="preserve">     XY:[0409194 - Current FIT Elec - PY Audit]</t>
  </si>
  <si>
    <t xml:space="preserve">     XZ:[0409195 - UTP Tax Expense: Fed Util-PY]</t>
  </si>
  <si>
    <t xml:space="preserve">     YA:[0409197 - Current State Inc Tax - Utility]</t>
  </si>
  <si>
    <t xml:space="preserve">     YB:[0409234 - UTP Tax Exp: State Non-Util-PY]</t>
  </si>
  <si>
    <t xml:space="preserve">     YC:[0409313 - PY Audit]</t>
  </si>
  <si>
    <t xml:space="preserve">          YD:[409 - Total Current Income Tax - Utility]</t>
  </si>
  <si>
    <t xml:space="preserve">     YE:[410-411 - Deferred Income Tax - Utility]</t>
  </si>
  <si>
    <t xml:space="preserve">     YF:[0410100 - Dfit: Utility: Current Year]</t>
  </si>
  <si>
    <t xml:space="preserve">     YG:[0410102 - Dsit: Utility: Current Year]</t>
  </si>
  <si>
    <t xml:space="preserve">     YH:[0410105 - DFIT - Utility - Prior Year]</t>
  </si>
  <si>
    <t xml:space="preserve">     YI:[0410106 - DSIT - Utility - Prior Year]</t>
  </si>
  <si>
    <t xml:space="preserve">     YJ:[0410109 - DFIT - Utility - Prior Year]</t>
  </si>
  <si>
    <t xml:space="preserve">     YK:[0410130 - UTP DFIT:Utility - Prior Year]</t>
  </si>
  <si>
    <t xml:space="preserve">          YL:[0410110 - DSIT - Utility - Prior Year]</t>
  </si>
  <si>
    <t xml:space="preserve">     YM:[0411100 - Dfit: Utility: Curr Year Cr]</t>
  </si>
  <si>
    <t xml:space="preserve">     YN:[0411101 - Dsit: Utility: Curr Year Cr]</t>
  </si>
  <si>
    <t xml:space="preserve">     YO:[0411102 - DFIT - Utility - Prior Year CR]</t>
  </si>
  <si>
    <t xml:space="preserve">     YP:[0411103 - DSIT - Utility - Prior Year CR]</t>
  </si>
  <si>
    <t xml:space="preserve">     YQ:[0411106 - DFIT - Utility - Prior Year]</t>
  </si>
  <si>
    <t xml:space="preserve">     YR:[0411107 - DSIT - Utility - Prior Year]</t>
  </si>
  <si>
    <t xml:space="preserve">     YS:[0411115 - DFIT Federal Excess DIT (Retail)]</t>
  </si>
  <si>
    <t xml:space="preserve">     YT:[0411115 - DFIT Federal Excess DIT (Wholesale)]</t>
  </si>
  <si>
    <t xml:space="preserve">          YU:[410-411 - Total Provision for Deferred Income Tax - Utility]</t>
  </si>
  <si>
    <t xml:space="preserve">     YV:[411 - Investment Tax Credit - Electric]</t>
  </si>
  <si>
    <t xml:space="preserve">     YW:[0411410 - Invest Tax Credit Adj - Electric]</t>
  </si>
  <si>
    <t xml:space="preserve">          YX:[411 - Total Investment Tax Credit Adjustment Net]</t>
  </si>
  <si>
    <t xml:space="preserve">     YY:[409-411 - Total Income Taxes - Utility]</t>
  </si>
  <si>
    <t>YZ:[]</t>
  </si>
  <si>
    <t>ZA:[Total Utility Operating Expenses]</t>
  </si>
  <si>
    <t>ZB:[]</t>
  </si>
  <si>
    <t>ZC:[Net Utility Operating Income]</t>
  </si>
  <si>
    <t>ZD:[]</t>
  </si>
  <si>
    <t>ZE:[Non-Utility Income]</t>
  </si>
  <si>
    <t>ZF:[401 &amp; 417-421 - Other Income Net]</t>
  </si>
  <si>
    <t xml:space="preserve">     ZG:[0401100 - Non-reg Operation Expense]</t>
  </si>
  <si>
    <t xml:space="preserve">     ZH:[0401101 - Non Reg Operating and Maintenance Expense]</t>
  </si>
  <si>
    <t xml:space="preserve">          ZI:[401 - Total Non-Reg Operating Expense]</t>
  </si>
  <si>
    <t xml:space="preserve">     ZJ:[417 - Revenue from Nonutility Operations]</t>
  </si>
  <si>
    <t xml:space="preserve">     ZK:[0417000 - Misc Revenue - Non Utility]</t>
  </si>
  <si>
    <t xml:space="preserve">     ZL:[0417000 - Revenue Stretech (Forecast Revenue Plug)]</t>
  </si>
  <si>
    <t xml:space="preserve">     ZM:[0417006 - IC Non Utility Misc. Revenue]</t>
  </si>
  <si>
    <t xml:space="preserve">     ZN:[0417007 - Misc Revenue-Reg]</t>
  </si>
  <si>
    <t xml:space="preserve">     ZO:[0417107 - Admin Expenses]</t>
  </si>
  <si>
    <t xml:space="preserve">     ZP:[0417310 - Products and Svcs - NonReg]</t>
  </si>
  <si>
    <t xml:space="preserve">          ZQ:[417 - Total Revenues from Nonutility Operations]</t>
  </si>
  <si>
    <t xml:space="preserve">     ZR:[417.1 - Expenses of Nonutility Operations]</t>
  </si>
  <si>
    <t xml:space="preserve">     ZS:[0417117 - Expenses of Nonutility Oper]</t>
  </si>
  <si>
    <t xml:space="preserve">     ZT:[0417320 - Exp - Unreg Products and Svcs]</t>
  </si>
  <si>
    <t xml:space="preserve">          ZU:[417 - Total Expenses of Nonutility Operations]</t>
  </si>
  <si>
    <t xml:space="preserve">     ZV:[418 - Non Operating Rental Income]</t>
  </si>
  <si>
    <t xml:space="preserve">     ZW:[0418001 - Misc Oth Inc - Rental]</t>
  </si>
  <si>
    <t xml:space="preserve">     ZX:[0418020 - Nonoperating Rental Income]</t>
  </si>
  <si>
    <t xml:space="preserve">     ZY:[0418200 - Non Util Depn Exp]</t>
  </si>
  <si>
    <t xml:space="preserve">          ZZ:[418 - Total Non Operating Rental Income]</t>
  </si>
  <si>
    <t xml:space="preserve">     AAA:[419 - Interest and Dividend Income]</t>
  </si>
  <si>
    <t xml:space="preserve">     AAB:[0419240 - Miscellaneous Interest]</t>
  </si>
  <si>
    <t xml:space="preserve">     AAC:[0419429 - IC Moneypool - Interest Inc]</t>
  </si>
  <si>
    <t xml:space="preserve">     AAD:[0419500 - I/C Interest Income]</t>
  </si>
  <si>
    <t xml:space="preserve">     AAE:[0419040 - Interest Inc (sch M)]</t>
  </si>
  <si>
    <t xml:space="preserve">          AAF:[419 - Total Interest and Dividend Income]</t>
  </si>
  <si>
    <t xml:space="preserve">     AAG:[419.1 - AFUDC Equity]</t>
  </si>
  <si>
    <t xml:space="preserve">     AAH:[0419110 - AFUDC Equity Component]</t>
  </si>
  <si>
    <t xml:space="preserve">     AAI:[0419140 - Contra AFUDC Equity - Oatt]</t>
  </si>
  <si>
    <t xml:space="preserve">          AAJ:[419.1 - Total AFUDC]</t>
  </si>
  <si>
    <t xml:space="preserve">     AAK:[421 - Misc Nonoperating Income]</t>
  </si>
  <si>
    <t xml:space="preserve">     AAL:[0421060 - Mini-Timber Sales - NC]</t>
  </si>
  <si>
    <t xml:space="preserve">     AAM:[0421340 - Gain on Life Insurance Policy]</t>
  </si>
  <si>
    <t xml:space="preserve">     AAN:[0421360 - Other Misc Deductions]</t>
  </si>
  <si>
    <t xml:space="preserve">     AAO:[0421913 - NDTF Shareholder Earning/Loss]</t>
  </si>
  <si>
    <t xml:space="preserve">     AAP:[0421940 - Misc Income]</t>
  </si>
  <si>
    <t xml:space="preserve">     AAQ:[0421038 - Int Inc Recovery Clause]</t>
  </si>
  <si>
    <t xml:space="preserve">     AAR:[0421039 - Interest Inc Recovery Clauses]</t>
  </si>
  <si>
    <t xml:space="preserve">     AAS:[0421043 - MNI - Revenue - FL]</t>
  </si>
  <si>
    <t xml:space="preserve">     AAT:[0421600 - Loss on Disposal of Discon Ops]</t>
  </si>
  <si>
    <t xml:space="preserve">     AAU:[0421913 - NDTF Shareholder Earning/Loss]</t>
  </si>
  <si>
    <t xml:space="preserve">          AAV:[421 - Total Misc Nonoperating Income]</t>
  </si>
  <si>
    <t xml:space="preserve">     AAW:[421.1 - Gain on Disposition of Property]</t>
  </si>
  <si>
    <t xml:space="preserve">     AAX:[0421100 - Gain on Disposal of Property]</t>
  </si>
  <si>
    <t xml:space="preserve">     AAY:[0421950 - Gain on Sales of Assets]</t>
  </si>
  <si>
    <t xml:space="preserve">          AAZ:[421.1 - Total Gain On Disposal Of Property]</t>
  </si>
  <si>
    <t xml:space="preserve">     ABA:[421.2 - Loss on Disposal of Property]</t>
  </si>
  <si>
    <t xml:space="preserve">     ABB:[0421200 - Loss on Disposal of Property]</t>
  </si>
  <si>
    <t xml:space="preserve">          ABC:[421.2 - Total Loss on Disposal of Property]</t>
  </si>
  <si>
    <t xml:space="preserve">     ABD:[401 &amp; 417-421 - Total Other Income Net]</t>
  </si>
  <si>
    <t>ABE:[425-426 - Other Deductions]</t>
  </si>
  <si>
    <t xml:space="preserve">     ABF:[0425000 - Miscellaneous Amortization]</t>
  </si>
  <si>
    <t xml:space="preserve">     ABG:[0415005 - Res Fixed Bill Rev Delta]</t>
  </si>
  <si>
    <t xml:space="preserve">     ABH:[0416330 - Miscellaneous Expense]</t>
  </si>
  <si>
    <t xml:space="preserve">     ABI:[0425013 - Misc Amortizat - Acquis]</t>
  </si>
  <si>
    <t xml:space="preserve">     ABJ:[0426100 - Donations]</t>
  </si>
  <si>
    <t xml:space="preserve">     ABK:[0426200 - Life Insurance Expense]</t>
  </si>
  <si>
    <t xml:space="preserve">     ABL:[0426300 - Penalties]</t>
  </si>
  <si>
    <t xml:space="preserve">     ABM:[0426400 - Exp/Civic and Political Activity]</t>
  </si>
  <si>
    <t xml:space="preserve">     ABN:[0426500 - Earn of Eq Inv Pur Acc Adj]</t>
  </si>
  <si>
    <t xml:space="preserve">     ABO:[0426504 - Merger Related Costs]</t>
  </si>
  <si>
    <t xml:space="preserve">     ABP:[0426508 - Inc Deduction-Other Inc &amp; Exp]</t>
  </si>
  <si>
    <t xml:space="preserve">     ABQ:[0426510 - Other]</t>
  </si>
  <si>
    <t xml:space="preserve">     ABR:[0426517 - Other Professional Services]</t>
  </si>
  <si>
    <t xml:space="preserve">     ABS:[0426521 - Sale of A/R Fees]</t>
  </si>
  <si>
    <t xml:space="preserve">     ABT:[0426525 - Interest - Sub]</t>
  </si>
  <si>
    <t xml:space="preserve">     ABU:[0426540 - Employee Service Club Dues]</t>
  </si>
  <si>
    <t xml:space="preserve">     ABV:[0426551 - Impairment and Other Rel Charges]</t>
  </si>
  <si>
    <t xml:space="preserve">     ABW:[0426552 - DOE Impairment]</t>
  </si>
  <si>
    <t xml:space="preserve">     ABX:[0426553 - PpandE Impairments]</t>
  </si>
  <si>
    <t xml:space="preserve">     ABY:[0599023 - Other Misc Exp]</t>
  </si>
  <si>
    <t xml:space="preserve">     ABZ:[425-426 - Total Other Deductions]</t>
  </si>
  <si>
    <t>ACA:[408 - Taxes Other Than Income - Nonutility]</t>
  </si>
  <si>
    <t xml:space="preserve">     ACB:[0408040 - NC Property Tx - Misc NonUtility]</t>
  </si>
  <si>
    <t xml:space="preserve">     ACC:[0408223 - FL Property Tx - Mis Non-Op]</t>
  </si>
  <si>
    <t xml:space="preserve">     ACD:[0408820 - Misc Non Utility Tax]</t>
  </si>
  <si>
    <t xml:space="preserve">          ACE:[408 - Total Taxes Other than Income Taxes - Nonutility]</t>
  </si>
  <si>
    <t>ACF:[]</t>
  </si>
  <si>
    <t>ACG:[Income before Income Tax - Nonutility]</t>
  </si>
  <si>
    <t>ACH:[Income Tax - Nonutility]</t>
  </si>
  <si>
    <t xml:space="preserve">     ACI:[Income Tax Current - Nonutility (409)]</t>
  </si>
  <si>
    <t xml:space="preserve">     ACJ:[0409202 - State Income Tax NonUtility]</t>
  </si>
  <si>
    <t xml:space="preserve">     ACK:[0409220 - Federal Income Tax - NonUtility CY]</t>
  </si>
  <si>
    <t xml:space="preserve">     ACL:[0409221 - Federal Income Tax - Nonutility - PY]</t>
  </si>
  <si>
    <t xml:space="preserve">     ACM:[0409225 - Current FIT - Nonutility - PY - Audit]</t>
  </si>
  <si>
    <t xml:space="preserve">     ACN:[0409233 - Tax Expense - State Non-Util - PY]</t>
  </si>
  <si>
    <t xml:space="preserve">          ACO:[409.2 - Total Current Income Tax - Nonutility]</t>
  </si>
  <si>
    <t xml:space="preserve">     ACP:[Income Tax Deferred - Nonutility (410-411)]</t>
  </si>
  <si>
    <t xml:space="preserve">     ACQ:[0410240 - Dfit: Non - Utility: Curr Year]</t>
  </si>
  <si>
    <t xml:space="preserve">     ACR:[0410241 - DFIT:  Non - Utility Prior Year]</t>
  </si>
  <si>
    <t xml:space="preserve">     ACS:[0410242 - Dsit: Non - Utility: Curr Year]</t>
  </si>
  <si>
    <t xml:space="preserve">     ACT:[0410243 - DSIT:  Non-Utility - Prior Year]</t>
  </si>
  <si>
    <t xml:space="preserve">     ACU:[0411240 - Dfit: Non - Utility: Curr Yr Cr]</t>
  </si>
  <si>
    <t xml:space="preserve">     ACV:[0411241 - Other Deferred Taxes PY]</t>
  </si>
  <si>
    <t xml:space="preserve">     ACW:[0411242 - Dsit: Non - Utility: Curr Yr Cr]</t>
  </si>
  <si>
    <t xml:space="preserve">     ACX:[0411243 - Dsit: Non - Utility: Prior Yr Cr]</t>
  </si>
  <si>
    <t xml:space="preserve">          ACY:[410-411 - Total Deferred Taxes - Nonutility]</t>
  </si>
  <si>
    <t xml:space="preserve">     ACZ:[Total Income Taxes - Nonutility]</t>
  </si>
  <si>
    <t>ADA:[Net Income After Tax - Nonutility]</t>
  </si>
  <si>
    <t>ADB:[]</t>
  </si>
  <si>
    <t>ADC:[Net Income Before Interest]</t>
  </si>
  <si>
    <t>ADE:[427-432 - Interest Expense]</t>
  </si>
  <si>
    <t>ADF:[427 - Interest on Long Term Debt]</t>
  </si>
  <si>
    <t>ADG:[0427100 - Interest on Bonds]</t>
  </si>
  <si>
    <t>ADH:[0427220 - Int on LT Note Payable]</t>
  </si>
  <si>
    <t>ADI:[0427550 - Interest on Bonds]</t>
  </si>
  <si>
    <t>ADJ:[427 - Total Interest on Long Term Debt]</t>
  </si>
  <si>
    <t>ADK:[428 - Amortization of Debt Discount and Expense]</t>
  </si>
  <si>
    <t>ADL:[0428025 - Amortization of Debt Discount]</t>
  </si>
  <si>
    <t>ADM:[0428100 - Amort of Debt Discount and Exp]</t>
  </si>
  <si>
    <t>ADN:[0428165 - Amort of Loss Reaquired Debt]</t>
  </si>
  <si>
    <t>ADO:[0428021 - Amort of Deferred Debt Exp]</t>
  </si>
  <si>
    <t>ADP:[428 - Total Amortization of Debt Discount and Exp]</t>
  </si>
  <si>
    <t>ADQ:[430 - Interest on Debt to Assoc. Companies]</t>
  </si>
  <si>
    <t>ADR:[0430216 - IC Moneypool - LT Interest Exp]</t>
  </si>
  <si>
    <t>ADS:[430 - Total Interest on Debt to Assoc. Companies]</t>
  </si>
  <si>
    <t>ADT:[431 - Other Interest Expense]</t>
  </si>
  <si>
    <t>ADU:[0431000 - Int Exp - Taxes]</t>
  </si>
  <si>
    <t>ADV:[0431003 - Other Interest - Swaps]</t>
  </si>
  <si>
    <t>ADW:[0431400 - Int/Other Notes and Acct Pay]</t>
  </si>
  <si>
    <t>ADX:[0431550 - Interest Exp - Assign from Svc]</t>
  </si>
  <si>
    <t>ADY:[0431900 - Interest Expense Other]</t>
  </si>
  <si>
    <t xml:space="preserve">     ADZ:[0431900 - EVSE Debt Return]</t>
  </si>
  <si>
    <t xml:space="preserve">     AEA:[0416330 - Vision Florida Carrying Costs]</t>
  </si>
  <si>
    <t>AEB:[0431920 - CR3 Return]</t>
  </si>
  <si>
    <t>AEC:[0431921 - Other Interest - Customer Deposits]</t>
  </si>
  <si>
    <t>AED:[0431922 - Other Interest - Tax Deficiency]</t>
  </si>
  <si>
    <t>AEE:[431 - Total Other Interest Expense]</t>
  </si>
  <si>
    <t xml:space="preserve">     AEF:[Subtotal Interest Expense before AFUDC Debt]</t>
  </si>
  <si>
    <t>AEG:[432 - AFUDC Debt]</t>
  </si>
  <si>
    <t>AEH:[0432000 - AFUDC Debt Component]</t>
  </si>
  <si>
    <t>AEI:[0432120 - AFUDC Debt]</t>
  </si>
  <si>
    <t>AEJ:[432 - Total AFUDC Debt]</t>
  </si>
  <si>
    <t xml:space="preserve">     AEK:[427-432 - total Interest Expense]</t>
  </si>
  <si>
    <t>AEL:[]</t>
  </si>
  <si>
    <t>AEM:[Income Before Extraordinary Items]</t>
  </si>
  <si>
    <t>AEN:[Extraordinary Items]</t>
  </si>
  <si>
    <t>AEO:[0402000 - Maintenance Exp]</t>
  </si>
  <si>
    <t>AEP:[0421090 - Intercompany Nonoper Inc (should net w 0741000 to zero)]</t>
  </si>
  <si>
    <t>AEQ:[0426516 - Freight - Commercial Carriers]</t>
  </si>
  <si>
    <t>AER:[0457700 - Allocated O&amp;M Offset]</t>
  </si>
  <si>
    <t>AES:[0591200 - Coal Purch Actg Adj Non Reg]</t>
  </si>
  <si>
    <t xml:space="preserve">     AET:[0717000 - Liq Petro Gas Exp-Vapor Proc]</t>
  </si>
  <si>
    <t>AEU:[0741000 - Intercompany Nonop Expense (should net w 0421090 to zero)]</t>
  </si>
  <si>
    <t>AEV:[0775000 - Materials Non Reg]</t>
  </si>
  <si>
    <t xml:space="preserve">     AEW:[0776000-Operation Supplies &amp; Expenses]</t>
  </si>
  <si>
    <t>AEX:[0841000 - Operation Labor &amp; Exp]</t>
  </si>
  <si>
    <t>AEY:[0928030 - Prof Fees Consultant]</t>
  </si>
  <si>
    <t>AEZ:[0928031 - Prof Fees Legal]</t>
  </si>
  <si>
    <t xml:space="preserve">     AFA:[0928032 - Professional Fees Outside Services]</t>
  </si>
  <si>
    <t>AFB:[0928053 - Travel Expense]</t>
  </si>
  <si>
    <t xml:space="preserve">     AFC:[4181107 - Earnings of Sub]</t>
  </si>
  <si>
    <t xml:space="preserve">          AFD:[Total Extraordinary items]</t>
  </si>
  <si>
    <t>AFE:[]</t>
  </si>
  <si>
    <t>AFF:[FERC Net Income]</t>
  </si>
  <si>
    <t>AFG:[FERC Net Income (Published Dataset)]</t>
  </si>
  <si>
    <t>AFH:[Variance]</t>
  </si>
  <si>
    <t>AFI:[]</t>
  </si>
  <si>
    <t>AFJ:[NOI RECAP:]</t>
  </si>
  <si>
    <t>AFK:[Total Operating Revenues]</t>
  </si>
  <si>
    <t>AFL:[Total O&amp;M Base Recoverable]</t>
  </si>
  <si>
    <t>AFM:[Total O&amp;M Clause Recoverable]</t>
  </si>
  <si>
    <t>AFN:[Total Depr &amp; Amort]</t>
  </si>
  <si>
    <t>AFO:[Total Accretion]</t>
  </si>
  <si>
    <t>AFP:[Total Other Taxes]</t>
  </si>
  <si>
    <t>AFQ:[Total Current Income Taxes]</t>
  </si>
  <si>
    <t>AFR:[Net Deferred Income Tax]</t>
  </si>
  <si>
    <t>AFS:[Net Investment Tax Credit]</t>
  </si>
  <si>
    <t>AFT:[Total:]</t>
  </si>
  <si>
    <t>AFU:[Check to NOI from Above:]</t>
  </si>
  <si>
    <t>AFV:[Diff:]</t>
  </si>
  <si>
    <t>AFW:[]</t>
  </si>
  <si>
    <t>AFX:[Data Used for Schedule 5]</t>
  </si>
  <si>
    <t>AFY:[Earnings Before Interest]</t>
  </si>
  <si>
    <t>AFZ:[AFUDC Debt]</t>
  </si>
  <si>
    <t>AGA:[Income Taxes]</t>
  </si>
  <si>
    <t>AGB:[Interest Charges]</t>
  </si>
  <si>
    <t>AGC:[AFUDC Equity]</t>
  </si>
  <si>
    <t>AGD:[Net Income]</t>
  </si>
  <si>
    <t>AGE:[]</t>
  </si>
  <si>
    <t>AGF:[Total Revenues]</t>
  </si>
  <si>
    <t>AGG:[Revenues per Budget Export]</t>
  </si>
  <si>
    <t>AGH:[Revenues per FERC Inc Stmnt (above)]</t>
  </si>
  <si>
    <t>AGI:[Revenue Variance]</t>
  </si>
  <si>
    <t>AGJ:[417310 - Non Reg Revenue]</t>
  </si>
  <si>
    <t>AGK:[417007 - Misc Revenue-Reg]</t>
  </si>
  <si>
    <t>AGL:[417000 - Products and Svcs - Non Reg]</t>
  </si>
  <si>
    <t>AGM:[Net Variance]</t>
  </si>
  <si>
    <t>AGO:[O&amp;M By Category]</t>
  </si>
  <si>
    <t>AGP:[Total Production O&amp;M - Base]</t>
  </si>
  <si>
    <t>AGQ:[Total Transmission O&amp;M - Base]</t>
  </si>
  <si>
    <t>AGR:[Total Distribution O&amp;M - Base]</t>
  </si>
  <si>
    <t>AGS:[Total Other Misc O&amp;M - Base]</t>
  </si>
  <si>
    <t>AGT:[Customer Accounts O&amp;M - Base]</t>
  </si>
  <si>
    <t>AGU:[Customer Service &amp; Info.O&amp;M - Base]</t>
  </si>
  <si>
    <t>AGV:[Sales O&amp;M - Base]</t>
  </si>
  <si>
    <t>AGW:[Other O&amp;M - Base]</t>
  </si>
  <si>
    <t>AGX:[Total Admin &amp; General O&amp;M - Base]</t>
  </si>
  <si>
    <t>AGY:[Total O&amp;M - Base]</t>
  </si>
  <si>
    <t>AGZ:[Total O&amp;M - Clause]</t>
  </si>
  <si>
    <t>AHA:[Total O&amp;M - Base &amp; Clause]</t>
  </si>
  <si>
    <t>AHB:[Variance]</t>
  </si>
  <si>
    <t>AHC:[]</t>
  </si>
  <si>
    <t>AHD:[Base &amp; Clause O&amp;M]</t>
  </si>
  <si>
    <t>AHE:[Total Base &amp; Clause O&amp;M]</t>
  </si>
  <si>
    <t>AHF:[Depreciation and Amortization - Reconcile to Budget:]</t>
  </si>
  <si>
    <t>AHG:[Depreciation and Amortization per FERC Inc Stmnt (above)]</t>
  </si>
  <si>
    <t>AHH:[Depreciation and Amortization per Budget Export]</t>
  </si>
  <si>
    <t>AHI:[Trans. Equip. incl in O&amp;M]</t>
  </si>
  <si>
    <t>AHJ:[Unamortized Loss on Reacq. Debt]</t>
  </si>
  <si>
    <t>AHK:[Non CR3 Uprate Debt Interest Charge (incl in Interest)]</t>
  </si>
  <si>
    <t>AHL:[CR3 Debt Return Amort (incl in Interest)]</t>
  </si>
  <si>
    <t>AHM:[CR3 Equity Return Amort (incl in Other Income)]</t>
  </si>
  <si>
    <t>AHN:[Depreciation and Amortization Variance]</t>
  </si>
  <si>
    <t>AHO:[]</t>
  </si>
  <si>
    <t>AHP:[Other Taxes - Reconcile to Budget:]</t>
  </si>
  <si>
    <t>AHQ:[Other Taxes per Budget Export]</t>
  </si>
  <si>
    <t>AHR:[Other Taxes per FERC Inc Stmnt (above]</t>
  </si>
  <si>
    <t>AHS:[Variance]</t>
  </si>
  <si>
    <t>AHT:[Payroll Taxes (missing from Budget Export)]</t>
  </si>
  <si>
    <t>AHU:[Gross Receipts per Budget Export]</t>
  </si>
  <si>
    <t>AHV:[Gross Receipts per FERC Inc. Stmnt]</t>
  </si>
  <si>
    <t>AHW:[Other Taxes Variance]</t>
  </si>
  <si>
    <t>AHX:[]</t>
  </si>
  <si>
    <t>AHY:[INTEREST EXPENSE RECAP (Used for Cap Structure &amp; Int Synch):]</t>
  </si>
  <si>
    <t>AHZ:[Interest on Long Term Debt:]</t>
  </si>
  <si>
    <t>AIA:[427 - Interest on LT Debt]</t>
  </si>
  <si>
    <t>AIB:[428 - Amortization of Debt Discount and exp]</t>
  </si>
  <si>
    <t>AIC:[Total Interest on LTD]</t>
  </si>
  <si>
    <t>AID:[]</t>
  </si>
  <si>
    <t>AIE:[Interest on Short Term Debt:]</t>
  </si>
  <si>
    <t>AIG:[430 - Interest on Debt to Associated Companies]</t>
  </si>
  <si>
    <t>AIH:[]</t>
  </si>
  <si>
    <t>AII:[Interest on Customer Deposits:]</t>
  </si>
  <si>
    <t>AIJ:[431921 - Interest Customer Deposits]</t>
  </si>
  <si>
    <t>AIK:[]</t>
  </si>
  <si>
    <t>AIL:[Subtotal Interest on Capital Debt]</t>
  </si>
  <si>
    <t>AIM:[]</t>
  </si>
  <si>
    <t>AIN:[Other Interest Expense:]</t>
  </si>
  <si>
    <t>AIO:[0431000 - Interest Exp - Taxes]</t>
  </si>
  <si>
    <t>AIP:[0431003 - Other Interest - Swaps]</t>
  </si>
  <si>
    <t>AIQ:[0431400 - Int/Other Notes and Acct Pay]</t>
  </si>
  <si>
    <t>AIR:[0431550 - Interest Exp - assign from Svc]</t>
  </si>
  <si>
    <t>AIS:[0431900 - Interest Expense Other]</t>
  </si>
  <si>
    <t>AIT:[0431920 - CR3 Return]</t>
  </si>
  <si>
    <t>AIU:[0431922 - Other Interest - Tax Deficiency]</t>
  </si>
  <si>
    <t>AIV:[Subtotal Other Int Exp (431):]</t>
  </si>
  <si>
    <t>AIW:[432 - AFUDC Debt - CR]</t>
  </si>
  <si>
    <t>AIX:[Total Other Interest Exp]</t>
  </si>
  <si>
    <t>AIY:[]</t>
  </si>
  <si>
    <t>AIZ:[TOTAL INTEREST EXPENSE]</t>
  </si>
  <si>
    <t>AJA:[Total Interest Exp per I.S. Above]</t>
  </si>
  <si>
    <t>AJB:[check (s/b zero)]</t>
  </si>
  <si>
    <t>AJC:[]</t>
  </si>
  <si>
    <t>AJD:[HYBRID INCOME TAX CALCULATIONS:]</t>
  </si>
  <si>
    <t>AJE:[Retail EDIT (For Summary Reports)]</t>
  </si>
  <si>
    <t>AJF:[Net Deferred Income Tax (Excluding EDIT)]</t>
  </si>
  <si>
    <t>AJG:[]</t>
  </si>
  <si>
    <t>AJH:[Current Income Tax Ratio]</t>
  </si>
  <si>
    <t>AJI:[Def Income Tax Ratio]</t>
  </si>
  <si>
    <t>AJJ:[Statutory Tax Rate]</t>
  </si>
  <si>
    <t>AJK:[Divide by 12]</t>
  </si>
  <si>
    <t>AJL:[]</t>
  </si>
  <si>
    <t>AJM:[Curr Income Tax - Statutory Rate (For Forecast)]</t>
  </si>
  <si>
    <t>AJN:[Def Income Tax - Statutory Rate (For Forecast)]</t>
  </si>
  <si>
    <t>AJO:[Current Date]</t>
  </si>
  <si>
    <t>AJP:[201701]</t>
  </si>
  <si>
    <t>AJQ:[If Curr Date=201701, Use Calculated Curr Inc Tax]</t>
  </si>
  <si>
    <t>AJR:[True Up Jan &amp; Feb Hybrid Inc Tax]</t>
  </si>
  <si>
    <t>AJS:[Total After Jan &amp; Feb Tax True Up]</t>
  </si>
  <si>
    <t>AJT:[If Curr Date=201701, Use Calculated Def Inc Tax]</t>
  </si>
  <si>
    <t>AJU:[Curr Income Tax - Hybrid (For Actuals)]</t>
  </si>
  <si>
    <t>AJV:[Def Income Tax - Hybrid (For Actuals)]</t>
  </si>
  <si>
    <t>AJW:[]</t>
  </si>
  <si>
    <t>AJX:[Excess Deferred Taxes (specific tax adj.) per Misc Inputs]</t>
  </si>
  <si>
    <t>AJY:[]</t>
  </si>
  <si>
    <t>AJZ:[Curr Income Tax Adjs (diff between actuals &amp; hybrid)]</t>
  </si>
  <si>
    <t>AKA:[Def Income Tax Adjs (diff between actuals &amp; Hybrid)]</t>
  </si>
  <si>
    <t>AKB:[]</t>
  </si>
  <si>
    <t>AKC:[Above the Line ETR - Hybrid (For Actuals)]</t>
  </si>
  <si>
    <t>AKD:[Above the line ETR - Statutory Rate (For Forecast)]</t>
  </si>
  <si>
    <t>AKE:[Above the Line ETR - from I.S.]</t>
  </si>
  <si>
    <t>AKF:[]</t>
  </si>
  <si>
    <t>AKG:[EndMethodCalls]</t>
  </si>
  <si>
    <t>FERC IS - 3 Dec '22 Surv</t>
  </si>
  <si>
    <t>FERC IS - 3 Dec '21 Surv</t>
  </si>
  <si>
    <t xml:space="preserve"> email below Lilianna Schedule 7.1</t>
  </si>
  <si>
    <t>From Tab WKTB_REG 2023</t>
  </si>
  <si>
    <t>T:\FORECAST - 5 YEAR\2022\2022 12&amp;0 Rate Case (Litigated)\UI Output Reports\[2022 Forecast - 12&amp;00 Rate Case Litigated - February 16, 2024 13-54-28.xlsx]REG FL  BS - 4 Results</t>
  </si>
  <si>
    <t>Table below comes from the attached file in the email below (2023 TYSP Schedule 7.1)</t>
  </si>
  <si>
    <t>O&amp;M Expense Less Fuel per KWH Sold</t>
  </si>
  <si>
    <t>SCHEDULE C-34</t>
  </si>
  <si>
    <t>STATISTICAL INFORMATION</t>
  </si>
  <si>
    <t>https://dukeenergy.sharepoint.com/sites/DEFRC2024/Shared Documents/MFRs/5.  2024 Litigated Filing/MFR C Schedules/[C-34 Statistical Information.xlsx]MFR C-34</t>
  </si>
  <si>
    <t>Provide the following statistical data for the company, by calendar year for the most recent 5 years.</t>
  </si>
  <si>
    <t>__</t>
  </si>
  <si>
    <t>Witness:  Scott, Lloyd, Borsch</t>
  </si>
  <si>
    <t>Average Annual</t>
  </si>
  <si>
    <t>Description</t>
  </si>
  <si>
    <t>Growth Rate</t>
  </si>
  <si>
    <t>THE LEVEL AND ANNUAL GROWTH RATES FOR:</t>
  </si>
  <si>
    <t>Peak Load MW</t>
  </si>
  <si>
    <t>Peak Load Per Customer (KW)</t>
  </si>
  <si>
    <t>Energy Sales to Ultimate Consumers (MWH)</t>
  </si>
  <si>
    <t>Energy Sales Per Customer (kWh/Cust)</t>
  </si>
  <si>
    <t>Number of Customers (Average)</t>
  </si>
  <si>
    <t>Installed Generating Capacity (MW) -- Summer</t>
  </si>
  <si>
    <t>Population of Service Area</t>
  </si>
  <si>
    <t>End of Year Miles of Distribution Lines  (Note A)</t>
  </si>
  <si>
    <t>End of Year Miles of Jurisdictional Transmission Lines</t>
  </si>
  <si>
    <t>Note A:  Includes all lines except service drops</t>
  </si>
  <si>
    <t>Supporting Schedules:  C-40</t>
  </si>
  <si>
    <t>Total MWH Sales to Ultimate Customers</t>
  </si>
  <si>
    <t>Avg Customers Per Month</t>
  </si>
  <si>
    <t>Administration &amp; General Expenses (1)</t>
  </si>
  <si>
    <t>Capital Cost per Installed Kilowatt of Capacity (2)</t>
  </si>
  <si>
    <t>Note (2): Based on the Summer Peak, net capability rating.</t>
  </si>
  <si>
    <t>Note (1): Excludes recoverable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</si>
</sst>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00000"/>
    <numFmt numFmtId="165" formatCode="0.0%"/>
    <numFmt numFmtId="166" formatCode="_(* #,##0.0_);_(* \(#,##0.0\);_(* &quot;-&quot;??_);_(@_)"/>
    <numFmt numFmtId="167" formatCode="_(* #,##0_);_(* \(#,##0\);_(* &quot;-&quot;??_);_(@_)"/>
    <numFmt numFmtId="168" formatCode="#,##0_);[Red]\(#,##0\);&quot; &quot;"/>
    <numFmt numFmtId="169" formatCode="0_);[Red]\(0\)"/>
    <numFmt numFmtId="170" formatCode="0.000"/>
    <numFmt numFmtId="171" formatCode="0.\ "/>
    <numFmt numFmtId="172" formatCode="0.\ \ "/>
    <numFmt numFmtId="173" formatCode="0.0000"/>
    <numFmt numFmtId="174" formatCode="_(&quot;$&quot;\ * #,##0_);_(&quot;$&quot;\ * \(#,##0\);_(&quot;$&quot;\ * &quot;-&quot;??_);_(@_)"/>
    <numFmt numFmtId="175" formatCode="#,##0.000%_);[Red]\(#,##0.000%\);&quot; &quot;"/>
    <numFmt numFmtId="176" formatCode="#,##0_);[Black]\(#,##0\);\-"/>
    <numFmt numFmtId="177" formatCode="_(* #,##0.00000_);_(* \(#,##0.00000\);_(* &quot;-&quot;??_);_(@_)"/>
    <numFmt numFmtId="178" formatCode="0_);\(0\)"/>
    <numFmt numFmtId="179" formatCode="#,##0;\-#,##0"/>
    <numFmt numFmtId="180" formatCode="_(#,##0_);\(#,##0\)"/>
    <numFmt numFmtId="181" formatCode="0.00000%"/>
    <numFmt numFmtId="182" formatCode="&quot;$&quot;#,##0.00000_);\(&quot;$&quot;#,##0.00000\)"/>
    <numFmt numFmtId="183" formatCode="_(* #,##0.0000_);_(* \(#,##0.0000\);_(* &quot;-&quot;??_);_(@_)"/>
  </numFmts>
  <fonts count="91">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rgb="FF000000"/>
      <name val="Calibri"/>
      <family val="2"/>
      <scheme val="minor"/>
    </font>
    <font>
      <b/>
      <sz val="10"/>
      <color rgb="FF000000"/>
      <name val="Times New Roman"/>
      <family val="1"/>
    </font>
    <font>
      <sz val="10"/>
      <name val="Arial"/>
      <family val="2"/>
    </font>
    <font>
      <u/>
      <sz val="10"/>
      <name val="Calibri"/>
      <family val="2"/>
      <scheme val="minor"/>
    </font>
    <font>
      <sz val="10"/>
      <name val="Calibri"/>
      <family val="2"/>
      <scheme val="minor"/>
    </font>
    <font>
      <b/>
      <sz val="10"/>
      <name val="Calibri"/>
      <family val="2"/>
      <scheme val="minor"/>
    </font>
    <font>
      <sz val="10"/>
      <color rgb="FF000000"/>
      <name val="Times New Roman"/>
      <family val="1"/>
    </font>
    <font>
      <sz val="8"/>
      <name val="Arial"/>
      <family val="2"/>
    </font>
    <font>
      <sz val="12"/>
      <name val="Arial"/>
      <family val="2"/>
    </font>
    <font>
      <b/>
      <sz val="10"/>
      <name val="Arial Narrow"/>
      <family val="2"/>
    </font>
    <font>
      <sz val="10"/>
      <color rgb="FFFF0000"/>
      <name val="Calibri"/>
      <family val="2"/>
      <scheme val="minor"/>
    </font>
    <font>
      <sz val="8"/>
      <color theme="1"/>
      <name val="Calibri"/>
      <family val="2"/>
      <scheme val="minor"/>
    </font>
    <font>
      <b/>
      <sz val="11"/>
      <name val="Calibri"/>
      <family val="2"/>
    </font>
    <font>
      <sz val="11"/>
      <name val="Calibri"/>
      <family val="2"/>
    </font>
    <font>
      <sz val="11"/>
      <color rgb="FFFF0000"/>
      <name val="Calibri"/>
      <family val="2"/>
    </font>
    <font>
      <b/>
      <u/>
      <sz val="11"/>
      <color theme="1"/>
      <name val="Calibri"/>
      <family val="2"/>
      <scheme val="minor"/>
    </font>
    <font>
      <sz val="10"/>
      <name val="Courier"/>
      <family val="3"/>
    </font>
    <font>
      <b/>
      <sz val="8"/>
      <color theme="1"/>
      <name val="Calibri"/>
      <family val="2"/>
      <scheme val="minor"/>
    </font>
    <font>
      <i/>
      <sz val="8"/>
      <color theme="1"/>
      <name val="Calibri"/>
      <family val="2"/>
      <scheme val="minor"/>
    </font>
    <font>
      <b/>
      <i/>
      <sz val="8"/>
      <color theme="1"/>
      <name val="Calibri"/>
      <family val="2"/>
      <scheme val="minor"/>
    </font>
    <font>
      <b/>
      <sz val="10"/>
      <color rgb="FFFF0000"/>
      <name val="Calibri"/>
      <family val="2"/>
      <scheme val="minor"/>
    </font>
    <font>
      <b/>
      <sz val="11"/>
      <color rgb="FFFF0000"/>
      <name val="Calibri"/>
      <family val="2"/>
    </font>
    <font>
      <sz val="11"/>
      <color theme="1"/>
      <name val="Calibri"/>
      <family val="2"/>
    </font>
    <font>
      <b/>
      <sz val="11"/>
      <color theme="1"/>
      <name val="Calibri"/>
      <family val="2"/>
      <scheme val="minor"/>
    </font>
    <font>
      <sz val="48"/>
      <name val="Calibri"/>
      <family val="2"/>
    </font>
    <font>
      <sz val="8"/>
      <name val="Times New Roman"/>
      <family val="1"/>
    </font>
    <font>
      <sz val="10"/>
      <color rgb="FF000000"/>
      <name val="Times New Roman"/>
      <family val="1"/>
    </font>
    <font>
      <sz val="10"/>
      <name val="Arial"/>
      <family val="2"/>
    </font>
    <font>
      <sz val="11"/>
      <color rgb="FFFF0000"/>
      <name val="Calibri"/>
      <family val="2"/>
      <scheme val="minor"/>
    </font>
    <font>
      <sz val="11"/>
      <name val="Calibri"/>
      <family val="2"/>
      <scheme val="minor"/>
    </font>
    <font>
      <b/>
      <sz val="11"/>
      <name val="Calibri"/>
      <family val="2"/>
      <scheme val="minor"/>
    </font>
    <font>
      <sz val="11"/>
      <color rgb="FF0000FF"/>
      <name val="Calibri"/>
      <family val="2"/>
      <scheme val="minor"/>
    </font>
    <font>
      <sz val="11"/>
      <color rgb="FF3333FF"/>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Narrow"/>
      <family val="2"/>
    </font>
    <font>
      <sz val="12"/>
      <name val="Helv"/>
    </font>
    <font>
      <sz val="10"/>
      <color theme="1"/>
      <name val="Arial"/>
      <family val="2"/>
    </font>
    <font>
      <sz val="10"/>
      <name val="Helv"/>
    </font>
    <font>
      <sz val="10"/>
      <name val="Tahoma"/>
      <family val="2"/>
    </font>
    <font>
      <b/>
      <sz val="10"/>
      <color indexed="37"/>
      <name val="Tahoma"/>
      <family val="2"/>
    </font>
    <font>
      <b/>
      <sz val="18"/>
      <color theme="3"/>
      <name val="Calibri Light"/>
      <family val="2"/>
      <scheme val="major"/>
    </font>
    <font>
      <sz val="11"/>
      <color rgb="FF9C6500"/>
      <name val="Calibri"/>
      <family val="2"/>
      <scheme val="minor"/>
    </font>
    <font>
      <sz val="11"/>
      <color indexed="8"/>
      <name val="Calibri"/>
      <family val="2"/>
      <scheme val="minor"/>
    </font>
    <font>
      <sz val="12"/>
      <color theme="1"/>
      <name val="Callibri"/>
    </font>
    <font>
      <b/>
      <sz val="10"/>
      <color theme="1"/>
      <name val="Callibri"/>
    </font>
    <font>
      <sz val="11"/>
      <color rgb="FFFFFFFF"/>
      <name val="Calibri"/>
      <family val="2"/>
      <scheme val="minor"/>
    </font>
    <font>
      <sz val="10"/>
      <color theme="1"/>
      <name val="Callibri"/>
    </font>
    <font>
      <i/>
      <sz val="10"/>
      <color theme="1"/>
      <name val="Callibri"/>
    </font>
    <font>
      <b/>
      <sz val="10"/>
      <color theme="1"/>
      <name val="Calibri"/>
      <family val="2"/>
      <scheme val="minor"/>
    </font>
    <font>
      <b/>
      <i/>
      <u/>
      <sz val="10"/>
      <color rgb="FF000000"/>
      <name val="Calibri"/>
      <family val="2"/>
      <scheme val="minor"/>
    </font>
    <font>
      <b/>
      <sz val="10"/>
      <color rgb="FF0000FF"/>
      <name val="Calibri"/>
      <family val="2"/>
    </font>
    <font>
      <b/>
      <sz val="10"/>
      <name val="Calibri"/>
      <family val="2"/>
    </font>
    <font>
      <sz val="10"/>
      <name val="Calibri"/>
      <family val="2"/>
    </font>
    <font>
      <b/>
      <sz val="14"/>
      <name val="Calibri"/>
      <family val="2"/>
    </font>
    <font>
      <sz val="9"/>
      <name val="Calibri"/>
      <family val="2"/>
    </font>
    <font>
      <b/>
      <sz val="8"/>
      <color rgb="FF000000"/>
      <name val="Microsoft Sans Serif"/>
      <family val="2"/>
    </font>
    <font>
      <sz val="8"/>
      <color rgb="FF000000"/>
      <name val="Microsoft Sans Serif"/>
      <family val="2"/>
    </font>
    <font>
      <b/>
      <i/>
      <sz val="8"/>
      <color rgb="FF000000"/>
      <name val="Microsoft Sans Serif"/>
      <family val="2"/>
    </font>
    <font>
      <b/>
      <sz val="7"/>
      <color rgb="FF000000"/>
      <name val="Microsoft Sans Serif"/>
      <family val="2"/>
    </font>
    <font>
      <i/>
      <sz val="8"/>
      <color rgb="FF000000"/>
      <name val="Microsoft Sans Serif"/>
      <family val="2"/>
    </font>
    <font>
      <i/>
      <sz val="8"/>
      <color rgb="FF000000"/>
      <name val="Arial"/>
      <family val="2"/>
    </font>
  </fonts>
  <fills count="44">
    <fill>
      <patternFill patternType="none"/>
    </fill>
    <fill>
      <patternFill patternType="gray125"/>
    </fill>
    <fill>
      <patternFill patternType="solid">
        <fgColor rgb="FFFFFF00"/>
        <bgColor indexed="64"/>
      </patternFill>
    </fill>
    <fill>
      <patternFill patternType="solid">
        <fgColor indexed="9"/>
      </patternFill>
    </fill>
    <fill>
      <patternFill patternType="solid">
        <fgColor rgb="FFFFFFFF"/>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fill>
    <fill>
      <patternFill patternType="mediumGray">
        <fgColor indexed="22"/>
      </patternFill>
    </fill>
    <fill>
      <patternFill patternType="solid">
        <fgColor rgb="FFEAFF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EEEEEE"/>
        <bgColor indexed="64"/>
      </patternFill>
    </fill>
  </fills>
  <borders count="28">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rgb="FF000000"/>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double">
        <color rgb="FF000000"/>
      </bottom>
      <diagonal/>
    </border>
    <border>
      <left/>
      <right style="thick">
        <color indexed="64"/>
      </right>
      <top style="medium">
        <color indexed="64"/>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style="double">
        <color indexed="64"/>
      </bottom>
      <diagonal/>
    </border>
    <border>
      <left/>
      <right style="thick">
        <color indexed="64"/>
      </right>
      <top/>
      <bottom style="medium">
        <color indexed="64"/>
      </bottom>
      <diagonal/>
    </border>
  </borders>
  <cellStyleXfs count="342">
    <xf numFmtId="0" fontId="0" fillId="0" borderId="0"/>
    <xf numFmtId="0" fontId="14" fillId="0" borderId="0"/>
    <xf numFmtId="0" fontId="19" fillId="0" borderId="0"/>
    <xf numFmtId="0" fontId="14" fillId="0" borderId="0"/>
    <xf numFmtId="43" fontId="1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25" fillId="3" borderId="0"/>
    <xf numFmtId="0" fontId="12" fillId="0" borderId="0"/>
    <xf numFmtId="43" fontId="12" fillId="0" borderId="0" applyFont="0" applyFill="0" applyBorder="0" applyAlignment="0" applyProtection="0"/>
    <xf numFmtId="0" fontId="19" fillId="0" borderId="0"/>
    <xf numFmtId="9" fontId="12" fillId="0" borderId="0" applyFont="0" applyFill="0" applyBorder="0" applyAlignment="0" applyProtection="0"/>
    <xf numFmtId="0" fontId="11" fillId="0" borderId="0"/>
    <xf numFmtId="0" fontId="29" fillId="0" borderId="0"/>
    <xf numFmtId="17" fontId="29" fillId="0" borderId="0"/>
    <xf numFmtId="2" fontId="30" fillId="0" borderId="0"/>
    <xf numFmtId="9" fontId="11" fillId="0" borderId="0" applyFont="0" applyFill="0" applyBorder="0" applyAlignment="0" applyProtection="0"/>
    <xf numFmtId="0" fontId="23" fillId="0" borderId="0"/>
    <xf numFmtId="0" fontId="10" fillId="0" borderId="0"/>
    <xf numFmtId="9" fontId="23" fillId="0" borderId="0" applyFont="0" applyFill="0" applyBorder="0" applyAlignment="0" applyProtection="0"/>
    <xf numFmtId="0" fontId="30" fillId="0" borderId="0"/>
    <xf numFmtId="0" fontId="9" fillId="0" borderId="0"/>
    <xf numFmtId="44" fontId="23" fillId="0" borderId="0" applyFont="0" applyFill="0" applyBorder="0" applyAlignment="0" applyProtection="0"/>
    <xf numFmtId="0" fontId="39" fillId="0" borderId="0"/>
    <xf numFmtId="0" fontId="8" fillId="0" borderId="0"/>
    <xf numFmtId="9" fontId="8" fillId="0" borderId="0" applyFont="0" applyFill="0" applyBorder="0" applyAlignment="0" applyProtection="0"/>
    <xf numFmtId="0" fontId="8" fillId="0" borderId="0"/>
    <xf numFmtId="0" fontId="43" fillId="0" borderId="0"/>
    <xf numFmtId="0" fontId="44" fillId="0" borderId="0"/>
    <xf numFmtId="0" fontId="23" fillId="0" borderId="0"/>
    <xf numFmtId="0" fontId="7" fillId="0" borderId="0"/>
    <xf numFmtId="0" fontId="7" fillId="0" borderId="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6" borderId="0" applyNumberFormat="0" applyBorder="0" applyAlignment="0" applyProtection="0"/>
    <xf numFmtId="0" fontId="55" fillId="7" borderId="0" applyNumberFormat="0" applyBorder="0" applyAlignment="0" applyProtection="0"/>
    <xf numFmtId="0" fontId="57" fillId="9" borderId="9" applyNumberFormat="0" applyAlignment="0" applyProtection="0"/>
    <xf numFmtId="0" fontId="58" fillId="10" borderId="10" applyNumberFormat="0" applyAlignment="0" applyProtection="0"/>
    <xf numFmtId="0" fontId="59" fillId="10" borderId="9" applyNumberFormat="0" applyAlignment="0" applyProtection="0"/>
    <xf numFmtId="0" fontId="60" fillId="0" borderId="11" applyNumberFormat="0" applyFill="0" applyAlignment="0" applyProtection="0"/>
    <xf numFmtId="0" fontId="61" fillId="11" borderId="12" applyNumberFormat="0" applyAlignment="0" applyProtection="0"/>
    <xf numFmtId="0" fontId="45" fillId="0" borderId="0" applyNumberFormat="0" applyFill="0" applyBorder="0" applyAlignment="0" applyProtection="0"/>
    <xf numFmtId="0" fontId="62" fillId="0" borderId="0" applyNumberFormat="0" applyFill="0" applyBorder="0" applyAlignment="0" applyProtection="0"/>
    <xf numFmtId="0" fontId="40" fillId="0" borderId="14" applyNumberFormat="0" applyFill="0" applyAlignment="0" applyProtection="0"/>
    <xf numFmtId="0" fontId="63"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3"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3"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3"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5" fillId="0" borderId="0" applyNumberFormat="0"/>
    <xf numFmtId="0" fontId="25" fillId="0" borderId="0" applyNumberFormat="0"/>
    <xf numFmtId="169" fontId="19" fillId="0" borderId="0" applyFont="0" applyFill="0" applyBorder="0" applyAlignment="0" applyProtection="0"/>
    <xf numFmtId="44" fontId="19" fillId="0" borderId="0" applyFont="0" applyFill="0" applyBorder="0" applyAlignment="0" applyProtection="0"/>
    <xf numFmtId="173"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9" fontId="19" fillId="0" borderId="0" applyFont="0" applyFill="0" applyBorder="0" applyAlignment="0" applyProtection="0"/>
    <xf numFmtId="40" fontId="26" fillId="37" borderId="0">
      <alignment horizontal="right"/>
    </xf>
    <xf numFmtId="0" fontId="64" fillId="0" borderId="0"/>
    <xf numFmtId="0" fontId="19" fillId="0" borderId="0"/>
    <xf numFmtId="0" fontId="65" fillId="0" borderId="0"/>
    <xf numFmtId="0" fontId="19" fillId="0" borderId="0"/>
    <xf numFmtId="0" fontId="19" fillId="0" borderId="0"/>
    <xf numFmtId="0" fontId="19" fillId="0" borderId="0"/>
    <xf numFmtId="0" fontId="19" fillId="0" borderId="0"/>
    <xf numFmtId="0" fontId="19" fillId="0" borderId="0"/>
    <xf numFmtId="0" fontId="33" fillId="0" borderId="0"/>
    <xf numFmtId="0" fontId="66"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7" fillId="0" borderId="0"/>
    <xf numFmtId="0" fontId="6"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12" borderId="13"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68" fillId="0" borderId="0" applyNumberFormat="0" applyFill="0" applyBorder="0" applyAlignment="0" applyProtection="0">
      <alignment horizontal="left"/>
    </xf>
    <xf numFmtId="15" fontId="68" fillId="0" borderId="0" applyFill="0" applyBorder="0" applyAlignment="0" applyProtection="0"/>
    <xf numFmtId="4" fontId="68" fillId="0" borderId="0" applyFill="0" applyBorder="0" applyAlignment="0" applyProtection="0"/>
    <xf numFmtId="0" fontId="69" fillId="0" borderId="3">
      <alignment horizontal="center"/>
    </xf>
    <xf numFmtId="3" fontId="68" fillId="0" borderId="0" applyFill="0" applyBorder="0" applyAlignment="0" applyProtection="0"/>
    <xf numFmtId="0" fontId="68" fillId="38" borderId="0" applyNumberFormat="0" applyBorder="0" applyAlignment="0" applyProtection="0"/>
    <xf numFmtId="0" fontId="19" fillId="0" borderId="0">
      <protection locked="0"/>
    </xf>
    <xf numFmtId="39" fontId="64" fillId="0" borderId="0"/>
    <xf numFmtId="39" fontId="64" fillId="0" borderId="0"/>
    <xf numFmtId="39" fontId="64" fillId="0" borderId="0"/>
    <xf numFmtId="43" fontId="16" fillId="0" borderId="0" applyFont="0" applyFill="0" applyBorder="0" applyAlignment="0" applyProtection="0"/>
    <xf numFmtId="9" fontId="16" fillId="0" borderId="0" applyFont="0" applyFill="0" applyBorder="0" applyAlignment="0" applyProtection="0"/>
    <xf numFmtId="0" fontId="70" fillId="0" borderId="0" applyNumberFormat="0" applyFill="0" applyBorder="0" applyAlignment="0" applyProtection="0"/>
    <xf numFmtId="0" fontId="71" fillId="8" borderId="0" applyNumberFormat="0" applyBorder="0" applyAlignment="0" applyProtection="0"/>
    <xf numFmtId="0" fontId="6" fillId="12" borderId="13" applyNumberFormat="0" applyFont="0" applyAlignment="0" applyProtection="0"/>
    <xf numFmtId="0" fontId="63" fillId="16" borderId="0" applyNumberFormat="0" applyBorder="0" applyAlignment="0" applyProtection="0"/>
    <xf numFmtId="0" fontId="63" fillId="20"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3" fillId="36" borderId="0" applyNumberFormat="0" applyBorder="0" applyAlignment="0" applyProtection="0"/>
    <xf numFmtId="9" fontId="6" fillId="0" borderId="0" applyFont="0" applyFill="0" applyBorder="0" applyAlignment="0" applyProtection="0"/>
    <xf numFmtId="0" fontId="50" fillId="0" borderId="0" applyNumberFormat="0" applyFill="0" applyBorder="0" applyAlignment="0" applyProtection="0"/>
    <xf numFmtId="0" fontId="56" fillId="8"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0" borderId="0"/>
    <xf numFmtId="0" fontId="39" fillId="0" borderId="0"/>
    <xf numFmtId="0" fontId="72" fillId="0" borderId="0"/>
    <xf numFmtId="43" fontId="6" fillId="0" borderId="0" applyFont="0" applyFill="0" applyBorder="0" applyAlignment="0" applyProtection="0"/>
    <xf numFmtId="0" fontId="24" fillId="0" borderId="0"/>
    <xf numFmtId="44" fontId="6" fillId="0" borderId="0" applyFont="0" applyFill="0" applyBorder="0" applyAlignment="0" applyProtection="0"/>
    <xf numFmtId="0" fontId="6" fillId="0" borderId="0"/>
    <xf numFmtId="44" fontId="23" fillId="0" borderId="0" applyFont="0" applyFill="0" applyBorder="0" applyAlignment="0" applyProtection="0"/>
    <xf numFmtId="43" fontId="23" fillId="0" borderId="0" applyFont="0" applyFill="0" applyBorder="0" applyAlignment="0" applyProtection="0"/>
    <xf numFmtId="0" fontId="6" fillId="0" borderId="0"/>
    <xf numFmtId="0" fontId="23" fillId="0" borderId="0"/>
    <xf numFmtId="2" fontId="30" fillId="0" borderId="0"/>
    <xf numFmtId="2" fontId="30" fillId="0" borderId="0"/>
    <xf numFmtId="0" fontId="5" fillId="0" borderId="0"/>
    <xf numFmtId="0" fontId="4" fillId="0" borderId="0"/>
    <xf numFmtId="0" fontId="3" fillId="0" borderId="0"/>
    <xf numFmtId="0" fontId="2" fillId="0" borderId="0"/>
    <xf numFmtId="0" fontId="1" fillId="0" borderId="0"/>
    <xf numFmtId="43" fontId="1" fillId="0" borderId="0" applyFont="0" applyFill="0" applyBorder="0" applyAlignment="0" applyProtection="0"/>
    <xf numFmtId="0" fontId="1" fillId="0" borderId="0"/>
  </cellStyleXfs>
  <cellXfs count="385">
    <xf numFmtId="0" fontId="0" fillId="0" borderId="0" xfId="0"/>
    <xf numFmtId="0" fontId="15" fillId="0" borderId="0" xfId="0" applyFont="1"/>
    <xf numFmtId="0" fontId="16" fillId="0" borderId="0" xfId="1" applyFont="1"/>
    <xf numFmtId="0" fontId="17" fillId="0" borderId="1" xfId="0" applyFont="1" applyBorder="1"/>
    <xf numFmtId="0" fontId="15" fillId="0" borderId="0" xfId="0" applyFont="1" applyAlignment="1">
      <alignment horizontal="right"/>
    </xf>
    <xf numFmtId="0" fontId="16" fillId="0" borderId="0" xfId="1" applyFont="1" applyAlignment="1">
      <alignment horizontal="left"/>
    </xf>
    <xf numFmtId="0" fontId="15" fillId="0" borderId="0" xfId="0" applyFont="1" applyAlignment="1">
      <alignment horizontal="centerContinuous" wrapText="1"/>
    </xf>
    <xf numFmtId="14" fontId="16" fillId="0" borderId="0" xfId="1" applyNumberFormat="1" applyFont="1"/>
    <xf numFmtId="6" fontId="21" fillId="0" borderId="0" xfId="1" quotePrefix="1" applyNumberFormat="1" applyFont="1" applyAlignment="1">
      <alignment horizontal="center" vertical="center"/>
    </xf>
    <xf numFmtId="0" fontId="21" fillId="0" borderId="1" xfId="1" applyFont="1" applyBorder="1" applyAlignment="1">
      <alignment horizontal="fill" vertical="center"/>
    </xf>
    <xf numFmtId="6" fontId="21" fillId="0" borderId="1" xfId="1" quotePrefix="1" applyNumberFormat="1" applyFont="1" applyBorder="1" applyAlignment="1">
      <alignment horizontal="center" vertical="center"/>
    </xf>
    <xf numFmtId="0" fontId="16" fillId="0" borderId="0" xfId="1" applyFont="1" applyAlignment="1">
      <alignment vertical="center"/>
    </xf>
    <xf numFmtId="0" fontId="21" fillId="0" borderId="0" xfId="3" quotePrefix="1" applyFont="1" applyAlignment="1">
      <alignment horizontal="center" vertical="center"/>
    </xf>
    <xf numFmtId="0" fontId="21" fillId="0" borderId="0" xfId="1" applyFont="1" applyAlignment="1">
      <alignment horizontal="center" vertical="center"/>
    </xf>
    <xf numFmtId="0" fontId="16" fillId="0" borderId="0" xfId="1" applyFont="1" applyAlignment="1">
      <alignment horizontal="center" vertical="center"/>
    </xf>
    <xf numFmtId="0" fontId="21" fillId="0" borderId="1" xfId="1" applyFont="1" applyBorder="1" applyAlignment="1">
      <alignment horizontal="center" vertical="center"/>
    </xf>
    <xf numFmtId="0" fontId="21" fillId="0" borderId="1" xfId="1" quotePrefix="1" applyFont="1" applyBorder="1" applyAlignment="1">
      <alignment horizontal="center" vertical="center"/>
    </xf>
    <xf numFmtId="49" fontId="21" fillId="0" borderId="1" xfId="1" quotePrefix="1" applyNumberFormat="1" applyFont="1" applyBorder="1" applyAlignment="1">
      <alignment horizontal="center" vertical="center"/>
    </xf>
    <xf numFmtId="0" fontId="21" fillId="0" borderId="0" xfId="0" applyFont="1" applyAlignment="1">
      <alignment horizontal="center" vertical="center"/>
    </xf>
    <xf numFmtId="0" fontId="21" fillId="0" borderId="0" xfId="0" applyFont="1" applyAlignment="1">
      <alignment horizontal="left" vertical="center"/>
    </xf>
    <xf numFmtId="37" fontId="20" fillId="0" borderId="0" xfId="0" applyNumberFormat="1" applyFont="1" applyAlignment="1">
      <alignment vertical="center"/>
    </xf>
    <xf numFmtId="37" fontId="21" fillId="0" borderId="0" xfId="0" applyNumberFormat="1" applyFont="1" applyAlignment="1">
      <alignment vertical="center"/>
    </xf>
    <xf numFmtId="37" fontId="16" fillId="0" borderId="0" xfId="3" applyNumberFormat="1" applyFont="1"/>
    <xf numFmtId="0" fontId="16" fillId="0" borderId="0" xfId="3" applyFont="1" applyAlignment="1">
      <alignment horizontal="left"/>
    </xf>
    <xf numFmtId="37" fontId="21" fillId="0" borderId="0" xfId="0" applyNumberFormat="1" applyFont="1" applyAlignment="1">
      <alignment horizontal="left" vertical="center"/>
    </xf>
    <xf numFmtId="37" fontId="16" fillId="0" borderId="0" xfId="0" applyNumberFormat="1" applyFont="1" applyAlignment="1">
      <alignment vertical="center"/>
    </xf>
    <xf numFmtId="37" fontId="21" fillId="0" borderId="0" xfId="0" applyNumberFormat="1" applyFont="1" applyAlignment="1">
      <alignment horizontal="right" vertical="center"/>
    </xf>
    <xf numFmtId="3" fontId="21" fillId="0" borderId="0" xfId="0" applyNumberFormat="1" applyFont="1" applyAlignment="1">
      <alignment vertical="center"/>
    </xf>
    <xf numFmtId="0" fontId="21" fillId="0" borderId="0" xfId="0" applyFont="1" applyAlignment="1">
      <alignment vertical="center"/>
    </xf>
    <xf numFmtId="1" fontId="21" fillId="0" borderId="0" xfId="0" applyNumberFormat="1" applyFont="1" applyAlignment="1">
      <alignment horizontal="center" vertical="center"/>
    </xf>
    <xf numFmtId="0" fontId="21" fillId="0" borderId="0" xfId="0" quotePrefix="1" applyFont="1" applyAlignment="1">
      <alignment horizontal="center" vertical="center"/>
    </xf>
    <xf numFmtId="166" fontId="16" fillId="0" borderId="0" xfId="4" applyNumberFormat="1" applyFont="1" applyFill="1" applyBorder="1"/>
    <xf numFmtId="0" fontId="16" fillId="0" borderId="0" xfId="1" applyFont="1" applyAlignment="1">
      <alignment horizontal="left" vertical="center" indent="1"/>
    </xf>
    <xf numFmtId="0" fontId="16" fillId="0" borderId="0" xfId="3" applyFont="1" applyAlignment="1">
      <alignment horizontal="left" indent="1"/>
    </xf>
    <xf numFmtId="0" fontId="21" fillId="0" borderId="0" xfId="0" applyFont="1" applyAlignment="1">
      <alignment horizontal="left" vertical="center" indent="1"/>
    </xf>
    <xf numFmtId="167" fontId="0" fillId="0" borderId="0" xfId="5" applyNumberFormat="1" applyFont="1"/>
    <xf numFmtId="167" fontId="16" fillId="0" borderId="0" xfId="5" applyNumberFormat="1" applyFont="1" applyBorder="1" applyAlignment="1">
      <alignment vertical="center"/>
    </xf>
    <xf numFmtId="165" fontId="16" fillId="0" borderId="0" xfId="6" applyNumberFormat="1" applyFont="1" applyBorder="1"/>
    <xf numFmtId="0" fontId="16" fillId="0" borderId="0" xfId="24" applyFont="1"/>
    <xf numFmtId="167" fontId="16" fillId="0" borderId="0" xfId="5" applyNumberFormat="1" applyFont="1"/>
    <xf numFmtId="0" fontId="37" fillId="0" borderId="0" xfId="1" applyFont="1" applyAlignment="1">
      <alignment vertical="top" wrapText="1"/>
    </xf>
    <xf numFmtId="0" fontId="16" fillId="0" borderId="0" xfId="1" quotePrefix="1" applyFont="1" applyAlignment="1">
      <alignment horizontal="center"/>
    </xf>
    <xf numFmtId="0" fontId="21" fillId="0" borderId="2" xfId="3" quotePrefix="1" applyFont="1" applyBorder="1" applyAlignment="1">
      <alignment horizontal="center" vertical="center"/>
    </xf>
    <xf numFmtId="0" fontId="29" fillId="0" borderId="0" xfId="19" applyAlignment="1">
      <alignment horizontal="left"/>
    </xf>
    <xf numFmtId="0" fontId="30" fillId="0" borderId="0" xfId="26" applyAlignment="1">
      <alignment horizontal="center"/>
    </xf>
    <xf numFmtId="0" fontId="30" fillId="2" borderId="0" xfId="26" applyFill="1" applyAlignment="1">
      <alignment horizontal="center"/>
    </xf>
    <xf numFmtId="0" fontId="30" fillId="0" borderId="0" xfId="26"/>
    <xf numFmtId="0" fontId="30" fillId="0" borderId="0" xfId="26" applyAlignment="1">
      <alignment horizontal="center" wrapText="1"/>
    </xf>
    <xf numFmtId="0" fontId="30" fillId="2" borderId="0" xfId="26" quotePrefix="1" applyFill="1" applyAlignment="1">
      <alignment horizontal="center" wrapText="1"/>
    </xf>
    <xf numFmtId="17" fontId="29" fillId="0" borderId="0" xfId="20" applyAlignment="1">
      <alignment horizontal="left"/>
    </xf>
    <xf numFmtId="2" fontId="0" fillId="0" borderId="0" xfId="21" applyFont="1" applyAlignment="1">
      <alignment horizontal="center"/>
    </xf>
    <xf numFmtId="2" fontId="0" fillId="2" borderId="0" xfId="21" applyFont="1" applyFill="1" applyAlignment="1">
      <alignment horizontal="center"/>
    </xf>
    <xf numFmtId="2" fontId="0" fillId="0" borderId="0" xfId="21" applyFont="1"/>
    <xf numFmtId="0" fontId="30" fillId="0" borderId="0" xfId="26" applyAlignment="1">
      <alignment horizontal="left"/>
    </xf>
    <xf numFmtId="17" fontId="29" fillId="5" borderId="0" xfId="20" applyFill="1" applyAlignment="1">
      <alignment horizontal="left"/>
    </xf>
    <xf numFmtId="2" fontId="0" fillId="5" borderId="0" xfId="21" applyFont="1" applyFill="1" applyAlignment="1">
      <alignment horizontal="center"/>
    </xf>
    <xf numFmtId="2" fontId="0" fillId="5" borderId="0" xfId="21" applyFont="1" applyFill="1"/>
    <xf numFmtId="0" fontId="30" fillId="5" borderId="0" xfId="26" applyFill="1"/>
    <xf numFmtId="0" fontId="38" fillId="0" borderId="0" xfId="26" applyFont="1" applyAlignment="1">
      <alignment horizontal="left"/>
    </xf>
    <xf numFmtId="16" fontId="16" fillId="0" borderId="0" xfId="1" applyNumberFormat="1" applyFont="1" applyAlignment="1">
      <alignment vertical="center"/>
    </xf>
    <xf numFmtId="167" fontId="0" fillId="0" borderId="0" xfId="5" applyNumberFormat="1" applyFont="1" applyAlignment="1">
      <alignment horizontal="center" wrapText="1"/>
    </xf>
    <xf numFmtId="0" fontId="21" fillId="0" borderId="0" xfId="0" applyFont="1" applyAlignment="1">
      <alignment horizontal="left" vertical="center" wrapText="1"/>
    </xf>
    <xf numFmtId="14" fontId="16" fillId="0" borderId="0" xfId="24" applyNumberFormat="1" applyFont="1"/>
    <xf numFmtId="0" fontId="16" fillId="0" borderId="0" xfId="24" applyFont="1" applyAlignment="1">
      <alignment vertical="center"/>
    </xf>
    <xf numFmtId="0" fontId="8" fillId="0" borderId="0" xfId="30"/>
    <xf numFmtId="10" fontId="0" fillId="5" borderId="0" xfId="31" applyNumberFormat="1" applyFont="1" applyFill="1"/>
    <xf numFmtId="170" fontId="8" fillId="5" borderId="0" xfId="32" applyNumberFormat="1" applyFill="1" applyAlignment="1">
      <alignment horizontal="center"/>
    </xf>
    <xf numFmtId="0" fontId="8" fillId="5" borderId="0" xfId="32" applyFill="1" applyAlignment="1">
      <alignment horizontal="left"/>
    </xf>
    <xf numFmtId="10" fontId="0" fillId="0" borderId="0" xfId="31" applyNumberFormat="1" applyFont="1" applyBorder="1"/>
    <xf numFmtId="170" fontId="8" fillId="0" borderId="0" xfId="32" applyNumberFormat="1" applyAlignment="1">
      <alignment horizontal="center"/>
    </xf>
    <xf numFmtId="0" fontId="8" fillId="0" borderId="0" xfId="32" applyAlignment="1">
      <alignment horizontal="left"/>
    </xf>
    <xf numFmtId="10" fontId="0" fillId="0" borderId="0" xfId="31" applyNumberFormat="1" applyFont="1"/>
    <xf numFmtId="0" fontId="8" fillId="0" borderId="0" xfId="32"/>
    <xf numFmtId="0" fontId="32" fillId="0" borderId="0" xfId="32" applyFont="1" applyAlignment="1">
      <alignment horizontal="center"/>
    </xf>
    <xf numFmtId="0" fontId="8" fillId="2" borderId="0" xfId="32" applyFill="1" applyAlignment="1">
      <alignment horizontal="center"/>
    </xf>
    <xf numFmtId="0" fontId="40" fillId="2" borderId="0" xfId="32" quotePrefix="1" applyFont="1" applyFill="1" applyAlignment="1">
      <alignment horizontal="center" wrapText="1"/>
    </xf>
    <xf numFmtId="0" fontId="41" fillId="2" borderId="0" xfId="26" applyFont="1" applyFill="1"/>
    <xf numFmtId="0" fontId="30" fillId="2" borderId="0" xfId="26" applyFill="1"/>
    <xf numFmtId="0" fontId="15" fillId="0" borderId="0" xfId="0" applyFont="1" applyAlignment="1">
      <alignment vertical="top" wrapText="1"/>
    </xf>
    <xf numFmtId="0" fontId="21" fillId="0" borderId="0" xfId="1" applyFont="1" applyAlignment="1">
      <alignment horizontal="fill" vertical="center"/>
    </xf>
    <xf numFmtId="0" fontId="18" fillId="0" borderId="0" xfId="0" applyFont="1"/>
    <xf numFmtId="0" fontId="27" fillId="0" borderId="0" xfId="1" applyFont="1"/>
    <xf numFmtId="171" fontId="46" fillId="0" borderId="0" xfId="35" applyNumberFormat="1" applyFont="1"/>
    <xf numFmtId="0" fontId="46" fillId="0" borderId="0" xfId="35" applyFont="1"/>
    <xf numFmtId="0" fontId="23" fillId="0" borderId="0" xfId="35"/>
    <xf numFmtId="167" fontId="23" fillId="0" borderId="0" xfId="5" applyNumberFormat="1"/>
    <xf numFmtId="0" fontId="47" fillId="0" borderId="0" xfId="35" applyFont="1" applyAlignment="1">
      <alignment horizontal="center"/>
    </xf>
    <xf numFmtId="172" fontId="46" fillId="0" borderId="0" xfId="35" applyNumberFormat="1" applyFont="1"/>
    <xf numFmtId="171" fontId="46" fillId="0" borderId="1" xfId="35" applyNumberFormat="1" applyFont="1" applyBorder="1"/>
    <xf numFmtId="0" fontId="47" fillId="0" borderId="1" xfId="35" applyFont="1" applyBorder="1"/>
    <xf numFmtId="0" fontId="46" fillId="0" borderId="1" xfId="35" applyFont="1" applyBorder="1"/>
    <xf numFmtId="0" fontId="23" fillId="0" borderId="1" xfId="35" applyBorder="1"/>
    <xf numFmtId="171" fontId="46" fillId="0" borderId="0" xfId="35" applyNumberFormat="1" applyFont="1" applyAlignment="1">
      <alignment horizontal="right"/>
    </xf>
    <xf numFmtId="171" fontId="47" fillId="0" borderId="0" xfId="35" applyNumberFormat="1" applyFont="1" applyAlignment="1">
      <alignment horizontal="right"/>
    </xf>
    <xf numFmtId="0" fontId="47" fillId="0" borderId="0" xfId="35" applyFont="1"/>
    <xf numFmtId="167" fontId="18" fillId="0" borderId="0" xfId="5" applyNumberFormat="1" applyFont="1"/>
    <xf numFmtId="0" fontId="18" fillId="0" borderId="0" xfId="35" applyFont="1"/>
    <xf numFmtId="14" fontId="49" fillId="0" borderId="0" xfId="35" applyNumberFormat="1" applyFont="1"/>
    <xf numFmtId="0" fontId="46" fillId="0" borderId="0" xfId="35" applyFont="1" applyAlignment="1">
      <alignment horizontal="right"/>
    </xf>
    <xf numFmtId="0" fontId="46" fillId="0" borderId="0" xfId="35" applyFont="1" applyAlignment="1">
      <alignment horizontal="center"/>
    </xf>
    <xf numFmtId="14" fontId="49" fillId="0" borderId="0" xfId="35" applyNumberFormat="1" applyFont="1" applyAlignment="1">
      <alignment horizontal="center"/>
    </xf>
    <xf numFmtId="0" fontId="46" fillId="0" borderId="0" xfId="35" applyFont="1" applyAlignment="1">
      <alignment horizontal="left"/>
    </xf>
    <xf numFmtId="0" fontId="43" fillId="0" borderId="0" xfId="33"/>
    <xf numFmtId="0" fontId="21" fillId="0" borderId="0" xfId="2" applyFont="1"/>
    <xf numFmtId="0" fontId="20" fillId="0" borderId="0" xfId="2" applyFont="1" applyAlignment="1">
      <alignment horizontal="right"/>
    </xf>
    <xf numFmtId="14" fontId="21" fillId="0" borderId="0" xfId="2" applyNumberFormat="1" applyFont="1" applyAlignment="1">
      <alignment horizontal="left"/>
    </xf>
    <xf numFmtId="0" fontId="22" fillId="0" borderId="0" xfId="2" applyFont="1"/>
    <xf numFmtId="0" fontId="21" fillId="0" borderId="0" xfId="2" quotePrefix="1" applyFont="1" applyAlignment="1">
      <alignment horizontal="center"/>
    </xf>
    <xf numFmtId="0" fontId="15" fillId="0" borderId="0" xfId="23" applyFont="1"/>
    <xf numFmtId="0" fontId="17" fillId="0" borderId="1" xfId="23" applyFont="1" applyBorder="1"/>
    <xf numFmtId="0" fontId="15" fillId="0" borderId="0" xfId="23" applyFont="1" applyAlignment="1">
      <alignment horizontal="right"/>
    </xf>
    <xf numFmtId="0" fontId="15" fillId="0" borderId="0" xfId="23" applyFont="1" applyAlignment="1">
      <alignment horizontal="centerContinuous" wrapText="1"/>
    </xf>
    <xf numFmtId="0" fontId="15" fillId="0" borderId="0" xfId="23" applyFont="1" applyAlignment="1">
      <alignment horizontal="left"/>
    </xf>
    <xf numFmtId="0" fontId="15" fillId="0" borderId="0" xfId="23" applyFont="1" applyAlignment="1">
      <alignment vertical="top" wrapText="1"/>
    </xf>
    <xf numFmtId="0" fontId="21" fillId="0" borderId="0" xfId="2" applyFont="1" applyAlignment="1">
      <alignment horizontal="right"/>
    </xf>
    <xf numFmtId="0" fontId="21" fillId="0" borderId="1" xfId="2" quotePrefix="1" applyFont="1" applyBorder="1" applyAlignment="1">
      <alignment horizontal="center"/>
    </xf>
    <xf numFmtId="0" fontId="21" fillId="0" borderId="0" xfId="23" applyFont="1" applyAlignment="1">
      <alignment horizontal="center" vertical="center"/>
    </xf>
    <xf numFmtId="0" fontId="21" fillId="0" borderId="0" xfId="23" applyFont="1" applyAlignment="1">
      <alignment vertical="center"/>
    </xf>
    <xf numFmtId="38" fontId="21" fillId="0" borderId="0" xfId="23" applyNumberFormat="1" applyFont="1" applyAlignment="1">
      <alignment vertical="center"/>
    </xf>
    <xf numFmtId="0" fontId="21" fillId="0" borderId="0" xfId="23" applyFont="1" applyAlignment="1">
      <alignment horizontal="left" vertical="center"/>
    </xf>
    <xf numFmtId="37" fontId="21" fillId="0" borderId="0" xfId="23" applyNumberFormat="1" applyFont="1" applyAlignment="1">
      <alignment vertical="center"/>
    </xf>
    <xf numFmtId="0" fontId="21" fillId="0" borderId="3" xfId="23" applyFont="1" applyBorder="1" applyAlignment="1">
      <alignment horizontal="left" vertical="center"/>
    </xf>
    <xf numFmtId="37" fontId="21" fillId="0" borderId="3" xfId="23" applyNumberFormat="1" applyFont="1" applyBorder="1" applyAlignment="1">
      <alignment vertical="center"/>
    </xf>
    <xf numFmtId="165" fontId="21" fillId="0" borderId="0" xfId="25" applyNumberFormat="1" applyFont="1" applyAlignment="1" applyProtection="1">
      <alignment vertical="center"/>
    </xf>
    <xf numFmtId="49" fontId="28" fillId="0" borderId="0" xfId="0" applyNumberFormat="1" applyFont="1" applyAlignment="1">
      <alignment horizontal="right" wrapText="1"/>
    </xf>
    <xf numFmtId="168" fontId="28" fillId="0" borderId="0" xfId="0" applyNumberFormat="1" applyFont="1" applyAlignment="1">
      <alignment horizontal="left"/>
    </xf>
    <xf numFmtId="168" fontId="28" fillId="0" borderId="0" xfId="0" applyNumberFormat="1" applyFont="1" applyAlignment="1">
      <alignment horizontal="right"/>
    </xf>
    <xf numFmtId="175" fontId="28" fillId="0" borderId="0" xfId="0" applyNumberFormat="1" applyFont="1" applyAlignment="1">
      <alignment horizontal="right"/>
    </xf>
    <xf numFmtId="0" fontId="0" fillId="0" borderId="0" xfId="0" applyAlignment="1">
      <alignment wrapText="1"/>
    </xf>
    <xf numFmtId="0" fontId="40" fillId="0" borderId="0" xfId="32" applyFont="1"/>
    <xf numFmtId="10" fontId="0" fillId="0" borderId="0" xfId="31" applyNumberFormat="1" applyFont="1" applyFill="1" applyBorder="1"/>
    <xf numFmtId="0" fontId="8" fillId="0" borderId="3" xfId="32" applyBorder="1" applyAlignment="1">
      <alignment horizontal="left"/>
    </xf>
    <xf numFmtId="170" fontId="8" fillId="0" borderId="3" xfId="32" applyNumberFormat="1" applyBorder="1" applyAlignment="1">
      <alignment horizontal="center"/>
    </xf>
    <xf numFmtId="10" fontId="0" fillId="0" borderId="3" xfId="31" applyNumberFormat="1" applyFont="1" applyFill="1" applyBorder="1"/>
    <xf numFmtId="170" fontId="8" fillId="5" borderId="0" xfId="30" applyNumberFormat="1" applyFill="1" applyAlignment="1">
      <alignment horizontal="center"/>
    </xf>
    <xf numFmtId="0" fontId="73" fillId="0" borderId="0" xfId="0" applyFont="1"/>
    <xf numFmtId="0" fontId="73" fillId="0" borderId="0" xfId="0" quotePrefix="1" applyFont="1"/>
    <xf numFmtId="0" fontId="74" fillId="0" borderId="0" xfId="0" applyFont="1"/>
    <xf numFmtId="0" fontId="75" fillId="4" borderId="0" xfId="0" applyFont="1" applyFill="1"/>
    <xf numFmtId="0" fontId="76" fillId="4" borderId="0" xfId="0" applyFont="1" applyFill="1"/>
    <xf numFmtId="176" fontId="76" fillId="39" borderId="0" xfId="0" applyNumberFormat="1" applyFont="1" applyFill="1"/>
    <xf numFmtId="176" fontId="77" fillId="39" borderId="0" xfId="0" applyNumberFormat="1" applyFont="1" applyFill="1"/>
    <xf numFmtId="176" fontId="74" fillId="39" borderId="15" xfId="0" applyNumberFormat="1" applyFont="1" applyFill="1" applyBorder="1"/>
    <xf numFmtId="167" fontId="0" fillId="0" borderId="0" xfId="5" applyNumberFormat="1" applyFont="1" applyFill="1"/>
    <xf numFmtId="49" fontId="16" fillId="0" borderId="0" xfId="1" applyNumberFormat="1" applyFont="1"/>
    <xf numFmtId="0" fontId="16" fillId="0" borderId="1" xfId="24" applyFont="1" applyBorder="1"/>
    <xf numFmtId="0" fontId="16" fillId="0" borderId="0" xfId="24" applyFont="1" applyAlignment="1">
      <alignment horizontal="left"/>
    </xf>
    <xf numFmtId="6" fontId="21" fillId="0" borderId="0" xfId="24" quotePrefix="1" applyNumberFormat="1" applyFont="1" applyAlignment="1">
      <alignment horizontal="center" vertical="center"/>
    </xf>
    <xf numFmtId="0" fontId="21" fillId="0" borderId="1" xfId="24" applyFont="1" applyBorder="1" applyAlignment="1">
      <alignment horizontal="fill" vertical="center"/>
    </xf>
    <xf numFmtId="0" fontId="21" fillId="0" borderId="0" xfId="3" applyFont="1" applyAlignment="1">
      <alignment horizontal="center" vertical="center"/>
    </xf>
    <xf numFmtId="0" fontId="21" fillId="0" borderId="0" xfId="24" quotePrefix="1" applyFont="1" applyAlignment="1">
      <alignment horizontal="center" vertical="center"/>
    </xf>
    <xf numFmtId="0" fontId="21" fillId="0" borderId="0" xfId="24" applyFont="1" applyAlignment="1">
      <alignment horizontal="center" vertical="center"/>
    </xf>
    <xf numFmtId="0" fontId="21" fillId="0" borderId="1" xfId="3" applyFont="1" applyBorder="1" applyAlignment="1">
      <alignment horizontal="center" vertical="center"/>
    </xf>
    <xf numFmtId="0" fontId="21" fillId="0" borderId="1" xfId="24" applyFont="1" applyBorder="1" applyAlignment="1">
      <alignment vertical="center"/>
    </xf>
    <xf numFmtId="0" fontId="21" fillId="0" borderId="1" xfId="5" applyNumberFormat="1" applyFont="1" applyFill="1" applyBorder="1" applyAlignment="1">
      <alignment horizontal="center"/>
    </xf>
    <xf numFmtId="0" fontId="21" fillId="0" borderId="1" xfId="24" applyFont="1" applyBorder="1" applyAlignment="1">
      <alignment horizontal="center" vertical="center"/>
    </xf>
    <xf numFmtId="0" fontId="21" fillId="0" borderId="1" xfId="24" quotePrefix="1" applyFont="1" applyBorder="1" applyAlignment="1">
      <alignment horizontal="center" vertical="center"/>
    </xf>
    <xf numFmtId="0" fontId="16" fillId="0" borderId="0" xfId="3" applyFont="1" applyAlignment="1">
      <alignment horizontal="left" wrapText="1"/>
    </xf>
    <xf numFmtId="37" fontId="16" fillId="0" borderId="0" xfId="24" applyNumberFormat="1" applyFont="1" applyAlignment="1">
      <alignment vertical="center"/>
    </xf>
    <xf numFmtId="165" fontId="21" fillId="0" borderId="0" xfId="25" applyNumberFormat="1" applyFont="1" applyFill="1" applyAlignment="1" applyProtection="1">
      <alignment vertical="center"/>
    </xf>
    <xf numFmtId="37" fontId="16" fillId="0" borderId="0" xfId="24" applyNumberFormat="1" applyFont="1"/>
    <xf numFmtId="165" fontId="16" fillId="0" borderId="0" xfId="24" applyNumberFormat="1" applyFont="1"/>
    <xf numFmtId="0" fontId="78" fillId="40" borderId="16" xfId="24" applyFont="1" applyFill="1" applyBorder="1"/>
    <xf numFmtId="0" fontId="16" fillId="40" borderId="17" xfId="24" applyFont="1" applyFill="1" applyBorder="1"/>
    <xf numFmtId="38" fontId="21" fillId="40" borderId="17" xfId="23" applyNumberFormat="1" applyFont="1" applyFill="1" applyBorder="1" applyAlignment="1">
      <alignment vertical="center"/>
    </xf>
    <xf numFmtId="0" fontId="16" fillId="40" borderId="18" xfId="24" applyFont="1" applyFill="1" applyBorder="1"/>
    <xf numFmtId="0" fontId="16" fillId="40" borderId="0" xfId="24" applyFont="1" applyFill="1"/>
    <xf numFmtId="38" fontId="21" fillId="40" borderId="0" xfId="23" applyNumberFormat="1" applyFont="1" applyFill="1" applyAlignment="1">
      <alignment vertical="center"/>
    </xf>
    <xf numFmtId="0" fontId="16" fillId="0" borderId="0" xfId="24" applyFont="1" applyAlignment="1">
      <alignment horizontal="center"/>
    </xf>
    <xf numFmtId="0" fontId="16" fillId="40" borderId="18" xfId="24" applyFont="1" applyFill="1" applyBorder="1" applyAlignment="1">
      <alignment horizontal="center"/>
    </xf>
    <xf numFmtId="0" fontId="16" fillId="40" borderId="0" xfId="24" applyFont="1" applyFill="1" applyAlignment="1">
      <alignment horizontal="center"/>
    </xf>
    <xf numFmtId="38" fontId="16" fillId="40" borderId="0" xfId="0" applyNumberFormat="1" applyFont="1" applyFill="1" applyAlignment="1">
      <alignment horizontal="center" vertical="center"/>
    </xf>
    <xf numFmtId="167" fontId="21" fillId="40" borderId="0" xfId="5" applyNumberFormat="1" applyFont="1" applyFill="1" applyBorder="1"/>
    <xf numFmtId="38" fontId="16" fillId="40" borderId="0" xfId="0" applyNumberFormat="1" applyFont="1" applyFill="1" applyAlignment="1">
      <alignment vertical="center"/>
    </xf>
    <xf numFmtId="38" fontId="21" fillId="40" borderId="0" xfId="0" applyNumberFormat="1" applyFont="1" applyFill="1" applyAlignment="1">
      <alignment vertical="center"/>
    </xf>
    <xf numFmtId="167" fontId="21" fillId="40" borderId="1" xfId="5" applyNumberFormat="1" applyFont="1" applyFill="1" applyBorder="1"/>
    <xf numFmtId="167" fontId="16" fillId="40" borderId="0" xfId="5" applyNumberFormat="1" applyFont="1" applyFill="1" applyBorder="1"/>
    <xf numFmtId="167" fontId="16" fillId="40" borderId="5" xfId="5" applyNumberFormat="1" applyFont="1" applyFill="1" applyBorder="1"/>
    <xf numFmtId="0" fontId="16" fillId="40" borderId="19" xfId="24" applyFont="1" applyFill="1" applyBorder="1"/>
    <xf numFmtId="0" fontId="16" fillId="40" borderId="3" xfId="24" applyFont="1" applyFill="1" applyBorder="1"/>
    <xf numFmtId="167" fontId="16" fillId="0" borderId="0" xfId="5" applyNumberFormat="1" applyFont="1" applyFill="1" applyBorder="1"/>
    <xf numFmtId="0" fontId="0" fillId="0" borderId="0" xfId="0" applyAlignment="1">
      <alignment horizontal="right"/>
    </xf>
    <xf numFmtId="0" fontId="17" fillId="0" borderId="0" xfId="0" applyFont="1"/>
    <xf numFmtId="0" fontId="15" fillId="0" borderId="1" xfId="0" applyFont="1" applyBorder="1" applyAlignment="1">
      <alignment horizontal="left" vertical="top"/>
    </xf>
    <xf numFmtId="0" fontId="79" fillId="0" borderId="0" xfId="0" applyFont="1"/>
    <xf numFmtId="178" fontId="21" fillId="0" borderId="2" xfId="1" quotePrefix="1" applyNumberFormat="1" applyFont="1" applyBorder="1" applyAlignment="1">
      <alignment horizontal="center" vertical="center"/>
    </xf>
    <xf numFmtId="178" fontId="21" fillId="0" borderId="2" xfId="3" quotePrefix="1" applyNumberFormat="1" applyFont="1" applyBorder="1" applyAlignment="1">
      <alignment horizontal="center" vertical="center"/>
    </xf>
    <xf numFmtId="0" fontId="80" fillId="0" borderId="0" xfId="0" applyFont="1" applyAlignment="1">
      <alignment wrapText="1"/>
    </xf>
    <xf numFmtId="0" fontId="81" fillId="0" borderId="0" xfId="0" applyFont="1" applyAlignment="1">
      <alignment wrapText="1"/>
    </xf>
    <xf numFmtId="0" fontId="81" fillId="0" borderId="0" xfId="0" applyFont="1" applyAlignment="1">
      <alignment horizontal="center" wrapText="1"/>
    </xf>
    <xf numFmtId="0" fontId="81" fillId="0" borderId="0" xfId="0" applyFont="1" applyAlignment="1">
      <alignment horizontal="center"/>
    </xf>
    <xf numFmtId="0" fontId="81" fillId="0" borderId="0" xfId="0" applyFont="1"/>
    <xf numFmtId="0" fontId="81" fillId="41" borderId="0" xfId="0" applyFont="1" applyFill="1" applyAlignment="1">
      <alignment horizontal="center"/>
    </xf>
    <xf numFmtId="0" fontId="81" fillId="42" borderId="0" xfId="0" applyFont="1" applyFill="1" applyAlignment="1">
      <alignment horizontal="center" wrapText="1"/>
    </xf>
    <xf numFmtId="0" fontId="81" fillId="0" borderId="1" xfId="0" applyFont="1" applyBorder="1" applyAlignment="1">
      <alignment horizontal="center"/>
    </xf>
    <xf numFmtId="0" fontId="81" fillId="41" borderId="1" xfId="0" applyFont="1" applyFill="1" applyBorder="1" applyAlignment="1">
      <alignment horizontal="center"/>
    </xf>
    <xf numFmtId="0" fontId="81" fillId="42" borderId="0" xfId="0" applyFont="1" applyFill="1" applyAlignment="1">
      <alignment horizontal="center"/>
    </xf>
    <xf numFmtId="0" fontId="82" fillId="0" borderId="0" xfId="0" applyFont="1"/>
    <xf numFmtId="0" fontId="82" fillId="41" borderId="0" xfId="0" applyFont="1" applyFill="1" applyAlignment="1">
      <alignment horizontal="center"/>
    </xf>
    <xf numFmtId="167" fontId="82" fillId="0" borderId="0" xfId="8" applyNumberFormat="1" applyFont="1" applyFill="1" applyBorder="1" applyAlignment="1">
      <alignment horizontal="center"/>
    </xf>
    <xf numFmtId="0" fontId="83" fillId="0" borderId="0" xfId="0" applyFont="1"/>
    <xf numFmtId="0" fontId="80" fillId="0" borderId="0" xfId="0" applyFont="1"/>
    <xf numFmtId="167" fontId="84" fillId="0" borderId="0" xfId="0" applyNumberFormat="1" applyFont="1"/>
    <xf numFmtId="0" fontId="81" fillId="41" borderId="0" xfId="0" applyFont="1" applyFill="1" applyAlignment="1">
      <alignment horizontal="center" wrapText="1"/>
    </xf>
    <xf numFmtId="0" fontId="22" fillId="0" borderId="0" xfId="0" applyFont="1" applyAlignment="1">
      <alignment horizontal="center" wrapText="1"/>
    </xf>
    <xf numFmtId="167" fontId="15" fillId="0" borderId="0" xfId="5" applyNumberFormat="1" applyFont="1"/>
    <xf numFmtId="167" fontId="16" fillId="0" borderId="0" xfId="5" applyNumberFormat="1" applyFont="1" applyFill="1"/>
    <xf numFmtId="167" fontId="15" fillId="0" borderId="0" xfId="5" applyNumberFormat="1" applyFont="1" applyFill="1"/>
    <xf numFmtId="167" fontId="16" fillId="0" borderId="0" xfId="5" applyNumberFormat="1" applyFont="1" applyBorder="1"/>
    <xf numFmtId="0" fontId="78" fillId="0" borderId="1" xfId="1" applyFont="1" applyBorder="1"/>
    <xf numFmtId="0" fontId="78" fillId="0" borderId="1" xfId="1" quotePrefix="1" applyFont="1" applyBorder="1" applyAlignment="1">
      <alignment horizontal="center"/>
    </xf>
    <xf numFmtId="167" fontId="17" fillId="0" borderId="1" xfId="5" applyNumberFormat="1" applyFont="1" applyBorder="1" applyAlignment="1">
      <alignment horizontal="center" wrapText="1"/>
    </xf>
    <xf numFmtId="177" fontId="15" fillId="0" borderId="0" xfId="5" applyNumberFormat="1" applyFont="1" applyFill="1"/>
    <xf numFmtId="0" fontId="4" fillId="4" borderId="0" xfId="336" applyFill="1"/>
    <xf numFmtId="0" fontId="4" fillId="43" borderId="0" xfId="336" applyFill="1"/>
    <xf numFmtId="179" fontId="86" fillId="4" borderId="0" xfId="336" applyNumberFormat="1" applyFont="1" applyFill="1" applyAlignment="1">
      <alignment horizontal="left"/>
    </xf>
    <xf numFmtId="179" fontId="85" fillId="4" borderId="0" xfId="336" quotePrefix="1" applyNumberFormat="1" applyFont="1" applyFill="1" applyAlignment="1">
      <alignment horizontal="right"/>
    </xf>
    <xf numFmtId="179" fontId="87" fillId="4" borderId="0" xfId="336" applyNumberFormat="1" applyFont="1" applyFill="1" applyAlignment="1">
      <alignment horizontal="left"/>
    </xf>
    <xf numFmtId="180" fontId="88" fillId="4" borderId="20" xfId="336" quotePrefix="1" applyNumberFormat="1" applyFont="1" applyFill="1" applyBorder="1" applyAlignment="1">
      <alignment horizontal="right"/>
    </xf>
    <xf numFmtId="180" fontId="86" fillId="4" borderId="20" xfId="336" applyNumberFormat="1" applyFont="1" applyFill="1" applyBorder="1" applyAlignment="1">
      <alignment horizontal="right"/>
    </xf>
    <xf numFmtId="179" fontId="87" fillId="4" borderId="0" xfId="336" quotePrefix="1" applyNumberFormat="1" applyFont="1" applyFill="1" applyAlignment="1">
      <alignment horizontal="left"/>
    </xf>
    <xf numFmtId="180" fontId="86" fillId="4" borderId="0" xfId="336" applyNumberFormat="1" applyFont="1" applyFill="1" applyAlignment="1">
      <alignment horizontal="right"/>
    </xf>
    <xf numFmtId="179" fontId="86" fillId="4" borderId="0" xfId="336" quotePrefix="1" applyNumberFormat="1" applyFont="1" applyFill="1" applyAlignment="1">
      <alignment horizontal="left"/>
    </xf>
    <xf numFmtId="180" fontId="86" fillId="4" borderId="0" xfId="336" quotePrefix="1" applyNumberFormat="1" applyFont="1" applyFill="1" applyAlignment="1">
      <alignment horizontal="right"/>
    </xf>
    <xf numFmtId="179" fontId="89" fillId="4" borderId="21" xfId="336" quotePrefix="1" applyNumberFormat="1" applyFont="1" applyFill="1" applyBorder="1" applyAlignment="1">
      <alignment horizontal="left" indent="3"/>
    </xf>
    <xf numFmtId="180" fontId="89" fillId="4" borderId="21" xfId="336" applyNumberFormat="1" applyFont="1" applyFill="1" applyBorder="1" applyAlignment="1">
      <alignment horizontal="right"/>
    </xf>
    <xf numFmtId="180" fontId="89" fillId="4" borderId="21" xfId="336" quotePrefix="1" applyNumberFormat="1" applyFont="1" applyFill="1" applyBorder="1" applyAlignment="1">
      <alignment horizontal="right"/>
    </xf>
    <xf numFmtId="179" fontId="87" fillId="4" borderId="22" xfId="336" quotePrefix="1" applyNumberFormat="1" applyFont="1" applyFill="1" applyBorder="1" applyAlignment="1">
      <alignment horizontal="left" indent="6"/>
    </xf>
    <xf numFmtId="180" fontId="85" fillId="4" borderId="22" xfId="336" applyNumberFormat="1" applyFont="1" applyFill="1" applyBorder="1" applyAlignment="1">
      <alignment horizontal="right"/>
    </xf>
    <xf numFmtId="180" fontId="87" fillId="4" borderId="22" xfId="336" applyNumberFormat="1" applyFont="1" applyFill="1" applyBorder="1" applyAlignment="1">
      <alignment horizontal="right"/>
    </xf>
    <xf numFmtId="0" fontId="15" fillId="4" borderId="0" xfId="336" applyFont="1" applyFill="1" applyAlignment="1">
      <alignment wrapText="1"/>
    </xf>
    <xf numFmtId="0" fontId="16" fillId="43" borderId="0" xfId="336" applyFont="1" applyFill="1"/>
    <xf numFmtId="167" fontId="86" fillId="4" borderId="0" xfId="5" quotePrefix="1" applyNumberFormat="1" applyFont="1" applyFill="1" applyAlignment="1">
      <alignment horizontal="right"/>
    </xf>
    <xf numFmtId="167" fontId="86" fillId="4" borderId="0" xfId="5" applyNumberFormat="1" applyFont="1" applyFill="1" applyAlignment="1">
      <alignment horizontal="right"/>
    </xf>
    <xf numFmtId="167" fontId="23" fillId="0" borderId="0" xfId="5" applyNumberFormat="1" applyFont="1"/>
    <xf numFmtId="168" fontId="28" fillId="0" borderId="2" xfId="0" applyNumberFormat="1" applyFont="1" applyBorder="1" applyAlignment="1">
      <alignment horizontal="right"/>
    </xf>
    <xf numFmtId="168" fontId="34" fillId="0" borderId="4" xfId="0" applyNumberFormat="1" applyFont="1" applyBorder="1" applyAlignment="1">
      <alignment horizontal="right"/>
    </xf>
    <xf numFmtId="168" fontId="28" fillId="0" borderId="4" xfId="0" applyNumberFormat="1" applyFont="1" applyBorder="1" applyAlignment="1">
      <alignment horizontal="right"/>
    </xf>
    <xf numFmtId="14" fontId="16" fillId="0" borderId="0" xfId="1" applyNumberFormat="1" applyFont="1" applyFill="1"/>
    <xf numFmtId="0" fontId="16" fillId="0" borderId="0" xfId="1" applyFont="1" applyFill="1"/>
    <xf numFmtId="0" fontId="20" fillId="0" borderId="0" xfId="2" applyFont="1" applyFill="1" applyAlignment="1">
      <alignment horizontal="right"/>
    </xf>
    <xf numFmtId="0" fontId="21" fillId="0" borderId="0" xfId="2" applyFont="1" applyFill="1"/>
    <xf numFmtId="0" fontId="16" fillId="0" borderId="2" xfId="1" applyFont="1" applyFill="1" applyBorder="1"/>
    <xf numFmtId="167" fontId="16" fillId="0" borderId="2" xfId="5" applyNumberFormat="1" applyFont="1" applyFill="1" applyBorder="1"/>
    <xf numFmtId="0" fontId="17" fillId="0" borderId="0" xfId="23" applyFont="1"/>
    <xf numFmtId="0" fontId="15" fillId="0" borderId="1" xfId="23" applyFont="1" applyBorder="1" applyAlignment="1">
      <alignment horizontal="left" vertical="top"/>
    </xf>
    <xf numFmtId="0" fontId="79" fillId="0" borderId="0" xfId="23" applyFont="1"/>
    <xf numFmtId="0" fontId="21" fillId="0" borderId="0" xfId="24" applyFont="1" applyAlignment="1">
      <alignment horizontal="fill" vertical="center"/>
    </xf>
    <xf numFmtId="37" fontId="16" fillId="0" borderId="0" xfId="23" applyNumberFormat="1" applyFont="1" applyAlignment="1">
      <alignment vertical="center"/>
    </xf>
    <xf numFmtId="0" fontId="78" fillId="0" borderId="1" xfId="24" applyFont="1" applyBorder="1" applyAlignment="1">
      <alignment horizontal="left"/>
    </xf>
    <xf numFmtId="0" fontId="78" fillId="0" borderId="1" xfId="24" applyFont="1" applyBorder="1"/>
    <xf numFmtId="38" fontId="21" fillId="40" borderId="23" xfId="23" applyNumberFormat="1" applyFont="1" applyFill="1" applyBorder="1" applyAlignment="1">
      <alignment vertical="center"/>
    </xf>
    <xf numFmtId="38" fontId="21" fillId="40" borderId="24" xfId="23" applyNumberFormat="1" applyFont="1" applyFill="1" applyBorder="1" applyAlignment="1">
      <alignment vertical="center"/>
    </xf>
    <xf numFmtId="49" fontId="16" fillId="40" borderId="1" xfId="30" applyNumberFormat="1" applyFont="1" applyFill="1" applyBorder="1" applyAlignment="1">
      <alignment horizontal="center" wrapText="1"/>
    </xf>
    <xf numFmtId="49" fontId="16" fillId="40" borderId="0" xfId="30" applyNumberFormat="1" applyFont="1" applyFill="1" applyAlignment="1">
      <alignment horizontal="center" wrapText="1"/>
    </xf>
    <xf numFmtId="49" fontId="16" fillId="40" borderId="25" xfId="30" applyNumberFormat="1" applyFont="1" applyFill="1" applyBorder="1" applyAlignment="1">
      <alignment horizontal="center" wrapText="1"/>
    </xf>
    <xf numFmtId="168" fontId="16" fillId="0" borderId="0" xfId="0" applyNumberFormat="1" applyFont="1" applyAlignment="1">
      <alignment horizontal="left"/>
    </xf>
    <xf numFmtId="168" fontId="16" fillId="40" borderId="0" xfId="0" applyNumberFormat="1" applyFont="1" applyFill="1" applyAlignment="1">
      <alignment horizontal="left"/>
    </xf>
    <xf numFmtId="167" fontId="21" fillId="40" borderId="24" xfId="5" applyNumberFormat="1" applyFont="1" applyFill="1" applyBorder="1"/>
    <xf numFmtId="167" fontId="21" fillId="40" borderId="25" xfId="5" applyNumberFormat="1" applyFont="1" applyFill="1" applyBorder="1"/>
    <xf numFmtId="167" fontId="16" fillId="40" borderId="24" xfId="5" applyNumberFormat="1" applyFont="1" applyFill="1" applyBorder="1"/>
    <xf numFmtId="167" fontId="16" fillId="40" borderId="26" xfId="5" applyNumberFormat="1" applyFont="1" applyFill="1" applyBorder="1"/>
    <xf numFmtId="0" fontId="16" fillId="40" borderId="24" xfId="24" applyFont="1" applyFill="1" applyBorder="1"/>
    <xf numFmtId="0" fontId="16" fillId="40" borderId="27" xfId="24" applyFont="1" applyFill="1" applyBorder="1"/>
    <xf numFmtId="37" fontId="16" fillId="0" borderId="0" xfId="3" applyNumberFormat="1" applyFont="1" applyFill="1"/>
    <xf numFmtId="37" fontId="21" fillId="0" borderId="0" xfId="0" applyNumberFormat="1" applyFont="1" applyFill="1" applyAlignment="1">
      <alignment vertical="center"/>
    </xf>
    <xf numFmtId="0" fontId="16" fillId="0" borderId="0" xfId="1" applyFont="1" applyFill="1" applyAlignment="1">
      <alignment vertical="center"/>
    </xf>
    <xf numFmtId="0" fontId="21" fillId="0" borderId="0" xfId="0" applyFont="1" applyFill="1" applyAlignment="1">
      <alignment vertical="center"/>
    </xf>
    <xf numFmtId="3" fontId="21" fillId="0" borderId="0" xfId="0" applyNumberFormat="1" applyFont="1" applyFill="1" applyAlignment="1">
      <alignment vertical="center"/>
    </xf>
    <xf numFmtId="2" fontId="16" fillId="0" borderId="0" xfId="1" applyNumberFormat="1" applyFont="1" applyAlignment="1">
      <alignment vertical="center"/>
    </xf>
    <xf numFmtId="37" fontId="16" fillId="0" borderId="0" xfId="0" applyNumberFormat="1" applyFont="1" applyFill="1" applyAlignment="1">
      <alignment vertical="center"/>
    </xf>
    <xf numFmtId="165" fontId="16" fillId="0" borderId="0" xfId="0" applyNumberFormat="1" applyFont="1" applyFill="1" applyAlignment="1">
      <alignment horizontal="center" vertical="center"/>
    </xf>
    <xf numFmtId="165" fontId="16" fillId="0" borderId="0" xfId="0" applyNumberFormat="1" applyFont="1" applyFill="1" applyAlignment="1">
      <alignment vertical="center"/>
    </xf>
    <xf numFmtId="164" fontId="16" fillId="0" borderId="0" xfId="3" applyNumberFormat="1" applyFont="1" applyFill="1"/>
    <xf numFmtId="37" fontId="21" fillId="0" borderId="0" xfId="0" applyNumberFormat="1" applyFont="1" applyFill="1" applyAlignment="1">
      <alignment horizontal="right" vertical="center"/>
    </xf>
    <xf numFmtId="0" fontId="16" fillId="0" borderId="0" xfId="1" applyFont="1" applyAlignment="1">
      <alignment wrapText="1"/>
    </xf>
    <xf numFmtId="0" fontId="15" fillId="0" borderId="0" xfId="0" applyFont="1" applyFill="1"/>
    <xf numFmtId="0" fontId="22" fillId="0" borderId="1" xfId="0" applyFont="1" applyFill="1" applyBorder="1" applyAlignment="1">
      <alignment horizontal="left" vertical="center" wrapText="1"/>
    </xf>
    <xf numFmtId="44" fontId="15" fillId="0" borderId="0" xfId="28" applyFont="1" applyFill="1"/>
    <xf numFmtId="0" fontId="22" fillId="0" borderId="1" xfId="0" applyFont="1" applyFill="1" applyBorder="1" applyAlignment="1">
      <alignment horizontal="center" vertical="center" wrapText="1"/>
    </xf>
    <xf numFmtId="0" fontId="17" fillId="0" borderId="1" xfId="0" applyFont="1" applyFill="1" applyBorder="1"/>
    <xf numFmtId="167" fontId="17" fillId="0" borderId="1" xfId="5" applyNumberFormat="1" applyFont="1" applyFill="1" applyBorder="1" applyAlignment="1">
      <alignment horizontal="center" wrapText="1"/>
    </xf>
    <xf numFmtId="0" fontId="78" fillId="0" borderId="1" xfId="1" quotePrefix="1" applyFont="1" applyFill="1" applyBorder="1" applyAlignment="1">
      <alignment horizontal="center"/>
    </xf>
    <xf numFmtId="167" fontId="16" fillId="0" borderId="0" xfId="5" quotePrefix="1" applyNumberFormat="1" applyFont="1" applyFill="1" applyBorder="1" applyAlignment="1">
      <alignment horizontal="center"/>
    </xf>
    <xf numFmtId="176" fontId="0" fillId="0" borderId="0" xfId="0" applyNumberFormat="1"/>
    <xf numFmtId="37" fontId="16" fillId="0" borderId="0" xfId="1" applyNumberFormat="1" applyFont="1" applyFill="1" applyAlignment="1">
      <alignment horizontal="right"/>
    </xf>
    <xf numFmtId="0" fontId="28" fillId="0" borderId="0" xfId="0" applyFont="1" applyFill="1" applyAlignment="1">
      <alignment horizontal="left" wrapText="1"/>
    </xf>
    <xf numFmtId="49" fontId="28" fillId="0" borderId="0" xfId="0" applyNumberFormat="1" applyFont="1" applyFill="1" applyAlignment="1">
      <alignment horizontal="left" wrapText="1"/>
    </xf>
    <xf numFmtId="168" fontId="34" fillId="0" borderId="0" xfId="0" applyNumberFormat="1" applyFont="1" applyFill="1" applyAlignment="1">
      <alignment horizontal="left"/>
    </xf>
    <xf numFmtId="168" fontId="28" fillId="0" borderId="0" xfId="0" applyNumberFormat="1" applyFont="1" applyFill="1" applyAlignment="1">
      <alignment horizontal="left"/>
    </xf>
    <xf numFmtId="168" fontId="35" fillId="0" borderId="0" xfId="0" applyNumberFormat="1" applyFont="1" applyFill="1" applyAlignment="1">
      <alignment horizontal="left"/>
    </xf>
    <xf numFmtId="168" fontId="36" fillId="0" borderId="0" xfId="0" applyNumberFormat="1" applyFont="1" applyFill="1" applyAlignment="1">
      <alignment horizontal="left"/>
    </xf>
    <xf numFmtId="168" fontId="28" fillId="2" borderId="2" xfId="0" applyNumberFormat="1" applyFont="1" applyFill="1" applyBorder="1" applyAlignment="1">
      <alignment horizontal="right"/>
    </xf>
    <xf numFmtId="168" fontId="35" fillId="2" borderId="0" xfId="0" applyNumberFormat="1" applyFont="1" applyFill="1" applyAlignment="1">
      <alignment horizontal="left"/>
    </xf>
    <xf numFmtId="168" fontId="28" fillId="2" borderId="0" xfId="0" applyNumberFormat="1" applyFont="1" applyFill="1" applyAlignment="1">
      <alignment horizontal="right"/>
    </xf>
    <xf numFmtId="168" fontId="28" fillId="2" borderId="0" xfId="0" applyNumberFormat="1" applyFont="1" applyFill="1" applyAlignment="1">
      <alignment horizontal="left"/>
    </xf>
    <xf numFmtId="0" fontId="15" fillId="0" borderId="0" xfId="0" applyFont="1" applyAlignment="1">
      <alignment horizontal="center"/>
    </xf>
    <xf numFmtId="0" fontId="16" fillId="0" borderId="0" xfId="339" applyFont="1"/>
    <xf numFmtId="0" fontId="15" fillId="0" borderId="0" xfId="0" applyFont="1" applyAlignment="1">
      <alignment horizontal="right" vertical="center" wrapText="1"/>
    </xf>
    <xf numFmtId="0" fontId="16" fillId="0" borderId="0" xfId="339" applyFont="1" applyAlignment="1">
      <alignment horizontal="left"/>
    </xf>
    <xf numFmtId="0" fontId="20" fillId="0" borderId="0" xfId="2" quotePrefix="1" applyFont="1" applyAlignment="1">
      <alignment horizontal="right"/>
    </xf>
    <xf numFmtId="14" fontId="16" fillId="0" borderId="0" xfId="339" applyNumberFormat="1" applyFont="1"/>
    <xf numFmtId="0" fontId="21" fillId="0" borderId="0" xfId="339" applyFont="1" applyAlignment="1">
      <alignment horizontal="fill" vertical="center"/>
    </xf>
    <xf numFmtId="0" fontId="16" fillId="0" borderId="0" xfId="339" quotePrefix="1" applyFont="1" applyAlignment="1">
      <alignment horizontal="center"/>
    </xf>
    <xf numFmtId="14" fontId="21" fillId="0" borderId="0" xfId="2" applyNumberFormat="1" applyFont="1"/>
    <xf numFmtId="166" fontId="16" fillId="0" borderId="0" xfId="340" applyNumberFormat="1" applyFont="1" applyFill="1" applyBorder="1"/>
    <xf numFmtId="0" fontId="16" fillId="0" borderId="0" xfId="339" applyFont="1" applyAlignment="1">
      <alignment vertical="center"/>
    </xf>
    <xf numFmtId="0" fontId="21" fillId="0" borderId="2" xfId="339" applyFont="1" applyBorder="1" applyAlignment="1">
      <alignment horizontal="fill" vertical="center"/>
    </xf>
    <xf numFmtId="178" fontId="21" fillId="0" borderId="2" xfId="339" quotePrefix="1" applyNumberFormat="1" applyFont="1" applyBorder="1" applyAlignment="1">
      <alignment horizontal="center" vertical="center"/>
    </xf>
    <xf numFmtId="0" fontId="21" fillId="0" borderId="2" xfId="341" quotePrefix="1" applyFont="1" applyBorder="1" applyAlignment="1">
      <alignment horizontal="center" vertical="center"/>
    </xf>
    <xf numFmtId="178" fontId="21" fillId="0" borderId="2" xfId="341" quotePrefix="1" applyNumberFormat="1" applyFont="1" applyBorder="1" applyAlignment="1">
      <alignment horizontal="center" vertical="center"/>
    </xf>
    <xf numFmtId="0" fontId="21" fillId="0" borderId="0" xfId="339" applyFont="1" applyAlignment="1">
      <alignment horizontal="center" vertical="center"/>
    </xf>
    <xf numFmtId="49" fontId="21" fillId="0" borderId="0" xfId="339" quotePrefix="1" applyNumberFormat="1" applyFont="1" applyAlignment="1">
      <alignment horizontal="center" vertical="center"/>
    </xf>
    <xf numFmtId="0" fontId="21" fillId="0" borderId="0" xfId="339" applyFont="1" applyAlignment="1">
      <alignment vertical="center"/>
    </xf>
    <xf numFmtId="0" fontId="21" fillId="0" borderId="1" xfId="339" applyFont="1" applyBorder="1" applyAlignment="1">
      <alignment horizontal="center" vertical="center"/>
    </xf>
    <xf numFmtId="0" fontId="21" fillId="0" borderId="1" xfId="339" quotePrefix="1" applyFont="1" applyBorder="1" applyAlignment="1">
      <alignment horizontal="center" vertical="center"/>
    </xf>
    <xf numFmtId="169" fontId="21" fillId="0" borderId="1" xfId="339" quotePrefix="1" applyNumberFormat="1" applyFont="1" applyBorder="1" applyAlignment="1">
      <alignment horizontal="center" vertical="center"/>
    </xf>
    <xf numFmtId="169" fontId="21" fillId="0" borderId="1" xfId="339" quotePrefix="1" applyNumberFormat="1" applyFont="1" applyBorder="1" applyAlignment="1">
      <alignment horizontal="center" vertical="center" wrapText="1"/>
    </xf>
    <xf numFmtId="181" fontId="20" fillId="0" borderId="0" xfId="0" applyNumberFormat="1" applyFont="1" applyAlignment="1">
      <alignment vertical="center"/>
    </xf>
    <xf numFmtId="3" fontId="21" fillId="0" borderId="2" xfId="0" applyNumberFormat="1" applyFont="1" applyBorder="1" applyAlignment="1">
      <alignment vertical="center" wrapText="1"/>
    </xf>
    <xf numFmtId="0" fontId="16" fillId="0" borderId="0" xfId="341" applyFont="1" applyAlignment="1">
      <alignment horizontal="left"/>
    </xf>
    <xf numFmtId="3" fontId="16" fillId="0" borderId="0" xfId="341" applyNumberFormat="1" applyFont="1"/>
    <xf numFmtId="181" fontId="16" fillId="0" borderId="0" xfId="341" applyNumberFormat="1" applyFont="1" applyAlignment="1">
      <alignment horizontal="center"/>
    </xf>
    <xf numFmtId="165" fontId="21" fillId="0" borderId="0" xfId="9" applyNumberFormat="1" applyFont="1" applyFill="1" applyAlignment="1">
      <alignment horizontal="center"/>
    </xf>
    <xf numFmtId="165" fontId="21" fillId="0" borderId="0" xfId="9" applyNumberFormat="1" applyFont="1" applyFill="1" applyAlignment="1">
      <alignment horizontal="left"/>
    </xf>
    <xf numFmtId="10" fontId="16" fillId="0" borderId="0" xfId="341" applyNumberFormat="1" applyFont="1" applyAlignment="1">
      <alignment horizontal="center"/>
    </xf>
    <xf numFmtId="10" fontId="21" fillId="0" borderId="0" xfId="0" applyNumberFormat="1" applyFont="1" applyAlignment="1">
      <alignment horizontal="left" vertical="center"/>
    </xf>
    <xf numFmtId="43" fontId="21" fillId="0" borderId="0" xfId="5" applyFont="1" applyBorder="1" applyAlignment="1" applyProtection="1">
      <alignment vertical="center"/>
    </xf>
    <xf numFmtId="2" fontId="21" fillId="0" borderId="0" xfId="0" applyNumberFormat="1" applyFont="1" applyAlignment="1">
      <alignment vertical="center"/>
    </xf>
    <xf numFmtId="10" fontId="16" fillId="0" borderId="0" xfId="0" applyNumberFormat="1" applyFont="1" applyAlignment="1">
      <alignment vertical="center"/>
    </xf>
    <xf numFmtId="2" fontId="16" fillId="0" borderId="0" xfId="0" applyNumberFormat="1" applyFont="1" applyAlignment="1">
      <alignment vertical="center"/>
    </xf>
    <xf numFmtId="0" fontId="16" fillId="0" borderId="0" xfId="0" applyFont="1" applyAlignment="1">
      <alignment vertical="center"/>
    </xf>
    <xf numFmtId="10" fontId="21" fillId="0" borderId="0" xfId="0" applyNumberFormat="1" applyFont="1" applyAlignment="1">
      <alignment vertical="center"/>
    </xf>
    <xf numFmtId="167" fontId="21" fillId="0" borderId="0" xfId="5" applyNumberFormat="1" applyFont="1" applyFill="1" applyBorder="1" applyAlignment="1" applyProtection="1">
      <alignment vertical="center"/>
    </xf>
    <xf numFmtId="10" fontId="20" fillId="0" borderId="0" xfId="0" applyNumberFormat="1" applyFont="1" applyAlignment="1">
      <alignment vertical="center"/>
    </xf>
    <xf numFmtId="167" fontId="16" fillId="0" borderId="0" xfId="5" applyNumberFormat="1" applyFont="1" applyFill="1" applyBorder="1" applyAlignment="1">
      <alignment vertical="center"/>
    </xf>
    <xf numFmtId="10" fontId="16" fillId="0" borderId="0" xfId="341" applyNumberFormat="1" applyFont="1"/>
    <xf numFmtId="37" fontId="16" fillId="0" borderId="0" xfId="339" applyNumberFormat="1" applyFont="1" applyAlignment="1">
      <alignment vertical="center"/>
    </xf>
    <xf numFmtId="181" fontId="21" fillId="0" borderId="0" xfId="0" applyNumberFormat="1" applyFont="1" applyAlignment="1">
      <alignment horizontal="left" vertical="center"/>
    </xf>
    <xf numFmtId="181" fontId="16" fillId="0" borderId="0" xfId="0" applyNumberFormat="1" applyFont="1" applyAlignment="1">
      <alignment vertical="center"/>
    </xf>
    <xf numFmtId="3" fontId="16" fillId="0" borderId="0" xfId="0" applyNumberFormat="1" applyFont="1" applyAlignment="1">
      <alignment vertical="center"/>
    </xf>
    <xf numFmtId="181" fontId="21" fillId="0" borderId="0" xfId="0" applyNumberFormat="1" applyFont="1" applyAlignment="1">
      <alignment vertical="center"/>
    </xf>
    <xf numFmtId="3" fontId="16" fillId="0" borderId="0" xfId="0" applyNumberFormat="1" applyFont="1" applyAlignment="1">
      <alignment vertical="center" wrapText="1"/>
    </xf>
    <xf numFmtId="167" fontId="21" fillId="0" borderId="0" xfId="5" applyNumberFormat="1" applyFont="1" applyBorder="1" applyAlignment="1" applyProtection="1">
      <alignment vertical="center"/>
    </xf>
    <xf numFmtId="0" fontId="16" fillId="0" borderId="0" xfId="341" applyFont="1" applyAlignment="1">
      <alignment horizontal="center"/>
    </xf>
    <xf numFmtId="181" fontId="16" fillId="0" borderId="0" xfId="341" applyNumberFormat="1" applyFont="1"/>
    <xf numFmtId="0" fontId="21" fillId="0" borderId="0" xfId="0" applyFont="1" applyAlignment="1">
      <alignment horizontal="right" vertical="center"/>
    </xf>
    <xf numFmtId="37" fontId="21" fillId="0" borderId="0" xfId="0" applyNumberFormat="1" applyFont="1" applyAlignment="1">
      <alignment horizontal="center" vertical="center"/>
    </xf>
    <xf numFmtId="3" fontId="21" fillId="0" borderId="0" xfId="0" applyNumberFormat="1" applyFont="1" applyAlignment="1">
      <alignment horizontal="center" vertical="center"/>
    </xf>
    <xf numFmtId="0" fontId="21" fillId="0" borderId="2" xfId="0" applyFont="1" applyBorder="1" applyAlignment="1">
      <alignment horizontal="left" vertical="center"/>
    </xf>
    <xf numFmtId="37" fontId="21" fillId="0" borderId="2" xfId="0" applyNumberFormat="1" applyFont="1" applyBorder="1" applyAlignment="1">
      <alignment vertical="center"/>
    </xf>
    <xf numFmtId="0" fontId="16" fillId="0" borderId="2" xfId="339" applyFont="1" applyBorder="1"/>
    <xf numFmtId="0" fontId="15" fillId="0" borderId="2" xfId="0" applyFont="1" applyBorder="1"/>
    <xf numFmtId="3" fontId="21" fillId="0" borderId="2" xfId="0" applyNumberFormat="1" applyFont="1" applyBorder="1" applyAlignment="1">
      <alignment vertical="center"/>
    </xf>
    <xf numFmtId="167" fontId="18" fillId="0" borderId="5" xfId="5" applyNumberFormat="1" applyFont="1" applyBorder="1"/>
    <xf numFmtId="7" fontId="21" fillId="0" borderId="0" xfId="0" applyNumberFormat="1" applyFont="1" applyFill="1" applyAlignment="1">
      <alignment vertical="center"/>
    </xf>
    <xf numFmtId="7" fontId="16" fillId="0" borderId="0" xfId="3" applyNumberFormat="1" applyFont="1" applyFill="1"/>
    <xf numFmtId="182" fontId="16" fillId="0" borderId="0" xfId="0" applyNumberFormat="1" applyFont="1" applyFill="1" applyAlignment="1">
      <alignment vertical="center"/>
    </xf>
    <xf numFmtId="5" fontId="21" fillId="0" borderId="0" xfId="0" applyNumberFormat="1" applyFont="1" applyFill="1" applyAlignment="1">
      <alignment horizontal="right" vertical="center"/>
    </xf>
    <xf numFmtId="166" fontId="21" fillId="0" borderId="0" xfId="5" applyNumberFormat="1" applyFont="1" applyFill="1" applyAlignment="1">
      <alignment horizontal="right" vertical="center"/>
    </xf>
    <xf numFmtId="168" fontId="34" fillId="0" borderId="3" xfId="0" applyNumberFormat="1" applyFont="1" applyFill="1" applyBorder="1" applyAlignment="1">
      <alignment horizontal="left"/>
    </xf>
    <xf numFmtId="168" fontId="28" fillId="0" borderId="3" xfId="0" applyNumberFormat="1" applyFont="1" applyFill="1" applyBorder="1" applyAlignment="1">
      <alignment horizontal="left"/>
    </xf>
    <xf numFmtId="175" fontId="34" fillId="0" borderId="0" xfId="0" applyNumberFormat="1" applyFont="1" applyFill="1" applyAlignment="1">
      <alignment horizontal="left"/>
    </xf>
    <xf numFmtId="175" fontId="28" fillId="0" borderId="0" xfId="0" applyNumberFormat="1" applyFont="1" applyFill="1" applyAlignment="1">
      <alignment horizontal="left"/>
    </xf>
    <xf numFmtId="0" fontId="0" fillId="0" borderId="0" xfId="0" applyFill="1"/>
    <xf numFmtId="183" fontId="16" fillId="0" borderId="0" xfId="1" applyNumberFormat="1" applyFont="1" applyFill="1" applyAlignment="1">
      <alignment vertical="center"/>
    </xf>
    <xf numFmtId="0" fontId="15" fillId="0" borderId="2" xfId="0" applyFont="1" applyBorder="1" applyAlignment="1">
      <alignment horizontal="left" vertical="top" wrapText="1"/>
    </xf>
    <xf numFmtId="0" fontId="15" fillId="0" borderId="0" xfId="0" applyFont="1" applyAlignment="1">
      <alignment horizontal="left" vertical="top" wrapText="1"/>
    </xf>
    <xf numFmtId="14" fontId="21" fillId="0" borderId="0" xfId="2" applyNumberFormat="1" applyFont="1" applyFill="1" applyAlignment="1">
      <alignment horizontal="left" wrapText="1"/>
    </xf>
    <xf numFmtId="14" fontId="16" fillId="0" borderId="0" xfId="24" applyNumberFormat="1" applyFont="1" applyAlignment="1">
      <alignment horizontal="left" wrapText="1"/>
    </xf>
    <xf numFmtId="14" fontId="16" fillId="0" borderId="1" xfId="24" applyNumberFormat="1" applyFont="1" applyBorder="1" applyAlignment="1">
      <alignment horizontal="left" wrapText="1"/>
    </xf>
    <xf numFmtId="0" fontId="15" fillId="0" borderId="0" xfId="23" applyFont="1" applyAlignment="1">
      <alignment horizontal="center"/>
    </xf>
    <xf numFmtId="0" fontId="15" fillId="0" borderId="2" xfId="23" applyFont="1" applyBorder="1" applyAlignment="1">
      <alignment horizontal="left" vertical="top" wrapText="1"/>
    </xf>
    <xf numFmtId="0" fontId="15" fillId="0" borderId="0" xfId="23" applyFont="1" applyAlignment="1">
      <alignment horizontal="left" vertical="top" wrapText="1"/>
    </xf>
    <xf numFmtId="0" fontId="4" fillId="4" borderId="0" xfId="336" applyFill="1" applyAlignment="1">
      <alignment wrapText="1"/>
    </xf>
    <xf numFmtId="0" fontId="85" fillId="4" borderId="0" xfId="336" applyFont="1" applyFill="1" applyAlignment="1">
      <alignment horizontal="left" vertical="top" wrapText="1"/>
    </xf>
    <xf numFmtId="0" fontId="16" fillId="4" borderId="0" xfId="336" applyFont="1" applyFill="1" applyAlignment="1">
      <alignment horizontal="center" wrapText="1"/>
    </xf>
    <xf numFmtId="179" fontId="85" fillId="4" borderId="0" xfId="336" quotePrefix="1" applyNumberFormat="1" applyFont="1" applyFill="1" applyAlignment="1">
      <alignment horizontal="right" wrapText="1"/>
    </xf>
    <xf numFmtId="0" fontId="90" fillId="4" borderId="0" xfId="336" applyFont="1" applyFill="1" applyAlignment="1">
      <alignment horizontal="left" wrapText="1"/>
    </xf>
    <xf numFmtId="0" fontId="90" fillId="4" borderId="0" xfId="336" applyFont="1" applyFill="1" applyAlignment="1">
      <alignment horizontal="right" wrapText="1"/>
    </xf>
    <xf numFmtId="0" fontId="90" fillId="4" borderId="0" xfId="336" applyFont="1" applyFill="1" applyAlignment="1">
      <alignment horizontal="center" wrapText="1"/>
    </xf>
    <xf numFmtId="0" fontId="15" fillId="0" borderId="0" xfId="0" applyFont="1" applyAlignment="1">
      <alignment horizontal="center"/>
    </xf>
    <xf numFmtId="0" fontId="15" fillId="0" borderId="2" xfId="0" applyFont="1" applyBorder="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vertical="center" wrapText="1"/>
    </xf>
  </cellXfs>
  <cellStyles count="342">
    <cellStyle name="_x0013_" xfId="80" xr:uid="{7D0815C0-BA5A-4E7E-A01F-9FCA89E19EE4}"/>
    <cellStyle name="_x0013_ 2" xfId="81" xr:uid="{D79D6422-3D67-41B5-9E84-4B32AA3A4BEE}"/>
    <cellStyle name="20% - Accent1" xfId="53" builtinId="30" customBuiltin="1"/>
    <cellStyle name="20% - Accent2" xfId="56" builtinId="34" customBuiltin="1"/>
    <cellStyle name="20% - Accent3" xfId="59" builtinId="38" customBuiltin="1"/>
    <cellStyle name="20% - Accent4" xfId="62" builtinId="42" customBuiltin="1"/>
    <cellStyle name="20% - Accent5" xfId="65" builtinId="46" customBuiltin="1"/>
    <cellStyle name="20% - Accent6" xfId="68" builtinId="50" customBuiltin="1"/>
    <cellStyle name="40% - Accent1" xfId="54" builtinId="31" customBuiltin="1"/>
    <cellStyle name="40% - Accent2" xfId="57" builtinId="35" customBuiltin="1"/>
    <cellStyle name="40% - Accent3" xfId="60" builtinId="39" customBuiltin="1"/>
    <cellStyle name="40% - Accent4" xfId="63" builtinId="43" customBuiltin="1"/>
    <cellStyle name="40% - Accent5" xfId="66" builtinId="47" customBuiltin="1"/>
    <cellStyle name="40% - Accent6" xfId="69" builtinId="51" customBuiltin="1"/>
    <cellStyle name="60% - Accent1 2" xfId="316" xr:uid="{67F62ADD-76D0-44E9-8185-39816DA82CB0}"/>
    <cellStyle name="60% - Accent1 3" xfId="307" xr:uid="{83439B2C-8924-4169-B77E-90AAC87499BF}"/>
    <cellStyle name="60% - Accent2 2" xfId="317" xr:uid="{9D2ECA59-9DC8-4154-B5D8-E65347FF63A3}"/>
    <cellStyle name="60% - Accent2 3" xfId="308" xr:uid="{99333812-34AF-4B56-9D70-78EBDA7943DF}"/>
    <cellStyle name="60% - Accent3 2" xfId="318" xr:uid="{34D949A5-2505-4627-8037-C99E4C6A035F}"/>
    <cellStyle name="60% - Accent3 3" xfId="309" xr:uid="{57C960D2-27F6-4B63-8993-C6A972133BAE}"/>
    <cellStyle name="60% - Accent4 2" xfId="319" xr:uid="{E5E2F11F-62A1-4593-A194-091D306E7C34}"/>
    <cellStyle name="60% - Accent4 3" xfId="310" xr:uid="{95FFB393-8388-4B4C-B80C-7501F6E82D79}"/>
    <cellStyle name="60% - Accent5 2" xfId="320" xr:uid="{48E80A3E-426D-470C-BC62-959B0B46D73A}"/>
    <cellStyle name="60% - Accent5 3" xfId="311" xr:uid="{49A2EEE5-E95B-4445-B86D-9657A0032C2F}"/>
    <cellStyle name="60% - Accent6 2" xfId="321" xr:uid="{5B9279A1-8179-4ACF-99DA-31C3C93885A0}"/>
    <cellStyle name="60% - Accent6 3" xfId="312" xr:uid="{AE97B6DA-3A95-4633-9C95-28B905A5DE9A}"/>
    <cellStyle name="Accent1" xfId="52" builtinId="29" customBuiltin="1"/>
    <cellStyle name="Accent2" xfId="55" builtinId="33" customBuiltin="1"/>
    <cellStyle name="Accent3" xfId="58" builtinId="37" customBuiltin="1"/>
    <cellStyle name="Accent4" xfId="61" builtinId="41" customBuiltin="1"/>
    <cellStyle name="Accent5" xfId="64" builtinId="45" customBuiltin="1"/>
    <cellStyle name="Accent6" xfId="67" builtinId="49" customBuiltin="1"/>
    <cellStyle name="Bad" xfId="43" builtinId="27" customBuiltin="1"/>
    <cellStyle name="BuffetDate129" xfId="20" xr:uid="{F99C094F-9A9C-4E22-AFE7-4EA02DBA9E67}"/>
    <cellStyle name="BuffetValue2" xfId="21" xr:uid="{0D2BABA4-E30E-4967-ACF5-CEA21AB7BED3}"/>
    <cellStyle name="BuffetValue2 2" xfId="334" xr:uid="{116AC91E-A353-4A7A-BBE8-7702EC45D5EF}"/>
    <cellStyle name="BuffetValue2 3" xfId="333" xr:uid="{2994EEE4-D91F-4FAE-B793-C3EBD29A83B3}"/>
    <cellStyle name="Calculation" xfId="46" builtinId="22" customBuiltin="1"/>
    <cellStyle name="Check Cell" xfId="48" builtinId="23" customBuiltin="1"/>
    <cellStyle name="Comma" xfId="5" builtinId="3"/>
    <cellStyle name="Comma 10" xfId="8" xr:uid="{D437900C-F596-43EB-BEC5-DF70A7708DE1}"/>
    <cellStyle name="Comma 11" xfId="71" xr:uid="{78F5A093-A850-4E73-A10C-89E87945B813}"/>
    <cellStyle name="Comma 2" xfId="15" xr:uid="{EA7F529F-7104-4B23-9969-8C8D6045F055}"/>
    <cellStyle name="Comma 2 10" xfId="82" xr:uid="{E7E0D229-86A5-4CBE-92C3-3475D0106AF7}"/>
    <cellStyle name="Comma 2 11" xfId="83" xr:uid="{3BC781F0-51BF-4D1D-85AC-2E95AD46475A}"/>
    <cellStyle name="Comma 2 12" xfId="84" xr:uid="{3C2ADED2-6718-45E6-A352-83F71AA49032}"/>
    <cellStyle name="Comma 2 13" xfId="85" xr:uid="{19860A6B-CC91-42B8-ADDF-91E2BACE1285}"/>
    <cellStyle name="Comma 2 14" xfId="86" xr:uid="{C4C2C958-909B-4C1C-B5C4-AA4364AEBFE7}"/>
    <cellStyle name="Comma 2 15" xfId="87" xr:uid="{1169D00E-684F-46FD-BBD7-F8D8681D069E}"/>
    <cellStyle name="Comma 2 16" xfId="88" xr:uid="{D561CABE-FBE5-4A89-82AB-CBBC07FCB632}"/>
    <cellStyle name="Comma 2 17" xfId="89" xr:uid="{3ADCDDBC-80DF-4092-ABF4-46862E85CC80}"/>
    <cellStyle name="Comma 2 18" xfId="90" xr:uid="{A879F7C1-8810-4FCD-A278-A387048F0BF7}"/>
    <cellStyle name="Comma 2 19" xfId="91" xr:uid="{E5725909-A44E-4D0F-ABA3-1BEC15D4A152}"/>
    <cellStyle name="Comma 2 2" xfId="12" xr:uid="{0027052A-FA56-4D9B-B093-F9BFFF15D6C1}"/>
    <cellStyle name="Comma 2 20" xfId="92" xr:uid="{F1AEFDD7-8DDE-4169-AB36-0D43C8D9EC3F}"/>
    <cellStyle name="Comma 2 21" xfId="93" xr:uid="{D98D1874-41DB-4D14-BBCF-D9334404AB1A}"/>
    <cellStyle name="Comma 2 22" xfId="94" xr:uid="{736EBAF9-4F5F-44C3-8960-47C7C1296579}"/>
    <cellStyle name="Comma 2 23" xfId="95" xr:uid="{80BF364F-F395-43C0-9A3C-47C5B3CB3C2F}"/>
    <cellStyle name="Comma 2 24" xfId="96" xr:uid="{F93FB225-9F6B-4B45-AE96-45A8E49F9803}"/>
    <cellStyle name="Comma 2 25" xfId="97" xr:uid="{4B1A213E-A391-4B04-A510-96ED4730B928}"/>
    <cellStyle name="Comma 2 26" xfId="98" xr:uid="{FA8E1E5A-E1A6-4BC1-A2E5-8AF5AD0802DD}"/>
    <cellStyle name="Comma 2 27" xfId="99" xr:uid="{BC067321-808F-4153-99F3-E5692007C97D}"/>
    <cellStyle name="Comma 2 28" xfId="100" xr:uid="{940421AA-2C6C-4CFA-9BC0-F4BE999A98CD}"/>
    <cellStyle name="Comma 2 29" xfId="325" xr:uid="{7C485088-6266-464C-A04F-154452087551}"/>
    <cellStyle name="Comma 2 3" xfId="101" xr:uid="{DB09270C-907A-4161-9C3B-49A387EB823C}"/>
    <cellStyle name="Comma 2 4" xfId="102" xr:uid="{E775D03E-50F6-469D-A036-0C9AB3996CB5}"/>
    <cellStyle name="Comma 2 5" xfId="103" xr:uid="{D3CB7C63-C998-4E95-879E-2A084F689446}"/>
    <cellStyle name="Comma 2 6" xfId="104" xr:uid="{E4DE409F-1889-426C-B759-C81B1CD034A3}"/>
    <cellStyle name="Comma 2 7" xfId="105" xr:uid="{FCF546EC-01AF-484F-991D-CC4E5BB1F7AC}"/>
    <cellStyle name="Comma 2 8" xfId="106" xr:uid="{16C9EB81-FD9C-451C-B831-459906DAC545}"/>
    <cellStyle name="Comma 2 9" xfId="107" xr:uid="{615E2D5E-6791-48FD-90CA-09A0B14E0E4B}"/>
    <cellStyle name="Comma 3" xfId="4" xr:uid="{8D7271A1-662B-46A7-93F7-E72C88FE9B8E}"/>
    <cellStyle name="Comma 3 2" xfId="109" xr:uid="{A8F51F03-AD8A-4C57-890A-F5A43DF2C2E4}"/>
    <cellStyle name="Comma 3 3" xfId="110" xr:uid="{5FEF7620-1CDC-4CE8-A1D1-26F859836071}"/>
    <cellStyle name="Comma 3 4" xfId="108" xr:uid="{0B632A8D-393C-4C01-A868-D58127749F72}"/>
    <cellStyle name="Comma 3 5" xfId="340" xr:uid="{F2461DDC-9E74-42C1-AD54-A7C0C1E404AC}"/>
    <cellStyle name="Comma 4" xfId="111" xr:uid="{987018D2-BF76-4943-BE04-E4E2D3CC0633}"/>
    <cellStyle name="Comma 4 2" xfId="112" xr:uid="{3DAF6A91-6B70-4D6B-9E04-7315F0F11945}"/>
    <cellStyle name="Comma 4 3" xfId="113" xr:uid="{C96337D3-6643-4E2E-8472-EC648744D039}"/>
    <cellStyle name="Comma 5" xfId="114" xr:uid="{28805297-3B33-45D0-8B63-A5F7F67F4BD8}"/>
    <cellStyle name="Comma 5 2" xfId="115" xr:uid="{16FC43BF-88F5-4032-883C-F8B3DB15AE6B}"/>
    <cellStyle name="Comma 5 3" xfId="116" xr:uid="{B5ADFF2E-908A-4ED9-B8BC-1B65DF9EDB24}"/>
    <cellStyle name="Comma 6" xfId="117" xr:uid="{FB2FD6AB-0C98-4F8F-A290-077E4C300A54}"/>
    <cellStyle name="Comma 6 2" xfId="118" xr:uid="{7EB6D060-A4A9-4D88-8D90-3D63E765AA6B}"/>
    <cellStyle name="Comma 6 3" xfId="119" xr:uid="{D5E17A96-3738-46B0-ABCF-F051895F57AA}"/>
    <cellStyle name="Comma 7" xfId="79" xr:uid="{ECEEDB8D-992E-45C9-8387-B9F47479AFD5}"/>
    <cellStyle name="Comma 8" xfId="302" xr:uid="{B791AC48-F0F8-4701-A2EB-59AC4F10C3B0}"/>
    <cellStyle name="Comma 9" xfId="330" xr:uid="{7AB21B1A-AD41-4D05-BB67-01E807166024}"/>
    <cellStyle name="Comma(1)" xfId="120" xr:uid="{75C06358-6B7B-4548-959A-52F6FBF054D7}"/>
    <cellStyle name="Comma(1) 2" xfId="121" xr:uid="{0FB1213F-0D75-4B4C-9E6B-7708847A397B}"/>
    <cellStyle name="Currency" xfId="28" builtinId="4"/>
    <cellStyle name="Currency 10" xfId="122" xr:uid="{8FFB9C7C-7D75-4EDC-9C9D-064593BD073C}"/>
    <cellStyle name="Currency 11" xfId="123" xr:uid="{1129F92A-DC58-4C45-AF35-42C1B947DD7C}"/>
    <cellStyle name="Currency 12" xfId="329" xr:uid="{334F948C-700B-4B39-BBBE-8A305621DDA3}"/>
    <cellStyle name="Currency 13" xfId="327" xr:uid="{EE24DC57-B974-4D82-9C53-7EA7799551E0}"/>
    <cellStyle name="Currency 2" xfId="124" xr:uid="{D69E6437-1D1A-40DF-A08D-4088541275CD}"/>
    <cellStyle name="Currency 2 2" xfId="125" xr:uid="{55200747-60CB-4215-9B87-F5F3E8B436E8}"/>
    <cellStyle name="Currency 2 2 2" xfId="126" xr:uid="{4282E3D7-B681-4306-A5CE-991D4963A340}"/>
    <cellStyle name="Currency 2 3" xfId="127" xr:uid="{59EE65D7-5A00-4173-98C5-C244BF1DA299}"/>
    <cellStyle name="Currency 3" xfId="128" xr:uid="{C0E01960-49A6-4AAF-A1FB-A2FAADACD7C3}"/>
    <cellStyle name="Currency 3 2" xfId="129" xr:uid="{A1F7648B-CC75-42E1-BFE4-25872BE74D14}"/>
    <cellStyle name="Currency 4" xfId="130" xr:uid="{D87DDB45-6BE4-408D-ABB2-820E02827060}"/>
    <cellStyle name="Currency 4 2" xfId="131" xr:uid="{0C966049-5943-494B-B005-7A31FE0E89FD}"/>
    <cellStyle name="Currency 4 3" xfId="132" xr:uid="{AA8A9CB4-5EF1-49C5-B907-DA83859933E0}"/>
    <cellStyle name="Currency 4 4" xfId="133" xr:uid="{AFE1A021-6F33-4349-8C3A-C1EAE34AE5FD}"/>
    <cellStyle name="Currency 5" xfId="134" xr:uid="{265B61E3-9A97-4250-94A5-5E1AE3C52B41}"/>
    <cellStyle name="Currency 5 2" xfId="135" xr:uid="{54811642-25B2-4BF6-AE71-73AD34ED0364}"/>
    <cellStyle name="Currency 5 3" xfId="136" xr:uid="{4D95CDD3-6089-4187-96FC-A114C8660975}"/>
    <cellStyle name="Currency 6" xfId="137" xr:uid="{8F9D2718-21B7-459D-95F0-44F42EFEF0EB}"/>
    <cellStyle name="Currency 6 2" xfId="138" xr:uid="{45CB4FF2-C729-4576-8209-6DB11585E749}"/>
    <cellStyle name="Currency 6 3" xfId="139" xr:uid="{14C2380F-7928-4066-AAF6-13AEA101D0DE}"/>
    <cellStyle name="Currency 7" xfId="140" xr:uid="{6CC358C8-DD2E-4A43-AAC9-C707371975FD}"/>
    <cellStyle name="Currency 7 2" xfId="141" xr:uid="{18AEC584-B4E2-417B-BFBA-CF124BABCDD3}"/>
    <cellStyle name="Currency 7 3" xfId="142" xr:uid="{1FCAD843-0CE7-41AF-8021-907F1699974D}"/>
    <cellStyle name="Currency 8" xfId="143" xr:uid="{BB232375-8090-4D0D-A8C0-006F2A90D75F}"/>
    <cellStyle name="Currency 8 2" xfId="144" xr:uid="{707D1CD6-AF7F-402A-AEA5-91B3C755B9E1}"/>
    <cellStyle name="Currency 8 3" xfId="145" xr:uid="{EC78CB64-37AE-40C5-B530-4E6B126AE26A}"/>
    <cellStyle name="Currency 9" xfId="146" xr:uid="{51E1C260-457E-4087-A1E5-65FAAE9B7046}"/>
    <cellStyle name="Detail" xfId="147" xr:uid="{38D65385-2467-4A8D-B724-E1FE39375A31}"/>
    <cellStyle name="Explanatory Text" xfId="50" builtinId="53" customBuiltin="1"/>
    <cellStyle name="Good" xfId="42" builtinId="26" customBuiltin="1"/>
    <cellStyle name="HeaderText" xfId="19" xr:uid="{369B6C0D-070F-4C94-BFD0-FEFA1048A20F}"/>
    <cellStyle name="Heading 1" xfId="38" builtinId="16" customBuiltin="1"/>
    <cellStyle name="Heading 2" xfId="39" builtinId="17" customBuiltin="1"/>
    <cellStyle name="Heading 3" xfId="40" builtinId="18" customBuiltin="1"/>
    <cellStyle name="Heading 4" xfId="41" builtinId="19" customBuiltin="1"/>
    <cellStyle name="Input" xfId="44" builtinId="20" customBuiltin="1"/>
    <cellStyle name="Linked Cell" xfId="47" builtinId="24" customBuiltin="1"/>
    <cellStyle name="MFR" xfId="148" xr:uid="{08A00D0A-8552-47C2-8445-A02DD7A8BB14}"/>
    <cellStyle name="Neutral 2" xfId="315" xr:uid="{C96AC91F-220C-4DFB-8F54-7CE7FFB7201E}"/>
    <cellStyle name="Neutral 3" xfId="305" xr:uid="{3A1C0103-5282-4426-B653-B139C32142EE}"/>
    <cellStyle name="Normal" xfId="0" builtinId="0"/>
    <cellStyle name="Normal 10" xfId="7" xr:uid="{BE9BFFB9-F244-418D-BE6E-0B2D4DA0513E}"/>
    <cellStyle name="Normal 10 2" xfId="149" xr:uid="{EE7E8FEA-9D40-418A-B026-2998A5025A2F}"/>
    <cellStyle name="Normal 10 3" xfId="150" xr:uid="{8671640D-F90C-471B-92A0-42DB32EC471B}"/>
    <cellStyle name="Normal 10 4" xfId="151" xr:uid="{66D579B6-3096-41C3-A15B-D70FDB8E4C1A}"/>
    <cellStyle name="Normal 11" xfId="29" xr:uid="{8EC14721-FA62-4268-A674-6738F96440E3}"/>
    <cellStyle name="Normal 11 2" xfId="35" xr:uid="{0D2E9E71-2C39-43A9-854E-C61D3EE9180F}"/>
    <cellStyle name="Normal 11 2 2" xfId="332" xr:uid="{EEABCECA-98F1-4BD2-A361-7F23148AB8C5}"/>
    <cellStyle name="Normal 11 2 3" xfId="152" xr:uid="{949C19D0-EE6D-4F8A-908A-91F5212D77F2}"/>
    <cellStyle name="Normal 11 3" xfId="153" xr:uid="{ACB930A8-731A-47AC-A3E5-9E5BF728AEAD}"/>
    <cellStyle name="Normal 11 4" xfId="76" xr:uid="{045D3F4F-7A04-433C-88F6-7F4652D920A1}"/>
    <cellStyle name="Normal 12" xfId="33" xr:uid="{0D5B1BB3-0167-4DB0-9F98-B6AAA3F5126F}"/>
    <cellStyle name="Normal 12 2" xfId="154" xr:uid="{B2836698-B3E1-44B2-8D68-3EE9FED8356C}"/>
    <cellStyle name="Normal 12 3" xfId="155" xr:uid="{597306A9-1930-4AFA-B1DC-9DCE07A7D666}"/>
    <cellStyle name="Normal 12 4" xfId="77" xr:uid="{8F29FA0F-9848-4BD7-A37A-8537A6082969}"/>
    <cellStyle name="Normal 13" xfId="34" xr:uid="{F1B5F43C-7001-46BC-890C-68DA957A1239}"/>
    <cellStyle name="Normal 13 2" xfId="156" xr:uid="{2B354E27-3BEE-46A2-9DA5-B4E58FDD3F14}"/>
    <cellStyle name="Normal 14" xfId="157" xr:uid="{9674447F-2398-469E-BADF-3DBB0C91E6B7}"/>
    <cellStyle name="Normal 15" xfId="78" xr:uid="{5BA2C694-B25B-4200-AA3A-4F61FDA79198}"/>
    <cellStyle name="Normal 16" xfId="75" xr:uid="{03C7D733-2005-4DF9-925A-45C32BA1954F}"/>
    <cellStyle name="Normal 16 2" xfId="158" xr:uid="{E349EC2C-23B9-4477-B2AF-1F090E028DF5}"/>
    <cellStyle name="Normal 16 3" xfId="159" xr:uid="{46405FB5-FC2A-431A-A9C8-26814184CB44}"/>
    <cellStyle name="Normal 17" xfId="160" xr:uid="{6ECB47D2-79A0-4BBF-8190-75E4B519AE26}"/>
    <cellStyle name="Normal 17 2" xfId="161" xr:uid="{77AFF6FC-42F6-48E5-AD64-06DB8A979F6F}"/>
    <cellStyle name="Normal 17 3" xfId="162" xr:uid="{A28AD934-E4A0-4561-A31F-BD5CC8885676}"/>
    <cellStyle name="Normal 18" xfId="23" xr:uid="{DEA979A6-A992-4A1F-9CEF-48A72D99C9B8}"/>
    <cellStyle name="Normal 19" xfId="323" xr:uid="{9C75BA69-D3DC-48E8-9B13-EDE42FCFD516}"/>
    <cellStyle name="Normal 2" xfId="1" xr:uid="{19D2B3C4-880F-479D-B348-694CE35BC7E6}"/>
    <cellStyle name="Normal 2 10" xfId="24" xr:uid="{61CC9136-EFC6-4513-AC6B-1A3E496AE13D}"/>
    <cellStyle name="Normal 2 10 2" xfId="163" xr:uid="{36E56D9A-DF98-4EC2-BE6F-D51E4E3430E8}"/>
    <cellStyle name="Normal 2 11" xfId="164" xr:uid="{E99E8EF9-10CB-4F64-BFA8-B28E64370775}"/>
    <cellStyle name="Normal 2 12" xfId="165" xr:uid="{DF455925-5ECA-4E38-B582-D4E30F2A3F34}"/>
    <cellStyle name="Normal 2 13" xfId="166" xr:uid="{B01CE0C6-2E3A-4D4A-A2F0-6E0D1C3702ED}"/>
    <cellStyle name="Normal 2 14" xfId="167" xr:uid="{AE571F05-9746-46F1-A642-6ED18B43AAAC}"/>
    <cellStyle name="Normal 2 15" xfId="168" xr:uid="{4CDA3AC5-8A26-4E1B-A75C-F8E8AD659BDF}"/>
    <cellStyle name="Normal 2 16" xfId="169" xr:uid="{8487BF3C-2D82-45C0-80F3-A1AACE0505EC}"/>
    <cellStyle name="Normal 2 17" xfId="170" xr:uid="{77557C09-A5F5-4785-8E53-F04C5C5C0EAB}"/>
    <cellStyle name="Normal 2 18" xfId="171" xr:uid="{4CFC1567-A96D-4FF8-A25F-CB1EFADE068C}"/>
    <cellStyle name="Normal 2 19" xfId="172" xr:uid="{514DF171-8B68-4792-9D57-8340D8955768}"/>
    <cellStyle name="Normal 2 2" xfId="3" xr:uid="{E9697EDE-3D93-4F8D-A853-80DF36CF0454}"/>
    <cellStyle name="Normal 2 2 10" xfId="174" xr:uid="{1F09DFF1-C095-4000-B71C-3F7FB8F121E4}"/>
    <cellStyle name="Normal 2 2 11" xfId="175" xr:uid="{4B5A0D0D-B080-444E-8550-EA32CA7469BA}"/>
    <cellStyle name="Normal 2 2 12" xfId="176" xr:uid="{EAFC303D-894E-40C1-A086-CD248EA3C6D3}"/>
    <cellStyle name="Normal 2 2 13" xfId="177" xr:uid="{4C71B2D9-312A-44D9-ACB4-0C7C43C6E4EC}"/>
    <cellStyle name="Normal 2 2 14" xfId="178" xr:uid="{D3DE0FAE-E165-4CEF-A453-69FA197F457D}"/>
    <cellStyle name="Normal 2 2 15" xfId="179" xr:uid="{77DE7628-206B-4A5A-88CA-C2903E3C4A43}"/>
    <cellStyle name="Normal 2 2 16" xfId="180" xr:uid="{FB9A986D-702F-4477-87CC-EABCAE5BC9CB}"/>
    <cellStyle name="Normal 2 2 17" xfId="181" xr:uid="{5461A2A5-7295-44ED-A47C-139E6FF641CC}"/>
    <cellStyle name="Normal 2 2 18" xfId="182" xr:uid="{E2FB73AC-B77C-4C56-9D74-A6DBE7BA4C4D}"/>
    <cellStyle name="Normal 2 2 19" xfId="183" xr:uid="{D59498C3-A53E-4F52-8E29-112B1D50C418}"/>
    <cellStyle name="Normal 2 2 2" xfId="184" xr:uid="{08B748D2-39A7-4A08-AD11-D8E2DB342626}"/>
    <cellStyle name="Normal 2 2 2 2" xfId="185" xr:uid="{F6910729-5750-45A7-9CA0-4F629DA2E401}"/>
    <cellStyle name="Normal 2 2 2 5" xfId="36" xr:uid="{B0EFDE78-4F35-47A5-98A2-DDBC2DB70286}"/>
    <cellStyle name="Normal 2 2 20" xfId="186" xr:uid="{6F3C065D-B352-4BEC-B009-8EC3967565C5}"/>
    <cellStyle name="Normal 2 2 21" xfId="187" xr:uid="{FD41E6CD-1285-4B1A-9E21-D7289AE0042C}"/>
    <cellStyle name="Normal 2 2 22" xfId="188" xr:uid="{128A04C0-FD1B-48D2-8E18-7FD3A36983AA}"/>
    <cellStyle name="Normal 2 2 23" xfId="189" xr:uid="{CBAF70AD-BEBB-4792-9BB9-559F288CDA08}"/>
    <cellStyle name="Normal 2 2 24" xfId="190" xr:uid="{7E9B78A0-6390-4C09-909C-EC61F87A457D}"/>
    <cellStyle name="Normal 2 2 25" xfId="191" xr:uid="{41244101-CB73-4152-91C0-53168037368E}"/>
    <cellStyle name="Normal 2 2 26" xfId="192" xr:uid="{CDE21666-0486-4348-B419-38A296207A74}"/>
    <cellStyle name="Normal 2 2 27" xfId="193" xr:uid="{8E71C361-808D-429E-8371-B42D7399E84E}"/>
    <cellStyle name="Normal 2 2 28" xfId="194" xr:uid="{F0D584D9-B3E9-4635-B8ED-C1E6ED98FDFB}"/>
    <cellStyle name="Normal 2 2 29" xfId="173" xr:uid="{2DE75231-F4E0-4270-96A0-B2B0D0DDD894}"/>
    <cellStyle name="Normal 2 2 3" xfId="195" xr:uid="{EACE8398-F8F7-4D3C-A317-0E196C3F6C29}"/>
    <cellStyle name="Normal 2 2 30" xfId="341" xr:uid="{1A29B411-3049-42AD-835C-B20A1ADCCB7D}"/>
    <cellStyle name="Normal 2 2 4" xfId="196" xr:uid="{787E8B2E-1A06-4FFD-B305-8E862265EE0C}"/>
    <cellStyle name="Normal 2 2 5" xfId="197" xr:uid="{0A305EB7-F27C-4B06-8BA5-B7CA2CB0A325}"/>
    <cellStyle name="Normal 2 2 6" xfId="198" xr:uid="{78903071-7928-49C4-A109-64BC824BE49F}"/>
    <cellStyle name="Normal 2 2 7" xfId="199" xr:uid="{AA7D993A-6AE8-415F-AA5B-1ACF06F118DE}"/>
    <cellStyle name="Normal 2 2 8" xfId="200" xr:uid="{56F1F071-D414-469C-A314-433EA92FC837}"/>
    <cellStyle name="Normal 2 2 9" xfId="201" xr:uid="{EB73AEE9-AF8B-4D50-9FB7-0EF8AB20346F}"/>
    <cellStyle name="Normal 2 20" xfId="202" xr:uid="{E0D5EE00-61F1-4869-B959-DB92EE2D6ACC}"/>
    <cellStyle name="Normal 2 21" xfId="203" xr:uid="{583452A1-E59C-448A-8433-F25F8478C939}"/>
    <cellStyle name="Normal 2 22" xfId="204" xr:uid="{5965FA2C-2A6E-46DB-8CB6-B6B826341CA0}"/>
    <cellStyle name="Normal 2 23" xfId="205" xr:uid="{B89730A2-AAC9-4A66-95DE-DFF51F5AE01E}"/>
    <cellStyle name="Normal 2 24" xfId="206" xr:uid="{78E9C397-7B59-4636-A49A-E8251046AD02}"/>
    <cellStyle name="Normal 2 25" xfId="207" xr:uid="{68894E6C-0869-44C3-8742-E78F9CF7A605}"/>
    <cellStyle name="Normal 2 25 2" xfId="208" xr:uid="{0870540F-7A02-4256-BA17-83A6E1349F54}"/>
    <cellStyle name="Normal 2 26" xfId="209" xr:uid="{DF189211-D2B7-4818-965C-4CE3E4DDAC19}"/>
    <cellStyle name="Normal 2 27" xfId="210" xr:uid="{60B67090-6630-449F-B61C-A11D2DF6E6D5}"/>
    <cellStyle name="Normal 2 28" xfId="211" xr:uid="{A0A62BFA-98DB-411F-8C1A-B71A70249FF6}"/>
    <cellStyle name="Normal 2 29" xfId="212" xr:uid="{D446DE80-B0EC-4077-969A-37BF12213F1B}"/>
    <cellStyle name="Normal 2 3" xfId="213" xr:uid="{CE345674-E10E-435B-BFBF-9368AD003425}"/>
    <cellStyle name="Normal 2 30" xfId="214" xr:uid="{6B58F87B-F128-4075-B147-94E7BC36F2AF}"/>
    <cellStyle name="Normal 2 31" xfId="215" xr:uid="{DD9E16C8-7636-4F97-A4A4-73407BCF17D5}"/>
    <cellStyle name="Normal 2 32" xfId="216" xr:uid="{8A43850D-8CE1-403A-9380-AFB3559E375D}"/>
    <cellStyle name="Normal 2 33" xfId="217" xr:uid="{F83F45D7-2197-45A4-BDA7-BF8DC6A3AAE2}"/>
    <cellStyle name="Normal 2 34" xfId="218" xr:uid="{CEA06EB8-5F56-4FFD-B704-DF01C2E04300}"/>
    <cellStyle name="Normal 2 35" xfId="219" xr:uid="{F17B9F63-CB30-4488-BA6F-86379507BBE6}"/>
    <cellStyle name="Normal 2 36" xfId="220" xr:uid="{4C9B99DB-824B-42CA-9E48-EF90263ADA7E}"/>
    <cellStyle name="Normal 2 37" xfId="221" xr:uid="{DE0278A5-C5D0-4603-9527-0F5C8781AAE6}"/>
    <cellStyle name="Normal 2 38" xfId="222" xr:uid="{1D9EDDE7-9281-4911-BD8D-DFB0265414C0}"/>
    <cellStyle name="Normal 2 39" xfId="223" xr:uid="{6DCE748D-C3A0-4493-8640-5084DE559850}"/>
    <cellStyle name="Normal 2 4" xfId="224" xr:uid="{0ABFF031-15B4-4DC2-9BE6-41E60BC4F513}"/>
    <cellStyle name="Normal 2 4 2" xfId="11" xr:uid="{C3DC1918-6DAB-4EEF-949E-A43E83E8CCC6}"/>
    <cellStyle name="Normal 2 40" xfId="225" xr:uid="{37766445-F79B-4279-9115-35CBB6E0D69D}"/>
    <cellStyle name="Normal 2 41" xfId="226" xr:uid="{6CE8311C-5752-45A8-A62B-A759D039E040}"/>
    <cellStyle name="Normal 2 42" xfId="227" xr:uid="{2131A28F-24BB-49D0-A2FF-690FEB6CE930}"/>
    <cellStyle name="Normal 2 43" xfId="228" xr:uid="{1A2318EB-9157-4E54-AF5A-1755426271D7}"/>
    <cellStyle name="Normal 2 44" xfId="229" xr:uid="{8A2C1CDA-1D1C-4219-A3DF-7C2DE64CC42E}"/>
    <cellStyle name="Normal 2 45" xfId="230" xr:uid="{D2B6D795-8B46-4DC6-89A8-E211B586F0BD}"/>
    <cellStyle name="Normal 2 46" xfId="231" xr:uid="{AA982E48-C5F6-4EEF-9D8B-981863144FDE}"/>
    <cellStyle name="Normal 2 47" xfId="232" xr:uid="{7372D826-4ED9-4C6E-9568-BE66C6DD8744}"/>
    <cellStyle name="Normal 2 48" xfId="233" xr:uid="{69B668E6-94D9-4281-9D30-B8C54B0C1087}"/>
    <cellStyle name="Normal 2 49" xfId="234" xr:uid="{52C5F209-B142-4F91-A7C5-997F6718E8D8}"/>
    <cellStyle name="Normal 2 5" xfId="235" xr:uid="{1F837A07-AE7D-40EF-BDE2-C70809DF21E1}"/>
    <cellStyle name="Normal 2 50" xfId="236" xr:uid="{D2C00C61-CFC0-417C-81ED-E73D763C9520}"/>
    <cellStyle name="Normal 2 51" xfId="237" xr:uid="{11E35DD7-A33D-42C7-A263-22B094951A49}"/>
    <cellStyle name="Normal 2 52" xfId="339" xr:uid="{F5BD843F-0C59-477B-A86D-349A8F38E747}"/>
    <cellStyle name="Normal 2 6" xfId="238" xr:uid="{CB8E44AC-3DF3-4D01-AD5B-BCF93574C198}"/>
    <cellStyle name="Normal 2 7" xfId="239" xr:uid="{F4848D4B-B4FD-416D-84D1-BFDC3339187C}"/>
    <cellStyle name="Normal 2 8" xfId="240" xr:uid="{09854DAD-173E-472C-B7B7-7855BFDAF5A7}"/>
    <cellStyle name="Normal 2 9" xfId="241" xr:uid="{96C0A544-2D1A-44DC-8608-F1E2715F1DCA}"/>
    <cellStyle name="Normal 20" xfId="324" xr:uid="{71C66EFE-976E-410E-A130-372CCF6DE040}"/>
    <cellStyle name="Normal 21" xfId="326" xr:uid="{FB86BB6D-66A8-420F-BA2C-E3F3B68A0A9F}"/>
    <cellStyle name="Normal 22" xfId="70" xr:uid="{33B08B2F-642E-4785-8C5E-CA23000876C0}"/>
    <cellStyle name="Normal 23" xfId="335" xr:uid="{DF2805A8-44A1-4BA0-BB86-E8F6470E234C}"/>
    <cellStyle name="Normal 24" xfId="336" xr:uid="{CEBDC7FA-163F-463D-AEBB-C60117AAF127}"/>
    <cellStyle name="Normal 25" xfId="337" xr:uid="{AE11E35B-8952-4B5C-A728-2D928DA98D31}"/>
    <cellStyle name="Normal 26" xfId="338" xr:uid="{F6707601-CD2A-4CE3-A393-6BA30DD533B3}"/>
    <cellStyle name="Normal 3" xfId="14" xr:uid="{29CB0E07-A198-44F1-8F7C-9B0892422B75}"/>
    <cellStyle name="Normal 3 10" xfId="242" xr:uid="{9387D5CD-1710-44FC-8BB4-D819688DF37F}"/>
    <cellStyle name="Normal 3 11" xfId="243" xr:uid="{2C90EFFA-51A2-4EBD-8D84-80BDF01CB2CE}"/>
    <cellStyle name="Normal 3 12" xfId="244" xr:uid="{4910AC93-E559-48FC-85C7-B604AC173FE9}"/>
    <cellStyle name="Normal 3 13" xfId="245" xr:uid="{AE405AAC-A265-4595-89B5-44D6E197615C}"/>
    <cellStyle name="Normal 3 14" xfId="246" xr:uid="{8BB97302-16C8-41D6-9578-8D59E0A3A417}"/>
    <cellStyle name="Normal 3 15" xfId="247" xr:uid="{02653D7F-267E-49A7-A8C3-C97D2523AB3A}"/>
    <cellStyle name="Normal 3 16" xfId="248" xr:uid="{115ADB60-2449-4107-9814-C678DBB30410}"/>
    <cellStyle name="Normal 3 17" xfId="249" xr:uid="{147EA959-4295-4A8D-A604-E848B2D8974D}"/>
    <cellStyle name="Normal 3 18" xfId="250" xr:uid="{01985E2C-6F3B-4CFE-B805-C31B53582849}"/>
    <cellStyle name="Normal 3 19" xfId="251" xr:uid="{3FF35DB7-8F10-4FC9-AEEC-834E80685964}"/>
    <cellStyle name="Normal 3 2" xfId="16" xr:uid="{93D968FB-B9BC-4F97-B159-9BEE4E9ACE87}"/>
    <cellStyle name="Normal 3 20" xfId="252" xr:uid="{84875616-E53A-441F-98F0-A5F4E139310C}"/>
    <cellStyle name="Normal 3 21" xfId="253" xr:uid="{F735C6F5-022D-4825-A224-B1B2907240C9}"/>
    <cellStyle name="Normal 3 22" xfId="254" xr:uid="{16B8C096-E551-4AEF-B524-76A2D2CC5DF2}"/>
    <cellStyle name="Normal 3 23" xfId="255" xr:uid="{13F60AE6-65F7-410D-8F2A-D4C0FA2F63EC}"/>
    <cellStyle name="Normal 3 24" xfId="256" xr:uid="{E87DE423-0073-4A71-9F7B-CB356DE7B255}"/>
    <cellStyle name="Normal 3 25" xfId="257" xr:uid="{7B9DBC62-C53C-4469-9358-8C5F91DDDCFE}"/>
    <cellStyle name="Normal 3 26" xfId="258" xr:uid="{6D59A3E7-9BAF-4807-B084-DA3E7F57A6D5}"/>
    <cellStyle name="Normal 3 27" xfId="259" xr:uid="{42E1EAAD-37AE-447D-A495-25DEF127239F}"/>
    <cellStyle name="Normal 3 28" xfId="260" xr:uid="{19DE013B-4A27-4B4C-806E-194C309B4BCF}"/>
    <cellStyle name="Normal 3 3" xfId="261" xr:uid="{D7D2F4FE-758D-4550-90C8-07928D9244C5}"/>
    <cellStyle name="Normal 3 4" xfId="262" xr:uid="{897C8EB6-7E5F-4395-8087-36A21E42EEFE}"/>
    <cellStyle name="Normal 3 5" xfId="263" xr:uid="{60BCA4E8-3279-400B-A300-3B2B64FDD9FD}"/>
    <cellStyle name="Normal 3 6" xfId="264" xr:uid="{A69AEBD1-4707-49A0-B2BB-651E29268E63}"/>
    <cellStyle name="Normal 3 7" xfId="265" xr:uid="{B8E6EEAE-EB4E-47B3-A852-899EE8464D2D}"/>
    <cellStyle name="Normal 3 8" xfId="266" xr:uid="{584290E3-3E8D-4B70-8710-C1E1EC631E62}"/>
    <cellStyle name="Normal 3 9" xfId="267" xr:uid="{658975AF-048E-4E36-BEC4-2801804CC3D7}"/>
    <cellStyle name="Normal 4" xfId="13" xr:uid="{3E688414-1EC3-451F-9E0B-541290642F7D}"/>
    <cellStyle name="Normal 4 2" xfId="269" xr:uid="{9BB626A3-58A1-4033-8810-5D18F205AEE8}"/>
    <cellStyle name="Normal 4 2 2" xfId="30" xr:uid="{54F76485-E05C-4690-9A08-1F32A6EF6728}"/>
    <cellStyle name="Normal 4 2 2 2" xfId="322" xr:uid="{231AA201-A47F-4452-B628-E7ECC14A0890}"/>
    <cellStyle name="Normal 4 3" xfId="268" xr:uid="{B462402B-0E39-4A17-9C72-8F6243280498}"/>
    <cellStyle name="Normal 5" xfId="2" xr:uid="{B57EFD51-F10E-45F6-BC61-2E61D200B35F}"/>
    <cellStyle name="Normal 5 2" xfId="270" xr:uid="{A6D3296E-467D-4551-9493-E8FA7CF2A9F6}"/>
    <cellStyle name="Normal 5 3" xfId="271" xr:uid="{8B20627A-5AF9-47FF-9908-0E04E3536FB8}"/>
    <cellStyle name="Normal 5 4" xfId="272" xr:uid="{AD4E41AC-44F5-425B-A5A3-5895D4F9787A}"/>
    <cellStyle name="Normal 6" xfId="10" xr:uid="{81047CB2-14C9-40A5-ABF8-C00646C99812}"/>
    <cellStyle name="Normal 6 2" xfId="273" xr:uid="{B766977D-BB4A-43B9-AAFD-F3E66206FA49}"/>
    <cellStyle name="Normal 6 3" xfId="274" xr:uid="{93056FC5-CFB5-457A-A625-252EB26CDF54}"/>
    <cellStyle name="Normal 6 4" xfId="275" xr:uid="{F5D20E19-841C-4648-ABB3-4AD3B2A6CA38}"/>
    <cellStyle name="Normal 6 5" xfId="331" xr:uid="{58F630A6-4798-4EFB-B1C7-99061672FFA1}"/>
    <cellStyle name="Normal 7" xfId="18" xr:uid="{EE3C1679-0A8F-4081-A52F-6992B3D4A36D}"/>
    <cellStyle name="Normal 7 2" xfId="32" xr:uid="{AA5FEFC1-0BEF-400B-AEA0-668A4264E669}"/>
    <cellStyle name="Normal 7 2 2" xfId="276" xr:uid="{C0F4C94B-498C-4FF8-9504-56C8BF1AEFAD}"/>
    <cellStyle name="Normal 7 3" xfId="277" xr:uid="{6AEA6729-F79C-441E-B96C-DEAB5CF90561}"/>
    <cellStyle name="Normal 7 4" xfId="278" xr:uid="{0C2FF1B5-0CB9-415E-A3A8-7EFE82D32596}"/>
    <cellStyle name="Normal 7 5" xfId="328" xr:uid="{7EB01CA1-E488-4C25-9E29-CDB2E52A3528}"/>
    <cellStyle name="Normal 7 6" xfId="74" xr:uid="{DDCCC2E9-9D6B-4288-B9A0-D786F6980EA6}"/>
    <cellStyle name="Normal 8" xfId="26" xr:uid="{22FE5E44-F41E-4D0D-824D-545A3E768203}"/>
    <cellStyle name="Normal 8 2" xfId="279" xr:uid="{F212B701-97B4-4F00-AD25-FFBBABCF2123}"/>
    <cellStyle name="Normal 8 3" xfId="280" xr:uid="{B91BA9D1-333C-493E-9FF0-19902B9242B7}"/>
    <cellStyle name="Normal 8 4" xfId="281" xr:uid="{0D97E382-542D-49E0-9CC9-849F35630425}"/>
    <cellStyle name="Normal 8 5" xfId="73" xr:uid="{FA4CC74A-117C-4AC0-9035-54B896396AA8}"/>
    <cellStyle name="Normal 9" xfId="27" xr:uid="{9DDE0EB3-2E74-4120-804F-30809FB39C89}"/>
    <cellStyle name="Normal 9 2" xfId="37" xr:uid="{CE6AC141-44A6-4652-9EA6-443EFE0CB02D}"/>
    <cellStyle name="Normal 9 2 2" xfId="282" xr:uid="{B43B1B81-AE62-4C96-B1C7-B4B416241956}"/>
    <cellStyle name="Normal 9 3" xfId="283" xr:uid="{05587329-2957-41C6-834C-6476DF928D68}"/>
    <cellStyle name="Normal 9 4" xfId="284" xr:uid="{5BB4830F-25E9-49C1-A23E-B2E696FBD377}"/>
    <cellStyle name="Normal 9 5" xfId="72" xr:uid="{585126B0-0382-497D-ABF9-D9E939EEB251}"/>
    <cellStyle name="Note 2" xfId="285" xr:uid="{C92B2532-8F2E-4139-8915-40947F4A5F55}"/>
    <cellStyle name="Note 3" xfId="306" xr:uid="{14737D9C-E6C8-4394-98ED-4D5C47A759A6}"/>
    <cellStyle name="Output" xfId="45" builtinId="21" customBuiltin="1"/>
    <cellStyle name="Percent" xfId="6" builtinId="5"/>
    <cellStyle name="Percent 2" xfId="17" xr:uid="{37174952-D027-420A-BCDB-1FFDAF28193E}"/>
    <cellStyle name="Percent 2 2" xfId="9" xr:uid="{97ED63B6-B187-4BC7-9F06-19D9CC04C21D}"/>
    <cellStyle name="Percent 3" xfId="286" xr:uid="{905ABB2C-EBF1-4549-80F4-05F2413D2D9F}"/>
    <cellStyle name="Percent 3 2" xfId="287" xr:uid="{210E6251-2230-46F0-A3B7-E2227F931E88}"/>
    <cellStyle name="Percent 3 3" xfId="288" xr:uid="{969D2427-9071-47BC-BC45-AC075DD54AEE}"/>
    <cellStyle name="Percent 4" xfId="22" xr:uid="{065BC027-B0DF-4E23-AD64-EBC468351E32}"/>
    <cellStyle name="Percent 4 2" xfId="31" xr:uid="{92B5CA21-D67F-4D0C-996A-1C9717DD3FCF}"/>
    <cellStyle name="Percent 4 2 2" xfId="290" xr:uid="{EF2DFC91-5F33-4C7D-BB19-919C2624160E}"/>
    <cellStyle name="Percent 4 3" xfId="291" xr:uid="{3CC8ADC5-3DFC-4B14-AF8A-4DF3AC8020CA}"/>
    <cellStyle name="Percent 4 4" xfId="289" xr:uid="{E77C3ADA-E82B-4484-B037-BB80CA185C3E}"/>
    <cellStyle name="Percent 5" xfId="303" xr:uid="{25B00CDC-B634-4002-AB10-ACEDCDE7A529}"/>
    <cellStyle name="Percent 6" xfId="25" xr:uid="{804FD26D-7374-4661-9715-EEF8EE905F58}"/>
    <cellStyle name="Percent 7" xfId="313" xr:uid="{CF429C1D-D1FF-48ED-ACC0-2A32337B5EAC}"/>
    <cellStyle name="PSChar" xfId="292" xr:uid="{AD8A803D-7251-49D4-87EE-185BA846F2BB}"/>
    <cellStyle name="PSDate" xfId="293" xr:uid="{56AED46C-6324-461B-95B8-840B37C31306}"/>
    <cellStyle name="PSDec" xfId="294" xr:uid="{92140F97-15EA-47E3-BD02-F76ABB2DE454}"/>
    <cellStyle name="PSHeading" xfId="295" xr:uid="{94EEF240-F1C5-4A78-95E5-81BC6842CD49}"/>
    <cellStyle name="PSInt" xfId="296" xr:uid="{A8B92C43-0918-4D60-B90B-A0E9A3C78392}"/>
    <cellStyle name="PSSpacer" xfId="297" xr:uid="{603AC336-C0BE-4310-AECE-4F37E7CEA361}"/>
    <cellStyle name="RHB" xfId="298" xr:uid="{E1833DB0-4531-478E-B947-8CFED0E69D69}"/>
    <cellStyle name="robyn" xfId="299" xr:uid="{77FEA623-BBD6-4123-9309-1A8A00EA6932}"/>
    <cellStyle name="robyn 2" xfId="300" xr:uid="{380B9E8D-67AA-4796-8584-FF381A6E0C2D}"/>
    <cellStyle name="robyn 3" xfId="301" xr:uid="{E023D1F6-3013-48C9-8759-F554CC62E740}"/>
    <cellStyle name="Title 2" xfId="314" xr:uid="{DEFF3889-0EFD-4429-98DE-6BEDD0809F2D}"/>
    <cellStyle name="Title 3" xfId="304" xr:uid="{A8D9850B-C898-4EE6-8C25-3AF60A87B8E6}"/>
    <cellStyle name="Total" xfId="51" builtinId="25" customBuiltin="1"/>
    <cellStyle name="Warning Text" xfId="49" builtinId="11" customBuiltin="1"/>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images/spacer.gif"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11</xdr:col>
      <xdr:colOff>0</xdr:colOff>
      <xdr:row>26</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394950" y="427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0394950" y="156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0394950" y="156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50</xdr:row>
      <xdr:rowOff>0</xdr:rowOff>
    </xdr:from>
    <xdr:ext cx="184731" cy="264560"/>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0394950" y="1202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6</xdr:col>
      <xdr:colOff>2476500</xdr:colOff>
      <xdr:row>70</xdr:row>
      <xdr:rowOff>28575</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77050"/>
          <a:ext cx="11334750" cy="504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19</xdr:col>
      <xdr:colOff>0</xdr:colOff>
      <xdr:row>27</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4478000" y="437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39</xdr:row>
      <xdr:rowOff>0</xdr:rowOff>
    </xdr:from>
    <xdr:ext cx="184731" cy="26456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4478000"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39</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4478000"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39</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4478000"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39</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4478000"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39</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4478000"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39</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4478000"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19</xdr:col>
      <xdr:colOff>0</xdr:colOff>
      <xdr:row>28</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4478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17443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40</xdr:row>
      <xdr:rowOff>0</xdr:rowOff>
    </xdr:from>
    <xdr:ext cx="184731" cy="264560"/>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174432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40</xdr:row>
      <xdr:rowOff>0</xdr:rowOff>
    </xdr:from>
    <xdr:ext cx="184731" cy="264560"/>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174432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40</xdr:row>
      <xdr:rowOff>0</xdr:rowOff>
    </xdr:from>
    <xdr:ext cx="184731" cy="264560"/>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174432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40</xdr:row>
      <xdr:rowOff>0</xdr:rowOff>
    </xdr:from>
    <xdr:ext cx="184731" cy="264560"/>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174432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40</xdr:row>
      <xdr:rowOff>0</xdr:rowOff>
    </xdr:from>
    <xdr:ext cx="184731" cy="264560"/>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1174432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40</xdr:row>
      <xdr:rowOff>0</xdr:rowOff>
    </xdr:from>
    <xdr:ext cx="184731" cy="264560"/>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1174432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17</xdr:col>
      <xdr:colOff>0</xdr:colOff>
      <xdr:row>28</xdr:row>
      <xdr:rowOff>0</xdr:rowOff>
    </xdr:from>
    <xdr:ext cx="184731" cy="264560"/>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132588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10</xdr:col>
      <xdr:colOff>0</xdr:colOff>
      <xdr:row>28</xdr:row>
      <xdr:rowOff>0</xdr:rowOff>
    </xdr:from>
    <xdr:ext cx="184731"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93154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16</xdr:col>
      <xdr:colOff>0</xdr:colOff>
      <xdr:row>42</xdr:row>
      <xdr:rowOff>0</xdr:rowOff>
    </xdr:from>
    <xdr:ext cx="184731" cy="264560"/>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148780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16</xdr:col>
      <xdr:colOff>0</xdr:colOff>
      <xdr:row>42</xdr:row>
      <xdr:rowOff>0</xdr:rowOff>
    </xdr:from>
    <xdr:ext cx="184731" cy="264560"/>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148780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16</xdr:col>
      <xdr:colOff>0</xdr:colOff>
      <xdr:row>42</xdr:row>
      <xdr:rowOff>0</xdr:rowOff>
    </xdr:from>
    <xdr:ext cx="184731" cy="264560"/>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8780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16</xdr:col>
      <xdr:colOff>0</xdr:colOff>
      <xdr:row>42</xdr:row>
      <xdr:rowOff>0</xdr:rowOff>
    </xdr:from>
    <xdr:ext cx="184731" cy="264560"/>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148780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16</xdr:col>
      <xdr:colOff>0</xdr:colOff>
      <xdr:row>42</xdr:row>
      <xdr:rowOff>0</xdr:rowOff>
    </xdr:from>
    <xdr:ext cx="184731" cy="264560"/>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148780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16</xdr:col>
      <xdr:colOff>0</xdr:colOff>
      <xdr:row>42</xdr:row>
      <xdr:rowOff>0</xdr:rowOff>
    </xdr:from>
    <xdr:ext cx="184731" cy="264560"/>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148780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10</xdr:col>
      <xdr:colOff>0</xdr:colOff>
      <xdr:row>28</xdr:row>
      <xdr:rowOff>0</xdr:rowOff>
    </xdr:from>
    <xdr:ext cx="184731" cy="264560"/>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93154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28</xdr:row>
      <xdr:rowOff>0</xdr:rowOff>
    </xdr:from>
    <xdr:ext cx="184731" cy="264560"/>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110299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28</xdr:row>
      <xdr:rowOff>0</xdr:rowOff>
    </xdr:from>
    <xdr:ext cx="184731" cy="264560"/>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110299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28</xdr:row>
      <xdr:rowOff>0</xdr:rowOff>
    </xdr:from>
    <xdr:ext cx="184731" cy="264560"/>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1199197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28</xdr:row>
      <xdr:rowOff>0</xdr:rowOff>
    </xdr:from>
    <xdr:ext cx="184731" cy="264560"/>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1199197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28</xdr:row>
      <xdr:rowOff>0</xdr:rowOff>
    </xdr:from>
    <xdr:ext cx="184731" cy="264560"/>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12954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28</xdr:row>
      <xdr:rowOff>0</xdr:rowOff>
    </xdr:from>
    <xdr:ext cx="184731" cy="264560"/>
    <xdr:sp macro="" textlink="">
      <xdr:nvSpPr>
        <xdr:cNvPr id="31" name="TextBox 30">
          <a:extLst>
            <a:ext uri="{FF2B5EF4-FFF2-40B4-BE49-F238E27FC236}">
              <a16:creationId xmlns:a16="http://schemas.microsoft.com/office/drawing/2014/main" id="{00000000-0008-0000-0900-00001F000000}"/>
            </a:ext>
          </a:extLst>
        </xdr:cNvPr>
        <xdr:cNvSpPr txBox="1"/>
      </xdr:nvSpPr>
      <xdr:spPr>
        <a:xfrm>
          <a:off x="12954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139160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139160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28</xdr:row>
      <xdr:rowOff>0</xdr:rowOff>
    </xdr:from>
    <xdr:ext cx="184731" cy="264560"/>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110299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28</xdr:row>
      <xdr:rowOff>0</xdr:rowOff>
    </xdr:from>
    <xdr:ext cx="184731" cy="264560"/>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110299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28</xdr:row>
      <xdr:rowOff>0</xdr:rowOff>
    </xdr:from>
    <xdr:ext cx="184731" cy="264560"/>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1199197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28</xdr:row>
      <xdr:rowOff>0</xdr:rowOff>
    </xdr:from>
    <xdr:ext cx="184731" cy="264560"/>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1199197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28</xdr:row>
      <xdr:rowOff>0</xdr:rowOff>
    </xdr:from>
    <xdr:ext cx="184731" cy="264560"/>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1199197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13</xdr:col>
      <xdr:colOff>0</xdr:colOff>
      <xdr:row>28</xdr:row>
      <xdr:rowOff>0</xdr:rowOff>
    </xdr:from>
    <xdr:ext cx="184731" cy="264560"/>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1199197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28</xdr:row>
      <xdr:rowOff>0</xdr:rowOff>
    </xdr:from>
    <xdr:ext cx="184731" cy="264560"/>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2954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28</xdr:row>
      <xdr:rowOff>0</xdr:rowOff>
    </xdr:from>
    <xdr:ext cx="184731" cy="264560"/>
    <xdr:sp macro="" textlink="">
      <xdr:nvSpPr>
        <xdr:cNvPr id="41" name="TextBox 40">
          <a:extLst>
            <a:ext uri="{FF2B5EF4-FFF2-40B4-BE49-F238E27FC236}">
              <a16:creationId xmlns:a16="http://schemas.microsoft.com/office/drawing/2014/main" id="{00000000-0008-0000-0900-000029000000}"/>
            </a:ext>
          </a:extLst>
        </xdr:cNvPr>
        <xdr:cNvSpPr txBox="1"/>
      </xdr:nvSpPr>
      <xdr:spPr>
        <a:xfrm>
          <a:off x="12954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28</xdr:row>
      <xdr:rowOff>0</xdr:rowOff>
    </xdr:from>
    <xdr:ext cx="184731" cy="264560"/>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12954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14</xdr:col>
      <xdr:colOff>0</xdr:colOff>
      <xdr:row>28</xdr:row>
      <xdr:rowOff>0</xdr:rowOff>
    </xdr:from>
    <xdr:ext cx="184731" cy="264560"/>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1295400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139160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39160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139160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15</xdr:col>
      <xdr:colOff>0</xdr:colOff>
      <xdr:row>28</xdr:row>
      <xdr:rowOff>0</xdr:rowOff>
    </xdr:from>
    <xdr:ext cx="184731" cy="264560"/>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139160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5</xdr:col>
      <xdr:colOff>1054100</xdr:colOff>
      <xdr:row>5</xdr:row>
      <xdr:rowOff>142874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448050" y="0"/>
          <a:ext cx="7483475" cy="16097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1</xdr:row>
          <xdr:rowOff>45720</xdr:rowOff>
        </xdr:to>
        <xdr:sp macro="" textlink="">
          <xdr:nvSpPr>
            <xdr:cNvPr id="17409" name="Control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632460</xdr:colOff>
          <xdr:row>0</xdr:row>
          <xdr:rowOff>0</xdr:rowOff>
        </xdr:from>
        <xdr:to>
          <xdr:col>0</xdr:col>
          <xdr:colOff>1546860</xdr:colOff>
          <xdr:row>1</xdr:row>
          <xdr:rowOff>45720</xdr:rowOff>
        </xdr:to>
        <xdr:sp macro="" textlink="">
          <xdr:nvSpPr>
            <xdr:cNvPr id="17410" name="Control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1504950</xdr:colOff>
      <xdr:row>1</xdr:row>
      <xdr:rowOff>66675</xdr:rowOff>
    </xdr:from>
    <xdr:ext cx="1724025" cy="1038225"/>
    <xdr:sp macro="" textlink="">
      <xdr:nvSpPr>
        <xdr:cNvPr id="4" name="Text Box 5">
          <a:extLst>
            <a:ext uri="{FF2B5EF4-FFF2-40B4-BE49-F238E27FC236}">
              <a16:creationId xmlns:a16="http://schemas.microsoft.com/office/drawing/2014/main" id="{00000000-0008-0000-0E00-000004000000}"/>
            </a:ext>
          </a:extLst>
        </xdr:cNvPr>
        <xdr:cNvSpPr txBox="1">
          <a:spLocks noChangeArrowheads="1"/>
        </xdr:cNvSpPr>
      </xdr:nvSpPr>
      <xdr:spPr bwMode="auto">
        <a:xfrm>
          <a:off x="1504950" y="257175"/>
          <a:ext cx="1724025" cy="1038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1" i="0" u="none" strike="noStrike" baseline="0">
              <a:solidFill>
                <a:srgbClr val="000000"/>
              </a:solidFill>
              <a:latin typeface="Microsoft Sans Serif"/>
              <a:ea typeface="Microsoft Sans Serif"/>
              <a:cs typeface="Microsoft Sans Serif"/>
            </a:rPr>
            <a:t>REGULATORY REPORTING</a:t>
          </a:r>
          <a:endParaRPr lang="en-US" sz="1000" b="0" i="0" u="none" strike="noStrike" baseline="0">
            <a:solidFill>
              <a:srgbClr val="000000"/>
            </a:solidFill>
            <a:latin typeface="Calibri"/>
            <a:ea typeface="Microsoft Sans Serif"/>
            <a:cs typeface="Calibri"/>
          </a:endParaRPr>
        </a:p>
        <a:p>
          <a:pPr algn="ctr" rtl="0">
            <a:defRPr sz="1000"/>
          </a:pPr>
          <a:endParaRPr lang="en-US" sz="1000" b="0" i="0" u="none" strike="noStrike" baseline="0">
            <a:solidFill>
              <a:srgbClr val="000000"/>
            </a:solidFill>
            <a:latin typeface="Calibri"/>
            <a:ea typeface="Microsoft Sans Serif"/>
            <a:cs typeface="Calibri"/>
          </a:endParaRPr>
        </a:p>
        <a:p>
          <a:pPr algn="ctr" rtl="0">
            <a:defRPr sz="1000"/>
          </a:pPr>
          <a:r>
            <a:rPr lang="en-US" sz="800" b="0" i="0" u="none" strike="noStrike" baseline="0">
              <a:solidFill>
                <a:srgbClr val="000000"/>
              </a:solidFill>
              <a:latin typeface="Microsoft Sans Serif"/>
              <a:ea typeface="Microsoft Sans Serif"/>
              <a:cs typeface="Microsoft Sans Serif"/>
            </a:rPr>
            <a:t>DE Florida Regulatory Reporting</a:t>
          </a:r>
          <a:endParaRPr lang="en-US" sz="1000" b="0" i="0" u="none" strike="noStrike" baseline="0">
            <a:solidFill>
              <a:srgbClr val="000000"/>
            </a:solidFill>
            <a:latin typeface="Calibri"/>
            <a:ea typeface="Microsoft Sans Serif"/>
            <a:cs typeface="Calibri"/>
          </a:endParaRPr>
        </a:p>
        <a:p>
          <a:pPr algn="ctr" rtl="0">
            <a:defRPr sz="1000"/>
          </a:pPr>
          <a:r>
            <a:rPr lang="en-US" sz="800" b="0" i="0" u="none" strike="noStrike" baseline="0">
              <a:solidFill>
                <a:srgbClr val="000000"/>
              </a:solidFill>
              <a:latin typeface="Microsoft Sans Serif"/>
              <a:ea typeface="Microsoft Sans Serif"/>
              <a:cs typeface="Microsoft Sans Serif"/>
            </a:rPr>
            <a:t>Regulatory Working Trial Balance</a:t>
          </a:r>
          <a:endParaRPr lang="en-US" sz="1000" b="0" i="0" u="none" strike="noStrike" baseline="0">
            <a:solidFill>
              <a:srgbClr val="000000"/>
            </a:solidFill>
            <a:latin typeface="Calibri"/>
            <a:ea typeface="Microsoft Sans Serif"/>
            <a:cs typeface="Calibri"/>
          </a:endParaRPr>
        </a:p>
        <a:p>
          <a:pPr algn="ctr" rtl="0">
            <a:defRPr sz="1000"/>
          </a:pPr>
          <a:r>
            <a:rPr lang="en-US" sz="800" b="0" i="0" u="none" strike="noStrike" baseline="0">
              <a:solidFill>
                <a:srgbClr val="000000"/>
              </a:solidFill>
              <a:latin typeface="Microsoft Sans Serif"/>
              <a:ea typeface="Microsoft Sans Serif"/>
              <a:cs typeface="Microsoft Sans Serif"/>
            </a:rPr>
            <a:t>December 2021</a:t>
          </a:r>
          <a:endParaRPr lang="en-US" sz="1000" b="0" i="0" u="none" strike="noStrike" baseline="0">
            <a:solidFill>
              <a:srgbClr val="000000"/>
            </a:solidFill>
            <a:latin typeface="Calibri"/>
            <a:ea typeface="Microsoft Sans Serif"/>
            <a:cs typeface="Calibri"/>
          </a:endParaRPr>
        </a:p>
        <a:p>
          <a:pPr algn="ctr" rtl="0">
            <a:defRPr sz="1000"/>
          </a:pPr>
          <a:r>
            <a:rPr lang="en-US" sz="800" b="0" i="0" u="none" strike="noStrike" baseline="0">
              <a:solidFill>
                <a:srgbClr val="000000"/>
              </a:solidFill>
              <a:latin typeface="Microsoft Sans Serif"/>
              <a:ea typeface="Microsoft Sans Serif"/>
              <a:cs typeface="Microsoft Sans Serif"/>
            </a:rPr>
            <a:t>Year-to-Date</a:t>
          </a:r>
        </a:p>
      </xdr:txBody>
    </xdr:sp>
    <xdr:clientData/>
  </xdr:oneCellAnchor>
  <xdr:twoCellAnchor editAs="oneCell">
    <xdr:from>
      <xdr:col>0</xdr:col>
      <xdr:colOff>0</xdr:colOff>
      <xdr:row>934</xdr:row>
      <xdr:rowOff>0</xdr:rowOff>
    </xdr:from>
    <xdr:to>
      <xdr:col>0</xdr:col>
      <xdr:colOff>9525</xdr:colOff>
      <xdr:row>934</xdr:row>
      <xdr:rowOff>9525</xdr:rowOff>
    </xdr:to>
    <xdr:pic>
      <xdr:nvPicPr>
        <xdr:cNvPr id="5" name="Picture 8">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099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66675</xdr:colOff>
      <xdr:row>936</xdr:row>
      <xdr:rowOff>66675</xdr:rowOff>
    </xdr:from>
    <xdr:ext cx="2057400" cy="561975"/>
    <xdr:sp macro="" textlink="">
      <xdr:nvSpPr>
        <xdr:cNvPr id="6" name="Text Box 4">
          <a:extLst>
            <a:ext uri="{FF2B5EF4-FFF2-40B4-BE49-F238E27FC236}">
              <a16:creationId xmlns:a16="http://schemas.microsoft.com/office/drawing/2014/main" id="{00000000-0008-0000-0E00-000006000000}"/>
            </a:ext>
          </a:extLst>
        </xdr:cNvPr>
        <xdr:cNvSpPr txBox="1">
          <a:spLocks noChangeArrowheads="1"/>
        </xdr:cNvSpPr>
      </xdr:nvSpPr>
      <xdr:spPr bwMode="auto">
        <a:xfrm>
          <a:off x="66675" y="161448750"/>
          <a:ext cx="2057400" cy="561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CKing2</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January 28, 2022 8:20:23 AM</a:t>
          </a:r>
        </a:p>
      </xdr:txBody>
    </xdr:sp>
    <xdr:clientData/>
  </xdr:oneCellAnchor>
  <xdr:oneCellAnchor>
    <xdr:from>
      <xdr:col>1</xdr:col>
      <xdr:colOff>933450</xdr:colOff>
      <xdr:row>936</xdr:row>
      <xdr:rowOff>66675</xdr:rowOff>
    </xdr:from>
    <xdr:ext cx="942975" cy="400050"/>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5181600" y="161448750"/>
          <a:ext cx="942975" cy="400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940</xdr:row>
      <xdr:rowOff>66675</xdr:rowOff>
    </xdr:from>
    <xdr:ext cx="733425" cy="238125"/>
    <xdr:sp macro="" textlink="">
      <xdr:nvSpPr>
        <xdr:cNvPr id="8" name="Text Box 2">
          <a:extLst>
            <a:ext uri="{FF2B5EF4-FFF2-40B4-BE49-F238E27FC236}">
              <a16:creationId xmlns:a16="http://schemas.microsoft.com/office/drawing/2014/main" id="{00000000-0008-0000-0E00-000008000000}"/>
            </a:ext>
          </a:extLst>
        </xdr:cNvPr>
        <xdr:cNvSpPr txBox="1">
          <a:spLocks noChangeArrowheads="1"/>
        </xdr:cNvSpPr>
      </xdr:nvSpPr>
      <xdr:spPr bwMode="auto">
        <a:xfrm>
          <a:off x="1981200" y="162210750"/>
          <a:ext cx="7334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947</xdr:row>
      <xdr:rowOff>152400</xdr:rowOff>
    </xdr:from>
    <xdr:to>
      <xdr:col>0</xdr:col>
      <xdr:colOff>3886200</xdr:colOff>
      <xdr:row>961</xdr:row>
      <xdr:rowOff>0</xdr:rowOff>
    </xdr:to>
    <xdr:sp macro="" textlink="">
      <xdr:nvSpPr>
        <xdr:cNvPr id="9" name="ToolsXML" hidden="1">
          <a:extLst>
            <a:ext uri="{FF2B5EF4-FFF2-40B4-BE49-F238E27FC236}">
              <a16:creationId xmlns:a16="http://schemas.microsoft.com/office/drawing/2014/main" id="{00000000-0008-0000-0E00-000009000000}"/>
            </a:ext>
          </a:extLst>
        </xdr:cNvPr>
        <xdr:cNvSpPr txBox="1">
          <a:spLocks noChangeArrowheads="1"/>
        </xdr:cNvSpPr>
      </xdr:nvSpPr>
      <xdr:spPr bwMode="auto">
        <a:xfrm>
          <a:off x="457200" y="163629975"/>
          <a:ext cx="3429000" cy="2514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relationId="2261793"&gt;&lt;page&gt;page_UTF8=Grid1:0&amp;amp;page_UTF8=Grid2:0&lt;/page&gt;&lt;refresh&gt;&lt;url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method="post"&gt;/hr/common/HRClientRefTracker.jsp?removeInstanceId=2261793&lt;/url&gt;&lt;/close&gt;&lt;/ToolsActions&gt;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402563</xdr:colOff>
      <xdr:row>47</xdr:row>
      <xdr:rowOff>39168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8004763" cy="7649643"/>
        </a:xfrm>
        <a:prstGeom prst="rect">
          <a:avLst/>
        </a:prstGeom>
      </xdr:spPr>
    </xdr:pic>
    <xdr:clientData/>
  </xdr:twoCellAnchor>
  <xdr:twoCellAnchor editAs="oneCell">
    <xdr:from>
      <xdr:col>0</xdr:col>
      <xdr:colOff>0</xdr:colOff>
      <xdr:row>47</xdr:row>
      <xdr:rowOff>0</xdr:rowOff>
    </xdr:from>
    <xdr:to>
      <xdr:col>33</xdr:col>
      <xdr:colOff>431142</xdr:colOff>
      <xdr:row>92</xdr:row>
      <xdr:rowOff>124919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0" y="8058150"/>
          <a:ext cx="18033342" cy="7840169"/>
        </a:xfrm>
        <a:prstGeom prst="rect">
          <a:avLst/>
        </a:prstGeom>
      </xdr:spPr>
    </xdr:pic>
    <xdr:clientData/>
  </xdr:twoCellAnchor>
  <xdr:twoCellAnchor editAs="oneCell">
    <xdr:from>
      <xdr:col>0</xdr:col>
      <xdr:colOff>0</xdr:colOff>
      <xdr:row>93</xdr:row>
      <xdr:rowOff>0</xdr:rowOff>
    </xdr:from>
    <xdr:to>
      <xdr:col>33</xdr:col>
      <xdr:colOff>450194</xdr:colOff>
      <xdr:row>101</xdr:row>
      <xdr:rowOff>28770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0" y="15944850"/>
          <a:ext cx="18052394" cy="14003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431139</xdr:colOff>
      <xdr:row>36</xdr:row>
      <xdr:rowOff>127001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1"/>
          <a:ext cx="11226139" cy="5842000"/>
        </a:xfrm>
        <a:prstGeom prst="rect">
          <a:avLst/>
        </a:prstGeom>
      </xdr:spPr>
    </xdr:pic>
    <xdr:clientData/>
  </xdr:twoCellAnchor>
  <xdr:twoCellAnchor editAs="oneCell">
    <xdr:from>
      <xdr:col>0</xdr:col>
      <xdr:colOff>0</xdr:colOff>
      <xdr:row>37</xdr:row>
      <xdr:rowOff>1</xdr:rowOff>
    </xdr:from>
    <xdr:to>
      <xdr:col>20</xdr:col>
      <xdr:colOff>444500</xdr:colOff>
      <xdr:row>68</xdr:row>
      <xdr:rowOff>30543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5873751"/>
          <a:ext cx="11239500" cy="4951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0</xdr:colOff>
      <xdr:row>26</xdr:row>
      <xdr:rowOff>0</xdr:rowOff>
    </xdr:from>
    <xdr:ext cx="184731" cy="264560"/>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13811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124872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24872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24872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124872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48</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124872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48</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124872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11</xdr:col>
      <xdr:colOff>0</xdr:colOff>
      <xdr:row>47</xdr:row>
      <xdr:rowOff>0</xdr:rowOff>
    </xdr:from>
    <xdr:ext cx="184731" cy="264560"/>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124872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187896</xdr:colOff>
      <xdr:row>49</xdr:row>
      <xdr:rowOff>77383</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18094896" cy="8011708"/>
        </a:xfrm>
        <a:prstGeom prst="rect">
          <a:avLst/>
        </a:prstGeom>
      </xdr:spPr>
    </xdr:pic>
    <xdr:clientData/>
  </xdr:twoCellAnchor>
  <xdr:twoCellAnchor editAs="oneCell">
    <xdr:from>
      <xdr:col>0</xdr:col>
      <xdr:colOff>0</xdr:colOff>
      <xdr:row>49</xdr:row>
      <xdr:rowOff>38099</xdr:rowOff>
    </xdr:from>
    <xdr:to>
      <xdr:col>33</xdr:col>
      <xdr:colOff>152034</xdr:colOff>
      <xdr:row>90</xdr:row>
      <xdr:rowOff>97091</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7972424"/>
          <a:ext cx="18059034" cy="6697917"/>
        </a:xfrm>
        <a:prstGeom prst="rect">
          <a:avLst/>
        </a:prstGeom>
      </xdr:spPr>
    </xdr:pic>
    <xdr:clientData/>
  </xdr:twoCellAnchor>
  <xdr:twoCellAnchor editAs="oneCell">
    <xdr:from>
      <xdr:col>0</xdr:col>
      <xdr:colOff>0</xdr:colOff>
      <xdr:row>90</xdr:row>
      <xdr:rowOff>95250</xdr:rowOff>
    </xdr:from>
    <xdr:to>
      <xdr:col>33</xdr:col>
      <xdr:colOff>178369</xdr:colOff>
      <xdr:row>99</xdr:row>
      <xdr:rowOff>202</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14668500"/>
          <a:ext cx="18085369" cy="1362277"/>
        </a:xfrm>
        <a:prstGeom prst="rect">
          <a:avLst/>
        </a:prstGeom>
      </xdr:spPr>
    </xdr:pic>
    <xdr:clientData/>
  </xdr:twoCellAnchor>
  <xdr:twoCellAnchor editAs="oneCell">
    <xdr:from>
      <xdr:col>0</xdr:col>
      <xdr:colOff>0</xdr:colOff>
      <xdr:row>102</xdr:row>
      <xdr:rowOff>0</xdr:rowOff>
    </xdr:from>
    <xdr:to>
      <xdr:col>33</xdr:col>
      <xdr:colOff>329521</xdr:colOff>
      <xdr:row>154</xdr:row>
      <xdr:rowOff>77712</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0" y="16516350"/>
          <a:ext cx="18236521" cy="85168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15.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16D69-9332-4122-A583-D332F7876C8C}">
  <dimension ref="A1:R66"/>
  <sheetViews>
    <sheetView tabSelected="1" zoomScale="80" zoomScaleNormal="80" workbookViewId="0">
      <selection activeCell="E16" sqref="E16:K43"/>
    </sheetView>
  </sheetViews>
  <sheetFormatPr defaultColWidth="9.109375" defaultRowHeight="13.8" outlineLevelCol="1"/>
  <cols>
    <col min="1" max="1" width="3.44140625" style="2" customWidth="1"/>
    <col min="2" max="2" width="55.109375" style="2" customWidth="1"/>
    <col min="3" max="3" width="33.77734375" style="2" hidden="1" customWidth="1" outlineLevel="1"/>
    <col min="4" max="4" width="5.33203125" style="2" customWidth="1" collapsed="1"/>
    <col min="5" max="11" width="19.6640625" style="2" customWidth="1"/>
    <col min="12" max="12" width="5.6640625" style="2" customWidth="1"/>
    <col min="13" max="13" width="14" style="2" customWidth="1"/>
    <col min="14" max="14" width="13.109375" style="2" bestFit="1" customWidth="1"/>
    <col min="15" max="15" width="57" style="2" customWidth="1"/>
    <col min="16" max="16" width="15.44140625" style="2" bestFit="1" customWidth="1"/>
    <col min="17" max="17" width="13.109375" style="2" bestFit="1" customWidth="1"/>
    <col min="18" max="21" width="9.109375" style="2"/>
    <col min="22" max="22" width="14.109375" style="2" bestFit="1" customWidth="1"/>
    <col min="23" max="16384" width="9.109375" style="2"/>
  </cols>
  <sheetData>
    <row r="1" spans="1:15">
      <c r="A1" s="1" t="s">
        <v>0</v>
      </c>
      <c r="B1" s="182"/>
      <c r="C1" s="182"/>
      <c r="D1" s="182"/>
      <c r="F1" s="1" t="s">
        <v>1</v>
      </c>
      <c r="G1" s="1"/>
      <c r="H1" s="1"/>
      <c r="I1" s="1"/>
      <c r="K1" s="1" t="s">
        <v>2</v>
      </c>
    </row>
    <row r="2" spans="1:15">
      <c r="A2" s="3"/>
      <c r="B2" s="3"/>
      <c r="C2" s="3"/>
      <c r="D2" s="3"/>
      <c r="E2" s="3"/>
      <c r="F2" s="3"/>
      <c r="G2" s="183"/>
      <c r="H2" s="183"/>
      <c r="I2" s="183"/>
      <c r="J2" s="183"/>
      <c r="K2" s="183"/>
    </row>
    <row r="3" spans="1:15" ht="13.95" customHeight="1">
      <c r="A3" s="2" t="s">
        <v>3</v>
      </c>
      <c r="B3" s="6"/>
      <c r="C3" s="6"/>
      <c r="D3" s="4" t="s">
        <v>4</v>
      </c>
      <c r="E3" s="366" t="s">
        <v>5</v>
      </c>
      <c r="F3" s="366"/>
      <c r="G3" s="366"/>
      <c r="H3" s="5"/>
      <c r="I3" s="5" t="s">
        <v>6</v>
      </c>
      <c r="J3" s="6"/>
      <c r="K3" s="6"/>
    </row>
    <row r="4" spans="1:15">
      <c r="B4" s="6"/>
      <c r="C4" s="6"/>
      <c r="D4" s="6"/>
      <c r="E4" s="367"/>
      <c r="F4" s="367"/>
      <c r="G4" s="367"/>
      <c r="H4" s="240" t="s">
        <v>7</v>
      </c>
      <c r="I4" s="241" t="str">
        <f>+'Procedures &amp; Inputs'!B30</f>
        <v>Projected Test Year 3 Ended</v>
      </c>
      <c r="J4" s="239"/>
      <c r="K4" s="238">
        <f>+'Procedures &amp; Inputs'!F30</f>
        <v>46752</v>
      </c>
    </row>
    <row r="5" spans="1:15">
      <c r="A5" s="2" t="s">
        <v>9</v>
      </c>
      <c r="B5" s="184"/>
      <c r="C5" s="184"/>
      <c r="D5" s="184"/>
      <c r="E5" s="367"/>
      <c r="F5" s="367"/>
      <c r="G5" s="367"/>
      <c r="H5" s="240" t="s">
        <v>7</v>
      </c>
      <c r="I5" s="241" t="str">
        <f>+'Procedures &amp; Inputs'!B31</f>
        <v>Projected Test Year 2 Ended</v>
      </c>
      <c r="J5" s="239"/>
      <c r="K5" s="238">
        <f>+'Procedures &amp; Inputs'!F31</f>
        <v>46387</v>
      </c>
    </row>
    <row r="6" spans="1:15">
      <c r="A6" s="106"/>
      <c r="E6" s="367"/>
      <c r="F6" s="367"/>
      <c r="G6" s="367"/>
      <c r="H6" s="240" t="s">
        <v>7</v>
      </c>
      <c r="I6" s="241" t="str">
        <f>+'Procedures &amp; Inputs'!B32</f>
        <v>Projected Test Year 1 Ended</v>
      </c>
      <c r="J6" s="239"/>
      <c r="K6" s="238">
        <f>+'Procedures &amp; Inputs'!F32</f>
        <v>46022</v>
      </c>
    </row>
    <row r="7" spans="1:15">
      <c r="A7" s="238" t="str">
        <f>+'Procedures &amp; Inputs'!B27</f>
        <v>DOCKET NO.:  20240025-EI</v>
      </c>
      <c r="B7" s="239"/>
      <c r="E7" s="367"/>
      <c r="F7" s="367"/>
      <c r="G7" s="367"/>
      <c r="H7" s="240" t="s">
        <v>7</v>
      </c>
      <c r="I7" s="241" t="str">
        <f>+'Procedures &amp; Inputs'!B33</f>
        <v xml:space="preserve">Prior Year  Ended </v>
      </c>
      <c r="J7" s="239"/>
      <c r="K7" s="238">
        <f>+'Procedures &amp; Inputs'!F33</f>
        <v>45657</v>
      </c>
      <c r="O7" s="275"/>
    </row>
    <row r="8" spans="1:15">
      <c r="B8" s="144"/>
      <c r="D8" s="8"/>
      <c r="F8" s="78"/>
      <c r="G8" s="78"/>
      <c r="H8" s="240" t="s">
        <v>7</v>
      </c>
      <c r="I8" s="241" t="str">
        <f>+'Procedures &amp; Inputs'!B34</f>
        <v>Historical Year Ended</v>
      </c>
      <c r="J8" s="238"/>
      <c r="K8" s="238">
        <f>+'Procedures &amp; Inputs'!F34</f>
        <v>45291</v>
      </c>
    </row>
    <row r="9" spans="1:15">
      <c r="D9" s="8"/>
      <c r="F9" s="78"/>
      <c r="G9" s="78"/>
      <c r="H9" s="240"/>
      <c r="I9" s="368" t="str">
        <f>+'Procedures &amp; Inputs'!B36</f>
        <v>Witness:  O'Hara, Buck, R. Anderson, Scott, Lloyd, Quick, Borsch</v>
      </c>
      <c r="J9" s="368"/>
      <c r="K9" s="368"/>
    </row>
    <row r="10" spans="1:15">
      <c r="D10" s="8"/>
      <c r="F10" s="78"/>
      <c r="G10" s="78"/>
      <c r="H10" s="240"/>
      <c r="I10" s="368"/>
      <c r="J10" s="368"/>
      <c r="K10" s="368"/>
    </row>
    <row r="11" spans="1:15" s="11" customFormat="1">
      <c r="A11" s="9"/>
      <c r="B11" s="9"/>
      <c r="C11" s="9"/>
      <c r="D11" s="9"/>
      <c r="E11" s="9"/>
      <c r="F11" s="9"/>
      <c r="G11" s="10"/>
      <c r="H11" s="104"/>
      <c r="I11" s="104"/>
      <c r="J11" s="7"/>
      <c r="K11" s="31"/>
    </row>
    <row r="12" spans="1:15" s="11" customFormat="1">
      <c r="A12" s="79"/>
      <c r="B12" s="185">
        <v>-1</v>
      </c>
      <c r="C12" s="42"/>
      <c r="D12" s="42"/>
      <c r="E12" s="186">
        <f>+B12-1</f>
        <v>-2</v>
      </c>
      <c r="F12" s="186">
        <f>+E12-1</f>
        <v>-3</v>
      </c>
      <c r="G12" s="186">
        <f t="shared" ref="G12:K12" si="0">+F12-1</f>
        <v>-4</v>
      </c>
      <c r="H12" s="186">
        <f t="shared" si="0"/>
        <v>-5</v>
      </c>
      <c r="I12" s="186">
        <f t="shared" si="0"/>
        <v>-6</v>
      </c>
      <c r="J12" s="186">
        <f t="shared" si="0"/>
        <v>-7</v>
      </c>
      <c r="K12" s="186">
        <f t="shared" si="0"/>
        <v>-8</v>
      </c>
    </row>
    <row r="13" spans="1:15" s="11" customFormat="1">
      <c r="A13" s="13" t="s">
        <v>13</v>
      </c>
      <c r="B13" s="13"/>
      <c r="C13" s="13"/>
      <c r="D13" s="14"/>
      <c r="E13" s="13">
        <v>2021</v>
      </c>
      <c r="F13" s="13">
        <v>2022</v>
      </c>
      <c r="G13" s="13">
        <v>2023</v>
      </c>
      <c r="H13" s="13">
        <v>2024</v>
      </c>
      <c r="I13" s="13">
        <v>2025</v>
      </c>
      <c r="J13" s="13">
        <v>2026</v>
      </c>
      <c r="K13" s="13">
        <v>2027</v>
      </c>
    </row>
    <row r="14" spans="1:15" s="11" customFormat="1">
      <c r="A14" s="15" t="s">
        <v>14</v>
      </c>
      <c r="B14" s="16" t="s">
        <v>15</v>
      </c>
      <c r="C14" s="16"/>
      <c r="D14" s="10"/>
      <c r="E14" s="17" t="s">
        <v>16</v>
      </c>
      <c r="F14" s="17" t="s">
        <v>16</v>
      </c>
      <c r="G14" s="17" t="s">
        <v>16</v>
      </c>
      <c r="H14" s="17" t="s">
        <v>16</v>
      </c>
      <c r="I14" s="17" t="s">
        <v>16</v>
      </c>
      <c r="J14" s="17" t="s">
        <v>16</v>
      </c>
      <c r="K14" s="17" t="s">
        <v>16</v>
      </c>
    </row>
    <row r="15" spans="1:15" s="11" customFormat="1">
      <c r="A15" s="18">
        <v>1</v>
      </c>
      <c r="B15" s="19" t="s">
        <v>17</v>
      </c>
      <c r="C15" s="19"/>
      <c r="D15" s="20"/>
      <c r="E15" s="21"/>
      <c r="F15" s="21"/>
      <c r="G15" s="21"/>
      <c r="H15" s="21"/>
      <c r="I15" s="21"/>
      <c r="J15" s="21"/>
      <c r="K15" s="21"/>
    </row>
    <row r="16" spans="1:15" s="11" customFormat="1">
      <c r="A16" s="18">
        <f t="shared" ref="A16:A50" si="1">A15+1</f>
        <v>2</v>
      </c>
      <c r="B16" s="32" t="s">
        <v>18</v>
      </c>
      <c r="C16" s="32" t="s">
        <v>19</v>
      </c>
      <c r="D16" s="22"/>
      <c r="E16" s="355">
        <f>(VLOOKUP($C16,'MFR C-9 Copy'!$B$15:$T$36,MATCH(E$13,'MFR C-9 Copy'!$15:$15,0)-1,FALSE)*1000)/E43</f>
        <v>78.097712211761959</v>
      </c>
      <c r="F16" s="355">
        <f>(VLOOKUP($C16,'MFR C-9 Copy'!$B$15:$T$36,MATCH(F$13,'MFR C-9 Copy'!$15:$15,0)-1,FALSE)*1000)/F43</f>
        <v>90.35343876241366</v>
      </c>
      <c r="G16" s="355">
        <f>(VLOOKUP($C16,'MFR C-9 Copy'!$B$15:$T$36,MATCH(G$13,'MFR C-9 Copy'!$15:$15,0)-1,FALSE)*1000)/G43</f>
        <v>79.940681013691048</v>
      </c>
      <c r="H16" s="355">
        <f>(VLOOKUP($C16,'MFR C-9 Copy'!$B$15:$T$36,MATCH(H$13,'MFR C-9 Copy'!$15:$15,0)-1,FALSE)*1000)/H43</f>
        <v>83.349349949132673</v>
      </c>
      <c r="I16" s="355">
        <f>(VLOOKUP($C16,'MFR C-9 Copy'!$B$15:$T$36,MATCH(I$13,'MFR C-9 Copy'!$15:$15,0)-1,FALSE)*1000)/I43</f>
        <v>90.355328656581818</v>
      </c>
      <c r="J16" s="355">
        <f>(VLOOKUP($C16,'MFR C-9 Copy'!$B$15:$T$36,MATCH(J$13,'MFR C-9 Copy'!$15:$15,0)-1,FALSE)*1000)/J43</f>
        <v>91.189224852311909</v>
      </c>
      <c r="K16" s="355">
        <f>(VLOOKUP($C16,'MFR C-9 Copy'!$B$15:$T$36,MATCH(K$13,'MFR C-9 Copy'!$15:$15,0)-1,FALSE)*1000)/K43</f>
        <v>91.456702980994365</v>
      </c>
      <c r="N16" s="269"/>
    </row>
    <row r="17" spans="1:16" s="11" customFormat="1">
      <c r="A17" s="18">
        <f t="shared" si="1"/>
        <v>3</v>
      </c>
      <c r="B17" s="32" t="s">
        <v>20</v>
      </c>
      <c r="C17" s="32" t="s">
        <v>21</v>
      </c>
      <c r="D17" s="22"/>
      <c r="E17" s="355">
        <f>(VLOOKUP($C17,'MFR C-9 Copy'!$B$15:$T$36,MATCH(E$13,'MFR C-9 Copy'!$15:$15,0)-1,FALSE)*1000)/E43</f>
        <v>22.845648405671199</v>
      </c>
      <c r="F17" s="355">
        <f>(VLOOKUP($C17,'MFR C-9 Copy'!$B$15:$T$36,MATCH(F$13,'MFR C-9 Copy'!$15:$15,0)-1,FALSE)*1000)/F43</f>
        <v>18.225234315872353</v>
      </c>
      <c r="G17" s="355">
        <f>(VLOOKUP($C17,'MFR C-9 Copy'!$B$15:$T$36,MATCH(G$13,'MFR C-9 Copy'!$15:$15,0)-1,FALSE)*1000)/G43</f>
        <v>15.049826670182524</v>
      </c>
      <c r="H17" s="355">
        <f>(VLOOKUP($C17,'MFR C-9 Copy'!$B$15:$T$36,MATCH(H$13,'MFR C-9 Copy'!$15:$15,0)-1,FALSE)*1000)/H43</f>
        <v>19.851661511456207</v>
      </c>
      <c r="I17" s="355">
        <f>(VLOOKUP($C17,'MFR C-9 Copy'!$B$15:$T$36,MATCH(I$13,'MFR C-9 Copy'!$15:$15,0)-1,FALSE)*1000)/I43</f>
        <v>15.500327805840939</v>
      </c>
      <c r="J17" s="355">
        <f>(VLOOKUP($C17,'MFR C-9 Copy'!$B$15:$T$36,MATCH(J$13,'MFR C-9 Copy'!$15:$15,0)-1,FALSE)*1000)/J43</f>
        <v>15.774775638918086</v>
      </c>
      <c r="K17" s="355">
        <f>(VLOOKUP($C17,'MFR C-9 Copy'!$B$15:$T$36,MATCH(K$13,'MFR C-9 Copy'!$15:$15,0)-1,FALSE)*1000)/K43</f>
        <v>16.05624830512269</v>
      </c>
    </row>
    <row r="18" spans="1:16" s="11" customFormat="1">
      <c r="A18" s="18">
        <f t="shared" si="1"/>
        <v>4</v>
      </c>
      <c r="B18" s="33" t="s">
        <v>22</v>
      </c>
      <c r="C18" s="33" t="s">
        <v>23</v>
      </c>
      <c r="D18" s="22"/>
      <c r="E18" s="355">
        <f>(VLOOKUP($C18,'MFR C-9 Copy'!$B$15:$T$36,MATCH(E$13,'MFR C-9 Copy'!$15:$15,0)-1,FALSE)*1000)/E43</f>
        <v>76.857849565519942</v>
      </c>
      <c r="F18" s="355">
        <f>(VLOOKUP($C18,'MFR C-9 Copy'!$B$15:$T$36,MATCH(F$13,'MFR C-9 Copy'!$15:$15,0)-1,FALSE)*1000)/F43</f>
        <v>51.99075047606042</v>
      </c>
      <c r="G18" s="355">
        <f>(VLOOKUP($C18,'MFR C-9 Copy'!$B$15:$T$36,MATCH(G$13,'MFR C-9 Copy'!$15:$15,0)-1,FALSE)*1000)/G43</f>
        <v>43.479453428058768</v>
      </c>
      <c r="H18" s="355">
        <f>(VLOOKUP($C18,'MFR C-9 Copy'!$B$15:$T$36,MATCH(H$13,'MFR C-9 Copy'!$15:$15,0)-1,FALSE)*1000)/H43</f>
        <v>48.351425996296818</v>
      </c>
      <c r="I18" s="355">
        <f>(VLOOKUP($C18,'MFR C-9 Copy'!$B$15:$T$36,MATCH(I$13,'MFR C-9 Copy'!$15:$15,0)-1,FALSE)*1000)/I43</f>
        <v>47.443844044339684</v>
      </c>
      <c r="J18" s="355">
        <f>(VLOOKUP($C18,'MFR C-9 Copy'!$B$15:$T$36,MATCH(J$13,'MFR C-9 Copy'!$15:$15,0)-1,FALSE)*1000)/J43</f>
        <v>48.133931821999411</v>
      </c>
      <c r="K18" s="355">
        <f>(VLOOKUP($C18,'MFR C-9 Copy'!$B$15:$T$36,MATCH(K$13,'MFR C-9 Copy'!$15:$15,0)-1,FALSE)*1000)/K43</f>
        <v>49.595880896931661</v>
      </c>
    </row>
    <row r="19" spans="1:16" s="11" customFormat="1">
      <c r="A19" s="18">
        <f>A18+1</f>
        <v>5</v>
      </c>
      <c r="B19" s="33" t="s">
        <v>24</v>
      </c>
      <c r="C19" s="33" t="s">
        <v>25</v>
      </c>
      <c r="D19" s="24"/>
      <c r="E19" s="355">
        <f>(VLOOKUP($C19,'MFR C-9 Copy'!$B$15:$T$36,MATCH(E$13,'MFR C-9 Copy'!$15:$15,0)-1,FALSE)*1000)/E43</f>
        <v>30.734700043025985</v>
      </c>
      <c r="F19" s="355">
        <f>(VLOOKUP($C19,'MFR C-9 Copy'!$B$15:$T$36,MATCH(F$13,'MFR C-9 Copy'!$15:$15,0)-1,FALSE)*1000)/F43</f>
        <v>57.489899650966628</v>
      </c>
      <c r="G19" s="355">
        <f>(VLOOKUP($C19,'MFR C-9 Copy'!$B$15:$T$36,MATCH(G$13,'MFR C-9 Copy'!$15:$15,0)-1,FALSE)*1000)/G43</f>
        <v>47.452543383261762</v>
      </c>
      <c r="H19" s="355">
        <f>(VLOOKUP($C19,'MFR C-9 Copy'!$B$15:$T$36,MATCH(H$13,'MFR C-9 Copy'!$15:$15,0)-1,FALSE)*1000)/H43</f>
        <v>36.953399569999725</v>
      </c>
      <c r="I19" s="355">
        <f>(VLOOKUP($C19,'MFR C-9 Copy'!$B$15:$T$36,MATCH(I$13,'MFR C-9 Copy'!$15:$15,0)-1,FALSE)*1000)/I43</f>
        <v>38.263597605759735</v>
      </c>
      <c r="J19" s="355">
        <f>(VLOOKUP($C19,'MFR C-9 Copy'!$B$15:$T$36,MATCH(J$13,'MFR C-9 Copy'!$15:$15,0)-1,FALSE)*1000)/J43</f>
        <v>39.498296456433479</v>
      </c>
      <c r="K19" s="355">
        <f>(VLOOKUP($C19,'MFR C-9 Copy'!$B$15:$T$36,MATCH(K$13,'MFR C-9 Copy'!$15:$15,0)-1,FALSE)*1000)/K43</f>
        <v>40.824704170580752</v>
      </c>
    </row>
    <row r="20" spans="1:16" s="11" customFormat="1">
      <c r="A20" s="18">
        <f t="shared" si="1"/>
        <v>6</v>
      </c>
      <c r="B20" s="33" t="s">
        <v>26</v>
      </c>
      <c r="C20" s="33" t="s">
        <v>26</v>
      </c>
      <c r="D20" s="25"/>
      <c r="E20" s="355">
        <f>(VLOOKUP($C20,'MFR C-9 Copy'!$B$15:$T$36,MATCH(E$13,'MFR C-9 Copy'!$15:$15,0)-1,FALSE)*1000)/E43</f>
        <v>6.4930360697720868</v>
      </c>
      <c r="F20" s="355">
        <f>(VLOOKUP($C20,'MFR C-9 Copy'!$B$15:$T$36,MATCH(F$13,'MFR C-9 Copy'!$15:$15,0)-1,FALSE)*1000)/F43</f>
        <v>8.7371857057204316</v>
      </c>
      <c r="G20" s="355">
        <f>(VLOOKUP($C20,'MFR C-9 Copy'!$B$15:$T$36,MATCH(G$13,'MFR C-9 Copy'!$15:$15,0)-1,FALSE)*1000)/G43</f>
        <v>11.920742851510482</v>
      </c>
      <c r="H20" s="355">
        <f>(VLOOKUP($C20,'MFR C-9 Copy'!$B$15:$T$36,MATCH(H$13,'MFR C-9 Copy'!$15:$15,0)-1,FALSE)*1000)/H43</f>
        <v>9.6771864333480853</v>
      </c>
      <c r="I20" s="355">
        <f>(VLOOKUP($C20,'MFR C-9 Copy'!$B$15:$T$36,MATCH(I$13,'MFR C-9 Copy'!$15:$15,0)-1,FALSE)*1000)/I43</f>
        <v>10.23689367058763</v>
      </c>
      <c r="J20" s="355">
        <f>(VLOOKUP($C20,'MFR C-9 Copy'!$B$15:$T$36,MATCH(J$13,'MFR C-9 Copy'!$15:$15,0)-1,FALSE)*1000)/J43</f>
        <v>9.2645609292257927</v>
      </c>
      <c r="K20" s="355">
        <f>(VLOOKUP($C20,'MFR C-9 Copy'!$B$15:$T$36,MATCH(K$13,'MFR C-9 Copy'!$15:$15,0)-1,FALSE)*1000)/K43</f>
        <v>9.6672444009952976</v>
      </c>
    </row>
    <row r="21" spans="1:16" s="11" customFormat="1">
      <c r="A21" s="18">
        <f t="shared" si="1"/>
        <v>7</v>
      </c>
      <c r="B21" s="34" t="s">
        <v>7901</v>
      </c>
      <c r="C21" s="34" t="s">
        <v>27</v>
      </c>
      <c r="D21" s="20"/>
      <c r="E21" s="355">
        <f>(VLOOKUP($C21,'MFR C-9 Copy'!$B$15:$T$36,MATCH(E$13,'MFR C-9 Copy'!$15:$15,0)-1,FALSE)*1000)/E43</f>
        <v>123.25715166452913</v>
      </c>
      <c r="F21" s="355">
        <f>(VLOOKUP($C21,'MFR C-9 Copy'!$B$15:$T$36,MATCH(F$13,'MFR C-9 Copy'!$15:$15,0)-1,FALSE)*1000)/F43</f>
        <v>120.94211597405766</v>
      </c>
      <c r="G21" s="355">
        <f>(VLOOKUP($C21,'MFR C-9 Copy'!$B$15:$T$36,MATCH(G$13,'MFR C-9 Copy'!$15:$15,0)-1,FALSE)*1000)/G43</f>
        <v>107.01148453952898</v>
      </c>
      <c r="H21" s="355">
        <f>(VLOOKUP($C21,'MFR C-9 Copy'!$B$15:$T$36,MATCH(H$13,'MFR C-9 Copy'!$15:$15,0)-1,FALSE)*1000)/H43</f>
        <v>98.339920204049463</v>
      </c>
      <c r="I21" s="355">
        <f>(VLOOKUP($C21,'MFR C-9 Copy'!$B$15:$T$36,MATCH(I$13,'MFR C-9 Copy'!$15:$15,0)-1,FALSE)*1000)/I43</f>
        <v>105.53333204700303</v>
      </c>
      <c r="J21" s="355">
        <f>(VLOOKUP($C21,'MFR C-9 Copy'!$B$15:$T$36,MATCH(J$13,'MFR C-9 Copy'!$15:$15,0)-1,FALSE)*1000)/J43</f>
        <v>111.46021697565205</v>
      </c>
      <c r="K21" s="355">
        <f>(VLOOKUP($C21,'MFR C-9 Copy'!$B$15:$T$36,MATCH(K$13,'MFR C-9 Copy'!$15:$15,0)-1,FALSE)*1000)/K43</f>
        <v>122.06929570694604</v>
      </c>
    </row>
    <row r="22" spans="1:16" s="11" customFormat="1">
      <c r="A22" s="18">
        <f t="shared" si="1"/>
        <v>8</v>
      </c>
      <c r="B22" s="23" t="s">
        <v>28</v>
      </c>
      <c r="C22" s="23"/>
      <c r="D22" s="22"/>
      <c r="E22" s="356">
        <f>SUM(E16:E21)</f>
        <v>338.2860979602803</v>
      </c>
      <c r="F22" s="356">
        <f>SUM(F16:F21)</f>
        <v>347.73862488509116</v>
      </c>
      <c r="G22" s="356">
        <f>SUM(G16:G21)</f>
        <v>304.85473188623359</v>
      </c>
      <c r="H22" s="356">
        <f>SUM(H16:H21)</f>
        <v>296.52294366428299</v>
      </c>
      <c r="I22" s="356">
        <f t="shared" ref="I22:K22" si="2">SUM(I16:I21)</f>
        <v>307.33332383011282</v>
      </c>
      <c r="J22" s="356">
        <f t="shared" si="2"/>
        <v>315.32100667454074</v>
      </c>
      <c r="K22" s="356">
        <f t="shared" si="2"/>
        <v>329.67007646157083</v>
      </c>
    </row>
    <row r="23" spans="1:16" s="11" customFormat="1">
      <c r="A23" s="18">
        <f t="shared" si="1"/>
        <v>9</v>
      </c>
      <c r="B23" s="23"/>
      <c r="C23" s="23"/>
      <c r="D23" s="22"/>
      <c r="E23" s="264"/>
      <c r="F23" s="265"/>
      <c r="G23" s="265"/>
      <c r="H23" s="266"/>
      <c r="I23" s="266"/>
      <c r="J23" s="265"/>
      <c r="K23" s="266"/>
    </row>
    <row r="24" spans="1:16" s="11" customFormat="1">
      <c r="A24" s="18">
        <f t="shared" si="1"/>
        <v>10</v>
      </c>
      <c r="B24" s="23" t="s">
        <v>29</v>
      </c>
      <c r="C24" s="23"/>
      <c r="D24" s="22"/>
      <c r="E24" s="264"/>
      <c r="F24" s="265"/>
      <c r="G24" s="265"/>
      <c r="H24" s="365"/>
      <c r="I24" s="365"/>
      <c r="J24" s="365"/>
      <c r="K24" s="365"/>
      <c r="N24" s="36"/>
    </row>
    <row r="25" spans="1:16" s="11" customFormat="1">
      <c r="A25" s="18">
        <f t="shared" si="1"/>
        <v>11</v>
      </c>
      <c r="B25" s="34" t="s">
        <v>30</v>
      </c>
      <c r="C25" s="34"/>
      <c r="D25" s="26"/>
      <c r="E25" s="359">
        <f>VLOOKUP(E$13,'CPI-Annual'!$A:$D,2,FALSE)</f>
        <v>270.96816769369246</v>
      </c>
      <c r="F25" s="359">
        <f>VLOOKUP(F$13,'CPI-Annual'!$A:$D,2,FALSE)</f>
        <v>292.62264464949016</v>
      </c>
      <c r="G25" s="359">
        <f>VLOOKUP(G$13,'CPI-Annual'!$A:$D,2,FALSE)</f>
        <v>304.11697337952825</v>
      </c>
      <c r="H25" s="359">
        <f>VLOOKUP(H$13,'CPI-Annual'!$A:$D,2,FALSE)</f>
        <v>311.86124978221778</v>
      </c>
      <c r="I25" s="359">
        <f>VLOOKUP(I$13,'CPI-Annual'!$A:$D,2,FALSE)</f>
        <v>318.99439910274504</v>
      </c>
      <c r="J25" s="359">
        <f>VLOOKUP(J$13,'CPI-Annual'!$A:$D,2,FALSE)</f>
        <v>326.19555794148766</v>
      </c>
      <c r="K25" s="359">
        <f>VLOOKUP(K$13,'CPI-Annual'!$A:$D,2,FALSE)</f>
        <v>332.72673441446665</v>
      </c>
      <c r="N25" s="36"/>
      <c r="O25" s="59"/>
    </row>
    <row r="26" spans="1:16" s="11" customFormat="1">
      <c r="A26" s="18">
        <f t="shared" si="1"/>
        <v>12</v>
      </c>
      <c r="B26" s="33" t="s">
        <v>31</v>
      </c>
      <c r="C26" s="33"/>
      <c r="D26" s="25"/>
      <c r="E26" s="270">
        <f>E43</f>
        <v>1943012</v>
      </c>
      <c r="F26" s="270">
        <f>F43</f>
        <v>1933053</v>
      </c>
      <c r="G26" s="270">
        <f t="shared" ref="G26:K26" si="3">G43</f>
        <v>1968213</v>
      </c>
      <c r="H26" s="270">
        <f t="shared" si="3"/>
        <v>2000873.951970092</v>
      </c>
      <c r="I26" s="270">
        <f t="shared" si="3"/>
        <v>2035324.3372189682</v>
      </c>
      <c r="J26" s="270">
        <f t="shared" si="3"/>
        <v>2069775.4771261695</v>
      </c>
      <c r="K26" s="270">
        <f t="shared" si="3"/>
        <v>2103659.5479358374</v>
      </c>
      <c r="N26" s="36"/>
    </row>
    <row r="27" spans="1:16">
      <c r="A27" s="18">
        <f t="shared" si="1"/>
        <v>13</v>
      </c>
      <c r="B27" s="33" t="s">
        <v>32</v>
      </c>
      <c r="C27" s="33"/>
      <c r="D27" s="21"/>
      <c r="E27" s="271" t="s">
        <v>33</v>
      </c>
      <c r="F27" s="272">
        <f>(+F25-E25)/E25</f>
        <v>7.9915206055776705E-2</v>
      </c>
      <c r="G27" s="272">
        <f t="shared" ref="G27:K27" si="4">(+G25-F25)/F25</f>
        <v>3.9280380176340252E-2</v>
      </c>
      <c r="H27" s="272">
        <f t="shared" si="4"/>
        <v>2.5464795064315357E-2</v>
      </c>
      <c r="I27" s="272">
        <f t="shared" si="4"/>
        <v>2.2872829905955124E-2</v>
      </c>
      <c r="J27" s="272">
        <f t="shared" si="4"/>
        <v>2.2574561995438686E-2</v>
      </c>
      <c r="K27" s="272">
        <f t="shared" si="4"/>
        <v>2.0022272878867757E-2</v>
      </c>
      <c r="N27" s="37"/>
      <c r="O27" s="11"/>
      <c r="P27" s="11"/>
    </row>
    <row r="28" spans="1:16">
      <c r="A28" s="18">
        <f t="shared" si="1"/>
        <v>14</v>
      </c>
      <c r="B28" s="34" t="s">
        <v>34</v>
      </c>
      <c r="C28" s="34"/>
      <c r="D28" s="20"/>
      <c r="E28" s="271" t="s">
        <v>33</v>
      </c>
      <c r="F28" s="272">
        <f>(+F26-E26)/E26</f>
        <v>-5.1255473460791803E-3</v>
      </c>
      <c r="G28" s="272">
        <f t="shared" ref="G28:K28" si="5">(+G26-F26)/F26</f>
        <v>1.8188844278972174E-2</v>
      </c>
      <c r="H28" s="272">
        <f t="shared" si="5"/>
        <v>1.6594216159578269E-2</v>
      </c>
      <c r="I28" s="272">
        <f t="shared" si="5"/>
        <v>1.7217668916603059E-2</v>
      </c>
      <c r="J28" s="272">
        <f t="shared" si="5"/>
        <v>1.6926609325703206E-2</v>
      </c>
      <c r="K28" s="272">
        <f t="shared" si="5"/>
        <v>1.6370892004535245E-2</v>
      </c>
    </row>
    <row r="29" spans="1:16">
      <c r="A29" s="18">
        <f t="shared" si="1"/>
        <v>15</v>
      </c>
      <c r="B29" s="33" t="s">
        <v>35</v>
      </c>
      <c r="C29" s="33"/>
      <c r="D29" s="22"/>
      <c r="E29" s="271" t="s">
        <v>33</v>
      </c>
      <c r="F29" s="273">
        <f>+(F27*F28)+1</f>
        <v>0.99959039082768941</v>
      </c>
      <c r="G29" s="273">
        <f t="shared" ref="G29:K29" si="6">+(G27*G28)+1</f>
        <v>1.0007144647182462</v>
      </c>
      <c r="H29" s="273">
        <f t="shared" si="6"/>
        <v>1.0004225683137566</v>
      </c>
      <c r="I29" s="273">
        <f t="shared" si="6"/>
        <v>1.0003938168125066</v>
      </c>
      <c r="J29" s="273">
        <f t="shared" si="6"/>
        <v>1.0003821107915956</v>
      </c>
      <c r="K29" s="273">
        <f t="shared" si="6"/>
        <v>1.0003277824669852</v>
      </c>
      <c r="N29" s="37"/>
      <c r="P29" s="37"/>
    </row>
    <row r="30" spans="1:16">
      <c r="A30" s="18">
        <f t="shared" si="1"/>
        <v>16</v>
      </c>
      <c r="B30" s="33" t="s">
        <v>36</v>
      </c>
      <c r="C30" s="33"/>
      <c r="D30" s="22"/>
      <c r="E30" s="271" t="s">
        <v>33</v>
      </c>
      <c r="F30" s="270">
        <f>+F26-E26</f>
        <v>-9959</v>
      </c>
      <c r="G30" s="270">
        <f>+G26-F26</f>
        <v>35160</v>
      </c>
      <c r="H30" s="270">
        <f t="shared" ref="H30:K30" si="7">+H26-G26</f>
        <v>32660.951970092021</v>
      </c>
      <c r="I30" s="270">
        <f t="shared" si="7"/>
        <v>34450.385248876177</v>
      </c>
      <c r="J30" s="270">
        <f t="shared" si="7"/>
        <v>34451.139907201286</v>
      </c>
      <c r="K30" s="270">
        <f t="shared" si="7"/>
        <v>33884.07080966793</v>
      </c>
    </row>
    <row r="31" spans="1:16">
      <c r="A31" s="18">
        <f t="shared" si="1"/>
        <v>17</v>
      </c>
      <c r="B31" s="23"/>
      <c r="C31" s="23"/>
      <c r="D31" s="22"/>
      <c r="E31" s="264"/>
      <c r="F31" s="265"/>
      <c r="G31" s="265"/>
      <c r="H31" s="239"/>
      <c r="I31" s="239"/>
      <c r="J31" s="265"/>
      <c r="K31" s="239"/>
    </row>
    <row r="32" spans="1:16">
      <c r="A32" s="18">
        <f t="shared" si="1"/>
        <v>18</v>
      </c>
      <c r="B32" s="23" t="s">
        <v>37</v>
      </c>
      <c r="C32" s="23"/>
      <c r="D32" s="26"/>
      <c r="E32" s="265"/>
      <c r="F32" s="265"/>
      <c r="G32" s="265"/>
      <c r="H32" s="239"/>
      <c r="I32" s="239"/>
      <c r="J32" s="265"/>
      <c r="K32" s="239"/>
    </row>
    <row r="33" spans="1:18">
      <c r="A33" s="18">
        <f t="shared" si="1"/>
        <v>19</v>
      </c>
      <c r="B33" s="19" t="s">
        <v>7877</v>
      </c>
      <c r="C33" s="19"/>
      <c r="D33" s="25"/>
      <c r="E33" s="357">
        <f>VLOOKUP(E$13,'Revenue and O&amp;M per KWH'!$A$16:$M$22,13,FALSE)</f>
        <v>3.4991420001720196E-2</v>
      </c>
      <c r="F33" s="357">
        <f>VLOOKUP(F$13,'Revenue and O&amp;M per KWH'!$A$16:$M$22,13,FALSE)</f>
        <v>3.3238836881629777E-2</v>
      </c>
      <c r="G33" s="357">
        <f>VLOOKUP(G$13,'Revenue and O&amp;M per KWH'!$A$16:$M$22,13,FALSE)</f>
        <v>3.8929307144858469E-2</v>
      </c>
      <c r="H33" s="357">
        <f>VLOOKUP(H$13,'Revenue and O&amp;M per KWH'!$A$16:$M$22,13,FALSE)</f>
        <v>3.1864212337495257E-2</v>
      </c>
      <c r="I33" s="357">
        <f>VLOOKUP(I$13,'Revenue and O&amp;M per KWH'!$A$16:$M$22,13,FALSE)</f>
        <v>2.4348911131747215E-2</v>
      </c>
      <c r="J33" s="357">
        <f>VLOOKUP(J$13,'Revenue and O&amp;M per KWH'!$A$16:$M$22,13,FALSE)</f>
        <v>2.2711886020054022E-2</v>
      </c>
      <c r="K33" s="357">
        <f>VLOOKUP(K$13,'Revenue and O&amp;M per KWH'!$A$16:$M$22,13,FALSE)</f>
        <v>2.2642151063942309E-2</v>
      </c>
      <c r="N33" s="81"/>
    </row>
    <row r="34" spans="1:18">
      <c r="A34" s="18">
        <f t="shared" si="1"/>
        <v>20</v>
      </c>
      <c r="B34" s="19" t="s">
        <v>7902</v>
      </c>
      <c r="C34" s="19"/>
      <c r="D34" s="26"/>
      <c r="E34" s="358">
        <f>VLOOKUP(E13,'Capital Cost '!$A$5:$M$12,13,FALSE)</f>
        <v>1332.4749114040976</v>
      </c>
      <c r="F34" s="358">
        <f>VLOOKUP(F13,'Capital Cost '!$A$5:$M$12,13,FALSE)</f>
        <v>1440.3081194487256</v>
      </c>
      <c r="G34" s="358">
        <f>VLOOKUP(G13,'Capital Cost '!$A$5:$M$12,13,FALSE)</f>
        <v>1507.1100871020408</v>
      </c>
      <c r="H34" s="358">
        <f>VLOOKUP(H13,'Capital Cost '!$A$5:$M$12,13,FALSE)</f>
        <v>1758.7788200048462</v>
      </c>
      <c r="I34" s="358">
        <f>VLOOKUP(I13,'Capital Cost '!$A$5:$M$12,13,FALSE)</f>
        <v>1923.3196668477781</v>
      </c>
      <c r="J34" s="358">
        <f>VLOOKUP(J13,'Capital Cost '!$A$5:$M$12,13,FALSE)</f>
        <v>1920.0623453883477</v>
      </c>
      <c r="K34" s="358">
        <f>VLOOKUP(K13,'Capital Cost '!$A$5:$M$12,13,FALSE)</f>
        <v>2072.8762671616196</v>
      </c>
      <c r="N34" s="81"/>
      <c r="O34" s="23"/>
    </row>
    <row r="35" spans="1:18">
      <c r="A35" s="18">
        <f t="shared" si="1"/>
        <v>21</v>
      </c>
      <c r="B35" s="19" t="s">
        <v>39</v>
      </c>
      <c r="C35" s="19"/>
      <c r="D35" s="24"/>
      <c r="E35" s="357">
        <f>VLOOKUP(E13,'Revenue and O&amp;M per KWH'!$A$5:$M$12,13,FALSE)</f>
        <v>0.12882096745769855</v>
      </c>
      <c r="F35" s="357">
        <f>VLOOKUP(F13,'Revenue and O&amp;M per KWH'!$A$5:$M$12,13,FALSE)</f>
        <v>0.15314072609546814</v>
      </c>
      <c r="G35" s="357">
        <f>VLOOKUP(G13,'Revenue and O&amp;M per KWH'!$A$5:$M$12,13,FALSE)</f>
        <v>0.16898799646117404</v>
      </c>
      <c r="H35" s="357">
        <f>VLOOKUP(H13,'Revenue and O&amp;M per KWH'!$A$5:$M$12,13,FALSE)</f>
        <v>0.17526999955301162</v>
      </c>
      <c r="I35" s="357">
        <f>VLOOKUP(I13,'Revenue and O&amp;M per KWH'!$A$5:$M$12,13,FALSE)</f>
        <v>0.14777015805939578</v>
      </c>
      <c r="J35" s="357">
        <f>VLOOKUP(J13,'Revenue and O&amp;M per KWH'!$A$5:$M$12,13,FALSE)</f>
        <v>0.14684635834697329</v>
      </c>
      <c r="K35" s="357">
        <f>VLOOKUP(K13,'Revenue and O&amp;M per KWH'!$A$5:$M$12,13,FALSE)</f>
        <v>0.14378481013774183</v>
      </c>
      <c r="N35" s="81"/>
    </row>
    <row r="36" spans="1:18">
      <c r="A36" s="18">
        <f t="shared" si="1"/>
        <v>22</v>
      </c>
      <c r="B36" s="19"/>
      <c r="C36" s="19"/>
      <c r="D36" s="28"/>
      <c r="E36" s="267"/>
      <c r="F36" s="267"/>
      <c r="G36" s="268"/>
      <c r="H36" s="239"/>
      <c r="I36" s="239"/>
      <c r="J36" s="268"/>
      <c r="K36" s="239"/>
    </row>
    <row r="37" spans="1:18">
      <c r="A37" s="18">
        <f t="shared" si="1"/>
        <v>23</v>
      </c>
      <c r="B37" s="19" t="s">
        <v>40</v>
      </c>
      <c r="C37" s="19"/>
      <c r="D37" s="29"/>
      <c r="E37" s="268"/>
      <c r="F37" s="268"/>
      <c r="G37" s="268"/>
      <c r="H37" s="239"/>
      <c r="I37" s="239"/>
      <c r="J37" s="268"/>
      <c r="K37" s="239"/>
    </row>
    <row r="38" spans="1:18">
      <c r="A38" s="18">
        <f t="shared" si="1"/>
        <v>24</v>
      </c>
      <c r="B38" s="19" t="s">
        <v>41</v>
      </c>
      <c r="C38" s="19"/>
      <c r="D38" s="30"/>
      <c r="E38" s="274">
        <f>+'2021 FF1 Snapshot'!AJ40</f>
        <v>1720307</v>
      </c>
      <c r="F38" s="274">
        <f>+'2022 FF1 Snapshot'!V27</f>
        <v>1719905</v>
      </c>
      <c r="G38" s="285">
        <f>+'2022_23 FF1'!R157</f>
        <v>1753585</v>
      </c>
      <c r="H38" s="285">
        <f>'KWH and Cust'!$N$11</f>
        <v>1783098.0060208903</v>
      </c>
      <c r="I38" s="285">
        <f>'KWH and Cust'!$N$12</f>
        <v>1815031.8724903194</v>
      </c>
      <c r="J38" s="285">
        <f>'KWH and Cust'!$N$13</f>
        <v>1846936.9756311448</v>
      </c>
      <c r="K38" s="285">
        <f>'KWH and Cust'!$N$14</f>
        <v>1878277.1891765362</v>
      </c>
      <c r="R38" s="180"/>
    </row>
    <row r="39" spans="1:18">
      <c r="A39" s="18">
        <f t="shared" si="1"/>
        <v>25</v>
      </c>
      <c r="B39" s="19" t="s">
        <v>42</v>
      </c>
      <c r="C39" s="19"/>
      <c r="D39" s="19"/>
      <c r="E39" s="274">
        <f>+'2021 FF1 Snapshot'!AJ41</f>
        <v>192614</v>
      </c>
      <c r="F39" s="274">
        <f>+'2022 FF1 Snapshot'!V28</f>
        <v>184453</v>
      </c>
      <c r="G39" s="285">
        <f>+'2022_23 FF1'!R158</f>
        <v>186521</v>
      </c>
      <c r="H39" s="285">
        <f>'KWH and Cust'!$S$11</f>
        <v>189269.93318363154</v>
      </c>
      <c r="I39" s="285">
        <f>'KWH and Cust'!$S$12</f>
        <v>191785.59655821367</v>
      </c>
      <c r="J39" s="285">
        <f>'KWH and Cust'!$S$13</f>
        <v>194324.49789027506</v>
      </c>
      <c r="K39" s="285">
        <f>'KWH and Cust'!$S$14</f>
        <v>196852.29351413433</v>
      </c>
      <c r="R39" s="208"/>
    </row>
    <row r="40" spans="1:18">
      <c r="A40" s="18">
        <f t="shared" si="1"/>
        <v>26</v>
      </c>
      <c r="B40" s="19" t="s">
        <v>43</v>
      </c>
      <c r="C40" s="19"/>
      <c r="D40" s="19"/>
      <c r="E40" s="274">
        <f>+'2021 FF1 Snapshot'!AJ42</f>
        <v>2154</v>
      </c>
      <c r="F40" s="274">
        <f>+'2022 FF1 Snapshot'!V29</f>
        <v>1868</v>
      </c>
      <c r="G40" s="285">
        <f>+'2022_23 FF1'!R159</f>
        <v>1773</v>
      </c>
      <c r="H40" s="285">
        <f>'KWH and Cust'!$X$11</f>
        <v>1781.7638536730699</v>
      </c>
      <c r="I40" s="285">
        <f>'KWH and Cust'!$X$12</f>
        <v>1747.6019507196968</v>
      </c>
      <c r="J40" s="285">
        <f>'KWH and Cust'!$X$13</f>
        <v>1727.407871889335</v>
      </c>
      <c r="K40" s="285">
        <f>'KWH and Cust'!$X$14</f>
        <v>1722.385830718182</v>
      </c>
      <c r="R40" s="208"/>
    </row>
    <row r="41" spans="1:18">
      <c r="A41" s="18">
        <f t="shared" si="1"/>
        <v>27</v>
      </c>
      <c r="B41" s="19" t="s">
        <v>44</v>
      </c>
      <c r="C41" s="19"/>
      <c r="D41" s="19"/>
      <c r="E41" s="274">
        <f>+'2021 FF1 Snapshot'!AJ43</f>
        <v>3035</v>
      </c>
      <c r="F41" s="274">
        <f>+'2022 FF1 Snapshot'!V30</f>
        <v>3737</v>
      </c>
      <c r="G41" s="285">
        <f>+'2022_23 FF1'!R160</f>
        <v>22658</v>
      </c>
      <c r="H41" s="285">
        <f>'KWH and Cust'!$AC$11</f>
        <v>3721.1688590142735</v>
      </c>
      <c r="I41" s="285">
        <f>'KWH and Cust'!$AC$12</f>
        <v>3706.7946237509491</v>
      </c>
      <c r="J41" s="285">
        <f>'KWH and Cust'!$AC$13</f>
        <v>3692.4333355841695</v>
      </c>
      <c r="K41" s="285">
        <f>'KWH and Cust'!$AC$14</f>
        <v>3678.3263184105476</v>
      </c>
      <c r="R41" s="208"/>
    </row>
    <row r="42" spans="1:18">
      <c r="A42" s="18">
        <f t="shared" si="1"/>
        <v>28</v>
      </c>
      <c r="B42" s="19" t="s">
        <v>45</v>
      </c>
      <c r="C42" s="19"/>
      <c r="D42" s="19"/>
      <c r="E42" s="274">
        <f>+'2021 FF1 Snapshot'!AJ44</f>
        <v>24902</v>
      </c>
      <c r="F42" s="274">
        <f>+'2022 FF1 Snapshot'!V31</f>
        <v>23090</v>
      </c>
      <c r="G42" s="285">
        <f>+'2022_23 FF1'!R161</f>
        <v>3676</v>
      </c>
      <c r="H42" s="285">
        <f>'KWH and Cust'!$AH$11</f>
        <v>23003.080052882582</v>
      </c>
      <c r="I42" s="285">
        <f>'KWH and Cust'!$AH$12</f>
        <v>23052.471595964467</v>
      </c>
      <c r="J42" s="285">
        <f>'KWH and Cust'!$AH$13</f>
        <v>23094.162397276054</v>
      </c>
      <c r="K42" s="285">
        <f>'KWH and Cust'!$AH$14</f>
        <v>23129.353096038361</v>
      </c>
      <c r="R42" s="208"/>
    </row>
    <row r="43" spans="1:18">
      <c r="A43" s="18">
        <f t="shared" si="1"/>
        <v>29</v>
      </c>
      <c r="B43" s="19" t="s">
        <v>46</v>
      </c>
      <c r="C43" s="19"/>
      <c r="D43" s="19"/>
      <c r="E43" s="274">
        <f>SUM(E38:E42)</f>
        <v>1943012</v>
      </c>
      <c r="F43" s="274">
        <f>SUM(F38:F42)</f>
        <v>1933053</v>
      </c>
      <c r="G43" s="274">
        <f>SUM(G38:G42)</f>
        <v>1968213</v>
      </c>
      <c r="H43" s="274">
        <f>SUM(H38:H42)</f>
        <v>2000873.951970092</v>
      </c>
      <c r="I43" s="274">
        <f t="shared" ref="I43:K43" si="8">SUM(I38:I42)</f>
        <v>2035324.3372189682</v>
      </c>
      <c r="J43" s="274">
        <f t="shared" si="8"/>
        <v>2069775.4771261695</v>
      </c>
      <c r="K43" s="274">
        <f t="shared" si="8"/>
        <v>2103659.5479358374</v>
      </c>
      <c r="R43" s="208"/>
    </row>
    <row r="44" spans="1:18">
      <c r="A44" s="18">
        <f t="shared" si="1"/>
        <v>30</v>
      </c>
      <c r="B44" s="19"/>
      <c r="C44" s="19"/>
      <c r="D44" s="19"/>
      <c r="E44" s="21"/>
      <c r="F44" s="21"/>
      <c r="G44" s="27"/>
      <c r="H44" s="27"/>
      <c r="I44" s="27"/>
      <c r="J44" s="27"/>
      <c r="K44" s="27"/>
    </row>
    <row r="45" spans="1:18">
      <c r="A45" s="18">
        <f t="shared" si="1"/>
        <v>31</v>
      </c>
      <c r="B45" s="19" t="s">
        <v>7904</v>
      </c>
      <c r="C45" s="19"/>
      <c r="D45" s="19"/>
      <c r="E45" s="21"/>
      <c r="F45" s="21"/>
      <c r="G45" s="27"/>
      <c r="H45" s="27"/>
      <c r="I45" s="27"/>
      <c r="J45" s="27"/>
      <c r="K45" s="27"/>
    </row>
    <row r="46" spans="1:18">
      <c r="A46" s="18">
        <f t="shared" si="1"/>
        <v>32</v>
      </c>
      <c r="B46" s="19" t="s">
        <v>7903</v>
      </c>
      <c r="C46" s="19"/>
      <c r="D46" s="19"/>
      <c r="E46" s="21"/>
      <c r="F46" s="21"/>
      <c r="G46" s="27"/>
      <c r="H46" s="27"/>
      <c r="I46" s="27"/>
      <c r="J46" s="27"/>
      <c r="K46" s="27"/>
    </row>
    <row r="47" spans="1:18">
      <c r="A47" s="18">
        <f t="shared" si="1"/>
        <v>33</v>
      </c>
      <c r="C47" s="19"/>
      <c r="D47" s="19"/>
      <c r="E47" s="21"/>
      <c r="F47" s="21"/>
      <c r="G47" s="27"/>
      <c r="H47" s="27"/>
      <c r="I47" s="27"/>
      <c r="J47" s="27"/>
      <c r="K47" s="27"/>
    </row>
    <row r="48" spans="1:18">
      <c r="A48" s="18">
        <f t="shared" si="1"/>
        <v>34</v>
      </c>
      <c r="B48" s="19"/>
      <c r="C48" s="19"/>
      <c r="D48" s="19"/>
      <c r="E48" s="21"/>
      <c r="F48" s="21"/>
      <c r="G48" s="27"/>
      <c r="H48" s="27"/>
      <c r="I48" s="27"/>
      <c r="J48" s="27"/>
      <c r="K48" s="27"/>
    </row>
    <row r="49" spans="1:11">
      <c r="A49" s="18">
        <f t="shared" si="1"/>
        <v>35</v>
      </c>
      <c r="B49" s="19"/>
      <c r="C49" s="19"/>
      <c r="D49" s="19"/>
      <c r="E49" s="21"/>
      <c r="F49" s="21"/>
      <c r="G49" s="27"/>
      <c r="H49" s="27"/>
      <c r="I49" s="27"/>
      <c r="J49" s="27"/>
      <c r="K49" s="27"/>
    </row>
    <row r="50" spans="1:11">
      <c r="A50" s="18">
        <f t="shared" si="1"/>
        <v>36</v>
      </c>
      <c r="B50" s="19"/>
      <c r="C50" s="19"/>
      <c r="D50" s="19"/>
      <c r="E50" s="21"/>
      <c r="F50" s="21"/>
      <c r="G50" s="27"/>
      <c r="H50" s="27"/>
      <c r="I50" s="27"/>
      <c r="J50" s="27"/>
      <c r="K50" s="27"/>
    </row>
    <row r="51" spans="1:11" s="239" customFormat="1">
      <c r="A51" s="242" t="s">
        <v>47</v>
      </c>
      <c r="B51" s="242"/>
      <c r="C51" s="242"/>
      <c r="D51" s="242"/>
      <c r="E51" s="243"/>
      <c r="F51" s="243"/>
      <c r="G51" s="243"/>
      <c r="H51" s="242"/>
      <c r="I51" s="242"/>
      <c r="J51" s="242" t="s">
        <v>48</v>
      </c>
      <c r="K51" s="242"/>
    </row>
    <row r="52" spans="1:11">
      <c r="E52" s="39"/>
      <c r="F52" s="39"/>
      <c r="G52" s="39"/>
    </row>
    <row r="59" spans="1:11">
      <c r="D59" s="40"/>
      <c r="F59" s="40"/>
      <c r="G59" s="40"/>
      <c r="H59" s="40"/>
      <c r="I59" s="40"/>
      <c r="J59" s="40"/>
    </row>
    <row r="60" spans="1:11">
      <c r="D60" s="40"/>
      <c r="F60" s="40"/>
      <c r="G60" s="40"/>
      <c r="H60" s="40"/>
      <c r="I60" s="40"/>
      <c r="J60" s="40"/>
    </row>
    <row r="61" spans="1:11">
      <c r="D61" s="40"/>
      <c r="F61" s="40"/>
      <c r="G61" s="40"/>
      <c r="H61" s="40"/>
      <c r="I61" s="40"/>
      <c r="J61" s="40"/>
    </row>
    <row r="62" spans="1:11">
      <c r="D62" s="40"/>
      <c r="E62" s="40"/>
      <c r="F62" s="40"/>
      <c r="G62" s="40"/>
      <c r="H62" s="40"/>
      <c r="I62" s="40"/>
      <c r="J62" s="40"/>
    </row>
    <row r="63" spans="1:11">
      <c r="D63" s="40"/>
      <c r="E63" s="40"/>
      <c r="F63" s="40"/>
      <c r="G63" s="40"/>
      <c r="H63" s="40"/>
      <c r="I63" s="40"/>
      <c r="J63" s="40"/>
    </row>
    <row r="64" spans="1:11">
      <c r="D64" s="40"/>
      <c r="E64" s="40"/>
      <c r="F64" s="40"/>
      <c r="G64" s="40"/>
      <c r="H64" s="40"/>
      <c r="I64" s="40"/>
      <c r="J64" s="40"/>
    </row>
    <row r="65" spans="4:10">
      <c r="D65" s="40"/>
      <c r="E65" s="40"/>
      <c r="F65" s="40"/>
      <c r="G65" s="40"/>
      <c r="H65" s="40"/>
      <c r="I65" s="40"/>
      <c r="J65" s="40"/>
    </row>
    <row r="66" spans="4:10">
      <c r="D66" s="40"/>
      <c r="E66" s="40"/>
      <c r="F66" s="40"/>
      <c r="G66" s="40"/>
      <c r="H66" s="40"/>
      <c r="I66" s="40"/>
      <c r="J66" s="40"/>
    </row>
  </sheetData>
  <mergeCells count="2">
    <mergeCell ref="E3:G7"/>
    <mergeCell ref="I9:K10"/>
  </mergeCells>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92EF-0216-4EBC-920A-C88519CD77C2}">
  <dimension ref="A1:P53"/>
  <sheetViews>
    <sheetView tabSelected="1" zoomScale="80" zoomScaleNormal="80" workbookViewId="0">
      <selection activeCell="E16" sqref="E16:K43"/>
    </sheetView>
  </sheetViews>
  <sheetFormatPr defaultColWidth="9" defaultRowHeight="13.8"/>
  <cols>
    <col min="1" max="1" width="3.77734375" style="38" customWidth="1"/>
    <col min="2" max="2" width="33.44140625" style="38" customWidth="1"/>
    <col min="3" max="3" width="18" style="38" customWidth="1"/>
    <col min="4" max="8" width="15" style="38" customWidth="1"/>
    <col min="9" max="9" width="17.6640625" style="38" customWidth="1"/>
    <col min="10" max="12" width="15" style="38" customWidth="1"/>
    <col min="13" max="16" width="16.77734375" style="38" customWidth="1"/>
    <col min="17" max="16384" width="9" style="38"/>
  </cols>
  <sheetData>
    <row r="1" spans="1:16">
      <c r="A1" s="38" t="s">
        <v>4372</v>
      </c>
    </row>
    <row r="2" spans="1:16" ht="12.75" customHeight="1">
      <c r="A2" s="108" t="s">
        <v>1732</v>
      </c>
      <c r="B2" s="244"/>
      <c r="C2" s="244"/>
      <c r="E2" s="108"/>
      <c r="F2" s="108" t="s">
        <v>1733</v>
      </c>
      <c r="G2" s="108"/>
      <c r="H2" s="108"/>
      <c r="I2" s="371"/>
      <c r="J2" s="371"/>
      <c r="K2" s="371" t="s">
        <v>2</v>
      </c>
      <c r="L2" s="371"/>
    </row>
    <row r="3" spans="1:16" ht="12.75" customHeight="1">
      <c r="A3" s="109"/>
      <c r="B3" s="109"/>
      <c r="C3" s="109"/>
      <c r="D3" s="109"/>
      <c r="E3" s="245"/>
      <c r="F3" s="245"/>
      <c r="G3" s="245"/>
      <c r="H3" s="245"/>
      <c r="I3" s="245"/>
      <c r="J3" s="245"/>
      <c r="K3" s="145"/>
      <c r="L3" s="145"/>
    </row>
    <row r="4" spans="1:16" ht="12.75" customHeight="1">
      <c r="A4" s="38" t="s">
        <v>3</v>
      </c>
      <c r="B4" s="111"/>
      <c r="C4" s="111"/>
      <c r="D4" s="110"/>
      <c r="E4" s="372" t="s">
        <v>1734</v>
      </c>
      <c r="F4" s="372"/>
      <c r="G4" s="372"/>
      <c r="H4" s="372"/>
      <c r="I4" s="146"/>
      <c r="J4" s="146" t="s">
        <v>6</v>
      </c>
      <c r="K4" s="111"/>
      <c r="L4" s="111"/>
    </row>
    <row r="5" spans="1:16">
      <c r="B5" s="111"/>
      <c r="C5" s="111"/>
      <c r="D5" s="112"/>
      <c r="E5" s="373"/>
      <c r="F5" s="373"/>
      <c r="G5" s="373"/>
      <c r="H5" s="373"/>
      <c r="I5" s="104" t="s">
        <v>4373</v>
      </c>
      <c r="J5" s="103" t="s">
        <v>8</v>
      </c>
      <c r="K5" s="105"/>
      <c r="L5" s="62">
        <v>46752</v>
      </c>
    </row>
    <row r="6" spans="1:16" ht="12.75" customHeight="1">
      <c r="A6" s="38" t="s">
        <v>9</v>
      </c>
      <c r="B6" s="246"/>
      <c r="C6" s="246"/>
      <c r="D6" s="246"/>
      <c r="E6" s="113"/>
      <c r="F6" s="113"/>
      <c r="G6" s="113"/>
      <c r="H6" s="113"/>
      <c r="I6" s="104" t="s">
        <v>4373</v>
      </c>
      <c r="J6" s="103" t="s">
        <v>10</v>
      </c>
      <c r="L6" s="62">
        <v>46387</v>
      </c>
    </row>
    <row r="7" spans="1:16">
      <c r="A7" s="106"/>
      <c r="E7" s="113"/>
      <c r="F7" s="113"/>
      <c r="G7" s="113"/>
      <c r="H7" s="113"/>
      <c r="I7" s="104" t="s">
        <v>4373</v>
      </c>
      <c r="J7" s="103" t="s">
        <v>11</v>
      </c>
      <c r="L7" s="62">
        <v>46022</v>
      </c>
    </row>
    <row r="8" spans="1:16" ht="12.75" customHeight="1">
      <c r="A8" s="38" t="s">
        <v>4374</v>
      </c>
      <c r="G8" s="147" t="s">
        <v>1735</v>
      </c>
      <c r="I8" s="104" t="s">
        <v>4373</v>
      </c>
      <c r="J8" s="103" t="s">
        <v>1736</v>
      </c>
      <c r="K8" s="62"/>
      <c r="L8" s="62">
        <v>45657</v>
      </c>
    </row>
    <row r="9" spans="1:16" ht="12.75" customHeight="1">
      <c r="E9" s="147"/>
      <c r="I9" s="104" t="s">
        <v>7</v>
      </c>
      <c r="J9" s="62" t="s">
        <v>12</v>
      </c>
      <c r="K9" s="62"/>
      <c r="L9" s="62">
        <v>45291</v>
      </c>
    </row>
    <row r="10" spans="1:16" ht="12.75" customHeight="1">
      <c r="E10" s="107"/>
      <c r="F10" s="107"/>
      <c r="I10" s="114"/>
      <c r="J10" s="369" t="s">
        <v>4375</v>
      </c>
      <c r="K10" s="369"/>
      <c r="L10" s="369"/>
    </row>
    <row r="11" spans="1:16" s="63" customFormat="1">
      <c r="A11" s="148"/>
      <c r="B11" s="148"/>
      <c r="C11" s="148"/>
      <c r="D11" s="148"/>
      <c r="E11" s="148"/>
      <c r="F11" s="148"/>
      <c r="G11" s="148"/>
      <c r="H11" s="148"/>
      <c r="I11" s="148"/>
      <c r="J11" s="370"/>
      <c r="K11" s="370"/>
      <c r="L11" s="370"/>
    </row>
    <row r="12" spans="1:16" s="63" customFormat="1">
      <c r="A12" s="247"/>
      <c r="B12" s="186">
        <v>-1</v>
      </c>
      <c r="C12" s="186">
        <f>+B12-1</f>
        <v>-2</v>
      </c>
      <c r="D12" s="186">
        <f t="shared" ref="D12:L12" si="0">+C12-1</f>
        <v>-3</v>
      </c>
      <c r="E12" s="186">
        <f t="shared" si="0"/>
        <v>-4</v>
      </c>
      <c r="F12" s="186">
        <f t="shared" si="0"/>
        <v>-5</v>
      </c>
      <c r="G12" s="186">
        <f t="shared" si="0"/>
        <v>-6</v>
      </c>
      <c r="H12" s="186">
        <f t="shared" si="0"/>
        <v>-7</v>
      </c>
      <c r="I12" s="186">
        <f t="shared" si="0"/>
        <v>-8</v>
      </c>
      <c r="J12" s="186">
        <f t="shared" si="0"/>
        <v>-9</v>
      </c>
      <c r="K12" s="186">
        <f t="shared" si="0"/>
        <v>-10</v>
      </c>
      <c r="L12" s="186">
        <f t="shared" si="0"/>
        <v>-11</v>
      </c>
    </row>
    <row r="13" spans="1:16" s="63" customFormat="1">
      <c r="A13" s="247"/>
      <c r="B13" s="12"/>
      <c r="C13" s="12"/>
      <c r="D13" s="12"/>
      <c r="E13" s="12"/>
      <c r="F13" s="12"/>
      <c r="G13" s="12"/>
      <c r="H13" s="12"/>
      <c r="I13" s="149"/>
      <c r="J13" s="149"/>
      <c r="K13" s="12"/>
      <c r="L13" s="149"/>
    </row>
    <row r="14" spans="1:16" s="63" customFormat="1">
      <c r="A14" s="247"/>
      <c r="B14" s="150"/>
      <c r="C14" s="150"/>
      <c r="D14" s="150"/>
      <c r="E14" s="150"/>
      <c r="F14" s="150"/>
      <c r="G14" s="150"/>
      <c r="H14" s="150"/>
      <c r="I14" s="150"/>
      <c r="J14" s="150"/>
      <c r="K14" s="150"/>
      <c r="L14" s="149"/>
      <c r="M14" s="149"/>
    </row>
    <row r="15" spans="1:16" s="63" customFormat="1">
      <c r="A15" s="151" t="s">
        <v>13</v>
      </c>
      <c r="B15" s="150"/>
      <c r="C15" s="150"/>
      <c r="D15" s="152">
        <v>2019</v>
      </c>
      <c r="E15" s="152">
        <v>2020</v>
      </c>
      <c r="F15" s="152"/>
      <c r="G15" s="152">
        <v>2021</v>
      </c>
      <c r="H15" s="153"/>
      <c r="I15" s="154">
        <v>2022</v>
      </c>
      <c r="J15" s="153"/>
      <c r="K15" s="154">
        <v>2023</v>
      </c>
      <c r="L15" s="153"/>
      <c r="M15" s="154">
        <v>2024</v>
      </c>
      <c r="N15" s="154">
        <v>2025</v>
      </c>
      <c r="O15" s="154">
        <v>2026</v>
      </c>
      <c r="P15" s="154">
        <v>2027</v>
      </c>
    </row>
    <row r="16" spans="1:16" s="63" customFormat="1">
      <c r="A16" s="155" t="s">
        <v>14</v>
      </c>
      <c r="B16" s="156" t="s">
        <v>1737</v>
      </c>
      <c r="C16" s="156" t="s">
        <v>1738</v>
      </c>
      <c r="D16" s="115" t="s">
        <v>1739</v>
      </c>
      <c r="E16" s="115" t="s">
        <v>1739</v>
      </c>
      <c r="F16" s="156" t="s">
        <v>1740</v>
      </c>
      <c r="G16" s="115" t="s">
        <v>1739</v>
      </c>
      <c r="H16" s="156" t="s">
        <v>1740</v>
      </c>
      <c r="I16" s="115" t="s">
        <v>1739</v>
      </c>
      <c r="J16" s="156" t="s">
        <v>1740</v>
      </c>
      <c r="K16" s="115" t="s">
        <v>1739</v>
      </c>
      <c r="L16" s="156" t="s">
        <v>1740</v>
      </c>
      <c r="M16" s="115" t="s">
        <v>1739</v>
      </c>
      <c r="N16" s="115" t="s">
        <v>1739</v>
      </c>
      <c r="O16" s="115" t="s">
        <v>1739</v>
      </c>
      <c r="P16" s="115" t="s">
        <v>1739</v>
      </c>
    </row>
    <row r="17" spans="1:16" s="63" customFormat="1">
      <c r="A17" s="116">
        <v>1</v>
      </c>
      <c r="B17" s="117" t="s">
        <v>1741</v>
      </c>
      <c r="C17" s="116" t="s">
        <v>1742</v>
      </c>
      <c r="D17" s="120">
        <v>2012155.6940000001</v>
      </c>
      <c r="E17" s="120">
        <v>1736669.8349999997</v>
      </c>
      <c r="F17" s="123">
        <v>-0.13691080656505122</v>
      </c>
      <c r="G17" s="120">
        <v>1806082.9980000001</v>
      </c>
      <c r="H17" s="123">
        <v>3.9969118827932207E-2</v>
      </c>
      <c r="I17" s="120">
        <v>2586052.1302199997</v>
      </c>
      <c r="J17" s="123">
        <v>0.43185674915478028</v>
      </c>
      <c r="K17" s="120">
        <v>2823193.8686599983</v>
      </c>
      <c r="L17" s="159">
        <v>9.1700293149088438E-2</v>
      </c>
      <c r="M17" s="120">
        <v>2966345.8102675909</v>
      </c>
      <c r="N17" s="120">
        <v>1922110.1495422735</v>
      </c>
      <c r="O17" s="120">
        <v>1773161.8420789596</v>
      </c>
      <c r="P17" s="120">
        <v>1674871.3369452818</v>
      </c>
    </row>
    <row r="18" spans="1:16" s="63" customFormat="1">
      <c r="A18" s="116">
        <v>2</v>
      </c>
      <c r="B18" s="23" t="s">
        <v>1743</v>
      </c>
      <c r="C18" s="116" t="s">
        <v>1744</v>
      </c>
      <c r="D18" s="120">
        <v>98819.597999999984</v>
      </c>
      <c r="E18" s="120">
        <v>116366.32999999999</v>
      </c>
      <c r="F18" s="123">
        <v>0.17756328051445835</v>
      </c>
      <c r="G18" s="120">
        <v>118257.739</v>
      </c>
      <c r="H18" s="123">
        <v>1.6253919840902558E-2</v>
      </c>
      <c r="I18" s="120">
        <v>97449.794569999998</v>
      </c>
      <c r="J18" s="123">
        <v>-0.17595418791154127</v>
      </c>
      <c r="K18" s="120">
        <v>108836.55409999999</v>
      </c>
      <c r="L18" s="159">
        <v>0.1168474451921053</v>
      </c>
      <c r="M18" s="120">
        <v>118655.35151109094</v>
      </c>
      <c r="N18" s="120">
        <v>118444.28403999899</v>
      </c>
      <c r="O18" s="120">
        <v>120300.31459510014</v>
      </c>
      <c r="P18" s="120">
        <v>121942.3467769555</v>
      </c>
    </row>
    <row r="19" spans="1:16" s="63" customFormat="1">
      <c r="A19" s="116">
        <v>3</v>
      </c>
      <c r="B19" s="157" t="s">
        <v>1745</v>
      </c>
      <c r="C19" s="116" t="s">
        <v>1744</v>
      </c>
      <c r="D19" s="120">
        <v>26437.295999999998</v>
      </c>
      <c r="E19" s="120">
        <v>16271.824000000002</v>
      </c>
      <c r="F19" s="123">
        <v>-0.38451254621501368</v>
      </c>
      <c r="G19" s="120">
        <v>18239.245999999999</v>
      </c>
      <c r="H19" s="123">
        <v>0.12090973943670953</v>
      </c>
      <c r="I19" s="120">
        <v>7261.9147399999993</v>
      </c>
      <c r="J19" s="123">
        <v>-0.60185225090993344</v>
      </c>
      <c r="K19" s="120">
        <v>7355.5861499999928</v>
      </c>
      <c r="L19" s="159">
        <v>1.2898996112421112E-2</v>
      </c>
      <c r="M19" s="120">
        <v>4647.1256259413358</v>
      </c>
      <c r="N19" s="120">
        <v>6081.9816259413365</v>
      </c>
      <c r="O19" s="120">
        <v>6197.1696259413357</v>
      </c>
      <c r="P19" s="120">
        <v>6300.5281199999999</v>
      </c>
    </row>
    <row r="20" spans="1:16" s="63" customFormat="1">
      <c r="A20" s="116">
        <v>4</v>
      </c>
      <c r="B20" s="63" t="s">
        <v>1746</v>
      </c>
      <c r="C20" s="116" t="s">
        <v>1744</v>
      </c>
      <c r="D20" s="158">
        <v>0</v>
      </c>
      <c r="E20" s="158">
        <v>0</v>
      </c>
      <c r="F20" s="123">
        <v>0</v>
      </c>
      <c r="G20" s="158">
        <v>0</v>
      </c>
      <c r="H20" s="123">
        <v>0</v>
      </c>
      <c r="I20" s="158">
        <v>64816.426839999993</v>
      </c>
      <c r="J20" s="123">
        <v>0</v>
      </c>
      <c r="K20" s="158">
        <v>66319.188209999993</v>
      </c>
      <c r="L20" s="159">
        <v>2.3184884500183602E-2</v>
      </c>
      <c r="M20" s="158">
        <v>77907.605999999898</v>
      </c>
      <c r="N20" s="158">
        <v>78955.667999999801</v>
      </c>
      <c r="O20" s="158">
        <v>76506.671999999788</v>
      </c>
      <c r="P20" s="158">
        <v>75919.775999999896</v>
      </c>
    </row>
    <row r="21" spans="1:16" s="63" customFormat="1">
      <c r="A21" s="116">
        <v>5</v>
      </c>
      <c r="B21" s="23" t="s">
        <v>1747</v>
      </c>
      <c r="C21" s="116" t="s">
        <v>1744</v>
      </c>
      <c r="D21" s="120">
        <v>88.366</v>
      </c>
      <c r="E21" s="120">
        <v>33.027999999999999</v>
      </c>
      <c r="F21" s="123">
        <v>-0.62623633524206146</v>
      </c>
      <c r="G21" s="120">
        <v>9.0709999999999997</v>
      </c>
      <c r="H21" s="123">
        <v>-0.7253542448831295</v>
      </c>
      <c r="I21" s="120">
        <v>2.6153899999999997</v>
      </c>
      <c r="J21" s="123">
        <v>-0.7116756697166795</v>
      </c>
      <c r="K21" s="120">
        <v>0</v>
      </c>
      <c r="L21" s="159">
        <v>-1</v>
      </c>
      <c r="M21" s="120">
        <v>0</v>
      </c>
      <c r="N21" s="120">
        <v>0</v>
      </c>
      <c r="O21" s="120">
        <v>0</v>
      </c>
      <c r="P21" s="120">
        <v>0</v>
      </c>
    </row>
    <row r="22" spans="1:16" s="63" customFormat="1">
      <c r="A22" s="116">
        <v>6</v>
      </c>
      <c r="B22" s="23" t="s">
        <v>19</v>
      </c>
      <c r="C22" s="116" t="s">
        <v>1744</v>
      </c>
      <c r="D22" s="120">
        <v>169472.31099999999</v>
      </c>
      <c r="E22" s="120">
        <v>154953.12199999997</v>
      </c>
      <c r="F22" s="123">
        <v>-8.5672927419984349E-2</v>
      </c>
      <c r="G22" s="120">
        <v>151744.79200000002</v>
      </c>
      <c r="H22" s="123">
        <v>-2.0705165269273882E-2</v>
      </c>
      <c r="I22" s="120">
        <v>174657.98586000002</v>
      </c>
      <c r="J22" s="123">
        <v>0.15099822246288358</v>
      </c>
      <c r="K22" s="120">
        <v>157340.28759999989</v>
      </c>
      <c r="L22" s="159">
        <v>-9.915205522798945E-2</v>
      </c>
      <c r="M22" s="120">
        <v>166771.54322685927</v>
      </c>
      <c r="N22" s="120">
        <v>183902.39941215943</v>
      </c>
      <c r="O22" s="120">
        <v>188741.22137745944</v>
      </c>
      <c r="P22" s="120">
        <v>192393.76644870074</v>
      </c>
    </row>
    <row r="23" spans="1:16" s="63" customFormat="1">
      <c r="A23" s="116">
        <v>7</v>
      </c>
      <c r="B23" s="23" t="s">
        <v>21</v>
      </c>
      <c r="C23" s="116" t="s">
        <v>1744</v>
      </c>
      <c r="D23" s="120">
        <v>50192.028000000006</v>
      </c>
      <c r="E23" s="120">
        <v>37931.962</v>
      </c>
      <c r="F23" s="123">
        <v>-0.24426321247669061</v>
      </c>
      <c r="G23" s="120">
        <v>44389.369000000006</v>
      </c>
      <c r="H23" s="123">
        <v>0.17023656725164932</v>
      </c>
      <c r="I23" s="120">
        <v>35230.343869999997</v>
      </c>
      <c r="J23" s="123">
        <v>-0.20633375369674681</v>
      </c>
      <c r="K23" s="120">
        <v>29621.264499999954</v>
      </c>
      <c r="L23" s="159">
        <v>-0.15921159869167192</v>
      </c>
      <c r="M23" s="120">
        <v>39720.672421599957</v>
      </c>
      <c r="N23" s="120">
        <v>31548.194418099956</v>
      </c>
      <c r="O23" s="120">
        <v>32650.24377459996</v>
      </c>
      <c r="P23" s="120">
        <v>33776.880051099957</v>
      </c>
    </row>
    <row r="24" spans="1:16" s="63" customFormat="1">
      <c r="A24" s="116">
        <v>8</v>
      </c>
      <c r="B24" s="23" t="s">
        <v>23</v>
      </c>
      <c r="C24" s="116" t="s">
        <v>1744</v>
      </c>
      <c r="D24" s="120">
        <v>165272.033</v>
      </c>
      <c r="E24" s="120">
        <v>148639.92799999996</v>
      </c>
      <c r="F24" s="123">
        <v>-0.1006347214231947</v>
      </c>
      <c r="G24" s="120">
        <v>149335.72400000002</v>
      </c>
      <c r="H24" s="123">
        <v>4.6810840758753627E-3</v>
      </c>
      <c r="I24" s="120">
        <v>100500.87618000002</v>
      </c>
      <c r="J24" s="123">
        <v>-0.32701383508208653</v>
      </c>
      <c r="K24" s="120">
        <v>85576.825469999836</v>
      </c>
      <c r="L24" s="159">
        <v>-0.14849672238947223</v>
      </c>
      <c r="M24" s="120">
        <v>96745.108816599866</v>
      </c>
      <c r="N24" s="120">
        <v>96563.610434665752</v>
      </c>
      <c r="O24" s="120">
        <v>99626.431702837348</v>
      </c>
      <c r="P24" s="120">
        <v>104332.84838711889</v>
      </c>
    </row>
    <row r="25" spans="1:16" s="63" customFormat="1">
      <c r="A25" s="116">
        <v>9</v>
      </c>
      <c r="B25" s="23" t="s">
        <v>25</v>
      </c>
      <c r="C25" s="116" t="s">
        <v>1744</v>
      </c>
      <c r="D25" s="248">
        <v>60040.425000000003</v>
      </c>
      <c r="E25" s="248">
        <v>70450.582999999999</v>
      </c>
      <c r="F25" s="123">
        <v>0.17338581464071906</v>
      </c>
      <c r="G25" s="248">
        <v>59717.891000000011</v>
      </c>
      <c r="H25" s="123">
        <v>-0.15234355122369944</v>
      </c>
      <c r="I25" s="248">
        <v>111131.02299</v>
      </c>
      <c r="J25" s="123">
        <v>0.86093348457332453</v>
      </c>
      <c r="K25" s="248">
        <v>93396.71276999978</v>
      </c>
      <c r="L25" s="159">
        <v>-0.15958019410651894</v>
      </c>
      <c r="M25" s="248">
        <v>73939.09463635525</v>
      </c>
      <c r="N25" s="248">
        <v>77878.83143655624</v>
      </c>
      <c r="O25" s="248">
        <v>81752.605393785489</v>
      </c>
      <c r="P25" s="248">
        <v>85881.278720098198</v>
      </c>
    </row>
    <row r="26" spans="1:16" s="63" customFormat="1">
      <c r="A26" s="116">
        <v>10</v>
      </c>
      <c r="B26" s="63" t="s">
        <v>26</v>
      </c>
      <c r="C26" s="116" t="s">
        <v>1744</v>
      </c>
      <c r="D26" s="248">
        <v>11033.478000000003</v>
      </c>
      <c r="E26" s="248">
        <v>11244.892000000002</v>
      </c>
      <c r="F26" s="123">
        <v>1.9161138491416652E-2</v>
      </c>
      <c r="G26" s="248">
        <v>12616.047000000002</v>
      </c>
      <c r="H26" s="123">
        <v>0.12193580872097308</v>
      </c>
      <c r="I26" s="248">
        <v>16889.443039999998</v>
      </c>
      <c r="J26" s="123">
        <v>0.33872702281467365</v>
      </c>
      <c r="K26" s="248">
        <v>23462.56105</v>
      </c>
      <c r="L26" s="159">
        <v>0.38918500713330823</v>
      </c>
      <c r="M26" s="248">
        <v>19362.830262844545</v>
      </c>
      <c r="N26" s="248">
        <v>20835.398825269818</v>
      </c>
      <c r="O26" s="248">
        <v>19175.561017652784</v>
      </c>
      <c r="P26" s="248">
        <v>20336.590986383024</v>
      </c>
    </row>
    <row r="27" spans="1:16" s="63" customFormat="1">
      <c r="A27" s="116">
        <v>11</v>
      </c>
      <c r="B27" s="157" t="s">
        <v>27</v>
      </c>
      <c r="C27" s="116" t="s">
        <v>1744</v>
      </c>
      <c r="D27" s="120">
        <v>235037.59500000003</v>
      </c>
      <c r="E27" s="120">
        <v>194850.42100000003</v>
      </c>
      <c r="F27" s="159">
        <v>-0.17098189759812676</v>
      </c>
      <c r="G27" s="120">
        <v>239490.12477000008</v>
      </c>
      <c r="H27" s="159">
        <v>0.22909729186574374</v>
      </c>
      <c r="I27" s="120">
        <v>233787.52011000007</v>
      </c>
      <c r="J27" s="123">
        <v>-2.3811439680348576E-2</v>
      </c>
      <c r="K27" s="120">
        <v>210621.39501999994</v>
      </c>
      <c r="L27" s="159">
        <v>-9.9090512098764585E-2</v>
      </c>
      <c r="M27" s="120">
        <v>196765.78477509992</v>
      </c>
      <c r="N27" s="120">
        <v>214794.55910307574</v>
      </c>
      <c r="O27" s="120">
        <v>230697.62377136661</v>
      </c>
      <c r="P27" s="120">
        <v>256792.23942372014</v>
      </c>
    </row>
    <row r="28" spans="1:16" s="63" customFormat="1">
      <c r="A28" s="116">
        <v>12</v>
      </c>
      <c r="B28" s="157" t="s">
        <v>1748</v>
      </c>
      <c r="C28" s="116" t="s">
        <v>1744</v>
      </c>
      <c r="D28" s="120">
        <v>157057.299</v>
      </c>
      <c r="E28" s="120">
        <v>307950.21799999999</v>
      </c>
      <c r="F28" s="159">
        <v>0.96075075759452599</v>
      </c>
      <c r="G28" s="120">
        <v>170218.02900000001</v>
      </c>
      <c r="H28" s="159">
        <v>-0.44725472154073936</v>
      </c>
      <c r="I28" s="120">
        <v>67866.833249999996</v>
      </c>
      <c r="J28" s="123">
        <v>-0.60129468277417319</v>
      </c>
      <c r="K28" s="120">
        <v>365936.08664999995</v>
      </c>
      <c r="L28" s="159">
        <v>4.3919723247142954</v>
      </c>
      <c r="M28" s="120">
        <v>113133.497999999</v>
      </c>
      <c r="N28" s="120">
        <v>0</v>
      </c>
      <c r="O28" s="120">
        <v>0</v>
      </c>
      <c r="P28" s="120">
        <v>0</v>
      </c>
    </row>
    <row r="29" spans="1:16" s="63" customFormat="1">
      <c r="A29" s="116">
        <v>13</v>
      </c>
      <c r="B29" s="157" t="s">
        <v>1749</v>
      </c>
      <c r="C29" s="116" t="s">
        <v>1750</v>
      </c>
      <c r="D29" s="120">
        <v>646630.97499999998</v>
      </c>
      <c r="E29" s="120">
        <v>646305.94799999997</v>
      </c>
      <c r="F29" s="159">
        <v>-5.0264681490088206E-4</v>
      </c>
      <c r="G29" s="120">
        <v>773321.78399999999</v>
      </c>
      <c r="H29" s="159">
        <v>0.19652586579630243</v>
      </c>
      <c r="I29" s="120">
        <v>894527.35597999999</v>
      </c>
      <c r="J29" s="123">
        <v>0.15673368381408484</v>
      </c>
      <c r="K29" s="120">
        <v>829612.7713399987</v>
      </c>
      <c r="L29" s="159">
        <v>-7.2568585193109145E-2</v>
      </c>
      <c r="M29" s="120">
        <v>924523.87236330041</v>
      </c>
      <c r="N29" s="120">
        <v>1106043.9249932545</v>
      </c>
      <c r="O29" s="120">
        <v>1181428.3125319441</v>
      </c>
      <c r="P29" s="120">
        <v>1230163.13629493</v>
      </c>
    </row>
    <row r="30" spans="1:16" s="63" customFormat="1">
      <c r="A30" s="116">
        <v>14</v>
      </c>
      <c r="B30" s="119" t="s">
        <v>1751</v>
      </c>
      <c r="C30" s="116" t="s">
        <v>1744</v>
      </c>
      <c r="D30" s="120">
        <v>390140.72000000009</v>
      </c>
      <c r="E30" s="120">
        <v>379380.74500000011</v>
      </c>
      <c r="F30" s="159">
        <v>-2.7579728155522894E-2</v>
      </c>
      <c r="G30" s="120">
        <v>382654.88700000005</v>
      </c>
      <c r="H30" s="159">
        <v>8.630227135011645E-3</v>
      </c>
      <c r="I30" s="120">
        <v>420985.56584000005</v>
      </c>
      <c r="J30" s="123">
        <v>0.10017036275300464</v>
      </c>
      <c r="K30" s="120">
        <v>479388.06051000016</v>
      </c>
      <c r="L30" s="159">
        <v>0.13872802159729292</v>
      </c>
      <c r="M30" s="120">
        <v>532026.20196195471</v>
      </c>
      <c r="N30" s="120">
        <v>497023.2846168782</v>
      </c>
      <c r="O30" s="120">
        <v>518110.22940593236</v>
      </c>
      <c r="P30" s="120">
        <v>532791.46102163813</v>
      </c>
    </row>
    <row r="31" spans="1:16">
      <c r="A31" s="116">
        <v>15</v>
      </c>
      <c r="B31" s="23" t="s">
        <v>1752</v>
      </c>
      <c r="C31" s="116" t="s">
        <v>1742</v>
      </c>
      <c r="D31" s="120">
        <v>1563.816</v>
      </c>
      <c r="E31" s="120">
        <v>1138.9610000000002</v>
      </c>
      <c r="F31" s="159">
        <v>-0.27167838159988117</v>
      </c>
      <c r="G31" s="120">
        <v>474.36900000000009</v>
      </c>
      <c r="H31" s="159">
        <v>-0.58350724915076102</v>
      </c>
      <c r="I31" s="120">
        <v>226.63666000000006</v>
      </c>
      <c r="J31" s="123">
        <v>-0.52223551707636873</v>
      </c>
      <c r="K31" s="120">
        <v>89.306739999998968</v>
      </c>
      <c r="L31" s="159">
        <v>-0.60594751087490017</v>
      </c>
      <c r="M31" s="120">
        <v>0</v>
      </c>
      <c r="N31" s="120">
        <v>0</v>
      </c>
      <c r="O31" s="120">
        <v>0</v>
      </c>
      <c r="P31" s="120">
        <v>0</v>
      </c>
    </row>
    <row r="32" spans="1:16">
      <c r="A32" s="116">
        <v>16</v>
      </c>
      <c r="B32" s="23" t="s">
        <v>1753</v>
      </c>
      <c r="C32" s="116" t="s">
        <v>1742</v>
      </c>
      <c r="D32" s="120">
        <v>137293.73800000001</v>
      </c>
      <c r="E32" s="120">
        <v>184069.15800000005</v>
      </c>
      <c r="F32" s="159">
        <v>0.34069594638030787</v>
      </c>
      <c r="G32" s="120">
        <v>185166.14800000004</v>
      </c>
      <c r="H32" s="159">
        <v>5.9596621830583394E-3</v>
      </c>
      <c r="I32" s="120">
        <v>211326.75637999992</v>
      </c>
      <c r="J32" s="123">
        <v>0.14128180913500382</v>
      </c>
      <c r="K32" s="120">
        <v>253645.85906999966</v>
      </c>
      <c r="L32" s="159">
        <v>0.20025435214603446</v>
      </c>
      <c r="M32" s="120">
        <v>208003.81256650563</v>
      </c>
      <c r="N32" s="120">
        <v>162773.76744436868</v>
      </c>
      <c r="O32" s="120">
        <v>120632.91269813516</v>
      </c>
      <c r="P32" s="120">
        <v>84349.239689783164</v>
      </c>
    </row>
    <row r="33" spans="1:16">
      <c r="A33" s="116">
        <v>17</v>
      </c>
      <c r="B33" s="23" t="s">
        <v>1754</v>
      </c>
      <c r="C33" s="116" t="s">
        <v>1742</v>
      </c>
      <c r="D33" s="120">
        <v>300292.13699999999</v>
      </c>
      <c r="E33" s="120">
        <v>300810.30800000002</v>
      </c>
      <c r="F33" s="159">
        <v>1.7255563371612066E-3</v>
      </c>
      <c r="G33" s="120">
        <v>296316.37800000003</v>
      </c>
      <c r="H33" s="159">
        <v>-1.4939414908614078E-2</v>
      </c>
      <c r="I33" s="120">
        <v>340854.57092999999</v>
      </c>
      <c r="J33" s="123">
        <v>0.15030621402236483</v>
      </c>
      <c r="K33" s="120">
        <v>392134.72006000002</v>
      </c>
      <c r="L33" s="159">
        <v>0.15044583087175686</v>
      </c>
      <c r="M33" s="120">
        <v>432674.95168900199</v>
      </c>
      <c r="N33" s="120">
        <v>458612.362686023</v>
      </c>
      <c r="O33" s="120">
        <v>494122.13797287398</v>
      </c>
      <c r="P33" s="120">
        <v>533494.20230913104</v>
      </c>
    </row>
    <row r="34" spans="1:16">
      <c r="A34" s="116">
        <v>18</v>
      </c>
      <c r="G34" s="160"/>
    </row>
    <row r="35" spans="1:16">
      <c r="A35" s="116">
        <v>19</v>
      </c>
      <c r="F35" s="161"/>
      <c r="H35" s="161"/>
      <c r="J35" s="161"/>
      <c r="L35" s="161"/>
    </row>
    <row r="36" spans="1:16">
      <c r="A36" s="116">
        <v>20</v>
      </c>
      <c r="F36" s="161"/>
      <c r="H36" s="161"/>
      <c r="J36" s="161"/>
      <c r="L36" s="161"/>
    </row>
    <row r="37" spans="1:16">
      <c r="A37" s="116">
        <v>21</v>
      </c>
      <c r="B37" s="23"/>
      <c r="C37" s="116"/>
      <c r="D37" s="116"/>
      <c r="E37" s="118"/>
      <c r="F37" s="123"/>
      <c r="G37" s="118"/>
      <c r="H37" s="123"/>
      <c r="I37" s="118"/>
      <c r="J37" s="123"/>
      <c r="K37" s="118"/>
      <c r="L37" s="159"/>
    </row>
    <row r="38" spans="1:16">
      <c r="A38" s="116">
        <v>22</v>
      </c>
      <c r="B38" s="23" t="s">
        <v>1755</v>
      </c>
      <c r="C38" s="116"/>
      <c r="D38" s="118">
        <v>4461527.5089999996</v>
      </c>
      <c r="E38" s="118">
        <v>4307067.2630000003</v>
      </c>
      <c r="F38" s="123">
        <v>-3.4620484954629327E-2</v>
      </c>
      <c r="G38" s="118">
        <v>4408034.5967699997</v>
      </c>
      <c r="H38" s="123">
        <v>2.3442246801521436E-2</v>
      </c>
      <c r="I38" s="118">
        <v>5363567.7928499999</v>
      </c>
      <c r="J38" s="123">
        <v>0.21677080229365031</v>
      </c>
      <c r="K38" s="118">
        <v>5926531.0478999959</v>
      </c>
      <c r="L38" s="159">
        <v>0.10496059279803722</v>
      </c>
      <c r="M38" s="118">
        <v>5971223.2641247436</v>
      </c>
      <c r="N38" s="118">
        <v>4975568.4165785648</v>
      </c>
      <c r="O38" s="118">
        <v>4943103.2779465877</v>
      </c>
      <c r="P38" s="118">
        <v>4953345.631174841</v>
      </c>
    </row>
    <row r="39" spans="1:16" ht="14.4" thickBot="1">
      <c r="A39" s="116">
        <v>23</v>
      </c>
      <c r="B39" s="121"/>
      <c r="C39" s="121"/>
      <c r="D39" s="121"/>
      <c r="E39" s="121"/>
      <c r="F39" s="121"/>
      <c r="G39" s="122"/>
      <c r="H39" s="122"/>
      <c r="I39" s="122"/>
      <c r="J39" s="122"/>
      <c r="K39" s="122"/>
      <c r="L39" s="122"/>
      <c r="M39" s="122"/>
      <c r="N39" s="122"/>
      <c r="O39" s="122"/>
      <c r="P39" s="122"/>
    </row>
    <row r="40" spans="1:16">
      <c r="A40" s="116">
        <v>24</v>
      </c>
      <c r="B40" s="119"/>
      <c r="C40" s="119"/>
      <c r="D40" s="119"/>
      <c r="E40" s="119"/>
      <c r="F40" s="119"/>
      <c r="G40" s="120"/>
      <c r="H40" s="120"/>
      <c r="I40" s="118"/>
      <c r="J40" s="118"/>
      <c r="K40" s="118"/>
      <c r="L40" s="118"/>
    </row>
    <row r="41" spans="1:16">
      <c r="A41" s="116" t="e">
        <v>#REF!</v>
      </c>
      <c r="B41" s="249" t="s">
        <v>4376</v>
      </c>
      <c r="C41" s="249"/>
      <c r="D41" s="249"/>
      <c r="E41" s="249"/>
      <c r="F41" s="249"/>
      <c r="G41" s="249"/>
      <c r="H41" s="249"/>
      <c r="I41" s="249"/>
      <c r="J41" s="249"/>
      <c r="K41" s="249" t="s">
        <v>1963</v>
      </c>
      <c r="L41" s="250"/>
    </row>
    <row r="42" spans="1:16" ht="14.4" thickBot="1">
      <c r="A42" s="116"/>
      <c r="B42" s="119"/>
      <c r="C42" s="119"/>
      <c r="D42" s="119"/>
      <c r="E42" s="119"/>
      <c r="F42" s="119"/>
      <c r="G42" s="120"/>
      <c r="H42" s="120"/>
      <c r="I42" s="118"/>
      <c r="J42" s="118"/>
      <c r="K42" s="118"/>
      <c r="L42" s="118"/>
    </row>
    <row r="43" spans="1:16">
      <c r="B43" s="162" t="s">
        <v>1756</v>
      </c>
      <c r="C43" s="163"/>
      <c r="D43" s="163"/>
      <c r="E43" s="163"/>
      <c r="F43" s="163"/>
      <c r="G43" s="163"/>
      <c r="H43" s="163"/>
      <c r="I43" s="164"/>
      <c r="J43" s="164"/>
      <c r="K43" s="164"/>
      <c r="L43" s="164"/>
      <c r="M43" s="164"/>
      <c r="N43" s="164"/>
      <c r="O43" s="164"/>
      <c r="P43" s="251"/>
    </row>
    <row r="44" spans="1:16">
      <c r="B44" s="165"/>
      <c r="C44" s="166"/>
      <c r="D44" s="166"/>
      <c r="E44" s="166"/>
      <c r="F44" s="166"/>
      <c r="G44" s="166"/>
      <c r="H44" s="166"/>
      <c r="I44" s="167"/>
      <c r="J44" s="167"/>
      <c r="K44" s="167"/>
      <c r="L44" s="167"/>
      <c r="M44" s="167"/>
      <c r="N44" s="167"/>
      <c r="O44" s="167"/>
      <c r="P44" s="252"/>
    </row>
    <row r="45" spans="1:16">
      <c r="B45" s="165"/>
      <c r="C45" s="166"/>
      <c r="D45" s="166"/>
      <c r="E45" s="166"/>
      <c r="F45" s="166"/>
      <c r="G45" s="166"/>
      <c r="H45" s="166"/>
      <c r="I45" s="167"/>
      <c r="J45" s="167"/>
      <c r="K45" s="167"/>
      <c r="L45" s="167"/>
      <c r="M45" s="167"/>
      <c r="N45" s="167"/>
      <c r="O45" s="167"/>
      <c r="P45" s="252"/>
    </row>
    <row r="46" spans="1:16" s="168" customFormat="1">
      <c r="B46" s="169"/>
      <c r="C46" s="170"/>
      <c r="D46" s="253" t="s">
        <v>4377</v>
      </c>
      <c r="E46" s="253" t="s">
        <v>1757</v>
      </c>
      <c r="F46" s="254"/>
      <c r="G46" s="253" t="s">
        <v>83</v>
      </c>
      <c r="H46" s="171"/>
      <c r="I46" s="253" t="s">
        <v>78</v>
      </c>
      <c r="J46" s="254"/>
      <c r="K46" s="253" t="s">
        <v>77</v>
      </c>
      <c r="L46" s="254"/>
      <c r="M46" s="253" t="s">
        <v>75</v>
      </c>
      <c r="N46" s="253" t="s">
        <v>72</v>
      </c>
      <c r="O46" s="253" t="s">
        <v>70</v>
      </c>
      <c r="P46" s="255" t="s">
        <v>68</v>
      </c>
    </row>
    <row r="47" spans="1:16">
      <c r="A47" s="256">
        <v>0</v>
      </c>
      <c r="B47" s="165" t="s">
        <v>1758</v>
      </c>
      <c r="C47" s="257"/>
      <c r="D47" s="172">
        <v>4461527.5089999996</v>
      </c>
      <c r="E47" s="172">
        <v>4307067.2630000003</v>
      </c>
      <c r="F47" s="172"/>
      <c r="G47" s="172">
        <v>4408034.5967699997</v>
      </c>
      <c r="H47" s="173"/>
      <c r="I47" s="172">
        <v>5363567.7928499999</v>
      </c>
      <c r="J47" s="172"/>
      <c r="K47" s="172">
        <v>5926531.0478999959</v>
      </c>
      <c r="L47" s="172"/>
      <c r="M47" s="172">
        <v>5971223.2641247436</v>
      </c>
      <c r="N47" s="172">
        <v>4975568.4165785648</v>
      </c>
      <c r="O47" s="172">
        <v>4943103.2779465877</v>
      </c>
      <c r="P47" s="258">
        <v>4953345.631174841</v>
      </c>
    </row>
    <row r="48" spans="1:16">
      <c r="A48" s="256">
        <v>0</v>
      </c>
      <c r="B48" s="165" t="s">
        <v>1759</v>
      </c>
      <c r="C48" s="257" t="s">
        <v>1760</v>
      </c>
      <c r="D48" s="175">
        <v>300292.13699999999</v>
      </c>
      <c r="E48" s="175">
        <v>300810.30800000002</v>
      </c>
      <c r="F48" s="172"/>
      <c r="G48" s="175">
        <v>296316.37800000003</v>
      </c>
      <c r="H48" s="174"/>
      <c r="I48" s="175">
        <v>340854.57092999999</v>
      </c>
      <c r="J48" s="172"/>
      <c r="K48" s="175">
        <v>392134.72006000002</v>
      </c>
      <c r="L48" s="172"/>
      <c r="M48" s="175">
        <v>432674.95168900199</v>
      </c>
      <c r="N48" s="175">
        <v>458612.362686023</v>
      </c>
      <c r="O48" s="175">
        <v>494122.13797287398</v>
      </c>
      <c r="P48" s="259">
        <v>533494.20230913104</v>
      </c>
    </row>
    <row r="49" spans="2:16">
      <c r="B49" s="165" t="s">
        <v>4378</v>
      </c>
      <c r="C49" s="166"/>
      <c r="D49" s="176">
        <v>4161235.3719999995</v>
      </c>
      <c r="E49" s="176">
        <v>4006256.9550000001</v>
      </c>
      <c r="F49" s="176"/>
      <c r="G49" s="176">
        <v>4111718.2187699997</v>
      </c>
      <c r="H49" s="174"/>
      <c r="I49" s="176">
        <v>5022713.2219199995</v>
      </c>
      <c r="J49" s="176"/>
      <c r="K49" s="176">
        <v>5534396.3278399957</v>
      </c>
      <c r="L49" s="176"/>
      <c r="M49" s="176">
        <v>5538548.3124357415</v>
      </c>
      <c r="N49" s="176">
        <v>4516956.0538925417</v>
      </c>
      <c r="O49" s="176">
        <v>4448981.139973714</v>
      </c>
      <c r="P49" s="260">
        <v>4419851.4288657103</v>
      </c>
    </row>
    <row r="50" spans="2:16">
      <c r="B50" s="165" t="s">
        <v>1761</v>
      </c>
      <c r="C50" s="166"/>
      <c r="D50" s="176">
        <v>4161235.372</v>
      </c>
      <c r="E50" s="176">
        <v>4006256.9550000001</v>
      </c>
      <c r="F50" s="176"/>
      <c r="G50" s="176">
        <v>4111718.2187700002</v>
      </c>
      <c r="H50" s="174"/>
      <c r="I50" s="176">
        <v>5022713.2219199995</v>
      </c>
      <c r="J50" s="176"/>
      <c r="K50" s="176">
        <v>5534396.3278399957</v>
      </c>
      <c r="L50" s="176"/>
      <c r="M50" s="176">
        <v>5538548.3124357415</v>
      </c>
      <c r="N50" s="176">
        <v>4516956.0538925417</v>
      </c>
      <c r="O50" s="176">
        <v>4448981.139973714</v>
      </c>
      <c r="P50" s="260">
        <v>4419851.4288657103</v>
      </c>
    </row>
    <row r="51" spans="2:16" ht="14.4" thickBot="1">
      <c r="B51" s="165" t="s">
        <v>1762</v>
      </c>
      <c r="C51" s="166"/>
      <c r="D51" s="177">
        <v>0</v>
      </c>
      <c r="E51" s="177">
        <v>0</v>
      </c>
      <c r="F51" s="176"/>
      <c r="G51" s="177">
        <v>0</v>
      </c>
      <c r="H51" s="174"/>
      <c r="I51" s="177">
        <v>0</v>
      </c>
      <c r="J51" s="176"/>
      <c r="K51" s="177">
        <v>0</v>
      </c>
      <c r="L51" s="176"/>
      <c r="M51" s="177">
        <v>0</v>
      </c>
      <c r="N51" s="177">
        <v>0</v>
      </c>
      <c r="O51" s="177">
        <v>0</v>
      </c>
      <c r="P51" s="261">
        <v>0</v>
      </c>
    </row>
    <row r="52" spans="2:16" ht="14.4" thickTop="1">
      <c r="B52" s="165"/>
      <c r="C52" s="166"/>
      <c r="D52" s="166"/>
      <c r="E52" s="166"/>
      <c r="F52" s="166"/>
      <c r="G52" s="166"/>
      <c r="H52" s="166"/>
      <c r="I52" s="166"/>
      <c r="J52" s="166"/>
      <c r="K52" s="166"/>
      <c r="L52" s="166"/>
      <c r="M52" s="166"/>
      <c r="N52" s="166"/>
      <c r="O52" s="166"/>
      <c r="P52" s="262"/>
    </row>
    <row r="53" spans="2:16" ht="14.4" thickBot="1">
      <c r="B53" s="178"/>
      <c r="C53" s="179"/>
      <c r="D53" s="179"/>
      <c r="E53" s="179"/>
      <c r="F53" s="179"/>
      <c r="G53" s="179"/>
      <c r="H53" s="179"/>
      <c r="I53" s="179"/>
      <c r="J53" s="179"/>
      <c r="K53" s="179"/>
      <c r="L53" s="179"/>
      <c r="M53" s="179"/>
      <c r="N53" s="179"/>
      <c r="O53" s="179"/>
      <c r="P53" s="263"/>
    </row>
  </sheetData>
  <mergeCells count="4">
    <mergeCell ref="J10:L11"/>
    <mergeCell ref="I2:J2"/>
    <mergeCell ref="K2:L2"/>
    <mergeCell ref="E4:H5"/>
  </mergeCells>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BBCF6-9DA1-43B2-AC62-7069A9F206A7}">
  <dimension ref="A1:Z63"/>
  <sheetViews>
    <sheetView tabSelected="1" workbookViewId="0">
      <selection activeCell="E16" sqref="E16:K43"/>
    </sheetView>
  </sheetViews>
  <sheetFormatPr defaultColWidth="9.33203125" defaultRowHeight="14.4"/>
  <cols>
    <col min="1" max="1" width="19" style="64" bestFit="1" customWidth="1"/>
    <col min="2" max="2" width="32.44140625" style="64" customWidth="1"/>
    <col min="3" max="3" width="9" style="64" bestFit="1" customWidth="1"/>
    <col min="4" max="4" width="7" style="64" bestFit="1" customWidth="1"/>
    <col min="5" max="10" width="9.33203125" style="64"/>
    <col min="11" max="11" width="8.33203125" style="64" bestFit="1" customWidth="1"/>
    <col min="12" max="25" width="9.33203125" style="64"/>
    <col min="26" max="26" width="10.77734375" style="64" customWidth="1"/>
    <col min="27" max="16384" width="9.33203125" style="64"/>
  </cols>
  <sheetData>
    <row r="1" spans="1:26">
      <c r="A1" s="43" t="s">
        <v>1763</v>
      </c>
      <c r="B1" s="74" t="s">
        <v>1764</v>
      </c>
      <c r="C1" s="72"/>
      <c r="D1" s="72"/>
    </row>
    <row r="2" spans="1:26" ht="40.200000000000003">
      <c r="A2" s="43" t="s">
        <v>1765</v>
      </c>
      <c r="B2" s="128" t="s">
        <v>1766</v>
      </c>
      <c r="C2" s="129" t="s">
        <v>1767</v>
      </c>
      <c r="D2" s="72"/>
    </row>
    <row r="3" spans="1:26" ht="28.8">
      <c r="A3" s="43" t="s">
        <v>98</v>
      </c>
      <c r="B3" s="75" t="s">
        <v>1768</v>
      </c>
      <c r="C3" s="72"/>
      <c r="D3" s="72"/>
    </row>
    <row r="4" spans="1:26">
      <c r="A4" s="43" t="s">
        <v>1769</v>
      </c>
      <c r="B4" s="74" t="s">
        <v>1770</v>
      </c>
      <c r="C4" s="72"/>
      <c r="D4" s="72"/>
      <c r="K4" s="80"/>
      <c r="L4" s="80"/>
      <c r="M4" s="80"/>
      <c r="N4" s="80"/>
      <c r="O4" s="80"/>
      <c r="P4" s="80"/>
      <c r="Q4" s="80"/>
      <c r="R4" s="80"/>
      <c r="S4" s="80"/>
      <c r="T4" s="80"/>
      <c r="U4" s="80"/>
      <c r="V4" s="80"/>
      <c r="W4" s="80"/>
      <c r="X4" s="80"/>
      <c r="Y4" s="80"/>
      <c r="Z4" s="80"/>
    </row>
    <row r="5" spans="1:26">
      <c r="A5" s="43" t="s">
        <v>1771</v>
      </c>
      <c r="B5" s="74" t="s">
        <v>1772</v>
      </c>
      <c r="C5" s="72"/>
      <c r="D5" s="72"/>
      <c r="K5" s="80" t="s">
        <v>98</v>
      </c>
      <c r="L5" s="80" t="s">
        <v>1773</v>
      </c>
      <c r="M5" s="80"/>
      <c r="N5" s="80"/>
      <c r="O5" s="80"/>
      <c r="P5" s="80"/>
      <c r="Q5" s="80"/>
      <c r="R5" s="80"/>
      <c r="S5" s="80"/>
      <c r="T5" s="80"/>
      <c r="U5" s="80"/>
      <c r="V5" s="80"/>
      <c r="W5" s="80"/>
      <c r="X5" s="80"/>
      <c r="Y5" s="80"/>
      <c r="Z5" s="80"/>
    </row>
    <row r="6" spans="1:26">
      <c r="A6" s="72"/>
      <c r="B6" s="72"/>
      <c r="C6" s="73" t="s">
        <v>1774</v>
      </c>
      <c r="D6" s="72"/>
      <c r="M6" s="80"/>
      <c r="N6" s="80"/>
      <c r="O6" s="80"/>
      <c r="P6" s="80"/>
      <c r="Q6" s="80"/>
      <c r="R6" s="80"/>
      <c r="S6" s="80"/>
      <c r="T6" s="80"/>
      <c r="U6" s="80"/>
      <c r="V6" s="80"/>
      <c r="W6" s="80"/>
      <c r="X6" s="80"/>
      <c r="Y6" s="80"/>
      <c r="Z6" s="80"/>
    </row>
    <row r="7" spans="1:26">
      <c r="A7" s="70">
        <v>2010</v>
      </c>
      <c r="B7" s="69">
        <v>218.07750649773166</v>
      </c>
      <c r="C7" s="69">
        <f t="shared" ref="C7:C24" si="0">B7/B$7</f>
        <v>1</v>
      </c>
      <c r="D7" s="72"/>
    </row>
    <row r="8" spans="1:26">
      <c r="A8" s="70">
        <f t="shared" ref="A8:A24" si="1">A7+1</f>
        <v>2011</v>
      </c>
      <c r="B8" s="69">
        <v>224.92336622515759</v>
      </c>
      <c r="C8" s="69">
        <f t="shared" si="0"/>
        <v>1.0313918653847829</v>
      </c>
      <c r="D8" s="71">
        <f t="shared" ref="D8:D19" si="2">B8/B7-1</f>
        <v>3.1391865384782891E-2</v>
      </c>
    </row>
    <row r="9" spans="1:26">
      <c r="A9" s="70">
        <f t="shared" si="1"/>
        <v>2012</v>
      </c>
      <c r="B9" s="69">
        <v>229.58788999846698</v>
      </c>
      <c r="C9" s="69">
        <f t="shared" si="0"/>
        <v>1.0527811587980305</v>
      </c>
      <c r="D9" s="71">
        <f t="shared" si="2"/>
        <v>2.0738280115548235E-2</v>
      </c>
    </row>
    <row r="10" spans="1:26">
      <c r="A10" s="70">
        <f t="shared" si="1"/>
        <v>2013</v>
      </c>
      <c r="B10" s="69">
        <v>232.95380128167923</v>
      </c>
      <c r="C10" s="69">
        <f t="shared" si="0"/>
        <v>1.0682156313269398</v>
      </c>
      <c r="D10" s="71">
        <f t="shared" si="2"/>
        <v>1.4660665609300016E-2</v>
      </c>
    </row>
    <row r="11" spans="1:26">
      <c r="A11" s="70">
        <f t="shared" si="1"/>
        <v>2014</v>
      </c>
      <c r="B11" s="69">
        <v>236.7156569348559</v>
      </c>
      <c r="C11" s="69">
        <f t="shared" si="0"/>
        <v>1.085465716920778</v>
      </c>
      <c r="D11" s="71">
        <f t="shared" si="2"/>
        <v>1.6148505121957424E-2</v>
      </c>
    </row>
    <row r="12" spans="1:26">
      <c r="A12" s="70">
        <f t="shared" si="1"/>
        <v>2015</v>
      </c>
      <c r="B12" s="69">
        <v>236.99998817171686</v>
      </c>
      <c r="C12" s="69">
        <f t="shared" si="0"/>
        <v>1.0867695251008478</v>
      </c>
      <c r="D12" s="71">
        <f t="shared" si="2"/>
        <v>1.2011509527618536E-3</v>
      </c>
    </row>
    <row r="13" spans="1:26">
      <c r="A13" s="70">
        <f t="shared" si="1"/>
        <v>2016</v>
      </c>
      <c r="B13" s="69">
        <v>240.00505694698177</v>
      </c>
      <c r="C13" s="69">
        <f t="shared" si="0"/>
        <v>1.1005493450535129</v>
      </c>
      <c r="D13" s="71">
        <f t="shared" si="2"/>
        <v>1.2679615718324877E-2</v>
      </c>
    </row>
    <row r="14" spans="1:26">
      <c r="A14" s="70">
        <f t="shared" si="1"/>
        <v>2017</v>
      </c>
      <c r="B14" s="69">
        <v>245.12362400334652</v>
      </c>
      <c r="C14" s="69">
        <f t="shared" si="0"/>
        <v>1.1240206655879761</v>
      </c>
      <c r="D14" s="71">
        <f t="shared" si="2"/>
        <v>2.1326913363727495E-2</v>
      </c>
    </row>
    <row r="15" spans="1:26">
      <c r="A15" s="70">
        <f t="shared" si="1"/>
        <v>2018</v>
      </c>
      <c r="B15" s="69">
        <v>251.10032079315263</v>
      </c>
      <c r="C15" s="69">
        <f t="shared" si="0"/>
        <v>1.1514269620272115</v>
      </c>
      <c r="D15" s="71">
        <f t="shared" si="2"/>
        <v>2.438237772514551E-2</v>
      </c>
    </row>
    <row r="16" spans="1:26">
      <c r="A16" s="70">
        <f t="shared" si="1"/>
        <v>2019</v>
      </c>
      <c r="B16" s="69">
        <v>255.64592754733883</v>
      </c>
      <c r="C16" s="69">
        <f t="shared" si="0"/>
        <v>1.1722709583989026</v>
      </c>
      <c r="D16" s="68">
        <f t="shared" si="2"/>
        <v>1.810275168039599E-2</v>
      </c>
    </row>
    <row r="17" spans="1:4">
      <c r="A17" s="70">
        <f t="shared" si="1"/>
        <v>2020</v>
      </c>
      <c r="B17" s="69">
        <v>258.84341145153269</v>
      </c>
      <c r="C17" s="69">
        <f t="shared" si="0"/>
        <v>1.1869331028609549</v>
      </c>
      <c r="D17" s="68">
        <f t="shared" si="2"/>
        <v>1.2507470527187481E-2</v>
      </c>
    </row>
    <row r="18" spans="1:4">
      <c r="A18" s="70">
        <f t="shared" si="1"/>
        <v>2021</v>
      </c>
      <c r="B18" s="69">
        <v>270.96816769369246</v>
      </c>
      <c r="C18" s="69">
        <f t="shared" si="0"/>
        <v>1.2425314836241992</v>
      </c>
      <c r="D18" s="130">
        <f t="shared" si="2"/>
        <v>4.684205085293458E-2</v>
      </c>
    </row>
    <row r="19" spans="1:4" ht="15" thickBot="1">
      <c r="A19" s="131">
        <f t="shared" si="1"/>
        <v>2022</v>
      </c>
      <c r="B19" s="132">
        <v>292.62264464949016</v>
      </c>
      <c r="C19" s="132">
        <f t="shared" si="0"/>
        <v>1.3418286431688171</v>
      </c>
      <c r="D19" s="133">
        <f t="shared" si="2"/>
        <v>7.9915206055776622E-2</v>
      </c>
    </row>
    <row r="20" spans="1:4">
      <c r="A20" s="67">
        <f t="shared" si="1"/>
        <v>2023</v>
      </c>
      <c r="B20" s="66">
        <v>304.11697337952825</v>
      </c>
      <c r="C20" s="66">
        <f t="shared" si="0"/>
        <v>1.394536182403991</v>
      </c>
      <c r="D20" s="65">
        <f t="shared" ref="D20:D24" si="3">B20/B19-1</f>
        <v>3.9280380176340168E-2</v>
      </c>
    </row>
    <row r="21" spans="1:4">
      <c r="A21" s="67">
        <f t="shared" si="1"/>
        <v>2024</v>
      </c>
      <c r="B21" s="66">
        <v>311.86124978221778</v>
      </c>
      <c r="C21" s="66">
        <f t="shared" si="0"/>
        <v>1.4300477604986812</v>
      </c>
      <c r="D21" s="65">
        <f t="shared" si="3"/>
        <v>2.5464795064315426E-2</v>
      </c>
    </row>
    <row r="22" spans="1:4">
      <c r="A22" s="67">
        <f t="shared" si="1"/>
        <v>2025</v>
      </c>
      <c r="B22" s="134">
        <v>318.99439910274504</v>
      </c>
      <c r="C22" s="66">
        <f t="shared" si="0"/>
        <v>1.4627569996819596</v>
      </c>
      <c r="D22" s="65">
        <f t="shared" si="3"/>
        <v>2.2872829905955072E-2</v>
      </c>
    </row>
    <row r="23" spans="1:4">
      <c r="A23" s="67">
        <f t="shared" si="1"/>
        <v>2026</v>
      </c>
      <c r="B23" s="134">
        <v>326.19555794148766</v>
      </c>
      <c r="C23" s="66">
        <f t="shared" si="0"/>
        <v>1.495778098255542</v>
      </c>
      <c r="D23" s="65">
        <f t="shared" si="3"/>
        <v>2.2574561995438724E-2</v>
      </c>
    </row>
    <row r="24" spans="1:4">
      <c r="A24" s="67">
        <f t="shared" si="1"/>
        <v>2027</v>
      </c>
      <c r="B24" s="134">
        <v>332.72673441446665</v>
      </c>
      <c r="C24" s="66">
        <f t="shared" si="0"/>
        <v>1.5257269755050482</v>
      </c>
      <c r="D24" s="65">
        <f t="shared" si="3"/>
        <v>2.0022272878867708E-2</v>
      </c>
    </row>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6" s="64" customFormat="1"/>
    <row r="57" s="64" customFormat="1"/>
    <row r="58" s="64" customFormat="1"/>
    <row r="59" s="64" customFormat="1"/>
    <row r="60" s="64" customFormat="1"/>
    <row r="61" s="64" customFormat="1"/>
    <row r="62" s="64" customFormat="1"/>
    <row r="63" s="64" customFormat="1"/>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26178-027D-4DC4-BA9D-CD50F86A257C}">
  <sheetPr>
    <tabColor rgb="FF002060"/>
  </sheetPr>
  <dimension ref="A1:BW869"/>
  <sheetViews>
    <sheetView workbookViewId="0"/>
  </sheetViews>
  <sheetFormatPr defaultColWidth="10.6640625" defaultRowHeight="14.4"/>
  <cols>
    <col min="1" max="1" width="20.44140625" style="53" customWidth="1"/>
    <col min="2" max="2" width="33.6640625" style="44" customWidth="1"/>
    <col min="3" max="3" width="33.6640625" style="45" customWidth="1"/>
    <col min="4" max="4" width="33.6640625" style="44" customWidth="1"/>
    <col min="5" max="66" width="33.6640625" style="46" customWidth="1"/>
    <col min="67" max="67" width="26" style="46" customWidth="1"/>
    <col min="68" max="75" width="33.6640625" style="46" customWidth="1"/>
    <col min="76" max="16384" width="10.6640625" style="46"/>
  </cols>
  <sheetData>
    <row r="1" spans="1:75" ht="61.2">
      <c r="A1" s="58" t="s">
        <v>1775</v>
      </c>
      <c r="D1" s="46"/>
      <c r="G1" s="76" t="s">
        <v>1776</v>
      </c>
      <c r="H1" s="77"/>
    </row>
    <row r="2" spans="1:75">
      <c r="A2" s="58" t="s">
        <v>1777</v>
      </c>
      <c r="D2" s="46"/>
    </row>
    <row r="11" spans="1:75">
      <c r="A11" s="43" t="s">
        <v>1763</v>
      </c>
      <c r="B11" s="44" t="s">
        <v>1778</v>
      </c>
      <c r="C11" s="45" t="s">
        <v>1764</v>
      </c>
      <c r="D11" s="44" t="s">
        <v>1779</v>
      </c>
      <c r="E11" s="46" t="s">
        <v>1780</v>
      </c>
      <c r="F11" s="46" t="s">
        <v>1781</v>
      </c>
      <c r="G11" s="46" t="s">
        <v>1782</v>
      </c>
      <c r="H11" s="46" t="s">
        <v>1783</v>
      </c>
      <c r="I11" s="46" t="s">
        <v>1784</v>
      </c>
      <c r="J11" s="46" t="s">
        <v>1785</v>
      </c>
      <c r="K11" s="46" t="s">
        <v>1786</v>
      </c>
      <c r="L11" s="46" t="s">
        <v>1787</v>
      </c>
      <c r="M11" s="46" t="s">
        <v>1788</v>
      </c>
      <c r="N11" s="46" t="s">
        <v>1789</v>
      </c>
      <c r="O11" s="46" t="s">
        <v>1790</v>
      </c>
      <c r="P11" s="46" t="s">
        <v>1791</v>
      </c>
      <c r="Q11" s="46" t="s">
        <v>1792</v>
      </c>
      <c r="R11" s="46" t="s">
        <v>1793</v>
      </c>
      <c r="S11" s="46" t="s">
        <v>1794</v>
      </c>
      <c r="T11" s="46" t="s">
        <v>1795</v>
      </c>
      <c r="U11" s="46" t="s">
        <v>1796</v>
      </c>
      <c r="V11" s="46" t="s">
        <v>1797</v>
      </c>
      <c r="W11" s="46" t="s">
        <v>1798</v>
      </c>
      <c r="X11" s="46" t="s">
        <v>1799</v>
      </c>
      <c r="Y11" s="46" t="s">
        <v>1800</v>
      </c>
      <c r="Z11" s="46" t="s">
        <v>1801</v>
      </c>
      <c r="AA11" s="46" t="s">
        <v>1802</v>
      </c>
      <c r="AB11" s="46" t="s">
        <v>1803</v>
      </c>
      <c r="AC11" s="46" t="s">
        <v>1804</v>
      </c>
      <c r="AD11" s="46" t="s">
        <v>1805</v>
      </c>
      <c r="AE11" s="46" t="s">
        <v>1806</v>
      </c>
      <c r="AF11" s="46" t="s">
        <v>1807</v>
      </c>
      <c r="AG11" s="46" t="s">
        <v>1808</v>
      </c>
      <c r="AH11" s="46" t="s">
        <v>1809</v>
      </c>
      <c r="AI11" s="46" t="s">
        <v>1810</v>
      </c>
      <c r="AJ11" s="46" t="s">
        <v>1811</v>
      </c>
      <c r="AK11" s="46" t="s">
        <v>1812</v>
      </c>
      <c r="AL11" s="46" t="s">
        <v>1813</v>
      </c>
      <c r="AM11" s="46" t="s">
        <v>1814</v>
      </c>
      <c r="AN11" s="46" t="s">
        <v>1815</v>
      </c>
      <c r="AO11" s="46" t="s">
        <v>1816</v>
      </c>
      <c r="AP11" s="46" t="s">
        <v>1817</v>
      </c>
      <c r="AQ11" s="46" t="s">
        <v>1818</v>
      </c>
      <c r="AR11" s="46" t="s">
        <v>1819</v>
      </c>
      <c r="AS11" s="46" t="s">
        <v>1820</v>
      </c>
      <c r="AT11" s="46" t="s">
        <v>1821</v>
      </c>
      <c r="AU11" s="46" t="s">
        <v>1822</v>
      </c>
      <c r="AV11" s="46" t="s">
        <v>1823</v>
      </c>
      <c r="AW11" s="46" t="s">
        <v>1824</v>
      </c>
      <c r="AX11" s="46" t="s">
        <v>1825</v>
      </c>
      <c r="AY11" s="46" t="s">
        <v>1826</v>
      </c>
      <c r="AZ11" s="46" t="s">
        <v>1827</v>
      </c>
      <c r="BA11" s="46" t="s">
        <v>1828</v>
      </c>
      <c r="BB11" s="46" t="s">
        <v>1829</v>
      </c>
      <c r="BC11" s="46" t="s">
        <v>1830</v>
      </c>
      <c r="BD11" s="46" t="s">
        <v>1831</v>
      </c>
      <c r="BE11" s="46" t="s">
        <v>1832</v>
      </c>
      <c r="BF11" s="46" t="s">
        <v>1833</v>
      </c>
      <c r="BG11" s="46" t="s">
        <v>1834</v>
      </c>
      <c r="BH11" s="46" t="s">
        <v>1835</v>
      </c>
      <c r="BI11" s="46" t="s">
        <v>1836</v>
      </c>
      <c r="BJ11" s="46" t="s">
        <v>1837</v>
      </c>
      <c r="BK11" s="46" t="s">
        <v>1838</v>
      </c>
      <c r="BL11" s="46" t="s">
        <v>1839</v>
      </c>
      <c r="BM11" s="46" t="s">
        <v>1840</v>
      </c>
      <c r="BN11" s="46" t="s">
        <v>1841</v>
      </c>
      <c r="BO11" s="46" t="s">
        <v>1842</v>
      </c>
      <c r="BP11" s="46" t="s">
        <v>1843</v>
      </c>
      <c r="BQ11" s="46" t="s">
        <v>1844</v>
      </c>
      <c r="BR11" s="46" t="s">
        <v>1845</v>
      </c>
      <c r="BS11" s="46" t="s">
        <v>1846</v>
      </c>
      <c r="BT11" s="46" t="s">
        <v>1847</v>
      </c>
      <c r="BU11" s="46" t="s">
        <v>1848</v>
      </c>
      <c r="BV11" s="46" t="s">
        <v>1849</v>
      </c>
      <c r="BW11" s="46" t="s">
        <v>1850</v>
      </c>
    </row>
    <row r="12" spans="1:75" ht="57.6">
      <c r="A12" s="43" t="s">
        <v>1765</v>
      </c>
      <c r="B12" s="47" t="s">
        <v>1851</v>
      </c>
      <c r="C12" s="48" t="s">
        <v>1852</v>
      </c>
      <c r="D12" s="47" t="s">
        <v>1853</v>
      </c>
      <c r="E12" s="46" t="s">
        <v>1854</v>
      </c>
      <c r="F12" s="46" t="s">
        <v>1855</v>
      </c>
      <c r="G12" s="46" t="s">
        <v>1856</v>
      </c>
      <c r="H12" s="46" t="s">
        <v>1857</v>
      </c>
      <c r="I12" s="46" t="s">
        <v>1858</v>
      </c>
      <c r="J12" s="46" t="s">
        <v>1859</v>
      </c>
      <c r="K12" s="46" t="s">
        <v>1860</v>
      </c>
      <c r="L12" s="46" t="s">
        <v>1861</v>
      </c>
      <c r="M12" s="46" t="s">
        <v>1862</v>
      </c>
      <c r="N12" s="46" t="s">
        <v>1863</v>
      </c>
      <c r="O12" s="46" t="s">
        <v>1864</v>
      </c>
      <c r="P12" s="46" t="s">
        <v>1865</v>
      </c>
      <c r="Q12" s="46" t="s">
        <v>1866</v>
      </c>
      <c r="R12" s="46" t="s">
        <v>1867</v>
      </c>
      <c r="S12" s="46" t="s">
        <v>1868</v>
      </c>
      <c r="T12" s="46" t="s">
        <v>1869</v>
      </c>
      <c r="U12" s="46" t="s">
        <v>1870</v>
      </c>
      <c r="V12" s="46" t="s">
        <v>1871</v>
      </c>
      <c r="W12" s="46" t="s">
        <v>1872</v>
      </c>
      <c r="X12" s="46" t="s">
        <v>1873</v>
      </c>
      <c r="Y12" s="46" t="s">
        <v>1874</v>
      </c>
      <c r="Z12" s="46" t="s">
        <v>1875</v>
      </c>
      <c r="AA12" s="46" t="s">
        <v>1876</v>
      </c>
      <c r="AB12" s="46" t="s">
        <v>1877</v>
      </c>
      <c r="AC12" s="46" t="s">
        <v>1878</v>
      </c>
      <c r="AD12" s="46" t="s">
        <v>1879</v>
      </c>
      <c r="AE12" s="46" t="s">
        <v>1880</v>
      </c>
      <c r="AF12" s="46" t="s">
        <v>1881</v>
      </c>
      <c r="AG12" s="46" t="s">
        <v>1882</v>
      </c>
      <c r="AH12" s="46" t="s">
        <v>1883</v>
      </c>
      <c r="AI12" s="46" t="s">
        <v>1884</v>
      </c>
      <c r="AJ12" s="46" t="s">
        <v>1885</v>
      </c>
      <c r="AK12" s="46" t="s">
        <v>1886</v>
      </c>
      <c r="AL12" s="46" t="s">
        <v>1887</v>
      </c>
      <c r="AM12" s="46" t="s">
        <v>1888</v>
      </c>
      <c r="AN12" s="46" t="s">
        <v>1889</v>
      </c>
      <c r="AO12" s="46" t="s">
        <v>1890</v>
      </c>
      <c r="AP12" s="46" t="s">
        <v>1891</v>
      </c>
      <c r="AQ12" s="46" t="s">
        <v>1892</v>
      </c>
      <c r="AR12" s="46" t="s">
        <v>1893</v>
      </c>
      <c r="AS12" s="46" t="s">
        <v>1894</v>
      </c>
      <c r="AT12" s="46" t="s">
        <v>1895</v>
      </c>
      <c r="AU12" s="46" t="s">
        <v>1896</v>
      </c>
      <c r="AV12" s="46" t="s">
        <v>1897</v>
      </c>
      <c r="AW12" s="46" t="s">
        <v>1898</v>
      </c>
      <c r="AX12" s="46" t="s">
        <v>1899</v>
      </c>
      <c r="AY12" s="46" t="s">
        <v>1900</v>
      </c>
      <c r="AZ12" s="46" t="s">
        <v>1901</v>
      </c>
      <c r="BA12" s="46" t="s">
        <v>1902</v>
      </c>
      <c r="BB12" s="46" t="s">
        <v>1903</v>
      </c>
      <c r="BC12" s="46" t="s">
        <v>1904</v>
      </c>
      <c r="BD12" s="46" t="s">
        <v>1905</v>
      </c>
      <c r="BE12" s="46" t="s">
        <v>1906</v>
      </c>
      <c r="BF12" s="46" t="s">
        <v>1907</v>
      </c>
      <c r="BG12" s="46" t="s">
        <v>1908</v>
      </c>
      <c r="BH12" s="46" t="s">
        <v>1909</v>
      </c>
      <c r="BI12" s="46" t="s">
        <v>1910</v>
      </c>
      <c r="BJ12" s="46" t="s">
        <v>1911</v>
      </c>
      <c r="BK12" s="46" t="s">
        <v>1912</v>
      </c>
      <c r="BL12" s="46" t="s">
        <v>1913</v>
      </c>
      <c r="BM12" s="46" t="s">
        <v>1914</v>
      </c>
      <c r="BN12" s="46" t="s">
        <v>1915</v>
      </c>
      <c r="BO12" s="46" t="s">
        <v>1916</v>
      </c>
      <c r="BP12" s="46" t="s">
        <v>1917</v>
      </c>
      <c r="BQ12" s="46" t="s">
        <v>1918</v>
      </c>
      <c r="BR12" s="46" t="s">
        <v>1919</v>
      </c>
      <c r="BS12" s="46" t="s">
        <v>1920</v>
      </c>
      <c r="BT12" s="46" t="s">
        <v>1921</v>
      </c>
      <c r="BU12" s="46" t="s">
        <v>1922</v>
      </c>
      <c r="BV12" s="46" t="s">
        <v>1923</v>
      </c>
      <c r="BW12" s="46" t="s">
        <v>1924</v>
      </c>
    </row>
    <row r="13" spans="1:75">
      <c r="A13" s="43" t="s">
        <v>98</v>
      </c>
      <c r="B13" s="44" t="s">
        <v>1925</v>
      </c>
      <c r="C13" s="45" t="s">
        <v>1926</v>
      </c>
      <c r="D13" s="44" t="s">
        <v>1925</v>
      </c>
      <c r="E13" s="46" t="s">
        <v>1925</v>
      </c>
      <c r="F13" s="46" t="s">
        <v>1925</v>
      </c>
      <c r="G13" s="46" t="s">
        <v>1925</v>
      </c>
      <c r="H13" s="46" t="s">
        <v>1925</v>
      </c>
      <c r="I13" s="46" t="s">
        <v>1927</v>
      </c>
      <c r="J13" s="46" t="s">
        <v>1925</v>
      </c>
      <c r="K13" s="46" t="s">
        <v>1925</v>
      </c>
      <c r="L13" s="46" t="s">
        <v>1927</v>
      </c>
      <c r="M13" s="46" t="s">
        <v>1927</v>
      </c>
      <c r="N13" s="46" t="s">
        <v>1927</v>
      </c>
      <c r="O13" s="46" t="s">
        <v>1927</v>
      </c>
      <c r="P13" s="46" t="s">
        <v>1927</v>
      </c>
      <c r="Q13" s="46" t="s">
        <v>1927</v>
      </c>
      <c r="R13" s="46" t="s">
        <v>1928</v>
      </c>
      <c r="S13" s="46" t="s">
        <v>1925</v>
      </c>
      <c r="T13" s="46" t="s">
        <v>1925</v>
      </c>
      <c r="U13" s="46" t="s">
        <v>1925</v>
      </c>
      <c r="V13" s="46" t="s">
        <v>1925</v>
      </c>
      <c r="W13" s="46" t="s">
        <v>1925</v>
      </c>
      <c r="X13" s="46" t="s">
        <v>1927</v>
      </c>
      <c r="Y13" s="46" t="s">
        <v>1927</v>
      </c>
      <c r="Z13" s="46" t="s">
        <v>1927</v>
      </c>
      <c r="AA13" s="46" t="s">
        <v>1927</v>
      </c>
      <c r="AB13" s="46" t="s">
        <v>1925</v>
      </c>
      <c r="AC13" s="46" t="s">
        <v>1929</v>
      </c>
      <c r="AD13" s="46" t="s">
        <v>1930</v>
      </c>
      <c r="AE13" s="46" t="s">
        <v>1930</v>
      </c>
      <c r="AF13" s="46" t="s">
        <v>1925</v>
      </c>
      <c r="AG13" s="46" t="s">
        <v>1925</v>
      </c>
      <c r="AH13" s="46" t="s">
        <v>1925</v>
      </c>
      <c r="AI13" s="46" t="s">
        <v>1925</v>
      </c>
      <c r="AJ13" s="46" t="s">
        <v>1925</v>
      </c>
      <c r="AK13" s="46" t="s">
        <v>1926</v>
      </c>
      <c r="AL13" s="46" t="s">
        <v>1926</v>
      </c>
      <c r="AM13" s="46" t="s">
        <v>1926</v>
      </c>
      <c r="AN13" s="46" t="s">
        <v>1926</v>
      </c>
      <c r="AO13" s="46" t="s">
        <v>1926</v>
      </c>
      <c r="AP13" s="46" t="s">
        <v>1926</v>
      </c>
      <c r="AQ13" s="46" t="s">
        <v>1926</v>
      </c>
      <c r="AR13" s="46" t="s">
        <v>1926</v>
      </c>
      <c r="AS13" s="46" t="s">
        <v>1926</v>
      </c>
      <c r="AT13" s="46" t="s">
        <v>1926</v>
      </c>
      <c r="AU13" s="46" t="s">
        <v>1926</v>
      </c>
      <c r="AV13" s="46" t="s">
        <v>1926</v>
      </c>
      <c r="AW13" s="46" t="s">
        <v>1926</v>
      </c>
      <c r="AX13" s="46" t="s">
        <v>1926</v>
      </c>
      <c r="AY13" s="46" t="s">
        <v>1926</v>
      </c>
      <c r="AZ13" s="46" t="s">
        <v>1926</v>
      </c>
      <c r="BA13" s="46" t="s">
        <v>1926</v>
      </c>
      <c r="BB13" s="46" t="s">
        <v>1926</v>
      </c>
      <c r="BC13" s="46" t="s">
        <v>1926</v>
      </c>
      <c r="BD13" s="46" t="s">
        <v>1926</v>
      </c>
      <c r="BE13" s="46" t="s">
        <v>1926</v>
      </c>
      <c r="BF13" s="46" t="s">
        <v>1926</v>
      </c>
      <c r="BG13" s="46" t="s">
        <v>1926</v>
      </c>
      <c r="BH13" s="46" t="s">
        <v>1926</v>
      </c>
      <c r="BI13" s="46" t="s">
        <v>1926</v>
      </c>
      <c r="BJ13" s="46" t="s">
        <v>1926</v>
      </c>
      <c r="BK13" s="46" t="s">
        <v>1926</v>
      </c>
      <c r="BL13" s="46" t="s">
        <v>1926</v>
      </c>
      <c r="BM13" s="46" t="s">
        <v>1925</v>
      </c>
      <c r="BN13" s="46" t="s">
        <v>1926</v>
      </c>
      <c r="BO13" s="46" t="s">
        <v>1931</v>
      </c>
      <c r="BP13" s="46" t="s">
        <v>1930</v>
      </c>
      <c r="BQ13" s="46" t="s">
        <v>1930</v>
      </c>
      <c r="BR13" s="46" t="s">
        <v>1930</v>
      </c>
      <c r="BS13" s="46" t="s">
        <v>1930</v>
      </c>
      <c r="BT13" s="46" t="s">
        <v>1930</v>
      </c>
      <c r="BU13" s="46" t="s">
        <v>1930</v>
      </c>
      <c r="BV13" s="46" t="s">
        <v>1930</v>
      </c>
      <c r="BW13" s="46" t="s">
        <v>1930</v>
      </c>
    </row>
    <row r="14" spans="1:75">
      <c r="A14" s="43" t="s">
        <v>1769</v>
      </c>
      <c r="B14" s="44" t="s">
        <v>1770</v>
      </c>
      <c r="C14" s="45" t="s">
        <v>1770</v>
      </c>
      <c r="D14" s="44" t="s">
        <v>1770</v>
      </c>
      <c r="E14" s="46" t="s">
        <v>1770</v>
      </c>
      <c r="F14" s="46" t="s">
        <v>1770</v>
      </c>
      <c r="G14" s="46" t="s">
        <v>1770</v>
      </c>
      <c r="H14" s="46" t="s">
        <v>1770</v>
      </c>
      <c r="I14" s="46" t="s">
        <v>1770</v>
      </c>
      <c r="J14" s="46" t="s">
        <v>1770</v>
      </c>
      <c r="K14" s="46" t="s">
        <v>1770</v>
      </c>
      <c r="L14" s="46" t="s">
        <v>1770</v>
      </c>
      <c r="M14" s="46" t="s">
        <v>1770</v>
      </c>
      <c r="N14" s="46" t="s">
        <v>1770</v>
      </c>
      <c r="O14" s="46" t="s">
        <v>1770</v>
      </c>
      <c r="P14" s="46" t="s">
        <v>1770</v>
      </c>
      <c r="Q14" s="46" t="s">
        <v>1770</v>
      </c>
      <c r="R14" s="46" t="s">
        <v>1770</v>
      </c>
      <c r="S14" s="46" t="s">
        <v>1770</v>
      </c>
      <c r="T14" s="46" t="s">
        <v>1770</v>
      </c>
      <c r="U14" s="46" t="s">
        <v>1770</v>
      </c>
      <c r="V14" s="46" t="s">
        <v>1770</v>
      </c>
      <c r="W14" s="46" t="s">
        <v>1770</v>
      </c>
      <c r="X14" s="46" t="s">
        <v>1770</v>
      </c>
      <c r="Y14" s="46" t="s">
        <v>1770</v>
      </c>
      <c r="Z14" s="46" t="s">
        <v>1770</v>
      </c>
      <c r="AA14" s="46" t="s">
        <v>1770</v>
      </c>
      <c r="AB14" s="46" t="s">
        <v>1770</v>
      </c>
      <c r="AC14" s="46" t="s">
        <v>1770</v>
      </c>
      <c r="AD14" s="46" t="s">
        <v>1770</v>
      </c>
      <c r="AE14" s="46" t="s">
        <v>1770</v>
      </c>
      <c r="AF14" s="46" t="s">
        <v>1770</v>
      </c>
      <c r="AG14" s="46" t="s">
        <v>1770</v>
      </c>
      <c r="AH14" s="46" t="s">
        <v>1770</v>
      </c>
      <c r="AI14" s="46" t="s">
        <v>1770</v>
      </c>
      <c r="AJ14" s="46" t="s">
        <v>1770</v>
      </c>
      <c r="AK14" s="46" t="s">
        <v>1770</v>
      </c>
      <c r="AL14" s="46" t="s">
        <v>1770</v>
      </c>
      <c r="AM14" s="46" t="s">
        <v>1770</v>
      </c>
      <c r="AN14" s="46" t="s">
        <v>1770</v>
      </c>
      <c r="AO14" s="46" t="s">
        <v>1770</v>
      </c>
      <c r="AP14" s="46" t="s">
        <v>1770</v>
      </c>
      <c r="AQ14" s="46" t="s">
        <v>1770</v>
      </c>
      <c r="AR14" s="46" t="s">
        <v>1770</v>
      </c>
      <c r="AS14" s="46" t="s">
        <v>1770</v>
      </c>
      <c r="AT14" s="46" t="s">
        <v>1770</v>
      </c>
      <c r="AU14" s="46" t="s">
        <v>1770</v>
      </c>
      <c r="AV14" s="46" t="s">
        <v>1770</v>
      </c>
      <c r="AW14" s="46" t="s">
        <v>1770</v>
      </c>
      <c r="AX14" s="46" t="s">
        <v>1770</v>
      </c>
      <c r="AY14" s="46" t="s">
        <v>1770</v>
      </c>
      <c r="AZ14" s="46" t="s">
        <v>1770</v>
      </c>
      <c r="BA14" s="46" t="s">
        <v>1770</v>
      </c>
      <c r="BB14" s="46" t="s">
        <v>1770</v>
      </c>
      <c r="BC14" s="46" t="s">
        <v>1770</v>
      </c>
      <c r="BD14" s="46" t="s">
        <v>1770</v>
      </c>
      <c r="BE14" s="46" t="s">
        <v>1770</v>
      </c>
      <c r="BF14" s="46" t="s">
        <v>1770</v>
      </c>
      <c r="BG14" s="46" t="s">
        <v>1770</v>
      </c>
      <c r="BH14" s="46" t="s">
        <v>1770</v>
      </c>
      <c r="BI14" s="46" t="s">
        <v>1770</v>
      </c>
      <c r="BJ14" s="46" t="s">
        <v>1770</v>
      </c>
      <c r="BK14" s="46" t="s">
        <v>1770</v>
      </c>
      <c r="BL14" s="46" t="s">
        <v>1770</v>
      </c>
      <c r="BM14" s="46" t="s">
        <v>1770</v>
      </c>
      <c r="BN14" s="46" t="s">
        <v>1770</v>
      </c>
      <c r="BO14" s="46" t="s">
        <v>1932</v>
      </c>
      <c r="BP14" s="46" t="s">
        <v>1770</v>
      </c>
      <c r="BQ14" s="46" t="s">
        <v>1770</v>
      </c>
      <c r="BR14" s="46" t="s">
        <v>1770</v>
      </c>
      <c r="BS14" s="46" t="s">
        <v>1770</v>
      </c>
      <c r="BT14" s="46" t="s">
        <v>1770</v>
      </c>
      <c r="BU14" s="46" t="s">
        <v>1770</v>
      </c>
      <c r="BV14" s="46" t="s">
        <v>1770</v>
      </c>
      <c r="BW14" s="46" t="s">
        <v>1770</v>
      </c>
    </row>
    <row r="15" spans="1:75">
      <c r="A15" s="43" t="s">
        <v>1771</v>
      </c>
      <c r="B15" s="44" t="s">
        <v>1772</v>
      </c>
      <c r="C15" s="45" t="s">
        <v>1772</v>
      </c>
      <c r="D15" s="44" t="s">
        <v>1772</v>
      </c>
      <c r="E15" s="46" t="s">
        <v>1772</v>
      </c>
      <c r="F15" s="46" t="s">
        <v>1772</v>
      </c>
      <c r="G15" s="46" t="s">
        <v>1772</v>
      </c>
      <c r="H15" s="46" t="s">
        <v>1772</v>
      </c>
      <c r="I15" s="46" t="s">
        <v>1772</v>
      </c>
      <c r="J15" s="46" t="s">
        <v>1772</v>
      </c>
      <c r="K15" s="46" t="s">
        <v>1772</v>
      </c>
      <c r="L15" s="46" t="s">
        <v>1772</v>
      </c>
      <c r="M15" s="46" t="s">
        <v>1772</v>
      </c>
      <c r="N15" s="46" t="s">
        <v>1772</v>
      </c>
      <c r="O15" s="46" t="s">
        <v>1772</v>
      </c>
      <c r="P15" s="46" t="s">
        <v>1772</v>
      </c>
      <c r="Q15" s="46" t="s">
        <v>1772</v>
      </c>
      <c r="R15" s="46" t="s">
        <v>1772</v>
      </c>
      <c r="S15" s="46" t="s">
        <v>1772</v>
      </c>
      <c r="T15" s="46" t="s">
        <v>1772</v>
      </c>
      <c r="U15" s="46" t="s">
        <v>1772</v>
      </c>
      <c r="V15" s="46" t="s">
        <v>1772</v>
      </c>
      <c r="W15" s="46" t="s">
        <v>1772</v>
      </c>
      <c r="X15" s="46" t="s">
        <v>1772</v>
      </c>
      <c r="Y15" s="46" t="s">
        <v>1772</v>
      </c>
      <c r="Z15" s="46" t="s">
        <v>1772</v>
      </c>
      <c r="AA15" s="46" t="s">
        <v>1772</v>
      </c>
      <c r="AB15" s="46" t="s">
        <v>1772</v>
      </c>
      <c r="AC15" s="46" t="s">
        <v>1772</v>
      </c>
      <c r="AD15" s="46" t="s">
        <v>1772</v>
      </c>
      <c r="AE15" s="46" t="s">
        <v>1772</v>
      </c>
      <c r="AF15" s="46" t="s">
        <v>1772</v>
      </c>
      <c r="AG15" s="46" t="s">
        <v>1772</v>
      </c>
      <c r="AH15" s="46" t="s">
        <v>1772</v>
      </c>
      <c r="AI15" s="46" t="s">
        <v>1772</v>
      </c>
      <c r="AJ15" s="46" t="s">
        <v>1772</v>
      </c>
      <c r="AK15" s="46" t="s">
        <v>1772</v>
      </c>
      <c r="AL15" s="46" t="s">
        <v>1772</v>
      </c>
      <c r="AM15" s="46" t="s">
        <v>1772</v>
      </c>
      <c r="AN15" s="46" t="s">
        <v>1772</v>
      </c>
      <c r="AO15" s="46" t="s">
        <v>1772</v>
      </c>
      <c r="AP15" s="46" t="s">
        <v>1772</v>
      </c>
      <c r="AQ15" s="46" t="s">
        <v>1772</v>
      </c>
      <c r="AR15" s="46" t="s">
        <v>1772</v>
      </c>
      <c r="AS15" s="46" t="s">
        <v>1772</v>
      </c>
      <c r="AT15" s="46" t="s">
        <v>1772</v>
      </c>
      <c r="AU15" s="46" t="s">
        <v>1772</v>
      </c>
      <c r="AV15" s="46" t="s">
        <v>1772</v>
      </c>
      <c r="AW15" s="46" t="s">
        <v>1772</v>
      </c>
      <c r="AX15" s="46" t="s">
        <v>1772</v>
      </c>
      <c r="AY15" s="46" t="s">
        <v>1772</v>
      </c>
      <c r="AZ15" s="46" t="s">
        <v>1772</v>
      </c>
      <c r="BA15" s="46" t="s">
        <v>1772</v>
      </c>
      <c r="BB15" s="46" t="s">
        <v>1772</v>
      </c>
      <c r="BC15" s="46" t="s">
        <v>1772</v>
      </c>
      <c r="BD15" s="46" t="s">
        <v>1772</v>
      </c>
      <c r="BE15" s="46" t="s">
        <v>1772</v>
      </c>
      <c r="BF15" s="46" t="s">
        <v>1772</v>
      </c>
      <c r="BG15" s="46" t="s">
        <v>1772</v>
      </c>
      <c r="BH15" s="46" t="s">
        <v>1772</v>
      </c>
      <c r="BI15" s="46" t="s">
        <v>1772</v>
      </c>
      <c r="BJ15" s="46" t="s">
        <v>1772</v>
      </c>
      <c r="BK15" s="46" t="s">
        <v>1772</v>
      </c>
      <c r="BL15" s="46" t="s">
        <v>1772</v>
      </c>
      <c r="BM15" s="46" t="s">
        <v>1772</v>
      </c>
      <c r="BN15" s="46" t="s">
        <v>1772</v>
      </c>
      <c r="BO15" s="46" t="s">
        <v>1772</v>
      </c>
      <c r="BP15" s="46" t="s">
        <v>1772</v>
      </c>
      <c r="BQ15" s="46" t="s">
        <v>1772</v>
      </c>
      <c r="BR15" s="46" t="s">
        <v>1772</v>
      </c>
      <c r="BS15" s="46" t="s">
        <v>1772</v>
      </c>
      <c r="BT15" s="46" t="s">
        <v>1772</v>
      </c>
      <c r="BU15" s="46" t="s">
        <v>1772</v>
      </c>
      <c r="BV15" s="46" t="s">
        <v>1772</v>
      </c>
      <c r="BW15" s="46" t="s">
        <v>1772</v>
      </c>
    </row>
    <row r="16" spans="1:75">
      <c r="A16" s="43"/>
    </row>
    <row r="17" spans="1:75">
      <c r="A17" s="43"/>
    </row>
    <row r="18" spans="1:75">
      <c r="A18" s="49">
        <v>29251</v>
      </c>
      <c r="B18" s="50">
        <v>40.494924041179701</v>
      </c>
      <c r="C18" s="51">
        <v>77.983981717257734</v>
      </c>
      <c r="D18" s="50">
        <v>39.424580973122389</v>
      </c>
      <c r="E18" s="52">
        <v>6855.6295764676988</v>
      </c>
      <c r="F18" s="52">
        <v>75.745080006047857</v>
      </c>
      <c r="G18" s="52">
        <v>178.68301028141775</v>
      </c>
      <c r="H18" s="52">
        <v>556.24454513570333</v>
      </c>
      <c r="I18" s="52">
        <v>828.10633493115699</v>
      </c>
      <c r="J18" s="52">
        <v>132.29471818418637</v>
      </c>
      <c r="K18" s="52">
        <v>129.40588589460964</v>
      </c>
      <c r="L18" s="52">
        <v>192.21344217519658</v>
      </c>
      <c r="M18" s="52">
        <v>44.135997511583192</v>
      </c>
      <c r="N18" s="52">
        <v>207.04725765513629</v>
      </c>
      <c r="O18" s="52">
        <v>43.287969547505192</v>
      </c>
      <c r="P18" s="52">
        <v>205.95798352895343</v>
      </c>
      <c r="Q18" s="52">
        <v>139.17436349327957</v>
      </c>
      <c r="R18" s="52">
        <v>53.725972190979988</v>
      </c>
      <c r="S18" s="52">
        <v>232.75392394642827</v>
      </c>
      <c r="T18" s="52">
        <v>196.21551314079119</v>
      </c>
      <c r="U18" s="52">
        <v>259.69992880554184</v>
      </c>
      <c r="V18" s="52">
        <v>340.07328858975728</v>
      </c>
      <c r="W18" s="52">
        <v>196.42992409869217</v>
      </c>
      <c r="X18" s="52">
        <v>618.88252673268073</v>
      </c>
      <c r="Y18" s="52">
        <v>1265.938324821497</v>
      </c>
      <c r="Z18" s="52">
        <v>289.17896297421578</v>
      </c>
      <c r="AA18" s="52">
        <v>610.58631842290504</v>
      </c>
      <c r="AB18" s="52">
        <v>212.01477361735775</v>
      </c>
      <c r="AC18" s="52">
        <v>27498.187643604895</v>
      </c>
      <c r="AD18" s="52">
        <v>17581.405989445026</v>
      </c>
      <c r="AE18" s="52">
        <v>20907.933524364424</v>
      </c>
      <c r="AF18" s="52">
        <v>2215.4267075446346</v>
      </c>
      <c r="AG18" s="52">
        <v>5619.587380516914</v>
      </c>
      <c r="AH18" s="52">
        <v>4897.7357468912678</v>
      </c>
      <c r="AI18" s="52">
        <v>21618.839407890075</v>
      </c>
      <c r="AJ18" s="52">
        <v>24804.818487536522</v>
      </c>
      <c r="AK18" s="52">
        <v>90.865331237354582</v>
      </c>
      <c r="AL18" s="52">
        <v>1.0407028953289432</v>
      </c>
      <c r="AM18" s="52">
        <v>4.6233717813607189</v>
      </c>
      <c r="AN18" s="52">
        <v>24.982794931819363</v>
      </c>
      <c r="AO18" s="52">
        <v>19.318720254926912</v>
      </c>
      <c r="AP18" s="46" t="s">
        <v>1933</v>
      </c>
      <c r="AQ18" s="46" t="s">
        <v>1933</v>
      </c>
      <c r="AR18" s="46" t="s">
        <v>1933</v>
      </c>
      <c r="AS18" s="46" t="s">
        <v>1933</v>
      </c>
      <c r="AT18" s="46" t="s">
        <v>1933</v>
      </c>
      <c r="AU18" s="46" t="s">
        <v>1933</v>
      </c>
      <c r="AV18" s="46" t="s">
        <v>1933</v>
      </c>
      <c r="AW18" s="46" t="s">
        <v>1933</v>
      </c>
      <c r="AX18" s="52">
        <v>49.719676978285271</v>
      </c>
      <c r="AY18" s="52">
        <v>0.64085913054062871</v>
      </c>
      <c r="AZ18" s="52">
        <v>3.0293049838743875</v>
      </c>
      <c r="BA18" s="52">
        <v>4.5228003284653591</v>
      </c>
      <c r="BB18" s="52">
        <v>10.304150466664485</v>
      </c>
      <c r="BC18" s="52">
        <v>2.3919932805489927</v>
      </c>
      <c r="BD18" s="52">
        <v>6.9461849029326155</v>
      </c>
      <c r="BE18" s="52">
        <v>4.9550584675518854</v>
      </c>
      <c r="BF18" s="52">
        <v>6.7296781008387168</v>
      </c>
      <c r="BG18" s="52">
        <v>7.4941859277445939</v>
      </c>
      <c r="BH18" s="52">
        <v>2.7054734295008762</v>
      </c>
      <c r="BI18" s="52">
        <v>16.162859326108329</v>
      </c>
      <c r="BJ18" s="52">
        <v>2.8575067228126909</v>
      </c>
      <c r="BK18" s="52">
        <v>3.5792628076686075</v>
      </c>
      <c r="BL18" s="52">
        <v>9.7260897955556782</v>
      </c>
      <c r="BM18" s="52">
        <v>2.4648358437542841</v>
      </c>
      <c r="BN18" s="52">
        <v>14.841237675699015</v>
      </c>
      <c r="BP18" s="52">
        <v>1.2534333631816892</v>
      </c>
      <c r="BQ18" s="52">
        <v>0.76451622287652665</v>
      </c>
      <c r="BR18" s="52">
        <v>0.48891714025258776</v>
      </c>
      <c r="BS18" s="52">
        <v>1.3675527835599026</v>
      </c>
      <c r="BT18" s="52">
        <v>0.88060308167816048</v>
      </c>
      <c r="BU18" s="52">
        <v>0.48694970188925285</v>
      </c>
      <c r="BV18" s="52">
        <v>5.2549152481219457</v>
      </c>
      <c r="BW18" s="52">
        <v>976.41970736461303</v>
      </c>
    </row>
    <row r="19" spans="1:75">
      <c r="A19" s="49">
        <v>29280</v>
      </c>
      <c r="B19" s="50">
        <v>40.792713366143794</v>
      </c>
      <c r="C19" s="51">
        <v>79.040187082799349</v>
      </c>
      <c r="D19" s="50">
        <v>39.813249828968324</v>
      </c>
      <c r="E19" s="52">
        <v>6850.97103480635</v>
      </c>
      <c r="F19" s="52">
        <v>75.361491969911526</v>
      </c>
      <c r="G19" s="52">
        <v>180.48856042740579</v>
      </c>
      <c r="H19" s="52">
        <v>553.80835665206837</v>
      </c>
      <c r="I19" s="52">
        <v>822.87181111444431</v>
      </c>
      <c r="J19" s="52">
        <v>131.50962384915766</v>
      </c>
      <c r="K19" s="52">
        <v>128.53255780117365</v>
      </c>
      <c r="L19" s="52">
        <v>187.40028621260265</v>
      </c>
      <c r="M19" s="52">
        <v>43.957214449839803</v>
      </c>
      <c r="N19" s="52">
        <v>209.41293561592968</v>
      </c>
      <c r="O19" s="52">
        <v>43.017945458359279</v>
      </c>
      <c r="P19" s="52">
        <v>204.84274492510428</v>
      </c>
      <c r="Q19" s="52">
        <v>138.60694937019321</v>
      </c>
      <c r="R19" s="52">
        <v>53.615306182154292</v>
      </c>
      <c r="S19" s="52">
        <v>231.62992384482138</v>
      </c>
      <c r="T19" s="52">
        <v>197.86350815459244</v>
      </c>
      <c r="U19" s="52">
        <v>259.63022985922748</v>
      </c>
      <c r="V19" s="52">
        <v>337.89781352940042</v>
      </c>
      <c r="W19" s="52">
        <v>197.93356663694331</v>
      </c>
      <c r="X19" s="52">
        <v>621.63617887524163</v>
      </c>
      <c r="Y19" s="52">
        <v>1276.4239766779797</v>
      </c>
      <c r="Z19" s="52">
        <v>288.69557824879405</v>
      </c>
      <c r="AA19" s="52">
        <v>613.38393781319905</v>
      </c>
      <c r="AB19" s="52">
        <v>213.19236327507454</v>
      </c>
      <c r="AC19" s="52">
        <v>27696.200350399675</v>
      </c>
      <c r="AD19" s="52">
        <v>17706.383666099144</v>
      </c>
      <c r="AE19" s="52">
        <v>21057.90624499321</v>
      </c>
      <c r="AF19" s="52">
        <v>2234.540835775178</v>
      </c>
      <c r="AG19" s="52">
        <v>5612.9935100489647</v>
      </c>
      <c r="AH19" s="52">
        <v>4899.362606673405</v>
      </c>
      <c r="AI19" s="52">
        <v>21606.847883290258</v>
      </c>
      <c r="AJ19" s="52">
        <v>24753.650373393091</v>
      </c>
      <c r="AK19" s="52">
        <v>90.936841922651595</v>
      </c>
      <c r="AL19" s="52">
        <v>1.0472810305815576</v>
      </c>
      <c r="AM19" s="52">
        <v>4.6021935835095311</v>
      </c>
      <c r="AN19" s="52">
        <v>24.916885500838017</v>
      </c>
      <c r="AO19" s="52">
        <v>19.267410887019903</v>
      </c>
      <c r="AP19" s="46" t="s">
        <v>1933</v>
      </c>
      <c r="AQ19" s="46" t="s">
        <v>1933</v>
      </c>
      <c r="AR19" s="46" t="s">
        <v>1933</v>
      </c>
      <c r="AS19" s="46" t="s">
        <v>1933</v>
      </c>
      <c r="AT19" s="46" t="s">
        <v>1933</v>
      </c>
      <c r="AU19" s="46" t="s">
        <v>1933</v>
      </c>
      <c r="AV19" s="46" t="s">
        <v>1933</v>
      </c>
      <c r="AW19" s="46" t="s">
        <v>1933</v>
      </c>
      <c r="AX19" s="52">
        <v>49.795479427894641</v>
      </c>
      <c r="AY19" s="52">
        <v>0.64259071774841714</v>
      </c>
      <c r="AZ19" s="52">
        <v>3.0217709139289646</v>
      </c>
      <c r="BA19" s="52">
        <v>4.5302984725908733</v>
      </c>
      <c r="BB19" s="52">
        <v>10.296957112029837</v>
      </c>
      <c r="BC19" s="52">
        <v>2.3909642574184669</v>
      </c>
      <c r="BD19" s="52">
        <v>6.975376926258142</v>
      </c>
      <c r="BE19" s="52">
        <v>4.9720644010391473</v>
      </c>
      <c r="BF19" s="52">
        <v>6.7328960870007242</v>
      </c>
      <c r="BG19" s="52">
        <v>7.5158217051789036</v>
      </c>
      <c r="BH19" s="52">
        <v>2.7166075144717792</v>
      </c>
      <c r="BI19" s="52">
        <v>16.224476992827036</v>
      </c>
      <c r="BJ19" s="52">
        <v>2.8972381159406284</v>
      </c>
      <c r="BK19" s="52">
        <v>3.5808341717839256</v>
      </c>
      <c r="BL19" s="52">
        <v>9.746404707194948</v>
      </c>
      <c r="BM19" s="52">
        <v>2.4737431500378646</v>
      </c>
      <c r="BN19" s="52">
        <v>14.878850363564259</v>
      </c>
      <c r="BP19" s="52">
        <v>1.1774005310706281</v>
      </c>
      <c r="BQ19" s="52">
        <v>0.71277321605332966</v>
      </c>
      <c r="BR19" s="52">
        <v>0.46462731508152755</v>
      </c>
      <c r="BS19" s="52">
        <v>1.2464677356344103</v>
      </c>
      <c r="BT19" s="52">
        <v>0.79192854752282382</v>
      </c>
      <c r="BU19" s="52">
        <v>0.45453918811961497</v>
      </c>
      <c r="BV19" s="52">
        <v>5.2058238898050684</v>
      </c>
      <c r="BW19" s="52">
        <v>977.58331469112431</v>
      </c>
    </row>
    <row r="20" spans="1:75">
      <c r="A20" s="49">
        <v>29311</v>
      </c>
      <c r="B20" s="50">
        <v>41.114827971214488</v>
      </c>
      <c r="C20" s="51">
        <v>80.07627337750408</v>
      </c>
      <c r="D20" s="50">
        <v>40.154217574264734</v>
      </c>
      <c r="E20" s="52">
        <v>6807.1823906437039</v>
      </c>
      <c r="F20" s="52">
        <v>74.437850271492465</v>
      </c>
      <c r="G20" s="52">
        <v>182.33854294837934</v>
      </c>
      <c r="H20" s="52">
        <v>544.96284661481843</v>
      </c>
      <c r="I20" s="52">
        <v>809.27566843321392</v>
      </c>
      <c r="J20" s="52">
        <v>130.404191454688</v>
      </c>
      <c r="K20" s="52">
        <v>127.333686562762</v>
      </c>
      <c r="L20" s="52">
        <v>181.72567049778937</v>
      </c>
      <c r="M20" s="52">
        <v>43.669002122249836</v>
      </c>
      <c r="N20" s="52">
        <v>211.67911432148756</v>
      </c>
      <c r="O20" s="52">
        <v>42.632350137559584</v>
      </c>
      <c r="P20" s="52">
        <v>203.24104884813255</v>
      </c>
      <c r="Q20" s="52">
        <v>137.74041680936963</v>
      </c>
      <c r="R20" s="52">
        <v>53.008036013572443</v>
      </c>
      <c r="S20" s="52">
        <v>228.55429376607324</v>
      </c>
      <c r="T20" s="52">
        <v>198.56119932582595</v>
      </c>
      <c r="U20" s="52">
        <v>257.30260366134559</v>
      </c>
      <c r="V20" s="52">
        <v>333.06930412983735</v>
      </c>
      <c r="W20" s="52">
        <v>198.09244436408852</v>
      </c>
      <c r="X20" s="52">
        <v>620.22955562999368</v>
      </c>
      <c r="Y20" s="52">
        <v>1277.5529192946701</v>
      </c>
      <c r="Z20" s="52">
        <v>285.93212595061897</v>
      </c>
      <c r="AA20" s="52">
        <v>611.93470185686408</v>
      </c>
      <c r="AB20" s="52">
        <v>212.94989633374854</v>
      </c>
      <c r="AC20" s="52">
        <v>27806.852006727648</v>
      </c>
      <c r="AD20" s="52">
        <v>17812.800161864488</v>
      </c>
      <c r="AE20" s="52">
        <v>21210.846186253333</v>
      </c>
      <c r="AF20" s="52">
        <v>2246.0290589640217</v>
      </c>
      <c r="AG20" s="52">
        <v>5594.1735786930203</v>
      </c>
      <c r="AH20" s="52">
        <v>4882.5146858461439</v>
      </c>
      <c r="AI20" s="52">
        <v>21513.109347066573</v>
      </c>
      <c r="AJ20" s="52">
        <v>24648.619850158691</v>
      </c>
      <c r="AK20" s="52">
        <v>90.877698363195506</v>
      </c>
      <c r="AL20" s="52">
        <v>1.0569481836301424</v>
      </c>
      <c r="AM20" s="52">
        <v>4.5530492751708911</v>
      </c>
      <c r="AN20" s="52">
        <v>24.743677771139531</v>
      </c>
      <c r="AO20" s="52">
        <v>19.133680313104584</v>
      </c>
      <c r="AP20" s="46" t="s">
        <v>1933</v>
      </c>
      <c r="AQ20" s="46" t="s">
        <v>1933</v>
      </c>
      <c r="AR20" s="46" t="s">
        <v>1933</v>
      </c>
      <c r="AS20" s="46" t="s">
        <v>1933</v>
      </c>
      <c r="AT20" s="46" t="s">
        <v>1933</v>
      </c>
      <c r="AU20" s="46" t="s">
        <v>1933</v>
      </c>
      <c r="AV20" s="46" t="s">
        <v>1933</v>
      </c>
      <c r="AW20" s="46" t="s">
        <v>1933</v>
      </c>
      <c r="AX20" s="52">
        <v>49.799422912059292</v>
      </c>
      <c r="AY20" s="52">
        <v>0.64474095070539572</v>
      </c>
      <c r="AZ20" s="52">
        <v>3.0065921181483115</v>
      </c>
      <c r="BA20" s="52">
        <v>4.5277226058495863</v>
      </c>
      <c r="BB20" s="52">
        <v>10.274527288642862</v>
      </c>
      <c r="BC20" s="52">
        <v>2.3871046721582272</v>
      </c>
      <c r="BD20" s="52">
        <v>6.9975915209600519</v>
      </c>
      <c r="BE20" s="52">
        <v>4.9849673078260235</v>
      </c>
      <c r="BF20" s="52">
        <v>6.7246771725495496</v>
      </c>
      <c r="BG20" s="52">
        <v>7.5262389287592901</v>
      </c>
      <c r="BH20" s="52">
        <v>2.7249797559117956</v>
      </c>
      <c r="BI20" s="52">
        <v>16.334597680116854</v>
      </c>
      <c r="BJ20" s="52">
        <v>2.9969371912940854</v>
      </c>
      <c r="BK20" s="52">
        <v>3.5858278058163235</v>
      </c>
      <c r="BL20" s="52">
        <v>9.7518326826468709</v>
      </c>
      <c r="BM20" s="52">
        <v>2.4834692118823321</v>
      </c>
      <c r="BN20" s="52">
        <v>14.898310908747296</v>
      </c>
      <c r="BP20" s="52">
        <v>1.0375682903273451</v>
      </c>
      <c r="BQ20" s="52">
        <v>0.61864216658737392</v>
      </c>
      <c r="BR20" s="52">
        <v>0.41892612405541924</v>
      </c>
      <c r="BS20" s="52">
        <v>1.1240096572756526</v>
      </c>
      <c r="BT20" s="52">
        <v>0.70933472866853398</v>
      </c>
      <c r="BU20" s="52">
        <v>0.41467492859960803</v>
      </c>
      <c r="BV20" s="52">
        <v>5.2766513757167326</v>
      </c>
      <c r="BW20" s="52">
        <v>967.94699522372218</v>
      </c>
    </row>
    <row r="21" spans="1:75">
      <c r="A21" s="49">
        <v>29341</v>
      </c>
      <c r="B21" s="50">
        <v>41.451946183821811</v>
      </c>
      <c r="C21" s="51">
        <v>81.026073678086206</v>
      </c>
      <c r="D21" s="50">
        <v>40.465440013880531</v>
      </c>
      <c r="E21" s="52">
        <v>6742.2299957911173</v>
      </c>
      <c r="F21" s="52">
        <v>73.329380678399076</v>
      </c>
      <c r="G21" s="52">
        <v>183.77628282770456</v>
      </c>
      <c r="H21" s="52">
        <v>532.42183978147034</v>
      </c>
      <c r="I21" s="52">
        <v>790.84683709760816</v>
      </c>
      <c r="J21" s="52">
        <v>129.09700197881878</v>
      </c>
      <c r="K21" s="52">
        <v>125.94058976147838</v>
      </c>
      <c r="L21" s="52">
        <v>175.73433970323143</v>
      </c>
      <c r="M21" s="52">
        <v>43.317433446969396</v>
      </c>
      <c r="N21" s="52">
        <v>213.65742711436761</v>
      </c>
      <c r="O21" s="52">
        <v>42.190745876529036</v>
      </c>
      <c r="P21" s="52">
        <v>201.34140235738062</v>
      </c>
      <c r="Q21" s="52">
        <v>136.66270552295174</v>
      </c>
      <c r="R21" s="52">
        <v>52.07044817606608</v>
      </c>
      <c r="S21" s="52">
        <v>224.3212601232847</v>
      </c>
      <c r="T21" s="52">
        <v>198.6771288280618</v>
      </c>
      <c r="U21" s="52">
        <v>253.74659516127625</v>
      </c>
      <c r="V21" s="52">
        <v>326.89701195252906</v>
      </c>
      <c r="W21" s="52">
        <v>197.2774461882538</v>
      </c>
      <c r="X21" s="52">
        <v>616.40212972719064</v>
      </c>
      <c r="Y21" s="52">
        <v>1273.3909737359888</v>
      </c>
      <c r="Z21" s="52">
        <v>281.90907989723297</v>
      </c>
      <c r="AA21" s="52">
        <v>607.93136833788981</v>
      </c>
      <c r="AB21" s="52">
        <v>211.88275069666366</v>
      </c>
      <c r="AC21" s="52">
        <v>27883.028232574463</v>
      </c>
      <c r="AD21" s="52">
        <v>17907.996310013532</v>
      </c>
      <c r="AE21" s="52">
        <v>21365.934973128638</v>
      </c>
      <c r="AF21" s="52">
        <v>2254.4718129634857</v>
      </c>
      <c r="AG21" s="52">
        <v>5571.9632634480795</v>
      </c>
      <c r="AH21" s="52">
        <v>4857.8839198112491</v>
      </c>
      <c r="AI21" s="52">
        <v>21384.304686737061</v>
      </c>
      <c r="AJ21" s="52">
        <v>24527.935645548503</v>
      </c>
      <c r="AK21" s="52">
        <v>90.705302895853919</v>
      </c>
      <c r="AL21" s="52">
        <v>1.06729464304323</v>
      </c>
      <c r="AM21" s="52">
        <v>4.487877101016541</v>
      </c>
      <c r="AN21" s="52">
        <v>24.493021623293558</v>
      </c>
      <c r="AO21" s="52">
        <v>18.937849880009889</v>
      </c>
      <c r="AP21" s="46" t="s">
        <v>1933</v>
      </c>
      <c r="AQ21" s="46" t="s">
        <v>1933</v>
      </c>
      <c r="AR21" s="46" t="s">
        <v>1933</v>
      </c>
      <c r="AS21" s="46" t="s">
        <v>1933</v>
      </c>
      <c r="AT21" s="46" t="s">
        <v>1933</v>
      </c>
      <c r="AU21" s="46" t="s">
        <v>1933</v>
      </c>
      <c r="AV21" s="46" t="s">
        <v>1933</v>
      </c>
      <c r="AW21" s="46" t="s">
        <v>1933</v>
      </c>
      <c r="AX21" s="52">
        <v>49.759062057733537</v>
      </c>
      <c r="AY21" s="52">
        <v>0.64706505391095559</v>
      </c>
      <c r="AZ21" s="52">
        <v>2.9864136367478449</v>
      </c>
      <c r="BA21" s="52">
        <v>4.5186130467181407</v>
      </c>
      <c r="BB21" s="52">
        <v>10.245302048356583</v>
      </c>
      <c r="BC21" s="52">
        <v>2.3791391301279265</v>
      </c>
      <c r="BD21" s="52">
        <v>7.0155359843590608</v>
      </c>
      <c r="BE21" s="52">
        <v>4.9950116647407414</v>
      </c>
      <c r="BF21" s="52">
        <v>6.7104259165935218</v>
      </c>
      <c r="BG21" s="52">
        <v>7.5294806680952506</v>
      </c>
      <c r="BH21" s="52">
        <v>2.7316825162774574</v>
      </c>
      <c r="BI21" s="52">
        <v>16.453219213585058</v>
      </c>
      <c r="BJ21" s="52">
        <v>3.1115619465708733</v>
      </c>
      <c r="BK21" s="52">
        <v>3.5936136723001253</v>
      </c>
      <c r="BL21" s="52">
        <v>9.7480435966126002</v>
      </c>
      <c r="BM21" s="52">
        <v>2.4934286978398936</v>
      </c>
      <c r="BN21" s="52">
        <v>14.903631463057051</v>
      </c>
      <c r="BP21" s="52">
        <v>0.90190212571372586</v>
      </c>
      <c r="BQ21" s="52">
        <v>0.52750614077473679</v>
      </c>
      <c r="BR21" s="52">
        <v>0.37439598514077566</v>
      </c>
      <c r="BS21" s="52">
        <v>1.0341091243550182</v>
      </c>
      <c r="BT21" s="52">
        <v>0.65676124401700997</v>
      </c>
      <c r="BU21" s="52">
        <v>0.3773478804156184</v>
      </c>
      <c r="BV21" s="52">
        <v>5.4292123477905987</v>
      </c>
      <c r="BW21" s="52">
        <v>954.63623291651413</v>
      </c>
    </row>
    <row r="22" spans="1:75">
      <c r="A22" s="49">
        <v>29372</v>
      </c>
      <c r="B22" s="50">
        <v>41.779068815341638</v>
      </c>
      <c r="C22" s="51">
        <v>81.777495399357818</v>
      </c>
      <c r="D22" s="50">
        <v>40.767427978789314</v>
      </c>
      <c r="E22" s="52">
        <v>6686.5086035728455</v>
      </c>
      <c r="F22" s="52">
        <v>72.610455189074614</v>
      </c>
      <c r="G22" s="52">
        <v>184.14347674644407</v>
      </c>
      <c r="H22" s="52">
        <v>520.98007226232892</v>
      </c>
      <c r="I22" s="52">
        <v>773.89158642307234</v>
      </c>
      <c r="J22" s="52">
        <v>127.83481170381104</v>
      </c>
      <c r="K22" s="52">
        <v>124.62364527765531</v>
      </c>
      <c r="L22" s="52">
        <v>170.5082254635501</v>
      </c>
      <c r="M22" s="52">
        <v>42.989853982341749</v>
      </c>
      <c r="N22" s="52">
        <v>215.00835811889462</v>
      </c>
      <c r="O22" s="52">
        <v>41.801532966456925</v>
      </c>
      <c r="P22" s="52">
        <v>199.52560815810952</v>
      </c>
      <c r="Q22" s="52">
        <v>135.5675138092345</v>
      </c>
      <c r="R22" s="52">
        <v>51.101522253405662</v>
      </c>
      <c r="S22" s="52">
        <v>220.41293690174032</v>
      </c>
      <c r="T22" s="52">
        <v>198.84491590057516</v>
      </c>
      <c r="U22" s="52">
        <v>250.77628596801492</v>
      </c>
      <c r="V22" s="52">
        <v>321.64282626413268</v>
      </c>
      <c r="W22" s="52">
        <v>196.18406796699023</v>
      </c>
      <c r="X22" s="52">
        <v>613.20336644357678</v>
      </c>
      <c r="Y22" s="52">
        <v>1270.6564319459835</v>
      </c>
      <c r="Z22" s="52">
        <v>278.40652401216755</v>
      </c>
      <c r="AA22" s="52">
        <v>604.36899855388924</v>
      </c>
      <c r="AB22" s="52">
        <v>211.01792631010505</v>
      </c>
      <c r="AC22" s="52">
        <v>28003.267334322776</v>
      </c>
      <c r="AD22" s="52">
        <v>18001.279005036238</v>
      </c>
      <c r="AE22" s="52">
        <v>21516.447518935125</v>
      </c>
      <c r="AF22" s="52">
        <v>2266.6047682800599</v>
      </c>
      <c r="AG22" s="52">
        <v>5560.1951542208271</v>
      </c>
      <c r="AH22" s="52">
        <v>4842.9418776727489</v>
      </c>
      <c r="AI22" s="52">
        <v>21297.778292778999</v>
      </c>
      <c r="AJ22" s="52">
        <v>24452.580254400931</v>
      </c>
      <c r="AK22" s="52">
        <v>90.462032377599712</v>
      </c>
      <c r="AL22" s="52">
        <v>1.074451357554344</v>
      </c>
      <c r="AM22" s="52">
        <v>4.427320305430781</v>
      </c>
      <c r="AN22" s="52">
        <v>24.224465848457427</v>
      </c>
      <c r="AO22" s="52">
        <v>18.722694184991621</v>
      </c>
      <c r="AP22" s="46" t="s">
        <v>1933</v>
      </c>
      <c r="AQ22" s="46" t="s">
        <v>1933</v>
      </c>
      <c r="AR22" s="46" t="s">
        <v>1933</v>
      </c>
      <c r="AS22" s="46" t="s">
        <v>1933</v>
      </c>
      <c r="AT22" s="46" t="s">
        <v>1933</v>
      </c>
      <c r="AU22" s="46" t="s">
        <v>1933</v>
      </c>
      <c r="AV22" s="46" t="s">
        <v>1933</v>
      </c>
      <c r="AW22" s="46" t="s">
        <v>1933</v>
      </c>
      <c r="AX22" s="52">
        <v>49.716726734139584</v>
      </c>
      <c r="AY22" s="52">
        <v>0.6491516940481703</v>
      </c>
      <c r="AZ22" s="52">
        <v>2.9663200147083959</v>
      </c>
      <c r="BA22" s="52">
        <v>4.5090798566567587</v>
      </c>
      <c r="BB22" s="52">
        <v>10.220617704228648</v>
      </c>
      <c r="BC22" s="52">
        <v>2.3658620644541037</v>
      </c>
      <c r="BD22" s="52">
        <v>7.0330352979588264</v>
      </c>
      <c r="BE22" s="52">
        <v>5.0040663695122465</v>
      </c>
      <c r="BF22" s="52">
        <v>6.697865831598099</v>
      </c>
      <c r="BG22" s="52">
        <v>7.5320541967915728</v>
      </c>
      <c r="BH22" s="52">
        <v>2.7382657597223559</v>
      </c>
      <c r="BI22" s="52">
        <v>16.520839794869385</v>
      </c>
      <c r="BJ22" s="52">
        <v>3.1720163247758344</v>
      </c>
      <c r="BK22" s="52">
        <v>3.602699831990908</v>
      </c>
      <c r="BL22" s="52">
        <v>9.7461236363517187</v>
      </c>
      <c r="BM22" s="52">
        <v>2.5022753080257352</v>
      </c>
      <c r="BN22" s="52">
        <v>14.901982630783271</v>
      </c>
      <c r="BP22" s="52">
        <v>0.87483738909565634</v>
      </c>
      <c r="BQ22" s="52">
        <v>0.50868520495151315</v>
      </c>
      <c r="BR22" s="52">
        <v>0.36615218415916445</v>
      </c>
      <c r="BS22" s="52">
        <v>1.0243451582237837</v>
      </c>
      <c r="BT22" s="52">
        <v>0.66636601179057076</v>
      </c>
      <c r="BU22" s="52">
        <v>0.35797914642945772</v>
      </c>
      <c r="BV22" s="52">
        <v>5.5946437318869418</v>
      </c>
      <c r="BW22" s="52">
        <v>948.67489032399271</v>
      </c>
    </row>
    <row r="23" spans="1:75">
      <c r="A23" s="49">
        <v>29402</v>
      </c>
      <c r="B23" s="50">
        <v>42.084749373886737</v>
      </c>
      <c r="C23" s="51">
        <v>82.293847742676732</v>
      </c>
      <c r="D23" s="50">
        <v>41.080251074954866</v>
      </c>
      <c r="E23" s="52">
        <v>6661.8618804931639</v>
      </c>
      <c r="F23" s="52">
        <v>72.695107983120636</v>
      </c>
      <c r="G23" s="52">
        <v>183.0663099928274</v>
      </c>
      <c r="H23" s="52">
        <v>514.11492293541858</v>
      </c>
      <c r="I23" s="52">
        <v>763.13269379143992</v>
      </c>
      <c r="J23" s="52">
        <v>126.82500592872275</v>
      </c>
      <c r="K23" s="52">
        <v>123.60540753988934</v>
      </c>
      <c r="L23" s="52">
        <v>166.86130727317007</v>
      </c>
      <c r="M23" s="52">
        <v>42.761012470781075</v>
      </c>
      <c r="N23" s="52">
        <v>215.53237635268744</v>
      </c>
      <c r="O23" s="52">
        <v>41.554323999152224</v>
      </c>
      <c r="P23" s="52">
        <v>198.11694275755727</v>
      </c>
      <c r="Q23" s="52">
        <v>134.62235070902341</v>
      </c>
      <c r="R23" s="52">
        <v>50.362758832176524</v>
      </c>
      <c r="S23" s="52">
        <v>217.88694648418459</v>
      </c>
      <c r="T23" s="52">
        <v>199.53476467516981</v>
      </c>
      <c r="U23" s="52">
        <v>249.7157302893873</v>
      </c>
      <c r="V23" s="52">
        <v>318.89645057054975</v>
      </c>
      <c r="W23" s="52">
        <v>195.44101731689369</v>
      </c>
      <c r="X23" s="52">
        <v>612.78999144875752</v>
      </c>
      <c r="Y23" s="52">
        <v>1274.1348659929586</v>
      </c>
      <c r="Z23" s="52">
        <v>276.6947306683287</v>
      </c>
      <c r="AA23" s="52">
        <v>603.42086689951827</v>
      </c>
      <c r="AB23" s="52">
        <v>211.09290024235671</v>
      </c>
      <c r="AC23" s="52">
        <v>28225.067670059205</v>
      </c>
      <c r="AD23" s="52">
        <v>18100.900322246056</v>
      </c>
      <c r="AE23" s="52">
        <v>21659.318359019358</v>
      </c>
      <c r="AF23" s="52">
        <v>2287.3652264992397</v>
      </c>
      <c r="AG23" s="52">
        <v>5568.2439014434813</v>
      </c>
      <c r="AH23" s="52">
        <v>4849.5763067881262</v>
      </c>
      <c r="AI23" s="52">
        <v>21305.957743962605</v>
      </c>
      <c r="AJ23" s="52">
        <v>24463.672540664673</v>
      </c>
      <c r="AK23" s="52">
        <v>90.202485869079823</v>
      </c>
      <c r="AL23" s="52">
        <v>1.0761945096155008</v>
      </c>
      <c r="AM23" s="52">
        <v>4.387025250129712</v>
      </c>
      <c r="AN23" s="52">
        <v>23.991908111174901</v>
      </c>
      <c r="AO23" s="52">
        <v>18.528688351313274</v>
      </c>
      <c r="AP23" s="46" t="s">
        <v>1933</v>
      </c>
      <c r="AQ23" s="46" t="s">
        <v>1933</v>
      </c>
      <c r="AR23" s="46" t="s">
        <v>1933</v>
      </c>
      <c r="AS23" s="46" t="s">
        <v>1933</v>
      </c>
      <c r="AT23" s="46" t="s">
        <v>1933</v>
      </c>
      <c r="AU23" s="46" t="s">
        <v>1933</v>
      </c>
      <c r="AV23" s="46" t="s">
        <v>1933</v>
      </c>
      <c r="AW23" s="46" t="s">
        <v>1933</v>
      </c>
      <c r="AX23" s="52">
        <v>49.707575872862556</v>
      </c>
      <c r="AY23" s="52">
        <v>0.65077819557336625</v>
      </c>
      <c r="AZ23" s="52">
        <v>2.9502101258312452</v>
      </c>
      <c r="BA23" s="52">
        <v>4.5040566570387455</v>
      </c>
      <c r="BB23" s="52">
        <v>10.208518546059107</v>
      </c>
      <c r="BC23" s="52">
        <v>2.3479478475016853</v>
      </c>
      <c r="BD23" s="52">
        <v>7.0534608743308729</v>
      </c>
      <c r="BE23" s="52">
        <v>5.0139308645234753</v>
      </c>
      <c r="BF23" s="52">
        <v>6.6927905017277229</v>
      </c>
      <c r="BG23" s="52">
        <v>7.5395188840629999</v>
      </c>
      <c r="BH23" s="52">
        <v>2.7460650875417438</v>
      </c>
      <c r="BI23" s="52">
        <v>16.503001886357865</v>
      </c>
      <c r="BJ23" s="52">
        <v>3.1373767390847207</v>
      </c>
      <c r="BK23" s="52">
        <v>3.6116853901980601</v>
      </c>
      <c r="BL23" s="52">
        <v>9.7539397569295634</v>
      </c>
      <c r="BM23" s="52">
        <v>2.5090628959135852</v>
      </c>
      <c r="BN23" s="52">
        <v>14.90139759623756</v>
      </c>
      <c r="BP23" s="52">
        <v>1.0120659052704772</v>
      </c>
      <c r="BQ23" s="52">
        <v>0.59900803662215674</v>
      </c>
      <c r="BR23" s="52">
        <v>0.41305786891219515</v>
      </c>
      <c r="BS23" s="52">
        <v>1.1166675453384718</v>
      </c>
      <c r="BT23" s="52">
        <v>0.75069387710342805</v>
      </c>
      <c r="BU23" s="52">
        <v>0.36597366823116317</v>
      </c>
      <c r="BV23" s="52">
        <v>5.7105633993477873</v>
      </c>
      <c r="BW23" s="52">
        <v>956.96021478176112</v>
      </c>
    </row>
    <row r="24" spans="1:75">
      <c r="A24" s="49">
        <v>29433</v>
      </c>
      <c r="B24" s="50">
        <v>42.382592940462693</v>
      </c>
      <c r="C24" s="51">
        <v>82.698002065862383</v>
      </c>
      <c r="D24" s="50">
        <v>41.402344089827594</v>
      </c>
      <c r="E24" s="52">
        <v>6665.5108028227287</v>
      </c>
      <c r="F24" s="52">
        <v>73.568420893218345</v>
      </c>
      <c r="G24" s="52">
        <v>180.85310382123157</v>
      </c>
      <c r="H24" s="52">
        <v>511.57234078140988</v>
      </c>
      <c r="I24" s="52">
        <v>758.95461087047136</v>
      </c>
      <c r="J24" s="52">
        <v>126.2036498057503</v>
      </c>
      <c r="K24" s="52">
        <v>123.0184876934057</v>
      </c>
      <c r="L24" s="52">
        <v>165.11512532778866</v>
      </c>
      <c r="M24" s="52">
        <v>42.68020033998566</v>
      </c>
      <c r="N24" s="52">
        <v>215.28302738182396</v>
      </c>
      <c r="O24" s="52">
        <v>41.501751828725872</v>
      </c>
      <c r="P24" s="52">
        <v>197.33187976312536</v>
      </c>
      <c r="Q24" s="52">
        <v>133.94654416204233</v>
      </c>
      <c r="R24" s="52">
        <v>50.011928023830535</v>
      </c>
      <c r="S24" s="52">
        <v>216.60864795836989</v>
      </c>
      <c r="T24" s="52">
        <v>200.6456906360099</v>
      </c>
      <c r="U24" s="52">
        <v>250.46986676719897</v>
      </c>
      <c r="V24" s="52">
        <v>318.41586289576242</v>
      </c>
      <c r="W24" s="52">
        <v>195.38865462159518</v>
      </c>
      <c r="X24" s="52">
        <v>614.54120204163223</v>
      </c>
      <c r="Y24" s="52">
        <v>1282.3859269557927</v>
      </c>
      <c r="Z24" s="52">
        <v>276.58095439382635</v>
      </c>
      <c r="AA24" s="52">
        <v>604.68397761464507</v>
      </c>
      <c r="AB24" s="52">
        <v>211.93105858908834</v>
      </c>
      <c r="AC24" s="52">
        <v>28536.346812525102</v>
      </c>
      <c r="AD24" s="52">
        <v>18205.484574923594</v>
      </c>
      <c r="AE24" s="52">
        <v>21794.543470901826</v>
      </c>
      <c r="AF24" s="52">
        <v>2315.6255321118138</v>
      </c>
      <c r="AG24" s="52">
        <v>5593.2633053564259</v>
      </c>
      <c r="AH24" s="52">
        <v>4873.5614323769851</v>
      </c>
      <c r="AI24" s="52">
        <v>21390.249592750304</v>
      </c>
      <c r="AJ24" s="52">
        <v>24548.86790503225</v>
      </c>
      <c r="AK24" s="52">
        <v>90.010993497746611</v>
      </c>
      <c r="AL24" s="52">
        <v>1.0746865460438835</v>
      </c>
      <c r="AM24" s="52">
        <v>4.3692524236807175</v>
      </c>
      <c r="AN24" s="52">
        <v>23.835434422137276</v>
      </c>
      <c r="AO24" s="52">
        <v>18.39149545157148</v>
      </c>
      <c r="AP24" s="46" t="s">
        <v>1933</v>
      </c>
      <c r="AQ24" s="46" t="s">
        <v>1933</v>
      </c>
      <c r="AR24" s="46" t="s">
        <v>1933</v>
      </c>
      <c r="AS24" s="46" t="s">
        <v>1933</v>
      </c>
      <c r="AT24" s="46" t="s">
        <v>1933</v>
      </c>
      <c r="AU24" s="46" t="s">
        <v>1933</v>
      </c>
      <c r="AV24" s="46" t="s">
        <v>1933</v>
      </c>
      <c r="AW24" s="46" t="s">
        <v>1933</v>
      </c>
      <c r="AX24" s="52">
        <v>49.741941446171801</v>
      </c>
      <c r="AY24" s="52">
        <v>0.65218378667310806</v>
      </c>
      <c r="AZ24" s="52">
        <v>2.9388484699117665</v>
      </c>
      <c r="BA24" s="52">
        <v>4.5045900915011448</v>
      </c>
      <c r="BB24" s="52">
        <v>10.208074564925365</v>
      </c>
      <c r="BC24" s="52">
        <v>2.3314883943887486</v>
      </c>
      <c r="BD24" s="52">
        <v>7.0773481638658975</v>
      </c>
      <c r="BE24" s="52">
        <v>5.0252821176451814</v>
      </c>
      <c r="BF24" s="52">
        <v>6.695284194778651</v>
      </c>
      <c r="BG24" s="52">
        <v>7.5535186537346171</v>
      </c>
      <c r="BH24" s="52">
        <v>2.7552132378172716</v>
      </c>
      <c r="BI24" s="52">
        <v>16.43361763055286</v>
      </c>
      <c r="BJ24" s="52">
        <v>3.0454812261366073</v>
      </c>
      <c r="BK24" s="52">
        <v>3.6194340262501949</v>
      </c>
      <c r="BL24" s="52">
        <v>9.7687023773699284</v>
      </c>
      <c r="BM24" s="52">
        <v>2.51350576146289</v>
      </c>
      <c r="BN24" s="52">
        <v>14.910289165894351</v>
      </c>
      <c r="BP24" s="52">
        <v>1.2338651899368531</v>
      </c>
      <c r="BQ24" s="52">
        <v>0.74510384326980961</v>
      </c>
      <c r="BR24" s="52">
        <v>0.48876134663700094</v>
      </c>
      <c r="BS24" s="52">
        <v>1.2677885603099581</v>
      </c>
      <c r="BT24" s="52">
        <v>0.87211910722356645</v>
      </c>
      <c r="BU24" s="52">
        <v>0.3956694530338169</v>
      </c>
      <c r="BV24" s="52">
        <v>5.736215993371462</v>
      </c>
      <c r="BW24" s="52">
        <v>974.46609852390907</v>
      </c>
    </row>
    <row r="25" spans="1:75">
      <c r="A25" s="49">
        <v>29464</v>
      </c>
      <c r="B25" s="50">
        <v>42.700040793196571</v>
      </c>
      <c r="C25" s="51">
        <v>83.177939337528045</v>
      </c>
      <c r="D25" s="50">
        <v>41.730138384932353</v>
      </c>
      <c r="E25" s="52">
        <v>6686.3121594882778</v>
      </c>
      <c r="F25" s="52">
        <v>75.082982525869497</v>
      </c>
      <c r="G25" s="52">
        <v>178.02283750996256</v>
      </c>
      <c r="H25" s="52">
        <v>511.78161427893696</v>
      </c>
      <c r="I25" s="52">
        <v>760.21213748146249</v>
      </c>
      <c r="J25" s="52">
        <v>126.07629860113111</v>
      </c>
      <c r="K25" s="52">
        <v>122.95906632919251</v>
      </c>
      <c r="L25" s="52">
        <v>165.40282087505517</v>
      </c>
      <c r="M25" s="52">
        <v>42.788117976630957</v>
      </c>
      <c r="N25" s="52">
        <v>214.39920224537983</v>
      </c>
      <c r="O25" s="52">
        <v>41.684431461147931</v>
      </c>
      <c r="P25" s="52">
        <v>197.34387398525442</v>
      </c>
      <c r="Q25" s="52">
        <v>133.63562294144552</v>
      </c>
      <c r="R25" s="52">
        <v>50.170468336151494</v>
      </c>
      <c r="S25" s="52">
        <v>216.01464645590468</v>
      </c>
      <c r="T25" s="52">
        <v>201.89866574008215</v>
      </c>
      <c r="U25" s="52">
        <v>252.4715001869223</v>
      </c>
      <c r="V25" s="52">
        <v>319.32175099920966</v>
      </c>
      <c r="W25" s="52">
        <v>196.28043419542448</v>
      </c>
      <c r="X25" s="52">
        <v>616.90575907920527</v>
      </c>
      <c r="Y25" s="52">
        <v>1291.9522209505931</v>
      </c>
      <c r="Z25" s="52">
        <v>277.36868282937718</v>
      </c>
      <c r="AA25" s="52">
        <v>606.89203396666187</v>
      </c>
      <c r="AB25" s="52">
        <v>213.05469828538364</v>
      </c>
      <c r="AC25" s="52">
        <v>28906.018896287489</v>
      </c>
      <c r="AD25" s="52">
        <v>18312.102953753165</v>
      </c>
      <c r="AE25" s="52">
        <v>21925.387619643443</v>
      </c>
      <c r="AF25" s="52">
        <v>2348.6186801771964</v>
      </c>
      <c r="AG25" s="52">
        <v>5628.5439334915527</v>
      </c>
      <c r="AH25" s="52">
        <v>4905.4380848369292</v>
      </c>
      <c r="AI25" s="52">
        <v>21508.648647831331</v>
      </c>
      <c r="AJ25" s="52">
        <v>24678.531214006485</v>
      </c>
      <c r="AK25" s="52">
        <v>89.981560724877539</v>
      </c>
      <c r="AL25" s="52">
        <v>1.0736418087711377</v>
      </c>
      <c r="AM25" s="52">
        <v>4.371475427952265</v>
      </c>
      <c r="AN25" s="52">
        <v>23.789126237914449</v>
      </c>
      <c r="AO25" s="52">
        <v>18.344009001408853</v>
      </c>
      <c r="AP25" s="46" t="s">
        <v>1933</v>
      </c>
      <c r="AQ25" s="46" t="s">
        <v>1933</v>
      </c>
      <c r="AR25" s="46" t="s">
        <v>1933</v>
      </c>
      <c r="AS25" s="46" t="s">
        <v>1933</v>
      </c>
      <c r="AT25" s="46" t="s">
        <v>1933</v>
      </c>
      <c r="AU25" s="46" t="s">
        <v>1933</v>
      </c>
      <c r="AV25" s="46" t="s">
        <v>1933</v>
      </c>
      <c r="AW25" s="46" t="s">
        <v>1933</v>
      </c>
      <c r="AX25" s="52">
        <v>49.822640681699397</v>
      </c>
      <c r="AY25" s="52">
        <v>0.65379446799993124</v>
      </c>
      <c r="AZ25" s="52">
        <v>2.9317796911921858</v>
      </c>
      <c r="BA25" s="52">
        <v>4.5104524646622819</v>
      </c>
      <c r="BB25" s="52">
        <v>10.215271472645503</v>
      </c>
      <c r="BC25" s="52">
        <v>2.32433873389457</v>
      </c>
      <c r="BD25" s="52">
        <v>7.1046815693750229</v>
      </c>
      <c r="BE25" s="52">
        <v>5.0386273046587444</v>
      </c>
      <c r="BF25" s="52">
        <v>6.7035392272105865</v>
      </c>
      <c r="BG25" s="52">
        <v>7.5746525214729648</v>
      </c>
      <c r="BH25" s="52">
        <v>2.7655902817449158</v>
      </c>
      <c r="BI25" s="52">
        <v>16.369793805804463</v>
      </c>
      <c r="BJ25" s="52">
        <v>2.9606481297242064</v>
      </c>
      <c r="BK25" s="52">
        <v>3.6249876869363606</v>
      </c>
      <c r="BL25" s="52">
        <v>9.7841579888684667</v>
      </c>
      <c r="BM25" s="52">
        <v>2.5156100642560038</v>
      </c>
      <c r="BN25" s="52">
        <v>14.937618560217802</v>
      </c>
      <c r="BP25" s="52">
        <v>1.4155128747975874</v>
      </c>
      <c r="BQ25" s="52">
        <v>0.8635918355261486</v>
      </c>
      <c r="BR25" s="52">
        <v>0.55192103932776881</v>
      </c>
      <c r="BS25" s="52">
        <v>1.4131807417218243</v>
      </c>
      <c r="BT25" s="52">
        <v>0.97664143173624907</v>
      </c>
      <c r="BU25" s="52">
        <v>0.43653930997055385</v>
      </c>
      <c r="BV25" s="52">
        <v>5.6374717672025003</v>
      </c>
      <c r="BW25" s="52">
        <v>992.24699932577153</v>
      </c>
    </row>
    <row r="26" spans="1:75">
      <c r="A26" s="49">
        <v>29494</v>
      </c>
      <c r="B26" s="50">
        <v>43.043278475198896</v>
      </c>
      <c r="C26" s="51">
        <v>83.843749438102051</v>
      </c>
      <c r="D26" s="50">
        <v>42.050034776081638</v>
      </c>
      <c r="E26" s="52">
        <v>6715.4178722778952</v>
      </c>
      <c r="F26" s="52">
        <v>77.020360782485895</v>
      </c>
      <c r="G26" s="52">
        <v>175.31723509531972</v>
      </c>
      <c r="H26" s="52">
        <v>513.29730246512338</v>
      </c>
      <c r="I26" s="52">
        <v>765.53745550794213</v>
      </c>
      <c r="J26" s="52">
        <v>126.46588217764123</v>
      </c>
      <c r="K26" s="52">
        <v>123.43949673789029</v>
      </c>
      <c r="L26" s="52">
        <v>167.6025825194607</v>
      </c>
      <c r="M26" s="52">
        <v>43.08710488882037</v>
      </c>
      <c r="N26" s="52">
        <v>213.07249373900171</v>
      </c>
      <c r="O26" s="52">
        <v>42.097690454479498</v>
      </c>
      <c r="P26" s="52">
        <v>198.1815495666815</v>
      </c>
      <c r="Q26" s="52">
        <v>133.72920497695304</v>
      </c>
      <c r="R26" s="52">
        <v>50.844377100467682</v>
      </c>
      <c r="S26" s="52">
        <v>215.71890303680169</v>
      </c>
      <c r="T26" s="52">
        <v>203.0448477367126</v>
      </c>
      <c r="U26" s="52">
        <v>255.15499866781951</v>
      </c>
      <c r="V26" s="52">
        <v>320.88173065481544</v>
      </c>
      <c r="W26" s="52">
        <v>198.18109368490406</v>
      </c>
      <c r="X26" s="52">
        <v>618.73179683555497</v>
      </c>
      <c r="Y26" s="52">
        <v>1300.0382150833805</v>
      </c>
      <c r="Z26" s="52">
        <v>278.49609101778117</v>
      </c>
      <c r="AA26" s="52">
        <v>609.05527236192813</v>
      </c>
      <c r="AB26" s="52">
        <v>214.08361579725315</v>
      </c>
      <c r="AC26" s="52">
        <v>29288.172306696575</v>
      </c>
      <c r="AD26" s="52">
        <v>18415.599304370084</v>
      </c>
      <c r="AE26" s="52">
        <v>22049.058901417255</v>
      </c>
      <c r="AF26" s="52">
        <v>2382.3231139798959</v>
      </c>
      <c r="AG26" s="52">
        <v>5665.872193185488</v>
      </c>
      <c r="AH26" s="52">
        <v>4935.5986322244007</v>
      </c>
      <c r="AI26" s="52">
        <v>21619.805151255925</v>
      </c>
      <c r="AJ26" s="52">
        <v>24817.8351339976</v>
      </c>
      <c r="AK26" s="52">
        <v>90.163071746627494</v>
      </c>
      <c r="AL26" s="52">
        <v>1.0767273666802795</v>
      </c>
      <c r="AM26" s="52">
        <v>4.3886701091503104</v>
      </c>
      <c r="AN26" s="52">
        <v>23.86559842924277</v>
      </c>
      <c r="AO26" s="52">
        <v>18.400200954079629</v>
      </c>
      <c r="AP26" s="46" t="s">
        <v>1933</v>
      </c>
      <c r="AQ26" s="46" t="s">
        <v>1933</v>
      </c>
      <c r="AR26" s="46" t="s">
        <v>1933</v>
      </c>
      <c r="AS26" s="46" t="s">
        <v>1933</v>
      </c>
      <c r="AT26" s="46" t="s">
        <v>1933</v>
      </c>
      <c r="AU26" s="46" t="s">
        <v>1933</v>
      </c>
      <c r="AV26" s="46" t="s">
        <v>1933</v>
      </c>
      <c r="AW26" s="46" t="s">
        <v>1933</v>
      </c>
      <c r="AX26" s="52">
        <v>49.943931801617147</v>
      </c>
      <c r="AY26" s="52">
        <v>0.6557824701713495</v>
      </c>
      <c r="AZ26" s="52">
        <v>2.928830900192497</v>
      </c>
      <c r="BA26" s="52">
        <v>4.5206426919903606</v>
      </c>
      <c r="BB26" s="52">
        <v>10.226475761157538</v>
      </c>
      <c r="BC26" s="52">
        <v>2.3312453004531561</v>
      </c>
      <c r="BD26" s="52">
        <v>7.1339026090106925</v>
      </c>
      <c r="BE26" s="52">
        <v>5.0535602636130834</v>
      </c>
      <c r="BF26" s="52">
        <v>6.7155269084071429</v>
      </c>
      <c r="BG26" s="52">
        <v>7.6016453411895784</v>
      </c>
      <c r="BH26" s="52">
        <v>2.7765474742414273</v>
      </c>
      <c r="BI26" s="52">
        <v>16.353541516015927</v>
      </c>
      <c r="BJ26" s="52">
        <v>2.9313107760002217</v>
      </c>
      <c r="BK26" s="52">
        <v>3.6276975630423598</v>
      </c>
      <c r="BL26" s="52">
        <v>9.7945331771120738</v>
      </c>
      <c r="BM26" s="52">
        <v>2.5155295009943073</v>
      </c>
      <c r="BN26" s="52">
        <v>14.986450905290743</v>
      </c>
      <c r="BP26" s="52">
        <v>1.4636426663336655</v>
      </c>
      <c r="BQ26" s="52">
        <v>0.89221446537412707</v>
      </c>
      <c r="BR26" s="52">
        <v>0.57142820109923675</v>
      </c>
      <c r="BS26" s="52">
        <v>1.4984650546917693</v>
      </c>
      <c r="BT26" s="52">
        <v>1.0213474431075156</v>
      </c>
      <c r="BU26" s="52">
        <v>0.47711761154544852</v>
      </c>
      <c r="BV26" s="52">
        <v>5.4173272211725516</v>
      </c>
      <c r="BW26" s="52">
        <v>1003.5926614026229</v>
      </c>
    </row>
    <row r="27" spans="1:75">
      <c r="A27" s="49">
        <v>29525</v>
      </c>
      <c r="B27" s="50">
        <v>43.416646710927445</v>
      </c>
      <c r="C27" s="51">
        <v>84.669294984470454</v>
      </c>
      <c r="D27" s="50">
        <v>42.381693964283315</v>
      </c>
      <c r="E27" s="52">
        <v>6754.8023449374787</v>
      </c>
      <c r="F27" s="52">
        <v>79.242570627839854</v>
      </c>
      <c r="G27" s="52">
        <v>173.60575647482221</v>
      </c>
      <c r="H27" s="52">
        <v>515.08825890489504</v>
      </c>
      <c r="I27" s="52">
        <v>773.16309089137746</v>
      </c>
      <c r="J27" s="52">
        <v>127.12881351309743</v>
      </c>
      <c r="K27" s="52">
        <v>124.2150457601998</v>
      </c>
      <c r="L27" s="52">
        <v>170.89869290299248</v>
      </c>
      <c r="M27" s="52">
        <v>43.487494433757796</v>
      </c>
      <c r="N27" s="52">
        <v>211.48270248161251</v>
      </c>
      <c r="O27" s="52">
        <v>42.63872125908177</v>
      </c>
      <c r="P27" s="52">
        <v>199.45094814576066</v>
      </c>
      <c r="Q27" s="52">
        <v>134.0441367057276</v>
      </c>
      <c r="R27" s="52">
        <v>51.731123905028063</v>
      </c>
      <c r="S27" s="52">
        <v>215.74838741186298</v>
      </c>
      <c r="T27" s="52">
        <v>204.16503318123338</v>
      </c>
      <c r="U27" s="52">
        <v>258.34529678794394</v>
      </c>
      <c r="V27" s="52">
        <v>322.97260013125856</v>
      </c>
      <c r="W27" s="52">
        <v>200.77597507521051</v>
      </c>
      <c r="X27" s="52">
        <v>620.50105597485685</v>
      </c>
      <c r="Y27" s="52">
        <v>1307.6346614824931</v>
      </c>
      <c r="Z27" s="52">
        <v>279.9520886869887</v>
      </c>
      <c r="AA27" s="52">
        <v>611.42748899993978</v>
      </c>
      <c r="AB27" s="52">
        <v>215.14146761474672</v>
      </c>
      <c r="AC27" s="52">
        <v>29663.676465618995</v>
      </c>
      <c r="AD27" s="52">
        <v>18524.70192449708</v>
      </c>
      <c r="AE27" s="52">
        <v>22169.909665161562</v>
      </c>
      <c r="AF27" s="52">
        <v>2415.3104216744823</v>
      </c>
      <c r="AG27" s="52">
        <v>5699.2806235436474</v>
      </c>
      <c r="AH27" s="52">
        <v>4960.0350691157</v>
      </c>
      <c r="AI27" s="52">
        <v>21706.69936466217</v>
      </c>
      <c r="AJ27" s="52">
        <v>24941.166460160286</v>
      </c>
      <c r="AK27" s="52">
        <v>90.466791431750025</v>
      </c>
      <c r="AL27" s="52">
        <v>1.0873285020821757</v>
      </c>
      <c r="AM27" s="52">
        <v>4.4088915010854119</v>
      </c>
      <c r="AN27" s="52">
        <v>24.005825562582864</v>
      </c>
      <c r="AO27" s="52">
        <v>18.509605559610552</v>
      </c>
      <c r="AP27" s="46" t="s">
        <v>1933</v>
      </c>
      <c r="AQ27" s="46" t="s">
        <v>1933</v>
      </c>
      <c r="AR27" s="46" t="s">
        <v>1933</v>
      </c>
      <c r="AS27" s="46" t="s">
        <v>1933</v>
      </c>
      <c r="AT27" s="46" t="s">
        <v>1933</v>
      </c>
      <c r="AU27" s="46" t="s">
        <v>1933</v>
      </c>
      <c r="AV27" s="46" t="s">
        <v>1933</v>
      </c>
      <c r="AW27" s="46" t="s">
        <v>1933</v>
      </c>
      <c r="AX27" s="52">
        <v>50.090484344911189</v>
      </c>
      <c r="AY27" s="52">
        <v>0.65788006343979266</v>
      </c>
      <c r="AZ27" s="52">
        <v>2.9293414815091081</v>
      </c>
      <c r="BA27" s="52">
        <v>4.5330252776658462</v>
      </c>
      <c r="BB27" s="52">
        <v>10.240566859295923</v>
      </c>
      <c r="BC27" s="52">
        <v>2.3464874313963997</v>
      </c>
      <c r="BD27" s="52">
        <v>7.1641421864079611</v>
      </c>
      <c r="BE27" s="52">
        <v>5.0695469634412156</v>
      </c>
      <c r="BF27" s="52">
        <v>6.7301659476642888</v>
      </c>
      <c r="BG27" s="52">
        <v>7.6317663922935965</v>
      </c>
      <c r="BH27" s="52">
        <v>2.7878656661092873</v>
      </c>
      <c r="BI27" s="52">
        <v>16.370481523054263</v>
      </c>
      <c r="BJ27" s="52">
        <v>2.9432109810652269</v>
      </c>
      <c r="BK27" s="52">
        <v>3.6288702518044551</v>
      </c>
      <c r="BL27" s="52">
        <v>9.7984002906187904</v>
      </c>
      <c r="BM27" s="52">
        <v>2.5142531294002235</v>
      </c>
      <c r="BN27" s="52">
        <v>15.047800787273914</v>
      </c>
      <c r="BP27" s="52">
        <v>1.4111628435071437</v>
      </c>
      <c r="BQ27" s="52">
        <v>0.85304068862610771</v>
      </c>
      <c r="BR27" s="52">
        <v>0.5581221549561427</v>
      </c>
      <c r="BS27" s="52">
        <v>1.5262953817333667</v>
      </c>
      <c r="BT27" s="52">
        <v>1.015431939984762</v>
      </c>
      <c r="BU27" s="52">
        <v>0.51086344170729603</v>
      </c>
      <c r="BV27" s="52">
        <v>5.1691435976855216</v>
      </c>
      <c r="BW27" s="52">
        <v>1011.7526359317765</v>
      </c>
    </row>
    <row r="28" spans="1:75">
      <c r="A28" s="49">
        <v>29555</v>
      </c>
      <c r="B28" s="50">
        <v>43.813482973289986</v>
      </c>
      <c r="C28" s="51">
        <v>85.568561039678755</v>
      </c>
      <c r="D28" s="50">
        <v>42.744465406984091</v>
      </c>
      <c r="E28" s="52">
        <v>6809.0299797058105</v>
      </c>
      <c r="F28" s="52">
        <v>81.59012225891766</v>
      </c>
      <c r="G28" s="52">
        <v>173.84575857451031</v>
      </c>
      <c r="H28" s="52">
        <v>516.27121672528972</v>
      </c>
      <c r="I28" s="52">
        <v>781.17170006798528</v>
      </c>
      <c r="J28" s="52">
        <v>127.74378954904678</v>
      </c>
      <c r="K28" s="52">
        <v>124.96386536707675</v>
      </c>
      <c r="L28" s="52">
        <v>174.25340600707179</v>
      </c>
      <c r="M28" s="52">
        <v>43.868132165560866</v>
      </c>
      <c r="N28" s="52">
        <v>209.83201988504794</v>
      </c>
      <c r="O28" s="52">
        <v>43.16894958743481</v>
      </c>
      <c r="P28" s="52">
        <v>200.62850254113437</v>
      </c>
      <c r="Q28" s="52">
        <v>134.33816836806437</v>
      </c>
      <c r="R28" s="52">
        <v>52.429966512322423</v>
      </c>
      <c r="S28" s="52">
        <v>216.27467667846165</v>
      </c>
      <c r="T28" s="52">
        <v>205.40380151860396</v>
      </c>
      <c r="U28" s="52">
        <v>261.92704265618329</v>
      </c>
      <c r="V28" s="52">
        <v>325.63296006082965</v>
      </c>
      <c r="W28" s="52">
        <v>203.60027145000785</v>
      </c>
      <c r="X28" s="52">
        <v>623.1283629035305</v>
      </c>
      <c r="Y28" s="52">
        <v>1316.6173911198198</v>
      </c>
      <c r="Z28" s="52">
        <v>281.87195805602147</v>
      </c>
      <c r="AA28" s="52">
        <v>614.57868459674069</v>
      </c>
      <c r="AB28" s="52">
        <v>216.47319594512908</v>
      </c>
      <c r="AC28" s="52">
        <v>30010.926599772771</v>
      </c>
      <c r="AD28" s="52">
        <v>18648.938812013468</v>
      </c>
      <c r="AE28" s="52">
        <v>22290.416052647433</v>
      </c>
      <c r="AF28" s="52">
        <v>2445.9915058563151</v>
      </c>
      <c r="AG28" s="52">
        <v>5722.6161926229797</v>
      </c>
      <c r="AH28" s="52">
        <v>4975.7021353999771</v>
      </c>
      <c r="AI28" s="52">
        <v>21757.103227678934</v>
      </c>
      <c r="AJ28" s="52">
        <v>25022.646691226961</v>
      </c>
      <c r="AK28" s="52">
        <v>90.761748730763799</v>
      </c>
      <c r="AL28" s="52">
        <v>1.1085592036135494</v>
      </c>
      <c r="AM28" s="52">
        <v>4.4181981112497546</v>
      </c>
      <c r="AN28" s="52">
        <v>24.13010080618163</v>
      </c>
      <c r="AO28" s="52">
        <v>18.603343491815032</v>
      </c>
      <c r="AP28" s="46" t="s">
        <v>1933</v>
      </c>
      <c r="AQ28" s="46" t="s">
        <v>1933</v>
      </c>
      <c r="AR28" s="46" t="s">
        <v>1933</v>
      </c>
      <c r="AS28" s="46" t="s">
        <v>1933</v>
      </c>
      <c r="AT28" s="46" t="s">
        <v>1933</v>
      </c>
      <c r="AU28" s="46" t="s">
        <v>1933</v>
      </c>
      <c r="AV28" s="46" t="s">
        <v>1933</v>
      </c>
      <c r="AW28" s="46" t="s">
        <v>1933</v>
      </c>
      <c r="AX28" s="52">
        <v>50.241479073092343</v>
      </c>
      <c r="AY28" s="52">
        <v>0.65963493036360887</v>
      </c>
      <c r="AZ28" s="52">
        <v>2.9326877721865459</v>
      </c>
      <c r="BA28" s="52">
        <v>4.544950119557325</v>
      </c>
      <c r="BB28" s="52">
        <v>10.25699995224495</v>
      </c>
      <c r="BC28" s="52">
        <v>2.3612716350316378</v>
      </c>
      <c r="BD28" s="52">
        <v>7.1939075631671585</v>
      </c>
      <c r="BE28" s="52">
        <v>5.0855962533794807</v>
      </c>
      <c r="BF28" s="52">
        <v>6.7464168116852914</v>
      </c>
      <c r="BG28" s="52">
        <v>7.6611928700061984</v>
      </c>
      <c r="BH28" s="52">
        <v>2.7991398800969667</v>
      </c>
      <c r="BI28" s="52">
        <v>16.390168850962073</v>
      </c>
      <c r="BJ28" s="52">
        <v>2.9645721500584234</v>
      </c>
      <c r="BK28" s="52">
        <v>3.6302461250132181</v>
      </c>
      <c r="BL28" s="52">
        <v>9.7953505762231838</v>
      </c>
      <c r="BM28" s="52">
        <v>2.512959219356738</v>
      </c>
      <c r="BN28" s="52">
        <v>15.108060758382392</v>
      </c>
      <c r="BP28" s="52">
        <v>1.3260344897804317</v>
      </c>
      <c r="BQ28" s="52">
        <v>0.79164113219303545</v>
      </c>
      <c r="BR28" s="52">
        <v>0.53439335758933637</v>
      </c>
      <c r="BS28" s="52">
        <v>1.5136354504774014</v>
      </c>
      <c r="BT28" s="52">
        <v>0.98185887936075844</v>
      </c>
      <c r="BU28" s="52">
        <v>0.53177657108462884</v>
      </c>
      <c r="BV28" s="52">
        <v>5.0160719421381748</v>
      </c>
      <c r="BW28" s="52">
        <v>1022.5487142970164</v>
      </c>
    </row>
    <row r="29" spans="1:75">
      <c r="A29" s="49">
        <v>29586</v>
      </c>
      <c r="B29" s="50">
        <v>44.223724605575683</v>
      </c>
      <c r="C29" s="51">
        <v>86.462205085062209</v>
      </c>
      <c r="D29" s="50">
        <v>43.144436287062781</v>
      </c>
      <c r="E29" s="52">
        <v>6876.6273522530837</v>
      </c>
      <c r="F29" s="52">
        <v>83.924409617690188</v>
      </c>
      <c r="G29" s="52">
        <v>176.05170218865837</v>
      </c>
      <c r="H29" s="52">
        <v>516.12865732361149</v>
      </c>
      <c r="I29" s="52">
        <v>788.04032557853566</v>
      </c>
      <c r="J29" s="52">
        <v>128.11670267468341</v>
      </c>
      <c r="K29" s="52">
        <v>125.48474089951618</v>
      </c>
      <c r="L29" s="52">
        <v>176.9627049512703</v>
      </c>
      <c r="M29" s="52">
        <v>44.156058422050386</v>
      </c>
      <c r="N29" s="52">
        <v>208.28165178857154</v>
      </c>
      <c r="O29" s="52">
        <v>43.600926407897326</v>
      </c>
      <c r="P29" s="52">
        <v>201.40247486376828</v>
      </c>
      <c r="Q29" s="52">
        <v>134.46151644857451</v>
      </c>
      <c r="R29" s="52">
        <v>52.665446135305586</v>
      </c>
      <c r="S29" s="52">
        <v>217.28054502360416</v>
      </c>
      <c r="T29" s="52">
        <v>206.79921760526204</v>
      </c>
      <c r="U29" s="52">
        <v>265.6924148005163</v>
      </c>
      <c r="V29" s="52">
        <v>328.72933421097321</v>
      </c>
      <c r="W29" s="52">
        <v>206.22321306151665</v>
      </c>
      <c r="X29" s="52">
        <v>626.93556424026042</v>
      </c>
      <c r="Y29" s="52">
        <v>1327.6885139362796</v>
      </c>
      <c r="Z29" s="52">
        <v>284.20438016108386</v>
      </c>
      <c r="AA29" s="52">
        <v>618.59916789089925</v>
      </c>
      <c r="AB29" s="52">
        <v>218.14304808658292</v>
      </c>
      <c r="AC29" s="52">
        <v>30309.356637770128</v>
      </c>
      <c r="AD29" s="52">
        <v>18792.509126586297</v>
      </c>
      <c r="AE29" s="52">
        <v>22412.299440506966</v>
      </c>
      <c r="AF29" s="52">
        <v>2472.8456694387619</v>
      </c>
      <c r="AG29" s="52">
        <v>5731.6920462116123</v>
      </c>
      <c r="AH29" s="52">
        <v>4980.5513805381715</v>
      </c>
      <c r="AI29" s="52">
        <v>21762.684608767111</v>
      </c>
      <c r="AJ29" s="52">
        <v>25044.525767264826</v>
      </c>
      <c r="AK29" s="52">
        <v>90.952591517038883</v>
      </c>
      <c r="AL29" s="52">
        <v>1.1390120539694064</v>
      </c>
      <c r="AM29" s="52">
        <v>4.408121079506893</v>
      </c>
      <c r="AN29" s="52">
        <v>24.181861828892462</v>
      </c>
      <c r="AO29" s="52">
        <v>18.634728695596419</v>
      </c>
      <c r="AP29" s="46" t="s">
        <v>1933</v>
      </c>
      <c r="AQ29" s="46" t="s">
        <v>1933</v>
      </c>
      <c r="AR29" s="46" t="s">
        <v>1933</v>
      </c>
      <c r="AS29" s="46" t="s">
        <v>1933</v>
      </c>
      <c r="AT29" s="46" t="s">
        <v>1933</v>
      </c>
      <c r="AU29" s="46" t="s">
        <v>1933</v>
      </c>
      <c r="AV29" s="46" t="s">
        <v>1933</v>
      </c>
      <c r="AW29" s="46" t="s">
        <v>1933</v>
      </c>
      <c r="AX29" s="52">
        <v>50.381159562542436</v>
      </c>
      <c r="AY29" s="52">
        <v>0.66079150932566866</v>
      </c>
      <c r="AZ29" s="52">
        <v>2.9379499217516094</v>
      </c>
      <c r="BA29" s="52">
        <v>4.5546488002423313</v>
      </c>
      <c r="BB29" s="52">
        <v>10.275411681539188</v>
      </c>
      <c r="BC29" s="52">
        <v>2.3693142121717816</v>
      </c>
      <c r="BD29" s="52">
        <v>7.2219687739683822</v>
      </c>
      <c r="BE29" s="52">
        <v>5.1008652644767052</v>
      </c>
      <c r="BF29" s="52">
        <v>6.7634091808248478</v>
      </c>
      <c r="BG29" s="52">
        <v>7.6870792174501528</v>
      </c>
      <c r="BH29" s="52">
        <v>2.8099989660568685</v>
      </c>
      <c r="BI29" s="52">
        <v>16.389570126309991</v>
      </c>
      <c r="BJ29" s="52">
        <v>2.9713751109196775</v>
      </c>
      <c r="BK29" s="52">
        <v>3.6328700573254946</v>
      </c>
      <c r="BL29" s="52">
        <v>9.7853249581887454</v>
      </c>
      <c r="BM29" s="52">
        <v>2.5124390433392687</v>
      </c>
      <c r="BN29" s="52">
        <v>15.157258694015082</v>
      </c>
      <c r="BP29" s="52">
        <v>1.2605887254617447</v>
      </c>
      <c r="BQ29" s="52">
        <v>0.74317757054532485</v>
      </c>
      <c r="BR29" s="52">
        <v>0.51741115486572287</v>
      </c>
      <c r="BS29" s="52">
        <v>1.4753477307179221</v>
      </c>
      <c r="BT29" s="52">
        <v>0.93980140248764188</v>
      </c>
      <c r="BU29" s="52">
        <v>0.53554632820774828</v>
      </c>
      <c r="BV29" s="52">
        <v>5.0341773578716866</v>
      </c>
      <c r="BW29" s="52">
        <v>1039.1800357122574</v>
      </c>
    </row>
    <row r="30" spans="1:75">
      <c r="A30" s="49">
        <v>29617</v>
      </c>
      <c r="B30" s="50">
        <v>44.631847453453851</v>
      </c>
      <c r="C30" s="51">
        <v>87.300231883602763</v>
      </c>
      <c r="D30" s="50">
        <v>43.551334882695826</v>
      </c>
      <c r="E30" s="52">
        <v>6937.4501664561612</v>
      </c>
      <c r="F30" s="52">
        <v>86.195976726771931</v>
      </c>
      <c r="G30" s="52">
        <v>177.23421261687912</v>
      </c>
      <c r="H30" s="52">
        <v>514.45671272736615</v>
      </c>
      <c r="I30" s="52">
        <v>793.49663171105044</v>
      </c>
      <c r="J30" s="52">
        <v>128.45098527950319</v>
      </c>
      <c r="K30" s="52">
        <v>125.95443603805465</v>
      </c>
      <c r="L30" s="52">
        <v>179.3746892573094</v>
      </c>
      <c r="M30" s="52">
        <v>44.431452529203533</v>
      </c>
      <c r="N30" s="52">
        <v>206.85077673709947</v>
      </c>
      <c r="O30" s="52">
        <v>44.010723243859005</v>
      </c>
      <c r="P30" s="52">
        <v>202.1267896984242</v>
      </c>
      <c r="Q30" s="52">
        <v>134.5499655915886</v>
      </c>
      <c r="R30" s="52">
        <v>52.557620017759263</v>
      </c>
      <c r="S30" s="52">
        <v>218.14423828083466</v>
      </c>
      <c r="T30" s="52">
        <v>208.07375050775215</v>
      </c>
      <c r="U30" s="52">
        <v>269.17268572544543</v>
      </c>
      <c r="V30" s="52">
        <v>331.59880799301823</v>
      </c>
      <c r="W30" s="52">
        <v>208.33530727053537</v>
      </c>
      <c r="X30" s="52">
        <v>630.41444352236124</v>
      </c>
      <c r="Y30" s="52">
        <v>1338.004112499661</v>
      </c>
      <c r="Z30" s="52">
        <v>286.32184747411236</v>
      </c>
      <c r="AA30" s="52">
        <v>622.10303671637757</v>
      </c>
      <c r="AB30" s="52">
        <v>219.66395639255268</v>
      </c>
      <c r="AC30" s="52">
        <v>30547.320637241486</v>
      </c>
      <c r="AD30" s="52">
        <v>18944.607360639879</v>
      </c>
      <c r="AE30" s="52">
        <v>22537.0286426698</v>
      </c>
      <c r="AF30" s="52">
        <v>2495.0737365984146</v>
      </c>
      <c r="AG30" s="52">
        <v>5729.001545859921</v>
      </c>
      <c r="AH30" s="52">
        <v>4976.1114564364952</v>
      </c>
      <c r="AI30" s="52">
        <v>21728.964744014123</v>
      </c>
      <c r="AJ30" s="52">
        <v>25016.400229761679</v>
      </c>
      <c r="AK30" s="52">
        <v>91.055508633054075</v>
      </c>
      <c r="AL30" s="52">
        <v>1.1630791357207684</v>
      </c>
      <c r="AM30" s="52">
        <v>4.387367187909061</v>
      </c>
      <c r="AN30" s="52">
        <v>24.176469724985861</v>
      </c>
      <c r="AO30" s="52">
        <v>18.626023401175775</v>
      </c>
      <c r="AP30" s="46" t="s">
        <v>1933</v>
      </c>
      <c r="AQ30" s="46" t="s">
        <v>1933</v>
      </c>
      <c r="AR30" s="46" t="s">
        <v>1933</v>
      </c>
      <c r="AS30" s="46" t="s">
        <v>1933</v>
      </c>
      <c r="AT30" s="46" t="s">
        <v>1933</v>
      </c>
      <c r="AU30" s="46" t="s">
        <v>1933</v>
      </c>
      <c r="AV30" s="46" t="s">
        <v>1933</v>
      </c>
      <c r="AW30" s="46" t="s">
        <v>1933</v>
      </c>
      <c r="AX30" s="52">
        <v>50.510948224158419</v>
      </c>
      <c r="AY30" s="52">
        <v>0.66173882170199161</v>
      </c>
      <c r="AZ30" s="52">
        <v>2.9431645264032871</v>
      </c>
      <c r="BA30" s="52">
        <v>4.5632108275087608</v>
      </c>
      <c r="BB30" s="52">
        <v>10.296112610338417</v>
      </c>
      <c r="BC30" s="52">
        <v>2.3721166987332607</v>
      </c>
      <c r="BD30" s="52">
        <v>7.2483550959713607</v>
      </c>
      <c r="BE30" s="52">
        <v>5.115190713734914</v>
      </c>
      <c r="BF30" s="52">
        <v>6.7809304998382069</v>
      </c>
      <c r="BG30" s="52">
        <v>7.7099821729014719</v>
      </c>
      <c r="BH30" s="52">
        <v>2.8203427213067638</v>
      </c>
      <c r="BI30" s="52">
        <v>16.368090683894774</v>
      </c>
      <c r="BJ30" s="52">
        <v>2.9628328022757366</v>
      </c>
      <c r="BK30" s="52">
        <v>3.6356894155840331</v>
      </c>
      <c r="BL30" s="52">
        <v>9.7695684659824291</v>
      </c>
      <c r="BM30" s="52">
        <v>2.5123036772316891</v>
      </c>
      <c r="BN30" s="52">
        <v>15.197289585331154</v>
      </c>
      <c r="BP30" s="52">
        <v>1.2205221444826513</v>
      </c>
      <c r="BQ30" s="52">
        <v>0.71171411962789155</v>
      </c>
      <c r="BR30" s="52">
        <v>0.50880802483786081</v>
      </c>
      <c r="BS30" s="52">
        <v>1.4217089576939601</v>
      </c>
      <c r="BT30" s="52">
        <v>0.89797035092487931</v>
      </c>
      <c r="BU30" s="52">
        <v>0.52373860677659156</v>
      </c>
      <c r="BV30" s="52">
        <v>5.15025113811416</v>
      </c>
      <c r="BW30" s="52">
        <v>1056.8648193209401</v>
      </c>
    </row>
    <row r="31" spans="1:75">
      <c r="A31" s="49">
        <v>29645</v>
      </c>
      <c r="B31" s="50">
        <v>44.98813316527022</v>
      </c>
      <c r="C31" s="51">
        <v>87.979333995176219</v>
      </c>
      <c r="D31" s="50">
        <v>43.892145277765977</v>
      </c>
      <c r="E31" s="52">
        <v>6962.7185225486755</v>
      </c>
      <c r="F31" s="52">
        <v>88.201271255797636</v>
      </c>
      <c r="G31" s="52">
        <v>173.7078822081177</v>
      </c>
      <c r="H31" s="52">
        <v>511.44684003408059</v>
      </c>
      <c r="I31" s="52">
        <v>797.2973177034936</v>
      </c>
      <c r="J31" s="52">
        <v>129.02789802424689</v>
      </c>
      <c r="K31" s="52">
        <v>126.61339956256052</v>
      </c>
      <c r="L31" s="52">
        <v>181.94401713087115</v>
      </c>
      <c r="M31" s="52">
        <v>44.791965850811593</v>
      </c>
      <c r="N31" s="52">
        <v>205.62637228627176</v>
      </c>
      <c r="O31" s="52">
        <v>44.484782838500124</v>
      </c>
      <c r="P31" s="52">
        <v>203.26992101253043</v>
      </c>
      <c r="Q31" s="52">
        <v>134.8092780766622</v>
      </c>
      <c r="R31" s="52">
        <v>52.364362790698316</v>
      </c>
      <c r="S31" s="52">
        <v>218.04981805741929</v>
      </c>
      <c r="T31" s="52">
        <v>208.77806150107685</v>
      </c>
      <c r="U31" s="52">
        <v>271.58620590266736</v>
      </c>
      <c r="V31" s="52">
        <v>333.24841504846074</v>
      </c>
      <c r="W31" s="52">
        <v>209.54313401638606</v>
      </c>
      <c r="X31" s="52">
        <v>631.35787975921994</v>
      </c>
      <c r="Y31" s="52">
        <v>1343.0673589332396</v>
      </c>
      <c r="Z31" s="52">
        <v>287.31131094205608</v>
      </c>
      <c r="AA31" s="52">
        <v>623.11097797141076</v>
      </c>
      <c r="AB31" s="52">
        <v>220.3043762378116</v>
      </c>
      <c r="AC31" s="52">
        <v>30700.373557499475</v>
      </c>
      <c r="AD31" s="52">
        <v>19077.672785937786</v>
      </c>
      <c r="AE31" s="52">
        <v>22655.319332939707</v>
      </c>
      <c r="AF31" s="52">
        <v>2510.5664423874446</v>
      </c>
      <c r="AG31" s="52">
        <v>5719.7237730962888</v>
      </c>
      <c r="AH31" s="52">
        <v>4965.7431797470363</v>
      </c>
      <c r="AI31" s="52">
        <v>21670.152779340744</v>
      </c>
      <c r="AJ31" s="52">
        <v>24960.440544332778</v>
      </c>
      <c r="AK31" s="52">
        <v>91.115555447809001</v>
      </c>
      <c r="AL31" s="52">
        <v>1.160540085152856</v>
      </c>
      <c r="AM31" s="52">
        <v>4.3714195781420653</v>
      </c>
      <c r="AN31" s="52">
        <v>24.153472213228401</v>
      </c>
      <c r="AO31" s="52">
        <v>18.621512549729751</v>
      </c>
      <c r="AP31" s="46" t="s">
        <v>1933</v>
      </c>
      <c r="AQ31" s="46" t="s">
        <v>1933</v>
      </c>
      <c r="AR31" s="46" t="s">
        <v>1933</v>
      </c>
      <c r="AS31" s="46" t="s">
        <v>1933</v>
      </c>
      <c r="AT31" s="46" t="s">
        <v>1933</v>
      </c>
      <c r="AU31" s="46" t="s">
        <v>1933</v>
      </c>
      <c r="AV31" s="46" t="s">
        <v>1933</v>
      </c>
      <c r="AW31" s="46" t="s">
        <v>1933</v>
      </c>
      <c r="AX31" s="52">
        <v>50.627118982418324</v>
      </c>
      <c r="AY31" s="52">
        <v>0.66296146184900606</v>
      </c>
      <c r="AZ31" s="52">
        <v>2.9457927579928116</v>
      </c>
      <c r="BA31" s="52">
        <v>4.571851108322984</v>
      </c>
      <c r="BB31" s="52">
        <v>10.31774782060945</v>
      </c>
      <c r="BC31" s="52">
        <v>2.3734798606830219</v>
      </c>
      <c r="BD31" s="52">
        <v>7.2713677010137223</v>
      </c>
      <c r="BE31" s="52">
        <v>5.1274875766331593</v>
      </c>
      <c r="BF31" s="52">
        <v>6.7975009583606152</v>
      </c>
      <c r="BG31" s="52">
        <v>7.7297014646049194</v>
      </c>
      <c r="BH31" s="52">
        <v>2.8293277070998948</v>
      </c>
      <c r="BI31" s="52">
        <v>16.334964252172671</v>
      </c>
      <c r="BJ31" s="52">
        <v>2.9468935312886191</v>
      </c>
      <c r="BK31" s="52">
        <v>3.6368560461799331</v>
      </c>
      <c r="BL31" s="52">
        <v>9.7512146745679527</v>
      </c>
      <c r="BM31" s="52">
        <v>2.5118283368697121</v>
      </c>
      <c r="BN31" s="52">
        <v>15.23066890192378</v>
      </c>
      <c r="BP31" s="52">
        <v>1.1986674744694028</v>
      </c>
      <c r="BQ31" s="52">
        <v>0.69310769078687628</v>
      </c>
      <c r="BR31" s="52">
        <v>0.50555978367213228</v>
      </c>
      <c r="BS31" s="52">
        <v>1.3659091120560853</v>
      </c>
      <c r="BT31" s="52">
        <v>0.86453792710588984</v>
      </c>
      <c r="BU31" s="52">
        <v>0.5013711849501955</v>
      </c>
      <c r="BV31" s="52">
        <v>5.2369722117270738</v>
      </c>
      <c r="BW31" s="52">
        <v>1067.2698406640973</v>
      </c>
    </row>
    <row r="32" spans="1:75">
      <c r="A32" s="49">
        <v>29676</v>
      </c>
      <c r="B32" s="50">
        <v>45.297580655183523</v>
      </c>
      <c r="C32" s="51">
        <v>88.524885797933223</v>
      </c>
      <c r="D32" s="50">
        <v>44.157050028142912</v>
      </c>
      <c r="E32" s="52">
        <v>6942.4743940291864</v>
      </c>
      <c r="F32" s="52">
        <v>90.026417964750209</v>
      </c>
      <c r="G32" s="52">
        <v>163.90950372259343</v>
      </c>
      <c r="H32" s="52">
        <v>507.2266248572738</v>
      </c>
      <c r="I32" s="52">
        <v>799.98578681488095</v>
      </c>
      <c r="J32" s="52">
        <v>130.01345681353666</v>
      </c>
      <c r="K32" s="52">
        <v>127.62626343602578</v>
      </c>
      <c r="L32" s="52">
        <v>185.14188770398181</v>
      </c>
      <c r="M32" s="52">
        <v>45.307300712694527</v>
      </c>
      <c r="N32" s="52">
        <v>204.54410274816175</v>
      </c>
      <c r="O32" s="52">
        <v>45.101706380947427</v>
      </c>
      <c r="P32" s="52">
        <v>205.11409049989251</v>
      </c>
      <c r="Q32" s="52">
        <v>135.36001829276586</v>
      </c>
      <c r="R32" s="52">
        <v>52.270020036582622</v>
      </c>
      <c r="S32" s="52">
        <v>216.6435148811058</v>
      </c>
      <c r="T32" s="52">
        <v>208.79240035977696</v>
      </c>
      <c r="U32" s="52">
        <v>272.83195621722695</v>
      </c>
      <c r="V32" s="52">
        <v>333.40675765284971</v>
      </c>
      <c r="W32" s="52">
        <v>209.87558280264642</v>
      </c>
      <c r="X32" s="52">
        <v>628.9163757545814</v>
      </c>
      <c r="Y32" s="52">
        <v>1341.4340613574211</v>
      </c>
      <c r="Z32" s="52">
        <v>286.88700724014217</v>
      </c>
      <c r="AA32" s="52">
        <v>620.91935868288635</v>
      </c>
      <c r="AB32" s="52">
        <v>219.80849977915415</v>
      </c>
      <c r="AC32" s="52">
        <v>30789.53834779801</v>
      </c>
      <c r="AD32" s="52">
        <v>19188.391111496956</v>
      </c>
      <c r="AE32" s="52">
        <v>22772.127969933132</v>
      </c>
      <c r="AF32" s="52">
        <v>2521.1920572711574</v>
      </c>
      <c r="AG32" s="52">
        <v>5709.6157107199388</v>
      </c>
      <c r="AH32" s="52">
        <v>4953.5076069524212</v>
      </c>
      <c r="AI32" s="52">
        <v>21602.187585153886</v>
      </c>
      <c r="AJ32" s="52">
        <v>24899.768290242842</v>
      </c>
      <c r="AK32" s="52">
        <v>91.176892898526162</v>
      </c>
      <c r="AL32" s="52">
        <v>1.1244975618056712</v>
      </c>
      <c r="AM32" s="52">
        <v>4.367802225413822</v>
      </c>
      <c r="AN32" s="52">
        <v>24.14265214739698</v>
      </c>
      <c r="AO32" s="52">
        <v>18.650352359539077</v>
      </c>
      <c r="AP32" s="46" t="s">
        <v>1933</v>
      </c>
      <c r="AQ32" s="46" t="s">
        <v>1933</v>
      </c>
      <c r="AR32" s="46" t="s">
        <v>1933</v>
      </c>
      <c r="AS32" s="46" t="s">
        <v>1933</v>
      </c>
      <c r="AT32" s="46" t="s">
        <v>1933</v>
      </c>
      <c r="AU32" s="46" t="s">
        <v>1933</v>
      </c>
      <c r="AV32" s="46" t="s">
        <v>1933</v>
      </c>
      <c r="AW32" s="46" t="s">
        <v>1933</v>
      </c>
      <c r="AX32" s="52">
        <v>50.739073340123852</v>
      </c>
      <c r="AY32" s="52">
        <v>0.66487663211210601</v>
      </c>
      <c r="AZ32" s="52">
        <v>2.9448613696039239</v>
      </c>
      <c r="BA32" s="52">
        <v>4.5819881714114379</v>
      </c>
      <c r="BB32" s="52">
        <v>10.340986132291295</v>
      </c>
      <c r="BC32" s="52">
        <v>2.3763531045274688</v>
      </c>
      <c r="BD32" s="52">
        <v>7.2923450450367868</v>
      </c>
      <c r="BE32" s="52">
        <v>5.1383688944662289</v>
      </c>
      <c r="BF32" s="52">
        <v>6.8135847635736182</v>
      </c>
      <c r="BG32" s="52">
        <v>7.7483519881272747</v>
      </c>
      <c r="BH32" s="52">
        <v>2.8373612851794481</v>
      </c>
      <c r="BI32" s="52">
        <v>16.295167411069176</v>
      </c>
      <c r="BJ32" s="52">
        <v>2.9293278790409527</v>
      </c>
      <c r="BK32" s="52">
        <v>3.635537381424764</v>
      </c>
      <c r="BL32" s="52">
        <v>9.7303021505377405</v>
      </c>
      <c r="BM32" s="52">
        <v>2.5106360665717324</v>
      </c>
      <c r="BN32" s="52">
        <v>15.263073987126328</v>
      </c>
      <c r="BP32" s="52">
        <v>1.1835846527584739</v>
      </c>
      <c r="BQ32" s="52">
        <v>0.67999506286240274</v>
      </c>
      <c r="BR32" s="52">
        <v>0.50358958989231573</v>
      </c>
      <c r="BS32" s="52">
        <v>1.3113408766033487</v>
      </c>
      <c r="BT32" s="52">
        <v>0.84018894073913897</v>
      </c>
      <c r="BU32" s="52">
        <v>0.4711519358651487</v>
      </c>
      <c r="BV32" s="52">
        <v>5.2192150487173947</v>
      </c>
      <c r="BW32" s="52">
        <v>1067.1451431416697</v>
      </c>
    </row>
    <row r="33" spans="1:75">
      <c r="A33" s="49">
        <v>29706</v>
      </c>
      <c r="B33" s="50">
        <v>45.583952333281438</v>
      </c>
      <c r="C33" s="51">
        <v>89.05647088314096</v>
      </c>
      <c r="D33" s="50">
        <v>44.379118927319844</v>
      </c>
      <c r="E33" s="52">
        <v>6901.5612336476643</v>
      </c>
      <c r="F33" s="52">
        <v>91.826794441461004</v>
      </c>
      <c r="G33" s="52">
        <v>152.25725310655932</v>
      </c>
      <c r="H33" s="52">
        <v>502.47477476303078</v>
      </c>
      <c r="I33" s="52">
        <v>802.68353029215552</v>
      </c>
      <c r="J33" s="52">
        <v>131.11798566908303</v>
      </c>
      <c r="K33" s="52">
        <v>128.7741792497458</v>
      </c>
      <c r="L33" s="52">
        <v>188.67821632854756</v>
      </c>
      <c r="M33" s="52">
        <v>45.86876984665772</v>
      </c>
      <c r="N33" s="52">
        <v>203.58487777955008</v>
      </c>
      <c r="O33" s="52">
        <v>45.775825914644038</v>
      </c>
      <c r="P33" s="52">
        <v>207.13800495699979</v>
      </c>
      <c r="Q33" s="52">
        <v>136.04447625880226</v>
      </c>
      <c r="R33" s="52">
        <v>52.320358340147259</v>
      </c>
      <c r="S33" s="52">
        <v>214.64263894776425</v>
      </c>
      <c r="T33" s="52">
        <v>208.53687410047084</v>
      </c>
      <c r="U33" s="52">
        <v>273.62981468429791</v>
      </c>
      <c r="V33" s="52">
        <v>332.94899590152784</v>
      </c>
      <c r="W33" s="52">
        <v>209.92369627595181</v>
      </c>
      <c r="X33" s="52">
        <v>625.05990126699521</v>
      </c>
      <c r="Y33" s="52">
        <v>1337.1407757647025</v>
      </c>
      <c r="Z33" s="52">
        <v>285.8945838251384</v>
      </c>
      <c r="AA33" s="52">
        <v>617.41382093415598</v>
      </c>
      <c r="AB33" s="52">
        <v>218.80485075351316</v>
      </c>
      <c r="AC33" s="52">
        <v>30895.38360493978</v>
      </c>
      <c r="AD33" s="52">
        <v>19290.981064351399</v>
      </c>
      <c r="AE33" s="52">
        <v>22890.701549506186</v>
      </c>
      <c r="AF33" s="52">
        <v>2533.4613056182861</v>
      </c>
      <c r="AG33" s="52">
        <v>5708.8256651242573</v>
      </c>
      <c r="AH33" s="52">
        <v>4948.4875700632729</v>
      </c>
      <c r="AI33" s="52">
        <v>21563.809096145629</v>
      </c>
      <c r="AJ33" s="52">
        <v>24877.516521072386</v>
      </c>
      <c r="AK33" s="52">
        <v>91.25470147437106</v>
      </c>
      <c r="AL33" s="52">
        <v>1.0798226126780113</v>
      </c>
      <c r="AM33" s="52">
        <v>4.3689089747145768</v>
      </c>
      <c r="AN33" s="52">
        <v>24.153504154000743</v>
      </c>
      <c r="AO33" s="52">
        <v>18.704772566072641</v>
      </c>
      <c r="AP33" s="46" t="s">
        <v>1933</v>
      </c>
      <c r="AQ33" s="46" t="s">
        <v>1933</v>
      </c>
      <c r="AR33" s="46" t="s">
        <v>1933</v>
      </c>
      <c r="AS33" s="46" t="s">
        <v>1933</v>
      </c>
      <c r="AT33" s="46" t="s">
        <v>1933</v>
      </c>
      <c r="AU33" s="46" t="s">
        <v>1933</v>
      </c>
      <c r="AV33" s="46" t="s">
        <v>1933</v>
      </c>
      <c r="AW33" s="46" t="s">
        <v>1933</v>
      </c>
      <c r="AX33" s="52">
        <v>50.850628190464342</v>
      </c>
      <c r="AY33" s="52">
        <v>0.66741174801524417</v>
      </c>
      <c r="AZ33" s="52">
        <v>2.9421676600103335</v>
      </c>
      <c r="BA33" s="52">
        <v>4.5927656866998099</v>
      </c>
      <c r="BB33" s="52">
        <v>10.364996189717203</v>
      </c>
      <c r="BC33" s="52">
        <v>2.3807638641446829</v>
      </c>
      <c r="BD33" s="52">
        <v>7.3125438511313403</v>
      </c>
      <c r="BE33" s="52">
        <v>5.1485413179519428</v>
      </c>
      <c r="BF33" s="52">
        <v>6.82918260107399</v>
      </c>
      <c r="BG33" s="52">
        <v>7.7672145168219382</v>
      </c>
      <c r="BH33" s="52">
        <v>2.8449789156594005</v>
      </c>
      <c r="BI33" s="52">
        <v>16.250569130006866</v>
      </c>
      <c r="BJ33" s="52">
        <v>2.9140777694527058</v>
      </c>
      <c r="BK33" s="52">
        <v>3.6328776775587661</v>
      </c>
      <c r="BL33" s="52">
        <v>9.7036136833446403</v>
      </c>
      <c r="BM33" s="52">
        <v>2.5093994493792708</v>
      </c>
      <c r="BN33" s="52">
        <v>15.296519698920958</v>
      </c>
      <c r="BP33" s="52">
        <v>1.1624687236888955</v>
      </c>
      <c r="BQ33" s="52">
        <v>0.66473862699931485</v>
      </c>
      <c r="BR33" s="52">
        <v>0.49773009667017809</v>
      </c>
      <c r="BS33" s="52">
        <v>1.2527999915493031</v>
      </c>
      <c r="BT33" s="52">
        <v>0.8182222327023434</v>
      </c>
      <c r="BU33" s="52">
        <v>0.43457775884113897</v>
      </c>
      <c r="BV33" s="52">
        <v>5.1231874921669567</v>
      </c>
      <c r="BW33" s="52">
        <v>1061.9087296227615</v>
      </c>
    </row>
    <row r="34" spans="1:75">
      <c r="A34" s="49">
        <v>29737</v>
      </c>
      <c r="B34" s="50">
        <v>45.860224199218436</v>
      </c>
      <c r="C34" s="51">
        <v>89.701539056916388</v>
      </c>
      <c r="D34" s="50">
        <v>44.592907785768467</v>
      </c>
      <c r="E34" s="52">
        <v>6880.5987911839638</v>
      </c>
      <c r="F34" s="52">
        <v>93.678457156003489</v>
      </c>
      <c r="G34" s="52">
        <v>146.25349482251031</v>
      </c>
      <c r="H34" s="52">
        <v>498.4083683395931</v>
      </c>
      <c r="I34" s="52">
        <v>806.63594006815356</v>
      </c>
      <c r="J34" s="52">
        <v>131.80605260830424</v>
      </c>
      <c r="K34" s="52">
        <v>129.62128139923388</v>
      </c>
      <c r="L34" s="52">
        <v>191.76804760091133</v>
      </c>
      <c r="M34" s="52">
        <v>46.26355070088551</v>
      </c>
      <c r="N34" s="52">
        <v>202.80983107722921</v>
      </c>
      <c r="O34" s="52">
        <v>46.317469764990811</v>
      </c>
      <c r="P34" s="52">
        <v>208.37972544443195</v>
      </c>
      <c r="Q34" s="52">
        <v>136.55867004359794</v>
      </c>
      <c r="R34" s="52">
        <v>52.522286543923038</v>
      </c>
      <c r="S34" s="52">
        <v>213.29405410327919</v>
      </c>
      <c r="T34" s="52">
        <v>208.6558282726572</v>
      </c>
      <c r="U34" s="52">
        <v>274.97197752886063</v>
      </c>
      <c r="V34" s="52">
        <v>333.21921132283751</v>
      </c>
      <c r="W34" s="52">
        <v>210.50783691586994</v>
      </c>
      <c r="X34" s="52">
        <v>623.07608915473361</v>
      </c>
      <c r="Y34" s="52">
        <v>1336.5999096459559</v>
      </c>
      <c r="Z34" s="52">
        <v>285.67768381740296</v>
      </c>
      <c r="AA34" s="52">
        <v>615.69439223850327</v>
      </c>
      <c r="AB34" s="52">
        <v>218.32048745944743</v>
      </c>
      <c r="AC34" s="52">
        <v>31119.663109933175</v>
      </c>
      <c r="AD34" s="52">
        <v>19399.890100258974</v>
      </c>
      <c r="AE34" s="52">
        <v>23006.447807502362</v>
      </c>
      <c r="AF34" s="52">
        <v>2555.3112388272439</v>
      </c>
      <c r="AG34" s="52">
        <v>5730.3132195011258</v>
      </c>
      <c r="AH34" s="52">
        <v>4962.8816763354889</v>
      </c>
      <c r="AI34" s="52">
        <v>21608.550931992071</v>
      </c>
      <c r="AJ34" s="52">
        <v>24950.384204249229</v>
      </c>
      <c r="AK34" s="52">
        <v>91.351770282332453</v>
      </c>
      <c r="AL34" s="52">
        <v>1.0668330018318468</v>
      </c>
      <c r="AM34" s="52">
        <v>4.3615391821330114</v>
      </c>
      <c r="AN34" s="52">
        <v>24.189886910660611</v>
      </c>
      <c r="AO34" s="52">
        <v>18.761514726485455</v>
      </c>
      <c r="AP34" s="46" t="s">
        <v>1933</v>
      </c>
      <c r="AQ34" s="46" t="s">
        <v>1933</v>
      </c>
      <c r="AR34" s="46" t="s">
        <v>1933</v>
      </c>
      <c r="AS34" s="46" t="s">
        <v>1933</v>
      </c>
      <c r="AT34" s="46" t="s">
        <v>1933</v>
      </c>
      <c r="AU34" s="46" t="s">
        <v>1933</v>
      </c>
      <c r="AV34" s="46" t="s">
        <v>1933</v>
      </c>
      <c r="AW34" s="46" t="s">
        <v>1933</v>
      </c>
      <c r="AX34" s="52">
        <v>50.956915007799026</v>
      </c>
      <c r="AY34" s="52">
        <v>0.67018438524707069</v>
      </c>
      <c r="AZ34" s="52">
        <v>2.9407028258225885</v>
      </c>
      <c r="BA34" s="52">
        <v>4.6018238611868583</v>
      </c>
      <c r="BB34" s="52">
        <v>10.386831184308376</v>
      </c>
      <c r="BC34" s="52">
        <v>2.3855587627772512</v>
      </c>
      <c r="BD34" s="52">
        <v>7.331992016787896</v>
      </c>
      <c r="BE34" s="52">
        <v>5.1581289399182424</v>
      </c>
      <c r="BF34" s="52">
        <v>6.8431125534228947</v>
      </c>
      <c r="BG34" s="52">
        <v>7.7862153663074656</v>
      </c>
      <c r="BH34" s="52">
        <v>2.8523062322476047</v>
      </c>
      <c r="BI34" s="52">
        <v>16.204968364165737</v>
      </c>
      <c r="BJ34" s="52">
        <v>2.9059643424566715</v>
      </c>
      <c r="BK34" s="52">
        <v>3.6309101140541316</v>
      </c>
      <c r="BL34" s="52">
        <v>9.6680939070384717</v>
      </c>
      <c r="BM34" s="52">
        <v>2.5092823209546515</v>
      </c>
      <c r="BN34" s="52">
        <v>15.329903069019858</v>
      </c>
      <c r="BP34" s="52">
        <v>1.1219146942922604</v>
      </c>
      <c r="BQ34" s="52">
        <v>0.63973833427524129</v>
      </c>
      <c r="BR34" s="52">
        <v>0.48217635999073183</v>
      </c>
      <c r="BS34" s="52">
        <v>1.1854335621802978</v>
      </c>
      <c r="BT34" s="52">
        <v>0.7903494149626743</v>
      </c>
      <c r="BU34" s="52">
        <v>0.39508414720447976</v>
      </c>
      <c r="BV34" s="52">
        <v>5.014252281740248</v>
      </c>
      <c r="BW34" s="52">
        <v>1060.5070517774552</v>
      </c>
    </row>
    <row r="35" spans="1:75">
      <c r="A35" s="49">
        <v>29767</v>
      </c>
      <c r="B35" s="50">
        <v>46.144915994163604</v>
      </c>
      <c r="C35" s="51">
        <v>90.544160980979598</v>
      </c>
      <c r="D35" s="50">
        <v>44.831243027467281</v>
      </c>
      <c r="E35" s="52">
        <v>6905.0156496047975</v>
      </c>
      <c r="F35" s="52">
        <v>95.647436891184768</v>
      </c>
      <c r="G35" s="52">
        <v>150.28351886542515</v>
      </c>
      <c r="H35" s="52">
        <v>495.71716894810476</v>
      </c>
      <c r="I35" s="52">
        <v>812.30896875774488</v>
      </c>
      <c r="J35" s="52">
        <v>131.71290521385089</v>
      </c>
      <c r="K35" s="52">
        <v>129.88309379061781</v>
      </c>
      <c r="L35" s="52">
        <v>193.92211188337726</v>
      </c>
      <c r="M35" s="52">
        <v>46.347090644738394</v>
      </c>
      <c r="N35" s="52">
        <v>202.30628639098529</v>
      </c>
      <c r="O35" s="52">
        <v>46.604491969999799</v>
      </c>
      <c r="P35" s="52">
        <v>208.17241162749511</v>
      </c>
      <c r="Q35" s="52">
        <v>136.71424027575122</v>
      </c>
      <c r="R35" s="52">
        <v>52.836387787262602</v>
      </c>
      <c r="S35" s="52">
        <v>213.31545926594021</v>
      </c>
      <c r="T35" s="52">
        <v>209.46483711272788</v>
      </c>
      <c r="U35" s="52">
        <v>277.45696809168828</v>
      </c>
      <c r="V35" s="52">
        <v>334.98171436227858</v>
      </c>
      <c r="W35" s="52">
        <v>212.08399115067829</v>
      </c>
      <c r="X35" s="52">
        <v>624.97971645876146</v>
      </c>
      <c r="Y35" s="52">
        <v>1343.6211783512185</v>
      </c>
      <c r="Z35" s="52">
        <v>287.03701097551578</v>
      </c>
      <c r="AA35" s="52">
        <v>617.6066540456377</v>
      </c>
      <c r="AB35" s="52">
        <v>218.97337874615721</v>
      </c>
      <c r="AC35" s="52">
        <v>31514.130762736004</v>
      </c>
      <c r="AD35" s="52">
        <v>19527.43020944198</v>
      </c>
      <c r="AE35" s="52">
        <v>23119.105161846677</v>
      </c>
      <c r="AF35" s="52">
        <v>2590.7922475814821</v>
      </c>
      <c r="AG35" s="52">
        <v>5778.6883899688719</v>
      </c>
      <c r="AH35" s="52">
        <v>5001.5798308372496</v>
      </c>
      <c r="AI35" s="52">
        <v>21757.788274637856</v>
      </c>
      <c r="AJ35" s="52">
        <v>25138.454039510092</v>
      </c>
      <c r="AK35" s="52">
        <v>91.462680344780281</v>
      </c>
      <c r="AL35" s="52">
        <v>1.1089499520758788</v>
      </c>
      <c r="AM35" s="52">
        <v>4.337367203893761</v>
      </c>
      <c r="AN35" s="52">
        <v>24.245823816830914</v>
      </c>
      <c r="AO35" s="52">
        <v>18.799506660861272</v>
      </c>
      <c r="AP35" s="46" t="s">
        <v>1933</v>
      </c>
      <c r="AQ35" s="46" t="s">
        <v>1933</v>
      </c>
      <c r="AR35" s="46" t="s">
        <v>1933</v>
      </c>
      <c r="AS35" s="46" t="s">
        <v>1933</v>
      </c>
      <c r="AT35" s="46" t="s">
        <v>1933</v>
      </c>
      <c r="AU35" s="46" t="s">
        <v>1933</v>
      </c>
      <c r="AV35" s="46" t="s">
        <v>1933</v>
      </c>
      <c r="AW35" s="46" t="s">
        <v>1933</v>
      </c>
      <c r="AX35" s="52">
        <v>51.055370745714754</v>
      </c>
      <c r="AY35" s="52">
        <v>0.67290327611848022</v>
      </c>
      <c r="AZ35" s="52">
        <v>2.9421616421945753</v>
      </c>
      <c r="BA35" s="52">
        <v>4.6077763233838294</v>
      </c>
      <c r="BB35" s="52">
        <v>10.404122697530935</v>
      </c>
      <c r="BC35" s="52">
        <v>2.389669858761287</v>
      </c>
      <c r="BD35" s="52">
        <v>7.3514643981781171</v>
      </c>
      <c r="BE35" s="52">
        <v>5.1673254441469911</v>
      </c>
      <c r="BF35" s="52">
        <v>6.8546788715136548</v>
      </c>
      <c r="BG35" s="52">
        <v>7.8055740490672179</v>
      </c>
      <c r="BH35" s="52">
        <v>2.8597157554637911</v>
      </c>
      <c r="BI35" s="52">
        <v>16.161485782545061</v>
      </c>
      <c r="BJ35" s="52">
        <v>2.9070590767388542</v>
      </c>
      <c r="BK35" s="52">
        <v>3.631237426812004</v>
      </c>
      <c r="BL35" s="52">
        <v>9.6231892793827374</v>
      </c>
      <c r="BM35" s="52">
        <v>2.5111961202172819</v>
      </c>
      <c r="BN35" s="52">
        <v>15.362569352053105</v>
      </c>
      <c r="BP35" s="52">
        <v>1.0543194255713995</v>
      </c>
      <c r="BQ35" s="52">
        <v>0.60036509425456941</v>
      </c>
      <c r="BR35" s="52">
        <v>0.45395433134011304</v>
      </c>
      <c r="BS35" s="52">
        <v>1.1066408831160515</v>
      </c>
      <c r="BT35" s="52">
        <v>0.75029448295632994</v>
      </c>
      <c r="BU35" s="52">
        <v>0.35634640014031904</v>
      </c>
      <c r="BV35" s="52">
        <v>4.9444287817071499</v>
      </c>
      <c r="BW35" s="52">
        <v>1068.5549033423265</v>
      </c>
    </row>
    <row r="36" spans="1:75">
      <c r="A36" s="49">
        <v>29798</v>
      </c>
      <c r="B36" s="50">
        <v>46.436924175103947</v>
      </c>
      <c r="C36" s="51">
        <v>91.478805233393942</v>
      </c>
      <c r="D36" s="50">
        <v>45.087446816626098</v>
      </c>
      <c r="E36" s="52">
        <v>6954.0242102838329</v>
      </c>
      <c r="F36" s="52">
        <v>97.569926692055532</v>
      </c>
      <c r="G36" s="52">
        <v>160.21156376534171</v>
      </c>
      <c r="H36" s="52">
        <v>493.8948301738954</v>
      </c>
      <c r="I36" s="52">
        <v>817.52805854009102</v>
      </c>
      <c r="J36" s="52">
        <v>130.88842282761846</v>
      </c>
      <c r="K36" s="52">
        <v>129.63465086066523</v>
      </c>
      <c r="L36" s="52">
        <v>195.23673273279002</v>
      </c>
      <c r="M36" s="52">
        <v>46.127316773553652</v>
      </c>
      <c r="N36" s="52">
        <v>202.383375950935</v>
      </c>
      <c r="O36" s="52">
        <v>46.656858482421327</v>
      </c>
      <c r="P36" s="52">
        <v>206.5447295028585</v>
      </c>
      <c r="Q36" s="52">
        <v>136.62809497639236</v>
      </c>
      <c r="R36" s="52">
        <v>53.115071708156215</v>
      </c>
      <c r="S36" s="52">
        <v>213.90278536728732</v>
      </c>
      <c r="T36" s="52">
        <v>210.24716716547377</v>
      </c>
      <c r="U36" s="52">
        <v>280.30456994615133</v>
      </c>
      <c r="V36" s="52">
        <v>337.15342745382429</v>
      </c>
      <c r="W36" s="52">
        <v>213.93859463882438</v>
      </c>
      <c r="X36" s="52">
        <v>629.03948249553719</v>
      </c>
      <c r="Y36" s="52">
        <v>1354.011629644481</v>
      </c>
      <c r="Z36" s="52">
        <v>289.11129226924612</v>
      </c>
      <c r="AA36" s="52">
        <v>621.28775725183232</v>
      </c>
      <c r="AB36" s="52">
        <v>220.13607642927673</v>
      </c>
      <c r="AC36" s="52">
        <v>31973.846617421797</v>
      </c>
      <c r="AD36" s="52">
        <v>19666.602302433985</v>
      </c>
      <c r="AE36" s="52">
        <v>23229.168896767402</v>
      </c>
      <c r="AF36" s="52">
        <v>2631.42997055669</v>
      </c>
      <c r="AG36" s="52">
        <v>5835.9885997156944</v>
      </c>
      <c r="AH36" s="52">
        <v>5049.9675589530698</v>
      </c>
      <c r="AI36" s="52">
        <v>21948.249052724532</v>
      </c>
      <c r="AJ36" s="52">
        <v>25364.186642062279</v>
      </c>
      <c r="AK36" s="52">
        <v>91.553020767266716</v>
      </c>
      <c r="AL36" s="52">
        <v>1.1817633137106895</v>
      </c>
      <c r="AM36" s="52">
        <v>4.3037234068277384</v>
      </c>
      <c r="AN36" s="52">
        <v>24.28995709289466</v>
      </c>
      <c r="AO36" s="52">
        <v>18.804470371935636</v>
      </c>
      <c r="AP36" s="46" t="s">
        <v>1933</v>
      </c>
      <c r="AQ36" s="46" t="s">
        <v>1933</v>
      </c>
      <c r="AR36" s="46" t="s">
        <v>1933</v>
      </c>
      <c r="AS36" s="46" t="s">
        <v>1933</v>
      </c>
      <c r="AT36" s="46" t="s">
        <v>1933</v>
      </c>
      <c r="AU36" s="46" t="s">
        <v>1933</v>
      </c>
      <c r="AV36" s="46" t="s">
        <v>1933</v>
      </c>
      <c r="AW36" s="46" t="s">
        <v>1933</v>
      </c>
      <c r="AX36" s="52">
        <v>51.138114934156256</v>
      </c>
      <c r="AY36" s="52">
        <v>0.67543419100864766</v>
      </c>
      <c r="AZ36" s="52">
        <v>2.944182738662001</v>
      </c>
      <c r="BA36" s="52">
        <v>4.6111413374460577</v>
      </c>
      <c r="BB36" s="52">
        <v>10.413736142188069</v>
      </c>
      <c r="BC36" s="52">
        <v>2.3921928746858612</v>
      </c>
      <c r="BD36" s="52">
        <v>7.371647349066822</v>
      </c>
      <c r="BE36" s="52">
        <v>5.1752489840747007</v>
      </c>
      <c r="BF36" s="52">
        <v>6.8628013868358044</v>
      </c>
      <c r="BG36" s="52">
        <v>7.8244295252426976</v>
      </c>
      <c r="BH36" s="52">
        <v>2.867410728078422</v>
      </c>
      <c r="BI36" s="52">
        <v>16.124948740561283</v>
      </c>
      <c r="BJ36" s="52">
        <v>2.9134938990877521</v>
      </c>
      <c r="BK36" s="52">
        <v>3.6341532224997213</v>
      </c>
      <c r="BL36" s="52">
        <v>9.5773016196795773</v>
      </c>
      <c r="BM36" s="52">
        <v>2.5154492849839363</v>
      </c>
      <c r="BN36" s="52">
        <v>15.391871384029548</v>
      </c>
      <c r="BP36" s="52">
        <v>0.96996468022435667</v>
      </c>
      <c r="BQ36" s="52">
        <v>0.55183900339949521</v>
      </c>
      <c r="BR36" s="52">
        <v>0.4181256768173508</v>
      </c>
      <c r="BS36" s="52">
        <v>1.0259047681240425</v>
      </c>
      <c r="BT36" s="52">
        <v>0.70064529772066786</v>
      </c>
      <c r="BU36" s="52">
        <v>0.32525947039210867</v>
      </c>
      <c r="BV36" s="52">
        <v>4.9164386831013669</v>
      </c>
      <c r="BW36" s="52">
        <v>1080.959863089746</v>
      </c>
    </row>
    <row r="37" spans="1:75">
      <c r="A37" s="49">
        <v>29829</v>
      </c>
      <c r="B37" s="50">
        <v>46.733270004902394</v>
      </c>
      <c r="C37" s="51">
        <v>92.347359614086244</v>
      </c>
      <c r="D37" s="50">
        <v>45.345504177531467</v>
      </c>
      <c r="E37" s="52">
        <v>6991.2859355711171</v>
      </c>
      <c r="F37" s="52">
        <v>99.230299470088099</v>
      </c>
      <c r="G37" s="52">
        <v>169.03644991230459</v>
      </c>
      <c r="H37" s="52">
        <v>491.98083025433669</v>
      </c>
      <c r="I37" s="52">
        <v>819.23830503609122</v>
      </c>
      <c r="J37" s="52">
        <v>129.51198805409655</v>
      </c>
      <c r="K37" s="52">
        <v>129.07166029369782</v>
      </c>
      <c r="L37" s="52">
        <v>196.03219646557503</v>
      </c>
      <c r="M37" s="52">
        <v>45.660914562072115</v>
      </c>
      <c r="N37" s="52">
        <v>203.43478419787002</v>
      </c>
      <c r="O37" s="52">
        <v>46.544471987094447</v>
      </c>
      <c r="P37" s="52">
        <v>203.73731636120976</v>
      </c>
      <c r="Q37" s="52">
        <v>136.52292576808418</v>
      </c>
      <c r="R37" s="52">
        <v>53.17370879650116</v>
      </c>
      <c r="S37" s="52">
        <v>213.71997620955659</v>
      </c>
      <c r="T37" s="52">
        <v>209.9266845209753</v>
      </c>
      <c r="U37" s="52">
        <v>282.28891901921241</v>
      </c>
      <c r="V37" s="52">
        <v>338.02656526967598</v>
      </c>
      <c r="W37" s="52">
        <v>214.96911787721629</v>
      </c>
      <c r="X37" s="52">
        <v>632.26374365417507</v>
      </c>
      <c r="Y37" s="52">
        <v>1360.9010555060099</v>
      </c>
      <c r="Z37" s="52">
        <v>290.48212219716891</v>
      </c>
      <c r="AA37" s="52">
        <v>623.61769538714861</v>
      </c>
      <c r="AB37" s="52">
        <v>220.75787946115616</v>
      </c>
      <c r="AC37" s="52">
        <v>32344.796121658819</v>
      </c>
      <c r="AD37" s="52">
        <v>19805.924883421871</v>
      </c>
      <c r="AE37" s="52">
        <v>23339.220381569477</v>
      </c>
      <c r="AF37" s="52">
        <v>2664.8882920434398</v>
      </c>
      <c r="AG37" s="52">
        <v>5876.9310825255607</v>
      </c>
      <c r="AH37" s="52">
        <v>5087.114311464371</v>
      </c>
      <c r="AI37" s="52">
        <v>22088.94093882653</v>
      </c>
      <c r="AJ37" s="52">
        <v>25518.033666610718</v>
      </c>
      <c r="AK37" s="52">
        <v>91.578876535979006</v>
      </c>
      <c r="AL37" s="52">
        <v>1.245020664417215</v>
      </c>
      <c r="AM37" s="52">
        <v>4.2729190950912814</v>
      </c>
      <c r="AN37" s="52">
        <v>24.281985329464078</v>
      </c>
      <c r="AO37" s="52">
        <v>18.764045569925539</v>
      </c>
      <c r="AP37" s="46" t="s">
        <v>1933</v>
      </c>
      <c r="AQ37" s="46" t="s">
        <v>1933</v>
      </c>
      <c r="AR37" s="46" t="s">
        <v>1933</v>
      </c>
      <c r="AS37" s="46" t="s">
        <v>1933</v>
      </c>
      <c r="AT37" s="46" t="s">
        <v>1933</v>
      </c>
      <c r="AU37" s="46" t="s">
        <v>1933</v>
      </c>
      <c r="AV37" s="46" t="s">
        <v>1933</v>
      </c>
      <c r="AW37" s="46" t="s">
        <v>1933</v>
      </c>
      <c r="AX37" s="52">
        <v>51.196588879916817</v>
      </c>
      <c r="AY37" s="52">
        <v>0.67773272159085474</v>
      </c>
      <c r="AZ37" s="52">
        <v>2.9429868632557166</v>
      </c>
      <c r="BA37" s="52">
        <v>4.6131543402068109</v>
      </c>
      <c r="BB37" s="52">
        <v>10.412351023631111</v>
      </c>
      <c r="BC37" s="52">
        <v>2.392289438945872</v>
      </c>
      <c r="BD37" s="52">
        <v>7.3935478547956013</v>
      </c>
      <c r="BE37" s="52">
        <v>5.1807599508038331</v>
      </c>
      <c r="BF37" s="52">
        <v>6.8663752418417001</v>
      </c>
      <c r="BG37" s="52">
        <v>7.8418334865080164</v>
      </c>
      <c r="BH37" s="52">
        <v>2.8756690978329824</v>
      </c>
      <c r="BI37" s="52">
        <v>16.100302326973647</v>
      </c>
      <c r="BJ37" s="52">
        <v>2.9193536349339411</v>
      </c>
      <c r="BK37" s="52">
        <v>3.6395562032909852</v>
      </c>
      <c r="BL37" s="52">
        <v>9.5413924881272134</v>
      </c>
      <c r="BM37" s="52">
        <v>2.5222211207742915</v>
      </c>
      <c r="BN37" s="52">
        <v>15.414882876316927</v>
      </c>
      <c r="BP37" s="52">
        <v>0.88422144348019616</v>
      </c>
      <c r="BQ37" s="52">
        <v>0.50213244449508732</v>
      </c>
      <c r="BR37" s="52">
        <v>0.38208899898135346</v>
      </c>
      <c r="BS37" s="52">
        <v>0.95581085221924544</v>
      </c>
      <c r="BT37" s="52">
        <v>0.64630266394458646</v>
      </c>
      <c r="BU37" s="52">
        <v>0.30950818827465898</v>
      </c>
      <c r="BV37" s="52">
        <v>4.9160410636254861</v>
      </c>
      <c r="BW37" s="52">
        <v>1089.0463964400753</v>
      </c>
    </row>
    <row r="38" spans="1:75">
      <c r="A38" s="49">
        <v>29859</v>
      </c>
      <c r="B38" s="50">
        <v>47.017199347292383</v>
      </c>
      <c r="C38" s="51">
        <v>92.997407435874138</v>
      </c>
      <c r="D38" s="50">
        <v>45.583017306107408</v>
      </c>
      <c r="E38" s="52">
        <v>6989.4601829846697</v>
      </c>
      <c r="F38" s="52">
        <v>100.40216835559985</v>
      </c>
      <c r="G38" s="52">
        <v>171.54535744033444</v>
      </c>
      <c r="H38" s="52">
        <v>489.26284732877781</v>
      </c>
      <c r="I38" s="52">
        <v>815.3918693624903</v>
      </c>
      <c r="J38" s="52">
        <v>127.80365908286475</v>
      </c>
      <c r="K38" s="52">
        <v>128.37081109664845</v>
      </c>
      <c r="L38" s="52">
        <v>196.53629517435499</v>
      </c>
      <c r="M38" s="52">
        <v>45.02688791040152</v>
      </c>
      <c r="N38" s="52">
        <v>205.57254012307774</v>
      </c>
      <c r="O38" s="52">
        <v>46.331875256963151</v>
      </c>
      <c r="P38" s="52">
        <v>200.12955143055879</v>
      </c>
      <c r="Q38" s="52">
        <v>136.54729504696832</v>
      </c>
      <c r="R38" s="52">
        <v>52.900313492616014</v>
      </c>
      <c r="S38" s="52">
        <v>211.89628030291061</v>
      </c>
      <c r="T38" s="52">
        <v>207.86439335751734</v>
      </c>
      <c r="U38" s="52">
        <v>282.52073917319842</v>
      </c>
      <c r="V38" s="52">
        <v>336.48538492652585</v>
      </c>
      <c r="W38" s="52">
        <v>214.41946913863455</v>
      </c>
      <c r="X38" s="52">
        <v>632.45232382955339</v>
      </c>
      <c r="Y38" s="52">
        <v>1359.4864179382412</v>
      </c>
      <c r="Z38" s="52">
        <v>290.15446243054856</v>
      </c>
      <c r="AA38" s="52">
        <v>622.4138700526363</v>
      </c>
      <c r="AB38" s="52">
        <v>220.1131669549155</v>
      </c>
      <c r="AC38" s="52">
        <v>32511.06081899007</v>
      </c>
      <c r="AD38" s="52">
        <v>19931.641525411607</v>
      </c>
      <c r="AE38" s="52">
        <v>23446.485122292241</v>
      </c>
      <c r="AF38" s="52">
        <v>2681.7356622060138</v>
      </c>
      <c r="AG38" s="52">
        <v>5883.5264956792198</v>
      </c>
      <c r="AH38" s="52">
        <v>5097.8186004320778</v>
      </c>
      <c r="AI38" s="52">
        <v>22114.903676478069</v>
      </c>
      <c r="AJ38" s="52">
        <v>25523.30677808126</v>
      </c>
      <c r="AK38" s="52">
        <v>91.509883897751564</v>
      </c>
      <c r="AL38" s="52">
        <v>1.2684121113891402</v>
      </c>
      <c r="AM38" s="52">
        <v>4.2536027479916809</v>
      </c>
      <c r="AN38" s="52">
        <v>24.196103941773377</v>
      </c>
      <c r="AO38" s="52">
        <v>18.674089082144199</v>
      </c>
      <c r="AP38" s="46" t="s">
        <v>1933</v>
      </c>
      <c r="AQ38" s="46" t="s">
        <v>1933</v>
      </c>
      <c r="AR38" s="46" t="s">
        <v>1933</v>
      </c>
      <c r="AS38" s="46" t="s">
        <v>1933</v>
      </c>
      <c r="AT38" s="46" t="s">
        <v>1933</v>
      </c>
      <c r="AU38" s="46" t="s">
        <v>1933</v>
      </c>
      <c r="AV38" s="46" t="s">
        <v>1933</v>
      </c>
      <c r="AW38" s="46" t="s">
        <v>1933</v>
      </c>
      <c r="AX38" s="52">
        <v>51.223517169958605</v>
      </c>
      <c r="AY38" s="52">
        <v>0.67970085698070759</v>
      </c>
      <c r="AZ38" s="52">
        <v>2.9360669669069468</v>
      </c>
      <c r="BA38" s="52">
        <v>4.6144544664110674</v>
      </c>
      <c r="BB38" s="52">
        <v>10.398905484067898</v>
      </c>
      <c r="BC38" s="52">
        <v>2.3894571648134542</v>
      </c>
      <c r="BD38" s="52">
        <v>7.4165427337633449</v>
      </c>
      <c r="BE38" s="52">
        <v>5.1831018783772986</v>
      </c>
      <c r="BF38" s="52">
        <v>6.8648285947584862</v>
      </c>
      <c r="BG38" s="52">
        <v>7.856239332282712</v>
      </c>
      <c r="BH38" s="52">
        <v>2.8841952910064719</v>
      </c>
      <c r="BI38" s="52">
        <v>16.090262785771241</v>
      </c>
      <c r="BJ38" s="52">
        <v>2.9202353259160492</v>
      </c>
      <c r="BK38" s="52">
        <v>3.646500260012302</v>
      </c>
      <c r="BL38" s="52">
        <v>9.5235271996663258</v>
      </c>
      <c r="BM38" s="52">
        <v>2.5311026835339967</v>
      </c>
      <c r="BN38" s="52">
        <v>15.42879837548826</v>
      </c>
      <c r="BP38" s="52">
        <v>0.8143632276798598</v>
      </c>
      <c r="BQ38" s="52">
        <v>0.46058505937301863</v>
      </c>
      <c r="BR38" s="52">
        <v>0.35377816830102043</v>
      </c>
      <c r="BS38" s="52">
        <v>0.90849385896969281</v>
      </c>
      <c r="BT38" s="52">
        <v>0.59535377295299741</v>
      </c>
      <c r="BU38" s="52">
        <v>0.31314008602251608</v>
      </c>
      <c r="BV38" s="52">
        <v>4.9335252288961779</v>
      </c>
      <c r="BW38" s="52">
        <v>1086.999898481369</v>
      </c>
    </row>
    <row r="39" spans="1:75">
      <c r="A39" s="49">
        <v>29890</v>
      </c>
      <c r="B39" s="50">
        <v>47.28799319029936</v>
      </c>
      <c r="C39" s="51">
        <v>93.457940802699142</v>
      </c>
      <c r="D39" s="50">
        <v>45.808165609461042</v>
      </c>
      <c r="E39" s="52">
        <v>6954.6649452024894</v>
      </c>
      <c r="F39" s="52">
        <v>101.14231500010834</v>
      </c>
      <c r="G39" s="52">
        <v>169.44681502066013</v>
      </c>
      <c r="H39" s="52">
        <v>485.386377563287</v>
      </c>
      <c r="I39" s="52">
        <v>807.21075530632606</v>
      </c>
      <c r="J39" s="52">
        <v>125.84030568050859</v>
      </c>
      <c r="K39" s="52">
        <v>127.54520269533074</v>
      </c>
      <c r="L39" s="52">
        <v>196.85606088875437</v>
      </c>
      <c r="M39" s="52">
        <v>44.280878002550914</v>
      </c>
      <c r="N39" s="52">
        <v>208.28040583070083</v>
      </c>
      <c r="O39" s="52">
        <v>46.04630854617109</v>
      </c>
      <c r="P39" s="52">
        <v>195.97315508769375</v>
      </c>
      <c r="Q39" s="52">
        <v>136.61143622152608</v>
      </c>
      <c r="R39" s="52">
        <v>52.406372010707855</v>
      </c>
      <c r="S39" s="52">
        <v>208.89136716959277</v>
      </c>
      <c r="T39" s="52">
        <v>204.64290446743385</v>
      </c>
      <c r="U39" s="52">
        <v>281.47533419193894</v>
      </c>
      <c r="V39" s="52">
        <v>333.31795929143237</v>
      </c>
      <c r="W39" s="52">
        <v>212.74533722289809</v>
      </c>
      <c r="X39" s="52">
        <v>630.34020389098248</v>
      </c>
      <c r="Y39" s="52">
        <v>1352.3423296399415</v>
      </c>
      <c r="Z39" s="52">
        <v>288.63648445536984</v>
      </c>
      <c r="AA39" s="52">
        <v>618.6875692758739</v>
      </c>
      <c r="AB39" s="52">
        <v>218.54856026955625</v>
      </c>
      <c r="AC39" s="52">
        <v>32538.826549160865</v>
      </c>
      <c r="AD39" s="52">
        <v>20049.880517139551</v>
      </c>
      <c r="AE39" s="52">
        <v>23553.436925546775</v>
      </c>
      <c r="AF39" s="52">
        <v>2687.4083092597225</v>
      </c>
      <c r="AG39" s="52">
        <v>5866.9034080813008</v>
      </c>
      <c r="AH39" s="52">
        <v>5090.6997035241893</v>
      </c>
      <c r="AI39" s="52">
        <v>22064.092853176979</v>
      </c>
      <c r="AJ39" s="52">
        <v>25428.706542107368</v>
      </c>
      <c r="AK39" s="52">
        <v>91.360043883203502</v>
      </c>
      <c r="AL39" s="52">
        <v>1.262798777511043</v>
      </c>
      <c r="AM39" s="52">
        <v>4.2377595776511781</v>
      </c>
      <c r="AN39" s="52">
        <v>24.047262304252193</v>
      </c>
      <c r="AO39" s="52">
        <v>18.546703949690826</v>
      </c>
      <c r="AP39" s="46" t="s">
        <v>1933</v>
      </c>
      <c r="AQ39" s="46" t="s">
        <v>1933</v>
      </c>
      <c r="AR39" s="46" t="s">
        <v>1933</v>
      </c>
      <c r="AS39" s="46" t="s">
        <v>1933</v>
      </c>
      <c r="AT39" s="46" t="s">
        <v>1933</v>
      </c>
      <c r="AU39" s="46" t="s">
        <v>1933</v>
      </c>
      <c r="AV39" s="46" t="s">
        <v>1933</v>
      </c>
      <c r="AW39" s="46" t="s">
        <v>1933</v>
      </c>
      <c r="AX39" s="52">
        <v>51.226483571132825</v>
      </c>
      <c r="AY39" s="52">
        <v>0.68151893103470595</v>
      </c>
      <c r="AZ39" s="52">
        <v>2.9244140241698329</v>
      </c>
      <c r="BA39" s="52">
        <v>4.6143025422558912</v>
      </c>
      <c r="BB39" s="52">
        <v>10.378710672890227</v>
      </c>
      <c r="BC39" s="52">
        <v>2.3841849815160518</v>
      </c>
      <c r="BD39" s="52">
        <v>7.4393890821825597</v>
      </c>
      <c r="BE39" s="52">
        <v>5.1836979031833188</v>
      </c>
      <c r="BF39" s="52">
        <v>6.8598352721291445</v>
      </c>
      <c r="BG39" s="52">
        <v>7.8676447370812488</v>
      </c>
      <c r="BH39" s="52">
        <v>2.8925814682865636</v>
      </c>
      <c r="BI39" s="52">
        <v>16.086298007638224</v>
      </c>
      <c r="BJ39" s="52">
        <v>2.9172640503534386</v>
      </c>
      <c r="BK39" s="52">
        <v>3.6525724885850064</v>
      </c>
      <c r="BL39" s="52">
        <v>9.5164614685570754</v>
      </c>
      <c r="BM39" s="52">
        <v>2.5412462757317811</v>
      </c>
      <c r="BN39" s="52">
        <v>15.435527621783436</v>
      </c>
      <c r="BP39" s="52">
        <v>0.76710898387846682</v>
      </c>
      <c r="BQ39" s="52">
        <v>0.43118335503611654</v>
      </c>
      <c r="BR39" s="52">
        <v>0.33592562885361632</v>
      </c>
      <c r="BS39" s="52">
        <v>0.88151320031348379</v>
      </c>
      <c r="BT39" s="52">
        <v>0.55498266778510785</v>
      </c>
      <c r="BU39" s="52">
        <v>0.32653053252086522</v>
      </c>
      <c r="BV39" s="52">
        <v>4.9728278575179674</v>
      </c>
      <c r="BW39" s="52">
        <v>1078.9596728105698</v>
      </c>
    </row>
    <row r="40" spans="1:75">
      <c r="A40" s="49">
        <v>29920</v>
      </c>
      <c r="B40" s="50">
        <v>47.540984762832522</v>
      </c>
      <c r="C40" s="51">
        <v>93.790416479172805</v>
      </c>
      <c r="D40" s="50">
        <v>46.030742861873783</v>
      </c>
      <c r="E40" s="52">
        <v>6902.8128572940823</v>
      </c>
      <c r="F40" s="52">
        <v>101.5507496415036</v>
      </c>
      <c r="G40" s="52">
        <v>166.39620481633659</v>
      </c>
      <c r="H40" s="52">
        <v>480.19736178544503</v>
      </c>
      <c r="I40" s="52">
        <v>796.93155160728304</v>
      </c>
      <c r="J40" s="52">
        <v>123.69702942912409</v>
      </c>
      <c r="K40" s="52">
        <v>126.5743671200876</v>
      </c>
      <c r="L40" s="52">
        <v>197.03432976538096</v>
      </c>
      <c r="M40" s="52">
        <v>43.485446520992568</v>
      </c>
      <c r="N40" s="52">
        <v>210.81553528103782</v>
      </c>
      <c r="O40" s="52">
        <v>45.706753267392351</v>
      </c>
      <c r="P40" s="52">
        <v>191.56640949408126</v>
      </c>
      <c r="Q40" s="52">
        <v>136.55457243256387</v>
      </c>
      <c r="R40" s="52">
        <v>51.872744028518596</v>
      </c>
      <c r="S40" s="52">
        <v>205.59844131295444</v>
      </c>
      <c r="T40" s="52">
        <v>201.24423796954071</v>
      </c>
      <c r="U40" s="52">
        <v>280.00592057752823</v>
      </c>
      <c r="V40" s="52">
        <v>329.89358246454191</v>
      </c>
      <c r="W40" s="52">
        <v>210.75965790802789</v>
      </c>
      <c r="X40" s="52">
        <v>627.50964969807103</v>
      </c>
      <c r="Y40" s="52">
        <v>1344.1925186787057</v>
      </c>
      <c r="Z40" s="52">
        <v>286.87593849481249</v>
      </c>
      <c r="AA40" s="52">
        <v>614.40315789990325</v>
      </c>
      <c r="AB40" s="52">
        <v>216.73636505903644</v>
      </c>
      <c r="AC40" s="52">
        <v>32540.868947601317</v>
      </c>
      <c r="AD40" s="52">
        <v>20168.688375651836</v>
      </c>
      <c r="AE40" s="52">
        <v>23660.735415877403</v>
      </c>
      <c r="AF40" s="52">
        <v>2691.0445068478584</v>
      </c>
      <c r="AG40" s="52">
        <v>5846.2165614167852</v>
      </c>
      <c r="AH40" s="52">
        <v>5080.8224796573322</v>
      </c>
      <c r="AI40" s="52">
        <v>22002.907215245566</v>
      </c>
      <c r="AJ40" s="52">
        <v>25318.174732557931</v>
      </c>
      <c r="AK40" s="52">
        <v>91.15737067405135</v>
      </c>
      <c r="AL40" s="52">
        <v>1.2502859079744666</v>
      </c>
      <c r="AM40" s="52">
        <v>4.2131949901270369</v>
      </c>
      <c r="AN40" s="52">
        <v>23.864062125779068</v>
      </c>
      <c r="AO40" s="52">
        <v>18.400581227235186</v>
      </c>
      <c r="AP40" s="46" t="s">
        <v>1933</v>
      </c>
      <c r="AQ40" s="46" t="s">
        <v>1933</v>
      </c>
      <c r="AR40" s="46" t="s">
        <v>1933</v>
      </c>
      <c r="AS40" s="46" t="s">
        <v>1933</v>
      </c>
      <c r="AT40" s="46" t="s">
        <v>1933</v>
      </c>
      <c r="AU40" s="46" t="s">
        <v>1933</v>
      </c>
      <c r="AV40" s="46" t="s">
        <v>1933</v>
      </c>
      <c r="AW40" s="46" t="s">
        <v>1933</v>
      </c>
      <c r="AX40" s="52">
        <v>51.216093719168569</v>
      </c>
      <c r="AY40" s="52">
        <v>0.68338134884155199</v>
      </c>
      <c r="AZ40" s="52">
        <v>2.910207345379149</v>
      </c>
      <c r="BA40" s="52">
        <v>4.6114927296953585</v>
      </c>
      <c r="BB40" s="52">
        <v>10.359108360218851</v>
      </c>
      <c r="BC40" s="52">
        <v>2.3772926562882883</v>
      </c>
      <c r="BD40" s="52">
        <v>7.4599931081373745</v>
      </c>
      <c r="BE40" s="52">
        <v>5.1844795441332581</v>
      </c>
      <c r="BF40" s="52">
        <v>6.8536779026830725</v>
      </c>
      <c r="BG40" s="52">
        <v>7.8760313309183401</v>
      </c>
      <c r="BH40" s="52">
        <v>2.9001371909044491</v>
      </c>
      <c r="BI40" s="52">
        <v>16.077214829561612</v>
      </c>
      <c r="BJ40" s="52">
        <v>2.9131607996455084</v>
      </c>
      <c r="BK40" s="52">
        <v>3.6548005838276976</v>
      </c>
      <c r="BL40" s="52">
        <v>9.5092534459040809</v>
      </c>
      <c r="BM40" s="52">
        <v>2.55146040639432</v>
      </c>
      <c r="BN40" s="52">
        <v>15.437803531354682</v>
      </c>
      <c r="BP40" s="52">
        <v>0.74803657105658206</v>
      </c>
      <c r="BQ40" s="52">
        <v>0.41750488162894422</v>
      </c>
      <c r="BR40" s="52">
        <v>0.33053168942860794</v>
      </c>
      <c r="BS40" s="52">
        <v>0.86977627858771789</v>
      </c>
      <c r="BT40" s="52">
        <v>0.53346374815640352</v>
      </c>
      <c r="BU40" s="52">
        <v>0.33631253043810527</v>
      </c>
      <c r="BV40" s="52">
        <v>5.0418386392295362</v>
      </c>
      <c r="BW40" s="52">
        <v>1071.9585651973882</v>
      </c>
    </row>
    <row r="41" spans="1:75">
      <c r="A41" s="49">
        <v>29951</v>
      </c>
      <c r="B41" s="50">
        <v>47.773247361708911</v>
      </c>
      <c r="C41" s="51">
        <v>94.052408840867784</v>
      </c>
      <c r="D41" s="50">
        <v>46.254083234095766</v>
      </c>
      <c r="E41" s="52">
        <v>6848.8600316816764</v>
      </c>
      <c r="F41" s="52">
        <v>101.78812969495324</v>
      </c>
      <c r="G41" s="52">
        <v>165.04267265876726</v>
      </c>
      <c r="H41" s="52">
        <v>473.94839710917984</v>
      </c>
      <c r="I41" s="52">
        <v>786.54547752918404</v>
      </c>
      <c r="J41" s="52">
        <v>121.4433622225291</v>
      </c>
      <c r="K41" s="52">
        <v>125.45468522411689</v>
      </c>
      <c r="L41" s="52">
        <v>197.09358334748498</v>
      </c>
      <c r="M41" s="52">
        <v>42.685565741362581</v>
      </c>
      <c r="N41" s="52">
        <v>212.68224562088687</v>
      </c>
      <c r="O41" s="52">
        <v>45.330265464583135</v>
      </c>
      <c r="P41" s="52">
        <v>187.12810494346758</v>
      </c>
      <c r="Q41" s="52">
        <v>136.27076084425977</v>
      </c>
      <c r="R41" s="52">
        <v>51.436129463295785</v>
      </c>
      <c r="S41" s="52">
        <v>202.72100138593552</v>
      </c>
      <c r="T41" s="52">
        <v>198.41345299690428</v>
      </c>
      <c r="U41" s="52">
        <v>278.81914762127349</v>
      </c>
      <c r="V41" s="52">
        <v>327.30340461070449</v>
      </c>
      <c r="W41" s="52">
        <v>209.1118127851804</v>
      </c>
      <c r="X41" s="52">
        <v>625.26289674152827</v>
      </c>
      <c r="Y41" s="52">
        <v>1338.8818529818727</v>
      </c>
      <c r="Z41" s="52">
        <v>285.64548874382041</v>
      </c>
      <c r="AA41" s="52">
        <v>611.10776216578631</v>
      </c>
      <c r="AB41" s="52">
        <v>215.21200509802878</v>
      </c>
      <c r="AC41" s="52">
        <v>32602.004537951561</v>
      </c>
      <c r="AD41" s="52">
        <v>20291.924127663337</v>
      </c>
      <c r="AE41" s="52">
        <v>23768.816268172955</v>
      </c>
      <c r="AF41" s="52">
        <v>2699.4810066376963</v>
      </c>
      <c r="AG41" s="52">
        <v>5836.2610606762673</v>
      </c>
      <c r="AH41" s="52">
        <v>5079.3929936885834</v>
      </c>
      <c r="AI41" s="52">
        <v>21980.577584605064</v>
      </c>
      <c r="AJ41" s="52">
        <v>25256.355648840628</v>
      </c>
      <c r="AK41" s="52">
        <v>90.9288662163721</v>
      </c>
      <c r="AL41" s="52">
        <v>1.2468170104247909</v>
      </c>
      <c r="AM41" s="52">
        <v>4.1732130124564133</v>
      </c>
      <c r="AN41" s="52">
        <v>23.670785100710006</v>
      </c>
      <c r="AO41" s="52">
        <v>18.250755077348121</v>
      </c>
      <c r="AP41" s="46" t="s">
        <v>1933</v>
      </c>
      <c r="AQ41" s="46" t="s">
        <v>1933</v>
      </c>
      <c r="AR41" s="46" t="s">
        <v>1933</v>
      </c>
      <c r="AS41" s="46" t="s">
        <v>1933</v>
      </c>
      <c r="AT41" s="46" t="s">
        <v>1933</v>
      </c>
      <c r="AU41" s="46" t="s">
        <v>1933</v>
      </c>
      <c r="AV41" s="46" t="s">
        <v>1933</v>
      </c>
      <c r="AW41" s="46" t="s">
        <v>1933</v>
      </c>
      <c r="AX41" s="52">
        <v>51.201468743594184</v>
      </c>
      <c r="AY41" s="52">
        <v>0.68539804320449371</v>
      </c>
      <c r="AZ41" s="52">
        <v>2.8953853190113508</v>
      </c>
      <c r="BA41" s="52">
        <v>4.6053410526665468</v>
      </c>
      <c r="BB41" s="52">
        <v>10.346010268820757</v>
      </c>
      <c r="BC41" s="52">
        <v>2.3695318027035213</v>
      </c>
      <c r="BD41" s="52">
        <v>7.476660598122943</v>
      </c>
      <c r="BE41" s="52">
        <v>5.1868057637700753</v>
      </c>
      <c r="BF41" s="52">
        <v>6.8484764349076057</v>
      </c>
      <c r="BG41" s="52">
        <v>7.8813572007366606</v>
      </c>
      <c r="BH41" s="52">
        <v>2.9062965190190178</v>
      </c>
      <c r="BI41" s="52">
        <v>16.056612372518547</v>
      </c>
      <c r="BJ41" s="52">
        <v>2.9095695843289215</v>
      </c>
      <c r="BK41" s="52">
        <v>3.6516850109422401</v>
      </c>
      <c r="BL41" s="52">
        <v>9.4953577774426634</v>
      </c>
      <c r="BM41" s="52">
        <v>2.5609272789756248</v>
      </c>
      <c r="BN41" s="52">
        <v>15.437694767208379</v>
      </c>
      <c r="BP41" s="52">
        <v>0.7595222914411176</v>
      </c>
      <c r="BQ41" s="52">
        <v>0.4211237487691124</v>
      </c>
      <c r="BR41" s="52">
        <v>0.33839854266449448</v>
      </c>
      <c r="BS41" s="52">
        <v>0.86859577739678862</v>
      </c>
      <c r="BT41" s="52">
        <v>0.53529972646145085</v>
      </c>
      <c r="BU41" s="52">
        <v>0.33329605092970477</v>
      </c>
      <c r="BV41" s="52">
        <v>5.1394989739562718</v>
      </c>
      <c r="BW41" s="52">
        <v>1071.0346431251496</v>
      </c>
    </row>
    <row r="42" spans="1:75">
      <c r="A42" s="49">
        <v>29982</v>
      </c>
      <c r="B42" s="50">
        <v>47.992017409148353</v>
      </c>
      <c r="C42" s="51">
        <v>94.302478498268513</v>
      </c>
      <c r="D42" s="50">
        <v>46.465289063631523</v>
      </c>
      <c r="E42" s="52">
        <v>6805.217601160849</v>
      </c>
      <c r="F42" s="52">
        <v>102.23142963867717</v>
      </c>
      <c r="G42" s="52">
        <v>164.99130879021851</v>
      </c>
      <c r="H42" s="52">
        <v>468.13400642563317</v>
      </c>
      <c r="I42" s="52">
        <v>777.28942839363435</v>
      </c>
      <c r="J42" s="52">
        <v>119.10978693458451</v>
      </c>
      <c r="K42" s="52">
        <v>124.22692513001159</v>
      </c>
      <c r="L42" s="52">
        <v>197.00613593225413</v>
      </c>
      <c r="M42" s="52">
        <v>41.863689083632529</v>
      </c>
      <c r="N42" s="52">
        <v>214.17832097610187</v>
      </c>
      <c r="O42" s="52">
        <v>44.926265408796333</v>
      </c>
      <c r="P42" s="52">
        <v>182.58318260847966</v>
      </c>
      <c r="Q42" s="52">
        <v>135.82503046791516</v>
      </c>
      <c r="R42" s="52">
        <v>51.094968745785373</v>
      </c>
      <c r="S42" s="52">
        <v>200.35946832696303</v>
      </c>
      <c r="T42" s="52">
        <v>196.1432320373452</v>
      </c>
      <c r="U42" s="52">
        <v>278.18920204558572</v>
      </c>
      <c r="V42" s="52">
        <v>325.7743901235076</v>
      </c>
      <c r="W42" s="52">
        <v>207.95054557990841</v>
      </c>
      <c r="X42" s="52">
        <v>624.06413261994396</v>
      </c>
      <c r="Y42" s="52">
        <v>1337.5858851184657</v>
      </c>
      <c r="Z42" s="52">
        <v>285.18570502422693</v>
      </c>
      <c r="AA42" s="52">
        <v>609.06541115597395</v>
      </c>
      <c r="AB42" s="52">
        <v>214.08750859969587</v>
      </c>
      <c r="AC42" s="52">
        <v>32724.704888436103</v>
      </c>
      <c r="AD42" s="52">
        <v>20412.483182437958</v>
      </c>
      <c r="AE42" s="52">
        <v>23879.191815235921</v>
      </c>
      <c r="AF42" s="52">
        <v>2712.824131673382</v>
      </c>
      <c r="AG42" s="52">
        <v>5838.7215329677829</v>
      </c>
      <c r="AH42" s="52">
        <v>5086.0281393374162</v>
      </c>
      <c r="AI42" s="52">
        <v>21994.39055282839</v>
      </c>
      <c r="AJ42" s="52">
        <v>25249.433315953902</v>
      </c>
      <c r="AK42" s="52">
        <v>90.698555671039131</v>
      </c>
      <c r="AL42" s="52">
        <v>1.2498504261095678</v>
      </c>
      <c r="AM42" s="52">
        <v>4.1279193299311787</v>
      </c>
      <c r="AN42" s="52">
        <v>23.477840322280123</v>
      </c>
      <c r="AO42" s="52">
        <v>18.100070566479719</v>
      </c>
      <c r="AP42" s="46" t="s">
        <v>1933</v>
      </c>
      <c r="AQ42" s="46" t="s">
        <v>1933</v>
      </c>
      <c r="AR42" s="46" t="s">
        <v>1933</v>
      </c>
      <c r="AS42" s="46" t="s">
        <v>1933</v>
      </c>
      <c r="AT42" s="46" t="s">
        <v>1933</v>
      </c>
      <c r="AU42" s="46" t="s">
        <v>1933</v>
      </c>
      <c r="AV42" s="46" t="s">
        <v>1933</v>
      </c>
      <c r="AW42" s="46" t="s">
        <v>1933</v>
      </c>
      <c r="AX42" s="52">
        <v>51.187967118566796</v>
      </c>
      <c r="AY42" s="52">
        <v>0.68745055994247284</v>
      </c>
      <c r="AZ42" s="52">
        <v>2.8810949182618293</v>
      </c>
      <c r="BA42" s="52">
        <v>4.596832895215841</v>
      </c>
      <c r="BB42" s="52">
        <v>10.34081957023403</v>
      </c>
      <c r="BC42" s="52">
        <v>2.3614366657322181</v>
      </c>
      <c r="BD42" s="52">
        <v>7.4892975479362516</v>
      </c>
      <c r="BE42" s="52">
        <v>5.1903244372562414</v>
      </c>
      <c r="BF42" s="52">
        <v>6.8458975249180387</v>
      </c>
      <c r="BG42" s="52">
        <v>7.8837741614702432</v>
      </c>
      <c r="BH42" s="52">
        <v>2.9110145058361776</v>
      </c>
      <c r="BI42" s="52">
        <v>16.032748230522678</v>
      </c>
      <c r="BJ42" s="52">
        <v>2.9048203184689965</v>
      </c>
      <c r="BK42" s="52">
        <v>3.6464288926443027</v>
      </c>
      <c r="BL42" s="52">
        <v>9.4814990197999336</v>
      </c>
      <c r="BM42" s="52">
        <v>2.570110821953647</v>
      </c>
      <c r="BN42" s="52">
        <v>15.435535264462457</v>
      </c>
      <c r="BP42" s="52">
        <v>0.79264094413168007</v>
      </c>
      <c r="BQ42" s="52">
        <v>0.4365939890342434</v>
      </c>
      <c r="BR42" s="52">
        <v>0.35604695508992601</v>
      </c>
      <c r="BS42" s="52">
        <v>0.87350551244960495</v>
      </c>
      <c r="BT42" s="52">
        <v>0.55234426145832383</v>
      </c>
      <c r="BU42" s="52">
        <v>0.32116125101569076</v>
      </c>
      <c r="BV42" s="52">
        <v>5.2366110647938422</v>
      </c>
      <c r="BW42" s="52">
        <v>1075.0685705946337</v>
      </c>
    </row>
    <row r="43" spans="1:75">
      <c r="A43" s="49">
        <v>30010</v>
      </c>
      <c r="B43" s="50">
        <v>48.189490463368465</v>
      </c>
      <c r="C43" s="51">
        <v>94.57410339378319</v>
      </c>
      <c r="D43" s="50">
        <v>46.630696293299216</v>
      </c>
      <c r="E43" s="52">
        <v>6785.4957518918172</v>
      </c>
      <c r="F43" s="52">
        <v>103.24197571061502</v>
      </c>
      <c r="G43" s="52">
        <v>164.88178724894013</v>
      </c>
      <c r="H43" s="52">
        <v>464.95805112687441</v>
      </c>
      <c r="I43" s="52">
        <v>770.76994596304883</v>
      </c>
      <c r="J43" s="52">
        <v>116.91072748371842</v>
      </c>
      <c r="K43" s="52">
        <v>123.04991917340989</v>
      </c>
      <c r="L43" s="52">
        <v>196.74691495803251</v>
      </c>
      <c r="M43" s="52">
        <v>41.054358088141143</v>
      </c>
      <c r="N43" s="52">
        <v>215.71338055582601</v>
      </c>
      <c r="O43" s="52">
        <v>44.536135547187122</v>
      </c>
      <c r="P43" s="52">
        <v>178.15765227601722</v>
      </c>
      <c r="Q43" s="52">
        <v>135.37490938001534</v>
      </c>
      <c r="R43" s="52">
        <v>50.828803538444582</v>
      </c>
      <c r="S43" s="52">
        <v>198.5899220134088</v>
      </c>
      <c r="T43" s="52">
        <v>194.35561290066224</v>
      </c>
      <c r="U43" s="52">
        <v>278.25608737103175</v>
      </c>
      <c r="V43" s="52">
        <v>325.31982865835846</v>
      </c>
      <c r="W43" s="52">
        <v>207.32872767530353</v>
      </c>
      <c r="X43" s="52">
        <v>624.12339591178375</v>
      </c>
      <c r="Y43" s="52">
        <v>1340.4521574542409</v>
      </c>
      <c r="Z43" s="52">
        <v>285.55021407985521</v>
      </c>
      <c r="AA43" s="52">
        <v>608.22698788598063</v>
      </c>
      <c r="AB43" s="52">
        <v>213.40759419103674</v>
      </c>
      <c r="AC43" s="52">
        <v>32872.453788970197</v>
      </c>
      <c r="AD43" s="52">
        <v>20510.610962625062</v>
      </c>
      <c r="AE43" s="52">
        <v>23984.250417430485</v>
      </c>
      <c r="AF43" s="52">
        <v>2727.7323040190554</v>
      </c>
      <c r="AG43" s="52">
        <v>5850.2409511719434</v>
      </c>
      <c r="AH43" s="52">
        <v>5095.8420301627903</v>
      </c>
      <c r="AI43" s="52">
        <v>22022.866440104586</v>
      </c>
      <c r="AJ43" s="52">
        <v>25282.745386225837</v>
      </c>
      <c r="AK43" s="52">
        <v>90.506647544912994</v>
      </c>
      <c r="AL43" s="52">
        <v>1.2507864555934378</v>
      </c>
      <c r="AM43" s="52">
        <v>4.0957261515847803</v>
      </c>
      <c r="AN43" s="52">
        <v>23.306483364032051</v>
      </c>
      <c r="AO43" s="52">
        <v>17.959970757074188</v>
      </c>
      <c r="AP43" s="46" t="s">
        <v>1933</v>
      </c>
      <c r="AQ43" s="46" t="s">
        <v>1933</v>
      </c>
      <c r="AR43" s="46" t="s">
        <v>1933</v>
      </c>
      <c r="AS43" s="46" t="s">
        <v>1933</v>
      </c>
      <c r="AT43" s="46" t="s">
        <v>1933</v>
      </c>
      <c r="AU43" s="46" t="s">
        <v>1933</v>
      </c>
      <c r="AV43" s="46" t="s">
        <v>1933</v>
      </c>
      <c r="AW43" s="46" t="s">
        <v>1933</v>
      </c>
      <c r="AX43" s="52">
        <v>51.180373906781561</v>
      </c>
      <c r="AY43" s="52">
        <v>0.68918787383894853</v>
      </c>
      <c r="AZ43" s="52">
        <v>2.8692978160898486</v>
      </c>
      <c r="BA43" s="52">
        <v>4.5882083933393005</v>
      </c>
      <c r="BB43" s="52">
        <v>10.343452001314811</v>
      </c>
      <c r="BC43" s="52">
        <v>2.3541168378308481</v>
      </c>
      <c r="BD43" s="52">
        <v>7.4974665557633022</v>
      </c>
      <c r="BE43" s="52">
        <v>5.1938337986565397</v>
      </c>
      <c r="BF43" s="52">
        <v>6.8473987445010733</v>
      </c>
      <c r="BG43" s="52">
        <v>7.8834291111810932</v>
      </c>
      <c r="BH43" s="52">
        <v>2.9140919858452565</v>
      </c>
      <c r="BI43" s="52">
        <v>16.019790274057804</v>
      </c>
      <c r="BJ43" s="52">
        <v>2.8968335564713925</v>
      </c>
      <c r="BK43" s="52">
        <v>3.6439388584798769</v>
      </c>
      <c r="BL43" s="52">
        <v>9.4790178594079659</v>
      </c>
      <c r="BM43" s="52">
        <v>2.5790764560101707</v>
      </c>
      <c r="BN43" s="52">
        <v>15.431379747664323</v>
      </c>
      <c r="BP43" s="52">
        <v>0.83190685268553877</v>
      </c>
      <c r="BQ43" s="52">
        <v>0.45489275965233639</v>
      </c>
      <c r="BR43" s="52">
        <v>0.37701409303450156</v>
      </c>
      <c r="BS43" s="52">
        <v>0.879808324505575</v>
      </c>
      <c r="BT43" s="52">
        <v>0.57108498647202011</v>
      </c>
      <c r="BU43" s="52">
        <v>0.30872333803771262</v>
      </c>
      <c r="BV43" s="52">
        <v>5.2898685238490417</v>
      </c>
      <c r="BW43" s="52">
        <v>1080.5523804822608</v>
      </c>
    </row>
    <row r="44" spans="1:75">
      <c r="A44" s="49">
        <v>30041</v>
      </c>
      <c r="B44" s="50">
        <v>48.382636366036508</v>
      </c>
      <c r="C44" s="51">
        <v>94.920911985509576</v>
      </c>
      <c r="D44" s="50">
        <v>46.753436864503932</v>
      </c>
      <c r="E44" s="52">
        <v>6793.0126872831779</v>
      </c>
      <c r="F44" s="52">
        <v>104.99608230513461</v>
      </c>
      <c r="G44" s="52">
        <v>163.72872508609396</v>
      </c>
      <c r="H44" s="52">
        <v>465.16244474912605</v>
      </c>
      <c r="I44" s="52">
        <v>767.0977768525031</v>
      </c>
      <c r="J44" s="52">
        <v>114.78793303436267</v>
      </c>
      <c r="K44" s="52">
        <v>121.93601727951787</v>
      </c>
      <c r="L44" s="52">
        <v>196.36880698352451</v>
      </c>
      <c r="M44" s="52">
        <v>40.220129707411793</v>
      </c>
      <c r="N44" s="52">
        <v>217.68200961616446</v>
      </c>
      <c r="O44" s="52">
        <v>44.158358422188734</v>
      </c>
      <c r="P44" s="52">
        <v>173.64663794106099</v>
      </c>
      <c r="Q44" s="52">
        <v>135.00747065504004</v>
      </c>
      <c r="R44" s="52">
        <v>50.591563541922838</v>
      </c>
      <c r="S44" s="52">
        <v>197.23645975962637</v>
      </c>
      <c r="T44" s="52">
        <v>192.77498765913731</v>
      </c>
      <c r="U44" s="52">
        <v>279.00317176587265</v>
      </c>
      <c r="V44" s="52">
        <v>325.75877196078881</v>
      </c>
      <c r="W44" s="52">
        <v>207.14443783694503</v>
      </c>
      <c r="X44" s="52">
        <v>625.38069663700014</v>
      </c>
      <c r="Y44" s="52">
        <v>1347.0832208544166</v>
      </c>
      <c r="Z44" s="52">
        <v>286.67948134525511</v>
      </c>
      <c r="AA44" s="52">
        <v>608.31412979321283</v>
      </c>
      <c r="AB44" s="52">
        <v>213.08017851088306</v>
      </c>
      <c r="AC44" s="52">
        <v>33028.997399499342</v>
      </c>
      <c r="AD44" s="52">
        <v>20584.634341357214</v>
      </c>
      <c r="AE44" s="52">
        <v>24088.663499501443</v>
      </c>
      <c r="AF44" s="52">
        <v>2742.9473356364233</v>
      </c>
      <c r="AG44" s="52">
        <v>5867.4822285098417</v>
      </c>
      <c r="AH44" s="52">
        <v>5105.934543077984</v>
      </c>
      <c r="AI44" s="52">
        <v>22051.730081619757</v>
      </c>
      <c r="AJ44" s="52">
        <v>25340.033363772978</v>
      </c>
      <c r="AK44" s="52">
        <v>90.355440094826676</v>
      </c>
      <c r="AL44" s="52">
        <v>1.2436327754084262</v>
      </c>
      <c r="AM44" s="52">
        <v>4.0836828561920315</v>
      </c>
      <c r="AN44" s="52">
        <v>23.15211018751706</v>
      </c>
      <c r="AO44" s="52">
        <v>17.82479455623205</v>
      </c>
      <c r="AP44" s="46" t="s">
        <v>1933</v>
      </c>
      <c r="AQ44" s="46" t="s">
        <v>1933</v>
      </c>
      <c r="AR44" s="46" t="s">
        <v>1933</v>
      </c>
      <c r="AS44" s="46" t="s">
        <v>1933</v>
      </c>
      <c r="AT44" s="46" t="s">
        <v>1933</v>
      </c>
      <c r="AU44" s="46" t="s">
        <v>1933</v>
      </c>
      <c r="AV44" s="46" t="s">
        <v>1933</v>
      </c>
      <c r="AW44" s="46" t="s">
        <v>1933</v>
      </c>
      <c r="AX44" s="52">
        <v>51.180404836717514</v>
      </c>
      <c r="AY44" s="52">
        <v>0.69057329594468153</v>
      </c>
      <c r="AZ44" s="52">
        <v>2.8597328607544523</v>
      </c>
      <c r="BA44" s="52">
        <v>4.5801401688987688</v>
      </c>
      <c r="BB44" s="52">
        <v>10.353094751120455</v>
      </c>
      <c r="BC44" s="52">
        <v>2.3474255452540915</v>
      </c>
      <c r="BD44" s="52">
        <v>7.5023455629876308</v>
      </c>
      <c r="BE44" s="52">
        <v>5.196857938156163</v>
      </c>
      <c r="BF44" s="52">
        <v>6.8535487703498337</v>
      </c>
      <c r="BG44" s="52">
        <v>7.8808705122886042</v>
      </c>
      <c r="BH44" s="52">
        <v>2.915934668256781</v>
      </c>
      <c r="BI44" s="52">
        <v>16.022925070637175</v>
      </c>
      <c r="BJ44" s="52">
        <v>2.8844913079613641</v>
      </c>
      <c r="BK44" s="52">
        <v>3.6464650416220987</v>
      </c>
      <c r="BL44" s="52">
        <v>9.4919687202650938</v>
      </c>
      <c r="BM44" s="52">
        <v>2.5886251922782968</v>
      </c>
      <c r="BN44" s="52">
        <v>15.425153995732657</v>
      </c>
      <c r="BP44" s="52">
        <v>0.86853996309782233</v>
      </c>
      <c r="BQ44" s="52">
        <v>0.47059964738652904</v>
      </c>
      <c r="BR44" s="52">
        <v>0.39794031570894611</v>
      </c>
      <c r="BS44" s="52">
        <v>0.88666761380379955</v>
      </c>
      <c r="BT44" s="52">
        <v>0.58377252499227439</v>
      </c>
      <c r="BU44" s="52">
        <v>0.30289508884156785</v>
      </c>
      <c r="BV44" s="52">
        <v>5.2807206699864997</v>
      </c>
      <c r="BW44" s="52">
        <v>1085.2347934027014</v>
      </c>
    </row>
    <row r="45" spans="1:75">
      <c r="A45" s="49">
        <v>30071</v>
      </c>
      <c r="B45" s="50">
        <v>48.58726004213095</v>
      </c>
      <c r="C45" s="51">
        <v>95.374623639586687</v>
      </c>
      <c r="D45" s="50">
        <v>46.873475259914997</v>
      </c>
      <c r="E45" s="52">
        <v>6815.2176419258121</v>
      </c>
      <c r="F45" s="52">
        <v>106.94455233782064</v>
      </c>
      <c r="G45" s="52">
        <v>161.51673551889834</v>
      </c>
      <c r="H45" s="52">
        <v>467.19209896037353</v>
      </c>
      <c r="I45" s="52">
        <v>765.13164894046884</v>
      </c>
      <c r="J45" s="52">
        <v>112.70332017937568</v>
      </c>
      <c r="K45" s="52">
        <v>120.90916852699665</v>
      </c>
      <c r="L45" s="52">
        <v>196.21532544746296</v>
      </c>
      <c r="M45" s="52">
        <v>39.402247526093561</v>
      </c>
      <c r="N45" s="52">
        <v>219.95591968054069</v>
      </c>
      <c r="O45" s="52">
        <v>43.810371085058186</v>
      </c>
      <c r="P45" s="52">
        <v>169.17821946957264</v>
      </c>
      <c r="Q45" s="52">
        <v>134.78000599636579</v>
      </c>
      <c r="R45" s="52">
        <v>50.371876549286149</v>
      </c>
      <c r="S45" s="52">
        <v>196.16074194480899</v>
      </c>
      <c r="T45" s="52">
        <v>191.28124738075905</v>
      </c>
      <c r="U45" s="52">
        <v>280.12370916236347</v>
      </c>
      <c r="V45" s="52">
        <v>326.77815911967383</v>
      </c>
      <c r="W45" s="52">
        <v>207.20143512182014</v>
      </c>
      <c r="X45" s="52">
        <v>627.30725125756578</v>
      </c>
      <c r="Y45" s="52">
        <v>1355.5462215648342</v>
      </c>
      <c r="Z45" s="52">
        <v>288.2730558012185</v>
      </c>
      <c r="AA45" s="52">
        <v>608.97440842580977</v>
      </c>
      <c r="AB45" s="52">
        <v>212.96778997077101</v>
      </c>
      <c r="AC45" s="52">
        <v>33189.066992282867</v>
      </c>
      <c r="AD45" s="52">
        <v>20644.16035448909</v>
      </c>
      <c r="AE45" s="52">
        <v>24194.651888998349</v>
      </c>
      <c r="AF45" s="52">
        <v>2758.2209454377494</v>
      </c>
      <c r="AG45" s="52">
        <v>5884.9895777543388</v>
      </c>
      <c r="AH45" s="52">
        <v>5116.1679420500996</v>
      </c>
      <c r="AI45" s="52">
        <v>22079.566473976771</v>
      </c>
      <c r="AJ45" s="52">
        <v>25396.849263509113</v>
      </c>
      <c r="AK45" s="52">
        <v>90.216085776314145</v>
      </c>
      <c r="AL45" s="52">
        <v>1.2281828914148112</v>
      </c>
      <c r="AM45" s="52">
        <v>4.0817996667077141</v>
      </c>
      <c r="AN45" s="52">
        <v>23.00123031977564</v>
      </c>
      <c r="AO45" s="52">
        <v>17.691247761858783</v>
      </c>
      <c r="AP45" s="46" t="s">
        <v>1933</v>
      </c>
      <c r="AQ45" s="46" t="s">
        <v>1933</v>
      </c>
      <c r="AR45" s="46" t="s">
        <v>1933</v>
      </c>
      <c r="AS45" s="46" t="s">
        <v>1933</v>
      </c>
      <c r="AT45" s="46" t="s">
        <v>1933</v>
      </c>
      <c r="AU45" s="46" t="s">
        <v>1933</v>
      </c>
      <c r="AV45" s="46" t="s">
        <v>1933</v>
      </c>
      <c r="AW45" s="46" t="s">
        <v>1933</v>
      </c>
      <c r="AX45" s="52">
        <v>51.185513013942789</v>
      </c>
      <c r="AY45" s="52">
        <v>0.69177503520671357</v>
      </c>
      <c r="AZ45" s="52">
        <v>2.8505050888401455</v>
      </c>
      <c r="BA45" s="52">
        <v>4.5718776961012431</v>
      </c>
      <c r="BB45" s="52">
        <v>10.367924000679826</v>
      </c>
      <c r="BC45" s="52">
        <v>2.3403470662577699</v>
      </c>
      <c r="BD45" s="52">
        <v>7.5058836389721062</v>
      </c>
      <c r="BE45" s="52">
        <v>5.199716175271897</v>
      </c>
      <c r="BF45" s="52">
        <v>6.8630111808345342</v>
      </c>
      <c r="BG45" s="52">
        <v>7.8772938382268576</v>
      </c>
      <c r="BH45" s="52">
        <v>2.9172329492789384</v>
      </c>
      <c r="BI45" s="52">
        <v>16.02934244169543</v>
      </c>
      <c r="BJ45" s="52">
        <v>2.8713515267707406</v>
      </c>
      <c r="BK45" s="52">
        <v>3.6504580922502403</v>
      </c>
      <c r="BL45" s="52">
        <v>9.5075328210058316</v>
      </c>
      <c r="BM45" s="52">
        <v>2.5985544622961849</v>
      </c>
      <c r="BN45" s="52">
        <v>15.417357079704137</v>
      </c>
      <c r="BP45" s="52">
        <v>0.89938733702777729</v>
      </c>
      <c r="BQ45" s="52">
        <v>0.48206897473331384</v>
      </c>
      <c r="BR45" s="52">
        <v>0.41731836229446345</v>
      </c>
      <c r="BS45" s="52">
        <v>0.9026790809274341</v>
      </c>
      <c r="BT45" s="52">
        <v>0.59196751411460957</v>
      </c>
      <c r="BU45" s="52">
        <v>0.31071156678954137</v>
      </c>
      <c r="BV45" s="52">
        <v>5.2287456548772751</v>
      </c>
      <c r="BW45" s="52">
        <v>1088.6141736406366</v>
      </c>
    </row>
    <row r="46" spans="1:75">
      <c r="A46" s="49">
        <v>30102</v>
      </c>
      <c r="B46" s="50">
        <v>48.807532368828696</v>
      </c>
      <c r="C46" s="51">
        <v>95.937143102288246</v>
      </c>
      <c r="D46" s="50">
        <v>47.038945856353926</v>
      </c>
      <c r="E46" s="52">
        <v>6832.1770897373081</v>
      </c>
      <c r="F46" s="52">
        <v>108.12528422988028</v>
      </c>
      <c r="G46" s="52">
        <v>158.65156871457623</v>
      </c>
      <c r="H46" s="52">
        <v>468.51700513658204</v>
      </c>
      <c r="I46" s="52">
        <v>763.39257071707993</v>
      </c>
      <c r="J46" s="52">
        <v>110.75777450738163</v>
      </c>
      <c r="K46" s="52">
        <v>120.06917844387287</v>
      </c>
      <c r="L46" s="52">
        <v>196.77859250954896</v>
      </c>
      <c r="M46" s="52">
        <v>38.725504157838522</v>
      </c>
      <c r="N46" s="52">
        <v>222.08629292532385</v>
      </c>
      <c r="O46" s="52">
        <v>43.54119440213001</v>
      </c>
      <c r="P46" s="52">
        <v>165.29352129405319</v>
      </c>
      <c r="Q46" s="52">
        <v>134.76577308269043</v>
      </c>
      <c r="R46" s="52">
        <v>50.183109509848776</v>
      </c>
      <c r="S46" s="52">
        <v>195.30239604299535</v>
      </c>
      <c r="T46" s="52">
        <v>189.89208951304823</v>
      </c>
      <c r="U46" s="52">
        <v>281.1249293476792</v>
      </c>
      <c r="V46" s="52">
        <v>327.94286039515725</v>
      </c>
      <c r="W46" s="52">
        <v>207.25775461058853</v>
      </c>
      <c r="X46" s="52">
        <v>629.06479305804578</v>
      </c>
      <c r="Y46" s="52">
        <v>1362.7202279267685</v>
      </c>
      <c r="Z46" s="52">
        <v>289.83336996454079</v>
      </c>
      <c r="AA46" s="52">
        <v>609.77134305932009</v>
      </c>
      <c r="AB46" s="52">
        <v>212.9186485282757</v>
      </c>
      <c r="AC46" s="52">
        <v>33340.165496656969</v>
      </c>
      <c r="AD46" s="52">
        <v>20699.098216937917</v>
      </c>
      <c r="AE46" s="52">
        <v>24297.057212472922</v>
      </c>
      <c r="AF46" s="52">
        <v>2772.6197647481195</v>
      </c>
      <c r="AG46" s="52">
        <v>5894.9366886154294</v>
      </c>
      <c r="AH46" s="52">
        <v>5126.6224828612421</v>
      </c>
      <c r="AI46" s="52">
        <v>22107.122812332647</v>
      </c>
      <c r="AJ46" s="52">
        <v>25419.889033348329</v>
      </c>
      <c r="AK46" s="52">
        <v>90.056074150807916</v>
      </c>
      <c r="AL46" s="52">
        <v>1.2068063965134863</v>
      </c>
      <c r="AM46" s="52">
        <v>4.0739998186547908</v>
      </c>
      <c r="AN46" s="52">
        <v>22.845946998329786</v>
      </c>
      <c r="AO46" s="52">
        <v>17.56514078327605</v>
      </c>
      <c r="AP46" s="46" t="s">
        <v>1933</v>
      </c>
      <c r="AQ46" s="46" t="s">
        <v>1933</v>
      </c>
      <c r="AR46" s="46" t="s">
        <v>1933</v>
      </c>
      <c r="AS46" s="46" t="s">
        <v>1933</v>
      </c>
      <c r="AT46" s="46" t="s">
        <v>1933</v>
      </c>
      <c r="AU46" s="46" t="s">
        <v>1933</v>
      </c>
      <c r="AV46" s="46" t="s">
        <v>1933</v>
      </c>
      <c r="AW46" s="46" t="s">
        <v>1933</v>
      </c>
      <c r="AX46" s="52">
        <v>51.191327648237348</v>
      </c>
      <c r="AY46" s="52">
        <v>0.69296071956696614</v>
      </c>
      <c r="AZ46" s="52">
        <v>2.8396063504067337</v>
      </c>
      <c r="BA46" s="52">
        <v>4.5626590277599695</v>
      </c>
      <c r="BB46" s="52">
        <v>10.384797032051269</v>
      </c>
      <c r="BC46" s="52">
        <v>2.3319277976143864</v>
      </c>
      <c r="BD46" s="52">
        <v>7.5102074572463486</v>
      </c>
      <c r="BE46" s="52">
        <v>5.2028266731705965</v>
      </c>
      <c r="BF46" s="52">
        <v>6.8731867999510632</v>
      </c>
      <c r="BG46" s="52">
        <v>7.8744241204638517</v>
      </c>
      <c r="BH46" s="52">
        <v>2.9187386409049072</v>
      </c>
      <c r="BI46" s="52">
        <v>16.018799503964761</v>
      </c>
      <c r="BJ46" s="52">
        <v>2.86367867806656</v>
      </c>
      <c r="BK46" s="52">
        <v>3.6499202157100363</v>
      </c>
      <c r="BL46" s="52">
        <v>9.5052006137557328</v>
      </c>
      <c r="BM46" s="52">
        <v>2.6076832504013701</v>
      </c>
      <c r="BN46" s="52">
        <v>15.409178591253646</v>
      </c>
      <c r="BP46" s="52">
        <v>0.92063189593459205</v>
      </c>
      <c r="BQ46" s="52">
        <v>0.48785050373314126</v>
      </c>
      <c r="BR46" s="52">
        <v>0.43278139219769546</v>
      </c>
      <c r="BS46" s="52">
        <v>0.93962966741603471</v>
      </c>
      <c r="BT46" s="52">
        <v>0.59973790609764099</v>
      </c>
      <c r="BU46" s="52">
        <v>0.33989176133857862</v>
      </c>
      <c r="BV46" s="52">
        <v>5.1698876578931605</v>
      </c>
      <c r="BW46" s="52">
        <v>1090.4476179519008</v>
      </c>
    </row>
    <row r="47" spans="1:75">
      <c r="A47" s="49">
        <v>30132</v>
      </c>
      <c r="B47" s="50">
        <v>49.047423176902036</v>
      </c>
      <c r="C47" s="51">
        <v>96.589217376957336</v>
      </c>
      <c r="D47" s="50">
        <v>47.280414020270108</v>
      </c>
      <c r="E47" s="52">
        <v>6830.0232321421308</v>
      </c>
      <c r="F47" s="52">
        <v>107.86626042874026</v>
      </c>
      <c r="G47" s="52">
        <v>155.55387595639331</v>
      </c>
      <c r="H47" s="52">
        <v>467.36717991074545</v>
      </c>
      <c r="I47" s="52">
        <v>760.75404213383638</v>
      </c>
      <c r="J47" s="52">
        <v>108.96172146342676</v>
      </c>
      <c r="K47" s="52">
        <v>119.45203153209974</v>
      </c>
      <c r="L47" s="52">
        <v>198.42430008209436</v>
      </c>
      <c r="M47" s="52">
        <v>38.263262558238424</v>
      </c>
      <c r="N47" s="52">
        <v>223.74387880182039</v>
      </c>
      <c r="O47" s="52">
        <v>43.374895966323677</v>
      </c>
      <c r="P47" s="52">
        <v>162.28692511271657</v>
      </c>
      <c r="Q47" s="52">
        <v>135.00006571570168</v>
      </c>
      <c r="R47" s="52">
        <v>50.015142519275351</v>
      </c>
      <c r="S47" s="52">
        <v>194.63536740909913</v>
      </c>
      <c r="T47" s="52">
        <v>188.58311800518302</v>
      </c>
      <c r="U47" s="52">
        <v>281.65463439507488</v>
      </c>
      <c r="V47" s="52">
        <v>328.89602421928845</v>
      </c>
      <c r="W47" s="52">
        <v>207.1813485637249</v>
      </c>
      <c r="X47" s="52">
        <v>630.03920601059997</v>
      </c>
      <c r="Y47" s="52">
        <v>1366.3213983822147</v>
      </c>
      <c r="Z47" s="52">
        <v>290.99600917932111</v>
      </c>
      <c r="AA47" s="52">
        <v>610.35954002025539</v>
      </c>
      <c r="AB47" s="52">
        <v>212.81222611190071</v>
      </c>
      <c r="AC47" s="52">
        <v>33478.589293400444</v>
      </c>
      <c r="AD47" s="52">
        <v>20758.981107075015</v>
      </c>
      <c r="AE47" s="52">
        <v>24394.817809313536</v>
      </c>
      <c r="AF47" s="52">
        <v>2785.9940309842427</v>
      </c>
      <c r="AG47" s="52">
        <v>5893.3119746208195</v>
      </c>
      <c r="AH47" s="52">
        <v>5137.2575589815779</v>
      </c>
      <c r="AI47" s="52">
        <v>22134.306619882584</v>
      </c>
      <c r="AJ47" s="52">
        <v>25391.877712694804</v>
      </c>
      <c r="AK47" s="52">
        <v>89.849326491231722</v>
      </c>
      <c r="AL47" s="52">
        <v>1.1819727211104085</v>
      </c>
      <c r="AM47" s="52">
        <v>4.0490116315893827</v>
      </c>
      <c r="AN47" s="52">
        <v>22.675657781570528</v>
      </c>
      <c r="AO47" s="52">
        <v>17.444673428746562</v>
      </c>
      <c r="AP47" s="46" t="s">
        <v>1933</v>
      </c>
      <c r="AQ47" s="46" t="s">
        <v>1933</v>
      </c>
      <c r="AR47" s="46" t="s">
        <v>1933</v>
      </c>
      <c r="AS47" s="46" t="s">
        <v>1933</v>
      </c>
      <c r="AT47" s="46" t="s">
        <v>1933</v>
      </c>
      <c r="AU47" s="46" t="s">
        <v>1933</v>
      </c>
      <c r="AV47" s="46" t="s">
        <v>1933</v>
      </c>
      <c r="AW47" s="46" t="s">
        <v>1933</v>
      </c>
      <c r="AX47" s="52">
        <v>51.193115083066125</v>
      </c>
      <c r="AY47" s="52">
        <v>0.69426555457387928</v>
      </c>
      <c r="AZ47" s="52">
        <v>2.8257561268495919</v>
      </c>
      <c r="BA47" s="52">
        <v>4.551744641895251</v>
      </c>
      <c r="BB47" s="52">
        <v>10.400162399560212</v>
      </c>
      <c r="BC47" s="52">
        <v>2.321705320617184</v>
      </c>
      <c r="BD47" s="52">
        <v>7.5169353218555139</v>
      </c>
      <c r="BE47" s="52">
        <v>5.206462929118425</v>
      </c>
      <c r="BF47" s="52">
        <v>6.8817846814752555</v>
      </c>
      <c r="BG47" s="52">
        <v>7.8733012373171123</v>
      </c>
      <c r="BH47" s="52">
        <v>2.9210371217826228</v>
      </c>
      <c r="BI47" s="52">
        <v>15.980553626393279</v>
      </c>
      <c r="BJ47" s="52">
        <v>2.865069394838065</v>
      </c>
      <c r="BK47" s="52">
        <v>3.6415354625942808</v>
      </c>
      <c r="BL47" s="52">
        <v>9.4739487670361999</v>
      </c>
      <c r="BM47" s="52">
        <v>2.6153212090907192</v>
      </c>
      <c r="BN47" s="52">
        <v>15.401469487110443</v>
      </c>
      <c r="BP47" s="52">
        <v>0.93389303717607008</v>
      </c>
      <c r="BQ47" s="52">
        <v>0.49004106030333788</v>
      </c>
      <c r="BR47" s="52">
        <v>0.44385197688437378</v>
      </c>
      <c r="BS47" s="52">
        <v>1.0019702627323568</v>
      </c>
      <c r="BT47" s="52">
        <v>0.61133664958858092</v>
      </c>
      <c r="BU47" s="52">
        <v>0.39063361307295658</v>
      </c>
      <c r="BV47" s="52">
        <v>5.1360126411775129</v>
      </c>
      <c r="BW47" s="52">
        <v>1091.3477648913861</v>
      </c>
    </row>
    <row r="48" spans="1:75">
      <c r="A48" s="49">
        <v>30163</v>
      </c>
      <c r="B48" s="50">
        <v>49.29138057919279</v>
      </c>
      <c r="C48" s="51">
        <v>97.225855328382991</v>
      </c>
      <c r="D48" s="50">
        <v>47.562620981566369</v>
      </c>
      <c r="E48" s="52">
        <v>6814.2441164139782</v>
      </c>
      <c r="F48" s="52">
        <v>106.18673574413368</v>
      </c>
      <c r="G48" s="52">
        <v>152.65872465054159</v>
      </c>
      <c r="H48" s="52">
        <v>464.47704018442141</v>
      </c>
      <c r="I48" s="52">
        <v>757.78331108553516</v>
      </c>
      <c r="J48" s="52">
        <v>107.28783701301126</v>
      </c>
      <c r="K48" s="52">
        <v>119.03673493648567</v>
      </c>
      <c r="L48" s="52">
        <v>201.22920700617607</v>
      </c>
      <c r="M48" s="52">
        <v>38.029266851884337</v>
      </c>
      <c r="N48" s="52">
        <v>224.7844960543035</v>
      </c>
      <c r="O48" s="52">
        <v>43.306733826575389</v>
      </c>
      <c r="P48" s="52">
        <v>160.21342730340163</v>
      </c>
      <c r="Q48" s="52">
        <v>135.46759754021636</v>
      </c>
      <c r="R48" s="52">
        <v>49.814085073048069</v>
      </c>
      <c r="S48" s="52">
        <v>194.42799665069492</v>
      </c>
      <c r="T48" s="52">
        <v>187.38471423697095</v>
      </c>
      <c r="U48" s="52">
        <v>281.74959572174987</v>
      </c>
      <c r="V48" s="52">
        <v>329.54520332869868</v>
      </c>
      <c r="W48" s="52">
        <v>207.22668929699236</v>
      </c>
      <c r="X48" s="52">
        <v>630.23830517665704</v>
      </c>
      <c r="Y48" s="52">
        <v>1366.0687353953517</v>
      </c>
      <c r="Z48" s="52">
        <v>291.73480081989624</v>
      </c>
      <c r="AA48" s="52">
        <v>610.73410423295559</v>
      </c>
      <c r="AB48" s="52">
        <v>212.68673249725543</v>
      </c>
      <c r="AC48" s="52">
        <v>33610.592218922029</v>
      </c>
      <c r="AD48" s="52">
        <v>20822.25076630904</v>
      </c>
      <c r="AE48" s="52">
        <v>24488.195728338535</v>
      </c>
      <c r="AF48" s="52">
        <v>2798.9127753492326</v>
      </c>
      <c r="AG48" s="52">
        <v>5885.662514855785</v>
      </c>
      <c r="AH48" s="52">
        <v>5146.5584097677665</v>
      </c>
      <c r="AI48" s="52">
        <v>22155.025165373278</v>
      </c>
      <c r="AJ48" s="52">
        <v>25337.065059169647</v>
      </c>
      <c r="AK48" s="52">
        <v>89.606484796371191</v>
      </c>
      <c r="AL48" s="52">
        <v>1.15597928517438</v>
      </c>
      <c r="AM48" s="52">
        <v>4.0126466967405809</v>
      </c>
      <c r="AN48" s="52">
        <v>22.488355091761708</v>
      </c>
      <c r="AO48" s="52">
        <v>17.319729110105865</v>
      </c>
      <c r="AP48" s="46" t="s">
        <v>1933</v>
      </c>
      <c r="AQ48" s="46" t="s">
        <v>1933</v>
      </c>
      <c r="AR48" s="46" t="s">
        <v>1933</v>
      </c>
      <c r="AS48" s="46" t="s">
        <v>1933</v>
      </c>
      <c r="AT48" s="46" t="s">
        <v>1933</v>
      </c>
      <c r="AU48" s="46" t="s">
        <v>1933</v>
      </c>
      <c r="AV48" s="46" t="s">
        <v>1933</v>
      </c>
      <c r="AW48" s="46" t="s">
        <v>1933</v>
      </c>
      <c r="AX48" s="52">
        <v>51.18562094026035</v>
      </c>
      <c r="AY48" s="52">
        <v>0.69555160785127934</v>
      </c>
      <c r="AZ48" s="52">
        <v>2.8109240014904748</v>
      </c>
      <c r="BA48" s="52">
        <v>4.5392811638810073</v>
      </c>
      <c r="BB48" s="52">
        <v>10.408815438528695</v>
      </c>
      <c r="BC48" s="52">
        <v>2.311358652873746</v>
      </c>
      <c r="BD48" s="52">
        <v>7.5254791424114016</v>
      </c>
      <c r="BE48" s="52">
        <v>5.2101103864617704</v>
      </c>
      <c r="BF48" s="52">
        <v>6.8872024741647166</v>
      </c>
      <c r="BG48" s="52">
        <v>7.873049277692072</v>
      </c>
      <c r="BH48" s="52">
        <v>2.9239506719468702</v>
      </c>
      <c r="BI48" s="52">
        <v>15.932508764247741</v>
      </c>
      <c r="BJ48" s="52">
        <v>2.8723802764359259</v>
      </c>
      <c r="BK48" s="52">
        <v>3.6299742218707838</v>
      </c>
      <c r="BL48" s="52">
        <v>9.4301542648444734</v>
      </c>
      <c r="BM48" s="52">
        <v>2.6212635929891088</v>
      </c>
      <c r="BN48" s="52">
        <v>15.394518317058804</v>
      </c>
      <c r="BP48" s="52">
        <v>0.95244494749743847</v>
      </c>
      <c r="BQ48" s="52">
        <v>0.49921808720776634</v>
      </c>
      <c r="BR48" s="52">
        <v>0.45322686028216153</v>
      </c>
      <c r="BS48" s="52">
        <v>1.072727159161361</v>
      </c>
      <c r="BT48" s="52">
        <v>0.62962580149929459</v>
      </c>
      <c r="BU48" s="52">
        <v>0.44310135768365955</v>
      </c>
      <c r="BV48" s="52">
        <v>5.1421362641417696</v>
      </c>
      <c r="BW48" s="52">
        <v>1093.8276177625503</v>
      </c>
    </row>
    <row r="49" spans="1:75">
      <c r="A49" s="49">
        <v>30194</v>
      </c>
      <c r="B49" s="50">
        <v>49.52070077353968</v>
      </c>
      <c r="C49" s="51">
        <v>97.71979412075973</v>
      </c>
      <c r="D49" s="50">
        <v>47.831418005389068</v>
      </c>
      <c r="E49" s="52">
        <v>6796.8145387730292</v>
      </c>
      <c r="F49" s="52">
        <v>103.3157486614636</v>
      </c>
      <c r="G49" s="52">
        <v>150.37424965583224</v>
      </c>
      <c r="H49" s="52">
        <v>461.40883206865925</v>
      </c>
      <c r="I49" s="52">
        <v>755.59216227221884</v>
      </c>
      <c r="J49" s="52">
        <v>105.66759871873599</v>
      </c>
      <c r="K49" s="52">
        <v>118.77524225799941</v>
      </c>
      <c r="L49" s="52">
        <v>205.21838355973182</v>
      </c>
      <c r="M49" s="52">
        <v>38.01326665114879</v>
      </c>
      <c r="N49" s="52">
        <v>225.14025232875193</v>
      </c>
      <c r="O49" s="52">
        <v>43.320792092984242</v>
      </c>
      <c r="P49" s="52">
        <v>159.01308657927814</v>
      </c>
      <c r="Q49" s="52">
        <v>136.14270606196641</v>
      </c>
      <c r="R49" s="52">
        <v>49.506509331926225</v>
      </c>
      <c r="S49" s="52">
        <v>195.05202073735492</v>
      </c>
      <c r="T49" s="52">
        <v>186.32713275763601</v>
      </c>
      <c r="U49" s="52">
        <v>281.58187272800734</v>
      </c>
      <c r="V49" s="52">
        <v>329.89608052615716</v>
      </c>
      <c r="W49" s="52">
        <v>207.78678008295867</v>
      </c>
      <c r="X49" s="52">
        <v>629.88562479367738</v>
      </c>
      <c r="Y49" s="52">
        <v>1362.3555223958176</v>
      </c>
      <c r="Z49" s="52">
        <v>292.15036481524999</v>
      </c>
      <c r="AA49" s="52">
        <v>611.01229058928232</v>
      </c>
      <c r="AB49" s="52">
        <v>212.63339054989726</v>
      </c>
      <c r="AC49" s="52">
        <v>33748.171972320924</v>
      </c>
      <c r="AD49" s="52">
        <v>20884.601003196691</v>
      </c>
      <c r="AE49" s="52">
        <v>24579.45457963405</v>
      </c>
      <c r="AF49" s="52">
        <v>2812.4188584108506</v>
      </c>
      <c r="AG49" s="52">
        <v>5880.8378328892495</v>
      </c>
      <c r="AH49" s="52">
        <v>5152.6264692660297</v>
      </c>
      <c r="AI49" s="52">
        <v>22161.352766006225</v>
      </c>
      <c r="AJ49" s="52">
        <v>25293.703644414101</v>
      </c>
      <c r="AK49" s="52">
        <v>89.347145100815155</v>
      </c>
      <c r="AL49" s="52">
        <v>1.1307296490544574</v>
      </c>
      <c r="AM49" s="52">
        <v>3.9761177921130684</v>
      </c>
      <c r="AN49" s="52">
        <v>22.281908097887232</v>
      </c>
      <c r="AO49" s="52">
        <v>17.17506065706332</v>
      </c>
      <c r="AP49" s="46" t="s">
        <v>1933</v>
      </c>
      <c r="AQ49" s="46" t="s">
        <v>1933</v>
      </c>
      <c r="AR49" s="46" t="s">
        <v>1933</v>
      </c>
      <c r="AS49" s="46" t="s">
        <v>1933</v>
      </c>
      <c r="AT49" s="46" t="s">
        <v>1933</v>
      </c>
      <c r="AU49" s="46" t="s">
        <v>1933</v>
      </c>
      <c r="AV49" s="46" t="s">
        <v>1933</v>
      </c>
      <c r="AW49" s="46" t="s">
        <v>1933</v>
      </c>
      <c r="AX49" s="52">
        <v>51.163161746166168</v>
      </c>
      <c r="AY49" s="52">
        <v>0.69660571669497118</v>
      </c>
      <c r="AZ49" s="52">
        <v>2.7979965120864487</v>
      </c>
      <c r="BA49" s="52">
        <v>4.5255200959002266</v>
      </c>
      <c r="BB49" s="52">
        <v>10.404993400338196</v>
      </c>
      <c r="BC49" s="52">
        <v>2.3031680949122433</v>
      </c>
      <c r="BD49" s="52">
        <v>7.5346254493079838</v>
      </c>
      <c r="BE49" s="52">
        <v>5.2130351863959206</v>
      </c>
      <c r="BF49" s="52">
        <v>6.8881180261021422</v>
      </c>
      <c r="BG49" s="52">
        <v>7.8721151055557836</v>
      </c>
      <c r="BH49" s="52">
        <v>2.9270858216998845</v>
      </c>
      <c r="BI49" s="52">
        <v>15.902075256611552</v>
      </c>
      <c r="BJ49" s="52">
        <v>2.8801971233239576</v>
      </c>
      <c r="BK49" s="52">
        <v>3.6225762835425894</v>
      </c>
      <c r="BL49" s="52">
        <v>9.3993018499215051</v>
      </c>
      <c r="BM49" s="52">
        <v>2.6255640597271026</v>
      </c>
      <c r="BN49" s="52">
        <v>15.388318386867702</v>
      </c>
      <c r="BP49" s="52">
        <v>0.99423578868229545</v>
      </c>
      <c r="BQ49" s="52">
        <v>0.52930616664009233</v>
      </c>
      <c r="BR49" s="52">
        <v>0.46492962199854737</v>
      </c>
      <c r="BS49" s="52">
        <v>1.1283245906684427</v>
      </c>
      <c r="BT49" s="52">
        <v>0.65740787610881057</v>
      </c>
      <c r="BU49" s="52">
        <v>0.47091671460939033</v>
      </c>
      <c r="BV49" s="52">
        <v>5.1981296476667689</v>
      </c>
      <c r="BW49" s="52">
        <v>1101.156652380382</v>
      </c>
    </row>
    <row r="50" spans="1:75">
      <c r="A50" s="49">
        <v>30224</v>
      </c>
      <c r="B50" s="50">
        <v>49.712582602507126</v>
      </c>
      <c r="C50" s="51">
        <v>97.965051123003164</v>
      </c>
      <c r="D50" s="50">
        <v>48.037359713328378</v>
      </c>
      <c r="E50" s="52">
        <v>6787.9011229236921</v>
      </c>
      <c r="F50" s="52">
        <v>99.656752993170329</v>
      </c>
      <c r="G50" s="52">
        <v>149.0357400489971</v>
      </c>
      <c r="H50" s="52">
        <v>459.62396411699399</v>
      </c>
      <c r="I50" s="52">
        <v>755.24107098773823</v>
      </c>
      <c r="J50" s="52">
        <v>104.13821729208721</v>
      </c>
      <c r="K50" s="52">
        <v>118.65231322360584</v>
      </c>
      <c r="L50" s="52">
        <v>210.15087964008563</v>
      </c>
      <c r="M50" s="52">
        <v>38.194744676395686</v>
      </c>
      <c r="N50" s="52">
        <v>224.84416825630856</v>
      </c>
      <c r="O50" s="52">
        <v>43.405137567050893</v>
      </c>
      <c r="P50" s="52">
        <v>158.64245474380053</v>
      </c>
      <c r="Q50" s="52">
        <v>136.97895297806559</v>
      </c>
      <c r="R50" s="52">
        <v>49.083976894617081</v>
      </c>
      <c r="S50" s="52">
        <v>196.65570679953478</v>
      </c>
      <c r="T50" s="52">
        <v>185.49226764214933</v>
      </c>
      <c r="U50" s="52">
        <v>281.3446883186698</v>
      </c>
      <c r="V50" s="52">
        <v>330.05606284713139</v>
      </c>
      <c r="W50" s="52">
        <v>209.02211803265382</v>
      </c>
      <c r="X50" s="52">
        <v>629.28632000242362</v>
      </c>
      <c r="Y50" s="52">
        <v>1356.2568225760324</v>
      </c>
      <c r="Z50" s="52">
        <v>292.38814589752968</v>
      </c>
      <c r="AA50" s="52">
        <v>611.37067053205874</v>
      </c>
      <c r="AB50" s="52">
        <v>212.74111296157014</v>
      </c>
      <c r="AC50" s="52">
        <v>33892.800213988623</v>
      </c>
      <c r="AD50" s="52">
        <v>20940.301419720054</v>
      </c>
      <c r="AE50" s="52">
        <v>24666.692043232917</v>
      </c>
      <c r="AF50" s="52">
        <v>2826.525845124324</v>
      </c>
      <c r="AG50" s="52">
        <v>5884.961763223012</v>
      </c>
      <c r="AH50" s="52">
        <v>5154.7706916173302</v>
      </c>
      <c r="AI50" s="52">
        <v>22151.476137987771</v>
      </c>
      <c r="AJ50" s="52">
        <v>25289.427199808757</v>
      </c>
      <c r="AK50" s="52">
        <v>89.105293550093975</v>
      </c>
      <c r="AL50" s="52">
        <v>1.108534101334711</v>
      </c>
      <c r="AM50" s="52">
        <v>3.9502766949551491</v>
      </c>
      <c r="AN50" s="52">
        <v>22.070905814692377</v>
      </c>
      <c r="AO50" s="52">
        <v>17.012095018600423</v>
      </c>
      <c r="AP50" s="46" t="s">
        <v>1933</v>
      </c>
      <c r="AQ50" s="46" t="s">
        <v>1933</v>
      </c>
      <c r="AR50" s="46" t="s">
        <v>1933</v>
      </c>
      <c r="AS50" s="46" t="s">
        <v>1933</v>
      </c>
      <c r="AT50" s="46" t="s">
        <v>1933</v>
      </c>
      <c r="AU50" s="46" t="s">
        <v>1933</v>
      </c>
      <c r="AV50" s="46" t="s">
        <v>1933</v>
      </c>
      <c r="AW50" s="46" t="s">
        <v>1933</v>
      </c>
      <c r="AX50" s="52">
        <v>51.12616900174568</v>
      </c>
      <c r="AY50" s="52">
        <v>0.6972685424133791</v>
      </c>
      <c r="AZ50" s="52">
        <v>2.7890443581949511</v>
      </c>
      <c r="BA50" s="52">
        <v>4.5114431426549952</v>
      </c>
      <c r="BB50" s="52">
        <v>10.387570866383612</v>
      </c>
      <c r="BC50" s="52">
        <v>2.2982779161383706</v>
      </c>
      <c r="BD50" s="52">
        <v>7.5431808107843006</v>
      </c>
      <c r="BE50" s="52">
        <v>5.214927352483695</v>
      </c>
      <c r="BF50" s="52">
        <v>6.8846132607044028</v>
      </c>
      <c r="BG50" s="52">
        <v>7.8697745817480609</v>
      </c>
      <c r="BH50" s="52">
        <v>2.9300622898949467</v>
      </c>
      <c r="BI50" s="52">
        <v>15.908218734587232</v>
      </c>
      <c r="BJ50" s="52">
        <v>2.8846033534966411</v>
      </c>
      <c r="BK50" s="52">
        <v>3.6244089221348985</v>
      </c>
      <c r="BL50" s="52">
        <v>9.3992064591962841</v>
      </c>
      <c r="BM50" s="52">
        <v>2.6282369738585354</v>
      </c>
      <c r="BN50" s="52">
        <v>15.382979850401171</v>
      </c>
      <c r="BP50" s="52">
        <v>1.0673632392970225</v>
      </c>
      <c r="BQ50" s="52">
        <v>0.58603604876746729</v>
      </c>
      <c r="BR50" s="52">
        <v>0.48132719052082396</v>
      </c>
      <c r="BS50" s="52">
        <v>1.1561576361457506</v>
      </c>
      <c r="BT50" s="52">
        <v>0.69610964424791744</v>
      </c>
      <c r="BU50" s="52">
        <v>0.46004799197738372</v>
      </c>
      <c r="BV50" s="52">
        <v>5.3023029240779582</v>
      </c>
      <c r="BW50" s="52">
        <v>1114.3010791917643</v>
      </c>
    </row>
    <row r="51" spans="1:75">
      <c r="A51" s="49">
        <v>30255</v>
      </c>
      <c r="B51" s="50">
        <v>49.875740848631871</v>
      </c>
      <c r="C51" s="51">
        <v>98.011118032759242</v>
      </c>
      <c r="D51" s="50">
        <v>48.195846304477705</v>
      </c>
      <c r="E51" s="52">
        <v>6789.0496398729665</v>
      </c>
      <c r="F51" s="52">
        <v>95.579427113501168</v>
      </c>
      <c r="G51" s="52">
        <v>148.3350288949629</v>
      </c>
      <c r="H51" s="52">
        <v>459.70966753197058</v>
      </c>
      <c r="I51" s="52">
        <v>757.22937954493216</v>
      </c>
      <c r="J51" s="52">
        <v>102.73922388347039</v>
      </c>
      <c r="K51" s="52">
        <v>118.69958292982342</v>
      </c>
      <c r="L51" s="52">
        <v>215.76392149190312</v>
      </c>
      <c r="M51" s="52">
        <v>38.520008663953874</v>
      </c>
      <c r="N51" s="52">
        <v>224.29387214221811</v>
      </c>
      <c r="O51" s="52">
        <v>43.562320192371416</v>
      </c>
      <c r="P51" s="52">
        <v>158.87808374652542</v>
      </c>
      <c r="Q51" s="52">
        <v>137.99760405863802</v>
      </c>
      <c r="R51" s="52">
        <v>48.671020119420945</v>
      </c>
      <c r="S51" s="52">
        <v>198.84877913278874</v>
      </c>
      <c r="T51" s="52">
        <v>184.91305383405228</v>
      </c>
      <c r="U51" s="52">
        <v>281.26239411646287</v>
      </c>
      <c r="V51" s="52">
        <v>330.50004595537263</v>
      </c>
      <c r="W51" s="52">
        <v>210.51477374183389</v>
      </c>
      <c r="X51" s="52">
        <v>628.91993840603197</v>
      </c>
      <c r="Y51" s="52">
        <v>1350.1527426615958</v>
      </c>
      <c r="Z51" s="52">
        <v>292.80580354282529</v>
      </c>
      <c r="AA51" s="52">
        <v>612.21541994102597</v>
      </c>
      <c r="AB51" s="52">
        <v>213.08248288808025</v>
      </c>
      <c r="AC51" s="52">
        <v>34041.243788703796</v>
      </c>
      <c r="AD51" s="52">
        <v>20991.36768624523</v>
      </c>
      <c r="AE51" s="52">
        <v>24753.173381820801</v>
      </c>
      <c r="AF51" s="52">
        <v>2840.79662770802</v>
      </c>
      <c r="AG51" s="52">
        <v>5895.2549931310841</v>
      </c>
      <c r="AH51" s="52">
        <v>5157.0268841251254</v>
      </c>
      <c r="AI51" s="52">
        <v>22142.855944910356</v>
      </c>
      <c r="AJ51" s="52">
        <v>25312.525755605391</v>
      </c>
      <c r="AK51" s="52">
        <v>88.908126171678305</v>
      </c>
      <c r="AL51" s="52">
        <v>1.0881259283726854</v>
      </c>
      <c r="AM51" s="52">
        <v>3.9380066456092941</v>
      </c>
      <c r="AN51" s="52">
        <v>21.879945454938756</v>
      </c>
      <c r="AO51" s="52">
        <v>16.853812881294758</v>
      </c>
      <c r="AP51" s="46" t="s">
        <v>1933</v>
      </c>
      <c r="AQ51" s="46" t="s">
        <v>1933</v>
      </c>
      <c r="AR51" s="46" t="s">
        <v>1933</v>
      </c>
      <c r="AS51" s="46" t="s">
        <v>1933</v>
      </c>
      <c r="AT51" s="46" t="s">
        <v>1933</v>
      </c>
      <c r="AU51" s="46" t="s">
        <v>1933</v>
      </c>
      <c r="AV51" s="46" t="s">
        <v>1933</v>
      </c>
      <c r="AW51" s="46" t="s">
        <v>1933</v>
      </c>
      <c r="AX51" s="52">
        <v>51.088820965359766</v>
      </c>
      <c r="AY51" s="52">
        <v>0.69774070702577218</v>
      </c>
      <c r="AZ51" s="52">
        <v>2.7812688153975498</v>
      </c>
      <c r="BA51" s="52">
        <v>4.4975610861532207</v>
      </c>
      <c r="BB51" s="52">
        <v>10.368356713364202</v>
      </c>
      <c r="BC51" s="52">
        <v>2.2929137927600212</v>
      </c>
      <c r="BD51" s="52">
        <v>7.5517605024412457</v>
      </c>
      <c r="BE51" s="52">
        <v>5.2172905210435632</v>
      </c>
      <c r="BF51" s="52">
        <v>6.8810821736772212</v>
      </c>
      <c r="BG51" s="52">
        <v>7.8675728685432862</v>
      </c>
      <c r="BH51" s="52">
        <v>2.9331394433186602</v>
      </c>
      <c r="BI51" s="52">
        <v>15.939359752401229</v>
      </c>
      <c r="BJ51" s="52">
        <v>2.8875699477089989</v>
      </c>
      <c r="BK51" s="52">
        <v>3.6324667718952464</v>
      </c>
      <c r="BL51" s="52">
        <v>9.419323032736898</v>
      </c>
      <c r="BM51" s="52">
        <v>2.6300008869868412</v>
      </c>
      <c r="BN51" s="52">
        <v>15.377777182271764</v>
      </c>
      <c r="BP51" s="52">
        <v>1.158995161824409</v>
      </c>
      <c r="BQ51" s="52">
        <v>0.65681474830114073</v>
      </c>
      <c r="BR51" s="52">
        <v>0.50218041353171783</v>
      </c>
      <c r="BS51" s="52">
        <v>1.1865660019459263</v>
      </c>
      <c r="BT51" s="52">
        <v>0.74850431664644046</v>
      </c>
      <c r="BU51" s="52">
        <v>0.43806168530136347</v>
      </c>
      <c r="BV51" s="52">
        <v>5.4297928215875739</v>
      </c>
      <c r="BW51" s="52">
        <v>1128.8450242088686</v>
      </c>
    </row>
    <row r="52" spans="1:75">
      <c r="A52" s="49">
        <v>30285</v>
      </c>
      <c r="B52" s="50">
        <v>50.021914135133073</v>
      </c>
      <c r="C52" s="51">
        <v>97.943066793680188</v>
      </c>
      <c r="D52" s="50">
        <v>48.334773697967954</v>
      </c>
      <c r="E52" s="52">
        <v>6799.4464519957701</v>
      </c>
      <c r="F52" s="52">
        <v>91.527058498223781</v>
      </c>
      <c r="G52" s="52">
        <v>147.83052547224216</v>
      </c>
      <c r="H52" s="52">
        <v>462.03013631096889</v>
      </c>
      <c r="I52" s="52">
        <v>761.90649555199775</v>
      </c>
      <c r="J52" s="52">
        <v>101.55864945724218</v>
      </c>
      <c r="K52" s="52">
        <v>118.968875632308</v>
      </c>
      <c r="L52" s="52">
        <v>221.66253127919143</v>
      </c>
      <c r="M52" s="52">
        <v>38.924941898670298</v>
      </c>
      <c r="N52" s="52">
        <v>223.98522540711372</v>
      </c>
      <c r="O52" s="52">
        <v>43.7981275520319</v>
      </c>
      <c r="P52" s="52">
        <v>159.47489928801951</v>
      </c>
      <c r="Q52" s="52">
        <v>139.21786871469473</v>
      </c>
      <c r="R52" s="52">
        <v>48.440913105010985</v>
      </c>
      <c r="S52" s="52">
        <v>201.05358428426163</v>
      </c>
      <c r="T52" s="52">
        <v>184.63585964472344</v>
      </c>
      <c r="U52" s="52">
        <v>281.56734549846345</v>
      </c>
      <c r="V52" s="52">
        <v>331.79375815275512</v>
      </c>
      <c r="W52" s="52">
        <v>211.65560291210033</v>
      </c>
      <c r="X52" s="52">
        <v>629.31865108346688</v>
      </c>
      <c r="Y52" s="52">
        <v>1346.8946285743732</v>
      </c>
      <c r="Z52" s="52">
        <v>293.80466676441523</v>
      </c>
      <c r="AA52" s="52">
        <v>614.00205303226642</v>
      </c>
      <c r="AB52" s="52">
        <v>213.72219212342122</v>
      </c>
      <c r="AC52" s="52">
        <v>34184.539735809965</v>
      </c>
      <c r="AD52" s="52">
        <v>21040.353448720525</v>
      </c>
      <c r="AE52" s="52">
        <v>24840.890142822267</v>
      </c>
      <c r="AF52" s="52">
        <v>2854.2406516730784</v>
      </c>
      <c r="AG52" s="52">
        <v>5906.2480657299357</v>
      </c>
      <c r="AH52" s="52">
        <v>5164.6410950819654</v>
      </c>
      <c r="AI52" s="52">
        <v>22158.425024636588</v>
      </c>
      <c r="AJ52" s="52">
        <v>25340.071486552555</v>
      </c>
      <c r="AK52" s="52">
        <v>88.787584465680027</v>
      </c>
      <c r="AL52" s="52">
        <v>1.0678977281902917</v>
      </c>
      <c r="AM52" s="52">
        <v>3.9405288726712269</v>
      </c>
      <c r="AN52" s="52">
        <v>21.742394779001675</v>
      </c>
      <c r="AO52" s="52">
        <v>16.733968178617456</v>
      </c>
      <c r="AP52" s="46" t="s">
        <v>1933</v>
      </c>
      <c r="AQ52" s="46" t="s">
        <v>1933</v>
      </c>
      <c r="AR52" s="46" t="s">
        <v>1933</v>
      </c>
      <c r="AS52" s="46" t="s">
        <v>1933</v>
      </c>
      <c r="AT52" s="46" t="s">
        <v>1933</v>
      </c>
      <c r="AU52" s="46" t="s">
        <v>1933</v>
      </c>
      <c r="AV52" s="46" t="s">
        <v>1933</v>
      </c>
      <c r="AW52" s="46" t="s">
        <v>1933</v>
      </c>
      <c r="AX52" s="52">
        <v>51.070090746739879</v>
      </c>
      <c r="AY52" s="52">
        <v>0.69830214139154423</v>
      </c>
      <c r="AZ52" s="52">
        <v>2.7707866294144576</v>
      </c>
      <c r="BA52" s="52">
        <v>4.4846543117503943</v>
      </c>
      <c r="BB52" s="52">
        <v>10.363123128159593</v>
      </c>
      <c r="BC52" s="52">
        <v>2.2821175687015058</v>
      </c>
      <c r="BD52" s="52">
        <v>7.5612647357319167</v>
      </c>
      <c r="BE52" s="52">
        <v>5.2220730748415614</v>
      </c>
      <c r="BF52" s="52">
        <v>6.8831562613680335</v>
      </c>
      <c r="BG52" s="52">
        <v>7.8677768715075214</v>
      </c>
      <c r="BH52" s="52">
        <v>2.9366786420539333</v>
      </c>
      <c r="BI52" s="52">
        <v>15.975098940248911</v>
      </c>
      <c r="BJ52" s="52">
        <v>2.892664477500754</v>
      </c>
      <c r="BK52" s="52">
        <v>3.6413975545966726</v>
      </c>
      <c r="BL52" s="52">
        <v>9.4410369078279466</v>
      </c>
      <c r="BM52" s="52">
        <v>2.6316573342733438</v>
      </c>
      <c r="BN52" s="52">
        <v>15.371967514976859</v>
      </c>
      <c r="BP52" s="52">
        <v>1.2484307831153274</v>
      </c>
      <c r="BQ52" s="52">
        <v>0.72242223466358457</v>
      </c>
      <c r="BR52" s="52">
        <v>0.52600854841293765</v>
      </c>
      <c r="BS52" s="52">
        <v>1.2609813431277872</v>
      </c>
      <c r="BT52" s="52">
        <v>0.81666507783035436</v>
      </c>
      <c r="BU52" s="52">
        <v>0.44431626525086659</v>
      </c>
      <c r="BV52" s="52">
        <v>5.5469127255879966</v>
      </c>
      <c r="BW52" s="52">
        <v>1138.5314236978691</v>
      </c>
    </row>
    <row r="53" spans="1:75">
      <c r="A53" s="49">
        <v>30316</v>
      </c>
      <c r="B53" s="50">
        <v>50.159439020482225</v>
      </c>
      <c r="C53" s="51">
        <v>97.846129157129795</v>
      </c>
      <c r="D53" s="50">
        <v>48.474372697603556</v>
      </c>
      <c r="E53" s="52">
        <v>6818.8965033561954</v>
      </c>
      <c r="F53" s="52">
        <v>87.778380277773152</v>
      </c>
      <c r="G53" s="52">
        <v>147.23961932299613</v>
      </c>
      <c r="H53" s="52">
        <v>466.55583921644177</v>
      </c>
      <c r="I53" s="52">
        <v>769.50157864528501</v>
      </c>
      <c r="J53" s="52">
        <v>100.63146311943532</v>
      </c>
      <c r="K53" s="52">
        <v>119.47508561645913</v>
      </c>
      <c r="L53" s="52">
        <v>227.57672209277629</v>
      </c>
      <c r="M53" s="52">
        <v>39.35788458081187</v>
      </c>
      <c r="N53" s="52">
        <v>224.26702258880852</v>
      </c>
      <c r="O53" s="52">
        <v>44.109967827335502</v>
      </c>
      <c r="P53" s="52">
        <v>160.22426695484319</v>
      </c>
      <c r="Q53" s="52">
        <v>140.64641999644547</v>
      </c>
      <c r="R53" s="52">
        <v>48.506651057351021</v>
      </c>
      <c r="S53" s="52">
        <v>202.94047221590225</v>
      </c>
      <c r="T53" s="52">
        <v>184.67495992341108</v>
      </c>
      <c r="U53" s="52">
        <v>282.44150024330651</v>
      </c>
      <c r="V53" s="52">
        <v>334.29143156199115</v>
      </c>
      <c r="W53" s="52">
        <v>212.29800827445223</v>
      </c>
      <c r="X53" s="52">
        <v>630.90581897518507</v>
      </c>
      <c r="Y53" s="52">
        <v>1348.3588064426497</v>
      </c>
      <c r="Z53" s="52">
        <v>295.65404614368305</v>
      </c>
      <c r="AA53" s="52">
        <v>617.07481653298316</v>
      </c>
      <c r="AB53" s="52">
        <v>214.71396374622512</v>
      </c>
      <c r="AC53" s="52">
        <v>34318.540244810043</v>
      </c>
      <c r="AD53" s="52">
        <v>21089.499166949623</v>
      </c>
      <c r="AE53" s="52">
        <v>24930.829214072997</v>
      </c>
      <c r="AF53" s="52">
        <v>2866.379902935797</v>
      </c>
      <c r="AG53" s="52">
        <v>5914.4536773312475</v>
      </c>
      <c r="AH53" s="52">
        <v>5180.621088350973</v>
      </c>
      <c r="AI53" s="52">
        <v>22211.313385932677</v>
      </c>
      <c r="AJ53" s="52">
        <v>25357.392466329758</v>
      </c>
      <c r="AK53" s="52">
        <v>88.767200689101898</v>
      </c>
      <c r="AL53" s="52">
        <v>1.0469837969679745</v>
      </c>
      <c r="AM53" s="52">
        <v>3.9563202516686533</v>
      </c>
      <c r="AN53" s="52">
        <v>21.679844543818504</v>
      </c>
      <c r="AO53" s="52">
        <v>16.676540495046684</v>
      </c>
      <c r="AP53" s="46" t="s">
        <v>1933</v>
      </c>
      <c r="AQ53" s="46" t="s">
        <v>1933</v>
      </c>
      <c r="AR53" s="46" t="s">
        <v>1933</v>
      </c>
      <c r="AS53" s="46" t="s">
        <v>1933</v>
      </c>
      <c r="AT53" s="46" t="s">
        <v>1933</v>
      </c>
      <c r="AU53" s="46" t="s">
        <v>1933</v>
      </c>
      <c r="AV53" s="46" t="s">
        <v>1933</v>
      </c>
      <c r="AW53" s="46" t="s">
        <v>1933</v>
      </c>
      <c r="AX53" s="52">
        <v>51.087693365981742</v>
      </c>
      <c r="AY53" s="52">
        <v>0.69915399485304786</v>
      </c>
      <c r="AZ53" s="52">
        <v>2.7557935862465865</v>
      </c>
      <c r="BA53" s="52">
        <v>4.4737626982011625</v>
      </c>
      <c r="BB53" s="52">
        <v>10.38195853926722</v>
      </c>
      <c r="BC53" s="52">
        <v>2.2650369472441172</v>
      </c>
      <c r="BD53" s="52">
        <v>7.5729510435729379</v>
      </c>
      <c r="BE53" s="52">
        <v>5.2305957506666143</v>
      </c>
      <c r="BF53" s="52">
        <v>6.8946590786799788</v>
      </c>
      <c r="BG53" s="52">
        <v>7.872600051446728</v>
      </c>
      <c r="BH53" s="52">
        <v>2.9411715482354106</v>
      </c>
      <c r="BI53" s="52">
        <v>15.999662779016241</v>
      </c>
      <c r="BJ53" s="52">
        <v>2.9017224933110897</v>
      </c>
      <c r="BK53" s="52">
        <v>3.6471700032369325</v>
      </c>
      <c r="BL53" s="52">
        <v>9.4507702822241217</v>
      </c>
      <c r="BM53" s="52">
        <v>2.6337767068309343</v>
      </c>
      <c r="BN53" s="52">
        <v>15.368232749342438</v>
      </c>
      <c r="BP53" s="52">
        <v>1.3217492416095469</v>
      </c>
      <c r="BQ53" s="52">
        <v>0.76995943314696269</v>
      </c>
      <c r="BR53" s="52">
        <v>0.55178980843394976</v>
      </c>
      <c r="BS53" s="52">
        <v>1.3997531283887164</v>
      </c>
      <c r="BT53" s="52">
        <v>0.89868001663877117</v>
      </c>
      <c r="BU53" s="52">
        <v>0.50107311150960387</v>
      </c>
      <c r="BV53" s="52">
        <v>5.6268804105235297</v>
      </c>
      <c r="BW53" s="52">
        <v>1139.9347109237026</v>
      </c>
    </row>
    <row r="54" spans="1:75">
      <c r="A54" s="49">
        <v>30347</v>
      </c>
      <c r="B54" s="50">
        <v>50.289547743869107</v>
      </c>
      <c r="C54" s="51">
        <v>97.813495473275267</v>
      </c>
      <c r="D54" s="50">
        <v>48.614888914139762</v>
      </c>
      <c r="E54" s="52">
        <v>6848.9430646742539</v>
      </c>
      <c r="F54" s="52">
        <v>84.05061047991002</v>
      </c>
      <c r="G54" s="52">
        <v>146.74408216164974</v>
      </c>
      <c r="H54" s="52">
        <v>471.98171795909144</v>
      </c>
      <c r="I54" s="52">
        <v>779.84277191155797</v>
      </c>
      <c r="J54" s="52">
        <v>99.800130053361386</v>
      </c>
      <c r="K54" s="52">
        <v>120.11317786464896</v>
      </c>
      <c r="L54" s="52">
        <v>233.69343435408308</v>
      </c>
      <c r="M54" s="52">
        <v>39.806049459344415</v>
      </c>
      <c r="N54" s="52">
        <v>225.03295726036171</v>
      </c>
      <c r="O54" s="52">
        <v>44.469242476550733</v>
      </c>
      <c r="P54" s="52">
        <v>161.01270502929165</v>
      </c>
      <c r="Q54" s="52">
        <v>142.26177522892061</v>
      </c>
      <c r="R54" s="52">
        <v>48.787315724357484</v>
      </c>
      <c r="S54" s="52">
        <v>204.9700803484302</v>
      </c>
      <c r="T54" s="52">
        <v>184.92765238343722</v>
      </c>
      <c r="U54" s="52">
        <v>283.90804623977107</v>
      </c>
      <c r="V54" s="52">
        <v>337.69134746597808</v>
      </c>
      <c r="W54" s="52">
        <v>213.75932701489316</v>
      </c>
      <c r="X54" s="52">
        <v>633.76148875471165</v>
      </c>
      <c r="Y54" s="52">
        <v>1353.3117808500726</v>
      </c>
      <c r="Z54" s="52">
        <v>298.2176852019864</v>
      </c>
      <c r="AA54" s="52">
        <v>621.43673040803651</v>
      </c>
      <c r="AB54" s="52">
        <v>216.07751825318866</v>
      </c>
      <c r="AC54" s="52">
        <v>34456.472074324083</v>
      </c>
      <c r="AD54" s="52">
        <v>21141.04736859808</v>
      </c>
      <c r="AE54" s="52">
        <v>25022.300009965897</v>
      </c>
      <c r="AF54" s="52">
        <v>2878.565657619507</v>
      </c>
      <c r="AG54" s="52">
        <v>5922.5659486093828</v>
      </c>
      <c r="AH54" s="52">
        <v>5201.0500496433624</v>
      </c>
      <c r="AI54" s="52">
        <v>22284.002097283639</v>
      </c>
      <c r="AJ54" s="52">
        <v>25375.198537211265</v>
      </c>
      <c r="AK54" s="52">
        <v>88.840263585590066</v>
      </c>
      <c r="AL54" s="52">
        <v>1.0264505157397399</v>
      </c>
      <c r="AM54" s="52">
        <v>3.9747177779434191</v>
      </c>
      <c r="AN54" s="52">
        <v>21.673742103961207</v>
      </c>
      <c r="AO54" s="52">
        <v>16.672573810263025</v>
      </c>
      <c r="AP54" s="46" t="s">
        <v>1933</v>
      </c>
      <c r="AQ54" s="46" t="s">
        <v>1933</v>
      </c>
      <c r="AR54" s="46" t="s">
        <v>1933</v>
      </c>
      <c r="AS54" s="46" t="s">
        <v>1933</v>
      </c>
      <c r="AT54" s="46" t="s">
        <v>1933</v>
      </c>
      <c r="AU54" s="46" t="s">
        <v>1933</v>
      </c>
      <c r="AV54" s="46" t="s">
        <v>1933</v>
      </c>
      <c r="AW54" s="46" t="s">
        <v>1933</v>
      </c>
      <c r="AX54" s="52">
        <v>51.155120697863879</v>
      </c>
      <c r="AY54" s="52">
        <v>0.70026671008764096</v>
      </c>
      <c r="AZ54" s="52">
        <v>2.740814681376158</v>
      </c>
      <c r="BA54" s="52">
        <v>4.4665289363493361</v>
      </c>
      <c r="BB54" s="52">
        <v>10.417065551264152</v>
      </c>
      <c r="BC54" s="52">
        <v>2.2535939687081883</v>
      </c>
      <c r="BD54" s="52">
        <v>7.5893499905078281</v>
      </c>
      <c r="BE54" s="52">
        <v>5.2422605736346375</v>
      </c>
      <c r="BF54" s="52">
        <v>6.9137666683583969</v>
      </c>
      <c r="BG54" s="52">
        <v>7.8840812408260161</v>
      </c>
      <c r="BH54" s="52">
        <v>2.9475714900012639</v>
      </c>
      <c r="BI54" s="52">
        <v>16.011400784050384</v>
      </c>
      <c r="BJ54" s="52">
        <v>2.9112477491820052</v>
      </c>
      <c r="BK54" s="52">
        <v>3.6498055072058171</v>
      </c>
      <c r="BL54" s="52">
        <v>9.4503475274935731</v>
      </c>
      <c r="BM54" s="52">
        <v>2.6362737359096728</v>
      </c>
      <c r="BN54" s="52">
        <v>15.379935782943521</v>
      </c>
      <c r="BP54" s="52">
        <v>1.3870381476853284</v>
      </c>
      <c r="BQ54" s="52">
        <v>0.8068840771297654</v>
      </c>
      <c r="BR54" s="52">
        <v>0.58015407055321588</v>
      </c>
      <c r="BS54" s="52">
        <v>1.5579119308461105</v>
      </c>
      <c r="BT54" s="52">
        <v>0.98059362040892728</v>
      </c>
      <c r="BU54" s="52">
        <v>0.57731831055735383</v>
      </c>
      <c r="BV54" s="52">
        <v>5.6654353331109784</v>
      </c>
      <c r="BW54" s="52">
        <v>1138.6400957472863</v>
      </c>
    </row>
    <row r="55" spans="1:75">
      <c r="A55" s="49">
        <v>30375</v>
      </c>
      <c r="B55" s="50">
        <v>50.400746876540197</v>
      </c>
      <c r="C55" s="51">
        <v>97.93183211556503</v>
      </c>
      <c r="D55" s="50">
        <v>48.738682604627684</v>
      </c>
      <c r="E55" s="52">
        <v>6888.4745255197795</v>
      </c>
      <c r="F55" s="52">
        <v>80.223816258017905</v>
      </c>
      <c r="G55" s="52">
        <v>146.68921130623494</v>
      </c>
      <c r="H55" s="52">
        <v>476.23052051633465</v>
      </c>
      <c r="I55" s="52">
        <v>791.64641979789099</v>
      </c>
      <c r="J55" s="52">
        <v>98.926748473030912</v>
      </c>
      <c r="K55" s="52">
        <v>120.6910111236388</v>
      </c>
      <c r="L55" s="52">
        <v>239.80309583273316</v>
      </c>
      <c r="M55" s="52">
        <v>40.231717979073956</v>
      </c>
      <c r="N55" s="52">
        <v>225.95740906348769</v>
      </c>
      <c r="O55" s="52">
        <v>44.809637320620304</v>
      </c>
      <c r="P55" s="52">
        <v>161.6989644696171</v>
      </c>
      <c r="Q55" s="52">
        <v>143.89156003752774</v>
      </c>
      <c r="R55" s="52">
        <v>49.115206600832089</v>
      </c>
      <c r="S55" s="52">
        <v>207.62832886091201</v>
      </c>
      <c r="T55" s="52">
        <v>185.23186467653224</v>
      </c>
      <c r="U55" s="52">
        <v>285.78655817562998</v>
      </c>
      <c r="V55" s="52">
        <v>341.18719247118446</v>
      </c>
      <c r="W55" s="52">
        <v>217.51964936631597</v>
      </c>
      <c r="X55" s="52">
        <v>637.5491856498827</v>
      </c>
      <c r="Y55" s="52">
        <v>1359.0823584102327</v>
      </c>
      <c r="Z55" s="52">
        <v>300.99614602878449</v>
      </c>
      <c r="AA55" s="52">
        <v>626.55560110068268</v>
      </c>
      <c r="AB55" s="52">
        <v>217.68753930976632</v>
      </c>
      <c r="AC55" s="52">
        <v>34604.025408574511</v>
      </c>
      <c r="AD55" s="52">
        <v>21192.624604804441</v>
      </c>
      <c r="AE55" s="52">
        <v>25106.462860720498</v>
      </c>
      <c r="AF55" s="52">
        <v>2891.5732724666595</v>
      </c>
      <c r="AG55" s="52">
        <v>5934.263470326151</v>
      </c>
      <c r="AH55" s="52">
        <v>5218.3027393817902</v>
      </c>
      <c r="AI55" s="52">
        <v>22344.04514190129</v>
      </c>
      <c r="AJ55" s="52">
        <v>25409.518610681807</v>
      </c>
      <c r="AK55" s="52">
        <v>88.980473767866243</v>
      </c>
      <c r="AL55" s="52">
        <v>1.009558971217692</v>
      </c>
      <c r="AM55" s="52">
        <v>3.9815546667668968</v>
      </c>
      <c r="AN55" s="52">
        <v>21.692476546558151</v>
      </c>
      <c r="AO55" s="52">
        <v>16.701362908422848</v>
      </c>
      <c r="AP55" s="46" t="s">
        <v>1933</v>
      </c>
      <c r="AQ55" s="46" t="s">
        <v>1933</v>
      </c>
      <c r="AR55" s="46" t="s">
        <v>1933</v>
      </c>
      <c r="AS55" s="46" t="s">
        <v>1933</v>
      </c>
      <c r="AT55" s="46" t="s">
        <v>1933</v>
      </c>
      <c r="AU55" s="46" t="s">
        <v>1933</v>
      </c>
      <c r="AV55" s="46" t="s">
        <v>1933</v>
      </c>
      <c r="AW55" s="46" t="s">
        <v>1933</v>
      </c>
      <c r="AX55" s="52">
        <v>51.275148229606984</v>
      </c>
      <c r="AY55" s="52">
        <v>0.70143394140879012</v>
      </c>
      <c r="AZ55" s="52">
        <v>2.7331679637692496</v>
      </c>
      <c r="BA55" s="52">
        <v>4.4650507256821061</v>
      </c>
      <c r="BB55" s="52">
        <v>10.452085671081607</v>
      </c>
      <c r="BC55" s="52">
        <v>2.2631857626672303</v>
      </c>
      <c r="BD55" s="52">
        <v>7.6115519011634332</v>
      </c>
      <c r="BE55" s="52">
        <v>5.2548013553958821</v>
      </c>
      <c r="BF55" s="52">
        <v>6.93510176113341</v>
      </c>
      <c r="BG55" s="52">
        <v>7.9027272201035101</v>
      </c>
      <c r="BH55" s="52">
        <v>2.9562582640813031</v>
      </c>
      <c r="BI55" s="52">
        <v>16.012848991734376</v>
      </c>
      <c r="BJ55" s="52">
        <v>2.9156017517338375</v>
      </c>
      <c r="BK55" s="52">
        <v>3.6505159756852663</v>
      </c>
      <c r="BL55" s="52">
        <v>9.4467312643287844</v>
      </c>
      <c r="BM55" s="52">
        <v>2.6386415276779513</v>
      </c>
      <c r="BN55" s="52">
        <v>15.42071433804397</v>
      </c>
      <c r="BP55" s="52">
        <v>1.4533915502002597</v>
      </c>
      <c r="BQ55" s="52">
        <v>0.84370310666937642</v>
      </c>
      <c r="BR55" s="52">
        <v>0.60968844352984364</v>
      </c>
      <c r="BS55" s="52">
        <v>1.6602664408772918</v>
      </c>
      <c r="BT55" s="52">
        <v>1.039174743246154</v>
      </c>
      <c r="BU55" s="52">
        <v>0.6210916976643992</v>
      </c>
      <c r="BV55" s="52">
        <v>5.6645904230286499</v>
      </c>
      <c r="BW55" s="52">
        <v>1142.7494223650012</v>
      </c>
    </row>
    <row r="56" spans="1:75">
      <c r="A56" s="49">
        <v>30406</v>
      </c>
      <c r="B56" s="50">
        <v>50.501067980943667</v>
      </c>
      <c r="C56" s="51">
        <v>98.248075519838636</v>
      </c>
      <c r="D56" s="50">
        <v>48.85178486287834</v>
      </c>
      <c r="E56" s="52">
        <v>6938.6592993120994</v>
      </c>
      <c r="F56" s="52">
        <v>75.961574111817285</v>
      </c>
      <c r="G56" s="52">
        <v>147.2821881646617</v>
      </c>
      <c r="H56" s="52">
        <v>478.60475681049206</v>
      </c>
      <c r="I56" s="52">
        <v>804.81801100728671</v>
      </c>
      <c r="J56" s="52">
        <v>97.883324529825444</v>
      </c>
      <c r="K56" s="52">
        <v>121.17018143661065</v>
      </c>
      <c r="L56" s="52">
        <v>246.28407959635143</v>
      </c>
      <c r="M56" s="52">
        <v>40.657598714943177</v>
      </c>
      <c r="N56" s="52">
        <v>226.88154372489436</v>
      </c>
      <c r="O56" s="52">
        <v>45.128685062868527</v>
      </c>
      <c r="P56" s="52">
        <v>162.30311079679296</v>
      </c>
      <c r="Q56" s="52">
        <v>145.56883955499413</v>
      </c>
      <c r="R56" s="52">
        <v>49.409013776048539</v>
      </c>
      <c r="S56" s="52">
        <v>211.37088387322072</v>
      </c>
      <c r="T56" s="52">
        <v>185.44831824886441</v>
      </c>
      <c r="U56" s="52">
        <v>288.06794038804009</v>
      </c>
      <c r="V56" s="52">
        <v>344.53394070764506</v>
      </c>
      <c r="W56" s="52">
        <v>224.05618563690973</v>
      </c>
      <c r="X56" s="52">
        <v>642.21077128037086</v>
      </c>
      <c r="Y56" s="52">
        <v>1364.3832048528318</v>
      </c>
      <c r="Z56" s="52">
        <v>303.85442694890565</v>
      </c>
      <c r="AA56" s="52">
        <v>632.41430872545072</v>
      </c>
      <c r="AB56" s="52">
        <v>219.56371707077355</v>
      </c>
      <c r="AC56" s="52">
        <v>34776.689176897846</v>
      </c>
      <c r="AD56" s="52">
        <v>21247.625595281923</v>
      </c>
      <c r="AE56" s="52">
        <v>25186.532484454492</v>
      </c>
      <c r="AF56" s="52">
        <v>2906.9781608004723</v>
      </c>
      <c r="AG56" s="52">
        <v>5952.0271422170827</v>
      </c>
      <c r="AH56" s="52">
        <v>5229.5145728972648</v>
      </c>
      <c r="AI56" s="52">
        <v>22377.828097312682</v>
      </c>
      <c r="AJ56" s="52">
        <v>25469.465185657624</v>
      </c>
      <c r="AK56" s="52">
        <v>89.174469785464382</v>
      </c>
      <c r="AL56" s="52">
        <v>0.99685105866932822</v>
      </c>
      <c r="AM56" s="52">
        <v>3.9712973613772662</v>
      </c>
      <c r="AN56" s="52">
        <v>21.715633918260856</v>
      </c>
      <c r="AO56" s="52">
        <v>16.747485497831217</v>
      </c>
      <c r="AP56" s="46" t="s">
        <v>1933</v>
      </c>
      <c r="AQ56" s="46" t="s">
        <v>1933</v>
      </c>
      <c r="AR56" s="46" t="s">
        <v>1933</v>
      </c>
      <c r="AS56" s="46" t="s">
        <v>1933</v>
      </c>
      <c r="AT56" s="46" t="s">
        <v>1933</v>
      </c>
      <c r="AU56" s="46" t="s">
        <v>1933</v>
      </c>
      <c r="AV56" s="46" t="s">
        <v>1933</v>
      </c>
      <c r="AW56" s="46" t="s">
        <v>1933</v>
      </c>
      <c r="AX56" s="52">
        <v>51.450874450105815</v>
      </c>
      <c r="AY56" s="52">
        <v>0.70240585896188412</v>
      </c>
      <c r="AZ56" s="52">
        <v>2.7363561900574789</v>
      </c>
      <c r="BA56" s="52">
        <v>4.4700058921120096</v>
      </c>
      <c r="BB56" s="52">
        <v>10.479889326308284</v>
      </c>
      <c r="BC56" s="52">
        <v>2.2973995361356967</v>
      </c>
      <c r="BD56" s="52">
        <v>7.6418289373959265</v>
      </c>
      <c r="BE56" s="52">
        <v>5.2679188472797129</v>
      </c>
      <c r="BF56" s="52">
        <v>6.9571091603607904</v>
      </c>
      <c r="BG56" s="52">
        <v>7.9299070764813688</v>
      </c>
      <c r="BH56" s="52">
        <v>2.9680662069830204</v>
      </c>
      <c r="BI56" s="52">
        <v>16.007961416977547</v>
      </c>
      <c r="BJ56" s="52">
        <v>2.912402281537652</v>
      </c>
      <c r="BK56" s="52">
        <v>3.6506961921902161</v>
      </c>
      <c r="BL56" s="52">
        <v>9.4448629434524669</v>
      </c>
      <c r="BM56" s="52">
        <v>2.6407813674457197</v>
      </c>
      <c r="BN56" s="52">
        <v>15.495225459817917</v>
      </c>
      <c r="BP56" s="52">
        <v>1.5311888392353732</v>
      </c>
      <c r="BQ56" s="52">
        <v>0.88912602005556463</v>
      </c>
      <c r="BR56" s="52">
        <v>0.64206281916760355</v>
      </c>
      <c r="BS56" s="52">
        <v>1.6757183805588753</v>
      </c>
      <c r="BT56" s="52">
        <v>1.0672485469389827</v>
      </c>
      <c r="BU56" s="52">
        <v>0.60846983334950866</v>
      </c>
      <c r="BV56" s="52">
        <v>5.6346961957132145</v>
      </c>
      <c r="BW56" s="52">
        <v>1157.0648110701193</v>
      </c>
    </row>
    <row r="57" spans="1:75">
      <c r="A57" s="49">
        <v>30436</v>
      </c>
      <c r="B57" s="50">
        <v>50.61237881214668</v>
      </c>
      <c r="C57" s="51">
        <v>98.700425094614431</v>
      </c>
      <c r="D57" s="50">
        <v>48.982178952669102</v>
      </c>
      <c r="E57" s="52">
        <v>6995.9095141092939</v>
      </c>
      <c r="F57" s="52">
        <v>71.593071576937419</v>
      </c>
      <c r="G57" s="52">
        <v>148.50322632297562</v>
      </c>
      <c r="H57" s="52">
        <v>480.49457096404706</v>
      </c>
      <c r="I57" s="52">
        <v>818.88358095316221</v>
      </c>
      <c r="J57" s="52">
        <v>96.855148032967307</v>
      </c>
      <c r="K57" s="52">
        <v>121.73508111841123</v>
      </c>
      <c r="L57" s="52">
        <v>253.09967603764574</v>
      </c>
      <c r="M57" s="52">
        <v>41.128409415453888</v>
      </c>
      <c r="N57" s="52">
        <v>227.82223702277696</v>
      </c>
      <c r="O57" s="52">
        <v>45.483917281062652</v>
      </c>
      <c r="P57" s="52">
        <v>163.0485984060409</v>
      </c>
      <c r="Q57" s="52">
        <v>147.35310960393423</v>
      </c>
      <c r="R57" s="52">
        <v>49.723549419641493</v>
      </c>
      <c r="S57" s="52">
        <v>215.85519076229539</v>
      </c>
      <c r="T57" s="52">
        <v>185.3804510409517</v>
      </c>
      <c r="U57" s="52">
        <v>290.68319912513255</v>
      </c>
      <c r="V57" s="52">
        <v>347.86185925409274</v>
      </c>
      <c r="W57" s="52">
        <v>230.21489672698081</v>
      </c>
      <c r="X57" s="52">
        <v>647.38778249990037</v>
      </c>
      <c r="Y57" s="52">
        <v>1369.9378688064094</v>
      </c>
      <c r="Z57" s="52">
        <v>306.76312206763151</v>
      </c>
      <c r="AA57" s="52">
        <v>638.87183697154205</v>
      </c>
      <c r="AB57" s="52">
        <v>221.64288133395991</v>
      </c>
      <c r="AC57" s="52">
        <v>34970.884505017595</v>
      </c>
      <c r="AD57" s="52">
        <v>21308.461265166228</v>
      </c>
      <c r="AE57" s="52">
        <v>25269.415529870988</v>
      </c>
      <c r="AF57" s="52">
        <v>2924.5181591908135</v>
      </c>
      <c r="AG57" s="52">
        <v>5971.9497383435564</v>
      </c>
      <c r="AH57" s="52">
        <v>5238.259441041946</v>
      </c>
      <c r="AI57" s="52">
        <v>22399.745957247414</v>
      </c>
      <c r="AJ57" s="52">
        <v>25537.273575464886</v>
      </c>
      <c r="AK57" s="52">
        <v>89.412843816851577</v>
      </c>
      <c r="AL57" s="52">
        <v>0.98809232567048944</v>
      </c>
      <c r="AM57" s="52">
        <v>3.9572862970332303</v>
      </c>
      <c r="AN57" s="52">
        <v>21.752622593007981</v>
      </c>
      <c r="AO57" s="52">
        <v>16.807243969702782</v>
      </c>
      <c r="AP57" s="46" t="s">
        <v>1933</v>
      </c>
      <c r="AQ57" s="46" t="s">
        <v>1933</v>
      </c>
      <c r="AR57" s="46" t="s">
        <v>1933</v>
      </c>
      <c r="AS57" s="46" t="s">
        <v>1933</v>
      </c>
      <c r="AT57" s="46" t="s">
        <v>1933</v>
      </c>
      <c r="AU57" s="46" t="s">
        <v>1933</v>
      </c>
      <c r="AV57" s="46" t="s">
        <v>1933</v>
      </c>
      <c r="AW57" s="46" t="s">
        <v>1933</v>
      </c>
      <c r="AX57" s="52">
        <v>51.658114113037783</v>
      </c>
      <c r="AY57" s="52">
        <v>0.70233895146811842</v>
      </c>
      <c r="AZ57" s="52">
        <v>2.7480776703290757</v>
      </c>
      <c r="BA57" s="52">
        <v>4.4801678709763415</v>
      </c>
      <c r="BB57" s="52">
        <v>10.50671350962172</v>
      </c>
      <c r="BC57" s="52">
        <v>2.3276875895758469</v>
      </c>
      <c r="BD57" s="52">
        <v>7.6799671934762346</v>
      </c>
      <c r="BE57" s="52">
        <v>5.2827928563269477</v>
      </c>
      <c r="BF57" s="52">
        <v>6.9821883199736474</v>
      </c>
      <c r="BG57" s="52">
        <v>7.9650718284460407</v>
      </c>
      <c r="BH57" s="52">
        <v>2.982826876962402</v>
      </c>
      <c r="BI57" s="52">
        <v>16.002107110340148</v>
      </c>
      <c r="BJ57" s="52">
        <v>2.9054610115165511</v>
      </c>
      <c r="BK57" s="52">
        <v>3.6517209781411415</v>
      </c>
      <c r="BL57" s="52">
        <v>9.4449251207387235</v>
      </c>
      <c r="BM57" s="52">
        <v>2.642893616111087</v>
      </c>
      <c r="BN57" s="52">
        <v>15.575552273665865</v>
      </c>
      <c r="BP57" s="52">
        <v>1.6125303801692401</v>
      </c>
      <c r="BQ57" s="52">
        <v>0.93455208083614705</v>
      </c>
      <c r="BR57" s="52">
        <v>0.67797829931854114</v>
      </c>
      <c r="BS57" s="52">
        <v>1.6453499827533959</v>
      </c>
      <c r="BT57" s="52">
        <v>1.0759736521790424</v>
      </c>
      <c r="BU57" s="52">
        <v>0.5693763302328686</v>
      </c>
      <c r="BV57" s="52">
        <v>5.6019218365351362</v>
      </c>
      <c r="BW57" s="52">
        <v>1177.4957682748636</v>
      </c>
    </row>
    <row r="58" spans="1:75">
      <c r="A58" s="49">
        <v>30467</v>
      </c>
      <c r="B58" s="50">
        <v>50.756413119334368</v>
      </c>
      <c r="C58" s="51">
        <v>99.160704720645185</v>
      </c>
      <c r="D58" s="50">
        <v>49.159916583208307</v>
      </c>
      <c r="E58" s="52">
        <v>7051.2573131745858</v>
      </c>
      <c r="F58" s="52">
        <v>67.978582137644068</v>
      </c>
      <c r="G58" s="52">
        <v>150.19899284486817</v>
      </c>
      <c r="H58" s="52">
        <v>483.97052698433697</v>
      </c>
      <c r="I58" s="52">
        <v>832.31451476124516</v>
      </c>
      <c r="J58" s="52">
        <v>96.215679978271154</v>
      </c>
      <c r="K58" s="52">
        <v>122.62768569244484</v>
      </c>
      <c r="L58" s="52">
        <v>259.64228015292002</v>
      </c>
      <c r="M58" s="52">
        <v>41.671549348080823</v>
      </c>
      <c r="N58" s="52">
        <v>228.79332004030115</v>
      </c>
      <c r="O58" s="52">
        <v>45.936414891866136</v>
      </c>
      <c r="P58" s="52">
        <v>164.2043621738276</v>
      </c>
      <c r="Q58" s="52">
        <v>149.20582270627324</v>
      </c>
      <c r="R58" s="52">
        <v>50.143622902131852</v>
      </c>
      <c r="S58" s="52">
        <v>220.17798672025557</v>
      </c>
      <c r="T58" s="52">
        <v>184.78954325904019</v>
      </c>
      <c r="U58" s="52">
        <v>293.37926757629896</v>
      </c>
      <c r="V58" s="52">
        <v>351.22016193787942</v>
      </c>
      <c r="W58" s="52">
        <v>230.93498217596883</v>
      </c>
      <c r="X58" s="52">
        <v>652.26879131701969</v>
      </c>
      <c r="Y58" s="52">
        <v>1376.8465760842853</v>
      </c>
      <c r="Z58" s="52">
        <v>309.53694938228119</v>
      </c>
      <c r="AA58" s="52">
        <v>645.33530835310114</v>
      </c>
      <c r="AB58" s="52">
        <v>223.70066030389975</v>
      </c>
      <c r="AC58" s="52">
        <v>35164.685560011094</v>
      </c>
      <c r="AD58" s="52">
        <v>21373.751398165379</v>
      </c>
      <c r="AE58" s="52">
        <v>25358.67090345102</v>
      </c>
      <c r="AF58" s="52">
        <v>2942.2495775953416</v>
      </c>
      <c r="AG58" s="52">
        <v>5986.4517033792308</v>
      </c>
      <c r="AH58" s="52">
        <v>5249.925710661757</v>
      </c>
      <c r="AI58" s="52">
        <v>22432.972953204186</v>
      </c>
      <c r="AJ58" s="52">
        <v>25580.587628702964</v>
      </c>
      <c r="AK58" s="52">
        <v>89.672616071578474</v>
      </c>
      <c r="AL58" s="52">
        <v>0.98347511176665825</v>
      </c>
      <c r="AM58" s="52">
        <v>3.9611320930322811</v>
      </c>
      <c r="AN58" s="52">
        <v>21.821566591970623</v>
      </c>
      <c r="AO58" s="52">
        <v>16.876959386848725</v>
      </c>
      <c r="AP58" s="46" t="s">
        <v>1933</v>
      </c>
      <c r="AQ58" s="46" t="s">
        <v>1933</v>
      </c>
      <c r="AR58" s="46" t="s">
        <v>1933</v>
      </c>
      <c r="AS58" s="46" t="s">
        <v>1933</v>
      </c>
      <c r="AT58" s="46" t="s">
        <v>1933</v>
      </c>
      <c r="AU58" s="46" t="s">
        <v>1933</v>
      </c>
      <c r="AV58" s="46" t="s">
        <v>1933</v>
      </c>
      <c r="AW58" s="46" t="s">
        <v>1933</v>
      </c>
      <c r="AX58" s="52">
        <v>51.84904450610761</v>
      </c>
      <c r="AY58" s="52">
        <v>0.70008441373553776</v>
      </c>
      <c r="AZ58" s="52">
        <v>2.7634342476058888</v>
      </c>
      <c r="BA58" s="52">
        <v>4.4930852731349953</v>
      </c>
      <c r="BB58" s="52">
        <v>10.541996182558398</v>
      </c>
      <c r="BC58" s="52">
        <v>2.3101317972665831</v>
      </c>
      <c r="BD58" s="52">
        <v>7.7227131414542631</v>
      </c>
      <c r="BE58" s="52">
        <v>5.3002983700829525</v>
      </c>
      <c r="BF58" s="52">
        <v>7.0127435006321441</v>
      </c>
      <c r="BG58" s="52">
        <v>8.0049809367365903</v>
      </c>
      <c r="BH58" s="52">
        <v>2.9991706413584911</v>
      </c>
      <c r="BI58" s="52">
        <v>16.002004973289946</v>
      </c>
      <c r="BJ58" s="52">
        <v>2.9013132849227516</v>
      </c>
      <c r="BK58" s="52">
        <v>3.6550594741129316</v>
      </c>
      <c r="BL58" s="52">
        <v>9.4456322139031403</v>
      </c>
      <c r="BM58" s="52">
        <v>2.6451589818659835</v>
      </c>
      <c r="BN58" s="52">
        <v>15.615411104093637</v>
      </c>
      <c r="BP58" s="52">
        <v>1.6775990969749288</v>
      </c>
      <c r="BQ58" s="52">
        <v>0.9619392861514503</v>
      </c>
      <c r="BR58" s="52">
        <v>0.71565981078968055</v>
      </c>
      <c r="BS58" s="52">
        <v>1.6382348295601625</v>
      </c>
      <c r="BT58" s="52">
        <v>1.0823554382283962</v>
      </c>
      <c r="BU58" s="52">
        <v>0.55587939117404239</v>
      </c>
      <c r="BV58" s="52">
        <v>5.6022244285071086</v>
      </c>
      <c r="BW58" s="52">
        <v>1195.5336610819063</v>
      </c>
    </row>
    <row r="59" spans="1:75">
      <c r="A59" s="49">
        <v>30497</v>
      </c>
      <c r="B59" s="50">
        <v>50.944694297636552</v>
      </c>
      <c r="C59" s="51">
        <v>99.537957806264359</v>
      </c>
      <c r="D59" s="50">
        <v>49.398573911314209</v>
      </c>
      <c r="E59" s="52">
        <v>7099.7033287684126</v>
      </c>
      <c r="F59" s="52">
        <v>65.701968009529324</v>
      </c>
      <c r="G59" s="52">
        <v>152.20791229375754</v>
      </c>
      <c r="H59" s="52">
        <v>490.3510436448579</v>
      </c>
      <c r="I59" s="52">
        <v>844.25705602573578</v>
      </c>
      <c r="J59" s="52">
        <v>96.195810671482462</v>
      </c>
      <c r="K59" s="52">
        <v>123.99957428717752</v>
      </c>
      <c r="L59" s="52">
        <v>265.47782205884192</v>
      </c>
      <c r="M59" s="52">
        <v>42.301727665541691</v>
      </c>
      <c r="N59" s="52">
        <v>229.72765120840631</v>
      </c>
      <c r="O59" s="52">
        <v>46.523248778018754</v>
      </c>
      <c r="P59" s="52">
        <v>165.9319605885384</v>
      </c>
      <c r="Q59" s="52">
        <v>151.07332825210565</v>
      </c>
      <c r="R59" s="52">
        <v>50.719338023662566</v>
      </c>
      <c r="S59" s="52">
        <v>223.69538024816964</v>
      </c>
      <c r="T59" s="52">
        <v>183.70888445496868</v>
      </c>
      <c r="U59" s="52">
        <v>296.05942462345121</v>
      </c>
      <c r="V59" s="52">
        <v>354.72939177814891</v>
      </c>
      <c r="W59" s="52">
        <v>223.86540458388626</v>
      </c>
      <c r="X59" s="52">
        <v>656.36088626030835</v>
      </c>
      <c r="Y59" s="52">
        <v>1386.0019472808733</v>
      </c>
      <c r="Z59" s="52">
        <v>312.10164126777988</v>
      </c>
      <c r="AA59" s="52">
        <v>651.57834721407858</v>
      </c>
      <c r="AB59" s="52">
        <v>225.62053733466698</v>
      </c>
      <c r="AC59" s="52">
        <v>35349.964546012881</v>
      </c>
      <c r="AD59" s="52">
        <v>21444.832104430596</v>
      </c>
      <c r="AE59" s="52">
        <v>25459.168081349133</v>
      </c>
      <c r="AF59" s="52">
        <v>2959.4484106341997</v>
      </c>
      <c r="AG59" s="52">
        <v>5992.4178874651589</v>
      </c>
      <c r="AH59" s="52">
        <v>5269.0154246230923</v>
      </c>
      <c r="AI59" s="52">
        <v>22496.61532444954</v>
      </c>
      <c r="AJ59" s="52">
        <v>25585.846302922568</v>
      </c>
      <c r="AK59" s="52">
        <v>89.943664020361993</v>
      </c>
      <c r="AL59" s="52">
        <v>0.98247228105707718</v>
      </c>
      <c r="AM59" s="52">
        <v>3.9959216507772606</v>
      </c>
      <c r="AN59" s="52">
        <v>21.933280817543466</v>
      </c>
      <c r="AO59" s="52">
        <v>16.954886886128225</v>
      </c>
      <c r="AP59" s="46" t="s">
        <v>1933</v>
      </c>
      <c r="AQ59" s="46" t="s">
        <v>1933</v>
      </c>
      <c r="AR59" s="46" t="s">
        <v>1933</v>
      </c>
      <c r="AS59" s="46" t="s">
        <v>1933</v>
      </c>
      <c r="AT59" s="46" t="s">
        <v>1933</v>
      </c>
      <c r="AU59" s="46" t="s">
        <v>1933</v>
      </c>
      <c r="AV59" s="46" t="s">
        <v>1933</v>
      </c>
      <c r="AW59" s="46" t="s">
        <v>1933</v>
      </c>
      <c r="AX59" s="52">
        <v>51.99939545194308</v>
      </c>
      <c r="AY59" s="52">
        <v>0.69545048767661988</v>
      </c>
      <c r="AZ59" s="52">
        <v>2.7779791627000425</v>
      </c>
      <c r="BA59" s="52">
        <v>4.5068562356444692</v>
      </c>
      <c r="BB59" s="52">
        <v>10.592052657498668</v>
      </c>
      <c r="BC59" s="52">
        <v>2.2254428883393604</v>
      </c>
      <c r="BD59" s="52">
        <v>7.7673403381835673</v>
      </c>
      <c r="BE59" s="52">
        <v>5.3209432723543921</v>
      </c>
      <c r="BF59" s="52">
        <v>7.0501433960782984</v>
      </c>
      <c r="BG59" s="52">
        <v>8.0469700925129768</v>
      </c>
      <c r="BH59" s="52">
        <v>3.0160079047161465</v>
      </c>
      <c r="BI59" s="52">
        <v>16.010987750565011</v>
      </c>
      <c r="BJ59" s="52">
        <v>2.90430414940541</v>
      </c>
      <c r="BK59" s="52">
        <v>3.6612508986106453</v>
      </c>
      <c r="BL59" s="52">
        <v>9.445432702688656</v>
      </c>
      <c r="BM59" s="52">
        <v>2.6477781365512896</v>
      </c>
      <c r="BN59" s="52">
        <v>15.593356252958378</v>
      </c>
      <c r="BP59" s="52">
        <v>1.7135505530556354</v>
      </c>
      <c r="BQ59" s="52">
        <v>0.96119954564298193</v>
      </c>
      <c r="BR59" s="52">
        <v>0.75235100731564064</v>
      </c>
      <c r="BS59" s="52">
        <v>1.6981518046309552</v>
      </c>
      <c r="BT59" s="52">
        <v>1.0977701728076985</v>
      </c>
      <c r="BU59" s="52">
        <v>0.6003816319008668</v>
      </c>
      <c r="BV59" s="52">
        <v>5.6521772420033809</v>
      </c>
      <c r="BW59" s="52">
        <v>1205.7644027690092</v>
      </c>
    </row>
    <row r="60" spans="1:75">
      <c r="A60" s="49">
        <v>30528</v>
      </c>
      <c r="B60" s="50">
        <v>51.149078063186138</v>
      </c>
      <c r="C60" s="51">
        <v>99.837806812457501</v>
      </c>
      <c r="D60" s="50">
        <v>49.652662489923742</v>
      </c>
      <c r="E60" s="52">
        <v>7143.7577387902047</v>
      </c>
      <c r="F60" s="52">
        <v>64.979833741260194</v>
      </c>
      <c r="G60" s="52">
        <v>154.3730031535172</v>
      </c>
      <c r="H60" s="52">
        <v>498.38552643133386</v>
      </c>
      <c r="I60" s="52">
        <v>854.575852254952</v>
      </c>
      <c r="J60" s="52">
        <v>96.718893081774084</v>
      </c>
      <c r="K60" s="52">
        <v>125.69558126665277</v>
      </c>
      <c r="L60" s="52">
        <v>270.02819216427872</v>
      </c>
      <c r="M60" s="52">
        <v>42.956607446061341</v>
      </c>
      <c r="N60" s="52">
        <v>230.20817713071443</v>
      </c>
      <c r="O60" s="52">
        <v>47.181126572032113</v>
      </c>
      <c r="P60" s="52">
        <v>168.03071977874083</v>
      </c>
      <c r="Q60" s="52">
        <v>152.68745606399756</v>
      </c>
      <c r="R60" s="52">
        <v>51.368106034494218</v>
      </c>
      <c r="S60" s="52">
        <v>226.23570916288946</v>
      </c>
      <c r="T60" s="52">
        <v>182.93232271094777</v>
      </c>
      <c r="U60" s="52">
        <v>298.90317087438365</v>
      </c>
      <c r="V60" s="52">
        <v>358.36313251066849</v>
      </c>
      <c r="W60" s="52">
        <v>214.02650524038941</v>
      </c>
      <c r="X60" s="52">
        <v>659.69042281111729</v>
      </c>
      <c r="Y60" s="52">
        <v>1397.1604639104748</v>
      </c>
      <c r="Z60" s="52">
        <v>314.41241978303174</v>
      </c>
      <c r="AA60" s="52">
        <v>657.93677218663959</v>
      </c>
      <c r="AB60" s="52">
        <v>227.43678886077231</v>
      </c>
      <c r="AC60" s="52">
        <v>35544.981356159333</v>
      </c>
      <c r="AD60" s="52">
        <v>21526.349021334801</v>
      </c>
      <c r="AE60" s="52">
        <v>25571.754431922589</v>
      </c>
      <c r="AF60" s="52">
        <v>2977.7463838900289</v>
      </c>
      <c r="AG60" s="52">
        <v>5998.6138097086259</v>
      </c>
      <c r="AH60" s="52">
        <v>5295.9130878044716</v>
      </c>
      <c r="AI60" s="52">
        <v>22592.641046016448</v>
      </c>
      <c r="AJ60" s="52">
        <v>25590.895677504999</v>
      </c>
      <c r="AK60" s="52">
        <v>90.24039140403751</v>
      </c>
      <c r="AL60" s="52">
        <v>0.98436397042936619</v>
      </c>
      <c r="AM60" s="52">
        <v>4.0498919745967275</v>
      </c>
      <c r="AN60" s="52">
        <v>22.076375015140062</v>
      </c>
      <c r="AO60" s="52">
        <v>17.042119069768475</v>
      </c>
      <c r="AP60" s="46" t="s">
        <v>1933</v>
      </c>
      <c r="AQ60" s="46" t="s">
        <v>1933</v>
      </c>
      <c r="AR60" s="46" t="s">
        <v>1933</v>
      </c>
      <c r="AS60" s="46" t="s">
        <v>1933</v>
      </c>
      <c r="AT60" s="46" t="s">
        <v>1933</v>
      </c>
      <c r="AU60" s="46" t="s">
        <v>1933</v>
      </c>
      <c r="AV60" s="46" t="s">
        <v>1933</v>
      </c>
      <c r="AW60" s="46" t="s">
        <v>1933</v>
      </c>
      <c r="AX60" s="52">
        <v>52.141371868791119</v>
      </c>
      <c r="AY60" s="52">
        <v>0.69087841071004441</v>
      </c>
      <c r="AZ60" s="52">
        <v>2.7894682571794904</v>
      </c>
      <c r="BA60" s="52">
        <v>4.5214593455011416</v>
      </c>
      <c r="BB60" s="52">
        <v>10.650746569848589</v>
      </c>
      <c r="BC60" s="52">
        <v>2.1241024835936484</v>
      </c>
      <c r="BD60" s="52">
        <v>7.8105664558318111</v>
      </c>
      <c r="BE60" s="52">
        <v>5.3429893914520017</v>
      </c>
      <c r="BF60" s="52">
        <v>7.0907466787724722</v>
      </c>
      <c r="BG60" s="52">
        <v>8.0883229267032402</v>
      </c>
      <c r="BH60" s="52">
        <v>3.0322393944652211</v>
      </c>
      <c r="BI60" s="52">
        <v>16.022644519685738</v>
      </c>
      <c r="BJ60" s="52">
        <v>2.9120501410216093</v>
      </c>
      <c r="BK60" s="52">
        <v>3.6681542359855808</v>
      </c>
      <c r="BL60" s="52">
        <v>9.4424401425771531</v>
      </c>
      <c r="BM60" s="52">
        <v>2.6507838918669808</v>
      </c>
      <c r="BN60" s="52">
        <v>15.555414800442033</v>
      </c>
      <c r="BP60" s="52">
        <v>1.7203018133558574</v>
      </c>
      <c r="BQ60" s="52">
        <v>0.94109201655843322</v>
      </c>
      <c r="BR60" s="52">
        <v>0.77920979670729607</v>
      </c>
      <c r="BS60" s="52">
        <v>1.7846749174378571</v>
      </c>
      <c r="BT60" s="52">
        <v>1.1107730043961876</v>
      </c>
      <c r="BU60" s="52">
        <v>0.67390191287643486</v>
      </c>
      <c r="BV60" s="52">
        <v>5.7129839548180179</v>
      </c>
      <c r="BW60" s="52">
        <v>1211.3925790152241</v>
      </c>
    </row>
    <row r="61" spans="1:75">
      <c r="A61" s="49">
        <v>30559</v>
      </c>
      <c r="B61" s="50">
        <v>51.330421282038571</v>
      </c>
      <c r="C61" s="51">
        <v>100.10373436232969</v>
      </c>
      <c r="D61" s="50">
        <v>49.859383765247557</v>
      </c>
      <c r="E61" s="52">
        <v>7189.2744393502517</v>
      </c>
      <c r="F61" s="52">
        <v>65.896181872114539</v>
      </c>
      <c r="G61" s="52">
        <v>156.56724856444353</v>
      </c>
      <c r="H61" s="52">
        <v>506.04255546569345</v>
      </c>
      <c r="I61" s="52">
        <v>863.54500331492318</v>
      </c>
      <c r="J61" s="52">
        <v>97.609264722386627</v>
      </c>
      <c r="K61" s="52">
        <v>127.47894744883806</v>
      </c>
      <c r="L61" s="52">
        <v>272.72521475037081</v>
      </c>
      <c r="M61" s="52">
        <v>43.556454486645485</v>
      </c>
      <c r="N61" s="52">
        <v>229.69519037837463</v>
      </c>
      <c r="O61" s="52">
        <v>47.821415154957641</v>
      </c>
      <c r="P61" s="52">
        <v>170.20456882067882</v>
      </c>
      <c r="Q61" s="52">
        <v>153.72588683771826</v>
      </c>
      <c r="R61" s="52">
        <v>51.970305096718576</v>
      </c>
      <c r="S61" s="52">
        <v>227.82428521204048</v>
      </c>
      <c r="T61" s="52">
        <v>183.52267671878178</v>
      </c>
      <c r="U61" s="52">
        <v>302.2344731062185</v>
      </c>
      <c r="V61" s="52">
        <v>362.10297330583433</v>
      </c>
      <c r="W61" s="52">
        <v>208.937505255243</v>
      </c>
      <c r="X61" s="52">
        <v>662.51378662082845</v>
      </c>
      <c r="Y61" s="52">
        <v>1409.8602382151801</v>
      </c>
      <c r="Z61" s="52">
        <v>316.47058912865714</v>
      </c>
      <c r="AA61" s="52">
        <v>665.04859192652123</v>
      </c>
      <c r="AB61" s="52">
        <v>229.26486341075244</v>
      </c>
      <c r="AC61" s="52">
        <v>35780.682136043426</v>
      </c>
      <c r="AD61" s="52">
        <v>21625.54164538124</v>
      </c>
      <c r="AE61" s="52">
        <v>25697.764757663972</v>
      </c>
      <c r="AF61" s="52">
        <v>2999.9220065013055</v>
      </c>
      <c r="AG61" s="52">
        <v>6018.2060357370683</v>
      </c>
      <c r="AH61" s="52">
        <v>5330.0509665512272</v>
      </c>
      <c r="AI61" s="52">
        <v>22718.809352428681</v>
      </c>
      <c r="AJ61" s="52">
        <v>25652.271721070814</v>
      </c>
      <c r="AK61" s="52">
        <v>90.590721644941837</v>
      </c>
      <c r="AL61" s="52">
        <v>0.9883579945646136</v>
      </c>
      <c r="AM61" s="52">
        <v>4.1033524619114976</v>
      </c>
      <c r="AN61" s="52">
        <v>22.23383535585937</v>
      </c>
      <c r="AO61" s="52">
        <v>17.142124899392648</v>
      </c>
      <c r="AP61" s="46" t="s">
        <v>1933</v>
      </c>
      <c r="AQ61" s="46" t="s">
        <v>1933</v>
      </c>
      <c r="AR61" s="46" t="s">
        <v>1933</v>
      </c>
      <c r="AS61" s="46" t="s">
        <v>1933</v>
      </c>
      <c r="AT61" s="46" t="s">
        <v>1933</v>
      </c>
      <c r="AU61" s="46" t="s">
        <v>1933</v>
      </c>
      <c r="AV61" s="46" t="s">
        <v>1933</v>
      </c>
      <c r="AW61" s="46" t="s">
        <v>1933</v>
      </c>
      <c r="AX61" s="52">
        <v>52.329633495620179</v>
      </c>
      <c r="AY61" s="52">
        <v>0.6897037078724092</v>
      </c>
      <c r="AZ61" s="52">
        <v>2.796521279266369</v>
      </c>
      <c r="BA61" s="52">
        <v>4.5377428190634328</v>
      </c>
      <c r="BB61" s="52">
        <v>10.708484231569473</v>
      </c>
      <c r="BC61" s="52">
        <v>2.0801904385368668</v>
      </c>
      <c r="BD61" s="52">
        <v>7.8495154001960348</v>
      </c>
      <c r="BE61" s="52">
        <v>5.3642391987527995</v>
      </c>
      <c r="BF61" s="52">
        <v>7.1297579302918166</v>
      </c>
      <c r="BG61" s="52">
        <v>8.1268863270224454</v>
      </c>
      <c r="BH61" s="52">
        <v>3.0469902060633043</v>
      </c>
      <c r="BI61" s="52">
        <v>16.027252793792755</v>
      </c>
      <c r="BJ61" s="52">
        <v>2.9199339801580795</v>
      </c>
      <c r="BK61" s="52">
        <v>3.6727641872449537</v>
      </c>
      <c r="BL61" s="52">
        <v>9.4345546263164923</v>
      </c>
      <c r="BM61" s="52">
        <v>2.6542020144283778</v>
      </c>
      <c r="BN61" s="52">
        <v>15.571315963542268</v>
      </c>
      <c r="BP61" s="52">
        <v>1.702309191369662</v>
      </c>
      <c r="BQ61" s="52">
        <v>0.91678461248257892</v>
      </c>
      <c r="BR61" s="52">
        <v>0.78552457878756665</v>
      </c>
      <c r="BS61" s="52">
        <v>1.829092164674113</v>
      </c>
      <c r="BT61" s="52">
        <v>1.1021416735114349</v>
      </c>
      <c r="BU61" s="52">
        <v>0.72695049116267796</v>
      </c>
      <c r="BV61" s="52">
        <v>5.7268804805954137</v>
      </c>
      <c r="BW61" s="52">
        <v>1218.7338706826972</v>
      </c>
    </row>
    <row r="62" spans="1:75">
      <c r="A62" s="49">
        <v>30589</v>
      </c>
      <c r="B62" s="50">
        <v>51.458250675971307</v>
      </c>
      <c r="C62" s="51">
        <v>100.36707411942383</v>
      </c>
      <c r="D62" s="50">
        <v>49.973685536657769</v>
      </c>
      <c r="E62" s="52">
        <v>7238.2144825776422</v>
      </c>
      <c r="F62" s="52">
        <v>68.292127104755494</v>
      </c>
      <c r="G62" s="52">
        <v>158.56462879087971</v>
      </c>
      <c r="H62" s="52">
        <v>511.60817499525535</v>
      </c>
      <c r="I62" s="52">
        <v>871.04714950640528</v>
      </c>
      <c r="J62" s="52">
        <v>98.68151634966344</v>
      </c>
      <c r="K62" s="52">
        <v>129.11553059114763</v>
      </c>
      <c r="L62" s="52">
        <v>273.26837018369696</v>
      </c>
      <c r="M62" s="52">
        <v>44.030098477399832</v>
      </c>
      <c r="N62" s="52">
        <v>227.96142399952126</v>
      </c>
      <c r="O62" s="52">
        <v>48.362335885414119</v>
      </c>
      <c r="P62" s="52">
        <v>172.16482384376383</v>
      </c>
      <c r="Q62" s="52">
        <v>153.99330752408909</v>
      </c>
      <c r="R62" s="52">
        <v>52.427064061164856</v>
      </c>
      <c r="S62" s="52">
        <v>228.514969011109</v>
      </c>
      <c r="T62" s="52">
        <v>185.97668242529033</v>
      </c>
      <c r="U62" s="52">
        <v>306.0466968192564</v>
      </c>
      <c r="V62" s="52">
        <v>365.70633815942176</v>
      </c>
      <c r="W62" s="52">
        <v>213.33777942806483</v>
      </c>
      <c r="X62" s="52">
        <v>664.80379995482508</v>
      </c>
      <c r="Y62" s="52">
        <v>1422.7836566068543</v>
      </c>
      <c r="Z62" s="52">
        <v>318.15459598392869</v>
      </c>
      <c r="AA62" s="52">
        <v>672.83637204226102</v>
      </c>
      <c r="AB62" s="52">
        <v>231.06001230951708</v>
      </c>
      <c r="AC62" s="52">
        <v>36065.675759379068</v>
      </c>
      <c r="AD62" s="52">
        <v>21742.546413051088</v>
      </c>
      <c r="AE62" s="52">
        <v>25831.540525523822</v>
      </c>
      <c r="AF62" s="52">
        <v>3026.7130632400513</v>
      </c>
      <c r="AG62" s="52">
        <v>6058.095567544301</v>
      </c>
      <c r="AH62" s="52">
        <v>5368.8136771519976</v>
      </c>
      <c r="AI62" s="52">
        <v>22865.101254908244</v>
      </c>
      <c r="AJ62" s="52">
        <v>25800.814907201133</v>
      </c>
      <c r="AK62" s="52">
        <v>90.994472070286676</v>
      </c>
      <c r="AL62" s="52">
        <v>0.99343174728176864</v>
      </c>
      <c r="AM62" s="52">
        <v>4.1411585265770556</v>
      </c>
      <c r="AN62" s="52">
        <v>22.385804839090756</v>
      </c>
      <c r="AO62" s="52">
        <v>17.25121456536775</v>
      </c>
      <c r="AP62" s="46" t="s">
        <v>1933</v>
      </c>
      <c r="AQ62" s="46" t="s">
        <v>1933</v>
      </c>
      <c r="AR62" s="46" t="s">
        <v>1933</v>
      </c>
      <c r="AS62" s="46" t="s">
        <v>1933</v>
      </c>
      <c r="AT62" s="46" t="s">
        <v>1933</v>
      </c>
      <c r="AU62" s="46" t="s">
        <v>1933</v>
      </c>
      <c r="AV62" s="46" t="s">
        <v>1933</v>
      </c>
      <c r="AW62" s="46" t="s">
        <v>1933</v>
      </c>
      <c r="AX62" s="52">
        <v>52.589694455017643</v>
      </c>
      <c r="AY62" s="52">
        <v>0.6937940330264003</v>
      </c>
      <c r="AZ62" s="52">
        <v>2.799041923453236</v>
      </c>
      <c r="BA62" s="52">
        <v>4.5557666521752251</v>
      </c>
      <c r="BB62" s="52">
        <v>10.756745949511727</v>
      </c>
      <c r="BC62" s="52">
        <v>2.1395195377369722</v>
      </c>
      <c r="BD62" s="52">
        <v>7.8810265265870836</v>
      </c>
      <c r="BE62" s="52">
        <v>5.3823971235348536</v>
      </c>
      <c r="BF62" s="52">
        <v>7.1626341262366626</v>
      </c>
      <c r="BG62" s="52">
        <v>8.15992821562104</v>
      </c>
      <c r="BH62" s="52">
        <v>3.0591960794525219</v>
      </c>
      <c r="BI62" s="52">
        <v>16.018972776426622</v>
      </c>
      <c r="BJ62" s="52">
        <v>2.9241941858820306</v>
      </c>
      <c r="BK62" s="52">
        <v>3.6731398515325662</v>
      </c>
      <c r="BL62" s="52">
        <v>9.4216387387597926</v>
      </c>
      <c r="BM62" s="52">
        <v>2.6578692163501576</v>
      </c>
      <c r="BN62" s="52">
        <v>15.681844878196717</v>
      </c>
      <c r="BP62" s="52">
        <v>1.669479739650463</v>
      </c>
      <c r="BQ62" s="52">
        <v>0.9025497054758792</v>
      </c>
      <c r="BR62" s="52">
        <v>0.76693003412025673</v>
      </c>
      <c r="BS62" s="52">
        <v>1.7908851260319352</v>
      </c>
      <c r="BT62" s="52">
        <v>1.0651881660024325</v>
      </c>
      <c r="BU62" s="52">
        <v>0.7256969600915909</v>
      </c>
      <c r="BV62" s="52">
        <v>5.6609064624334371</v>
      </c>
      <c r="BW62" s="52">
        <v>1231.6151561329762</v>
      </c>
    </row>
    <row r="63" spans="1:75">
      <c r="A63" s="49">
        <v>30620</v>
      </c>
      <c r="B63" s="50">
        <v>51.562088340641033</v>
      </c>
      <c r="C63" s="51">
        <v>100.6741243270376</v>
      </c>
      <c r="D63" s="50">
        <v>50.041963657905015</v>
      </c>
      <c r="E63" s="52">
        <v>7289.7619261510908</v>
      </c>
      <c r="F63" s="52">
        <v>71.468367530363466</v>
      </c>
      <c r="G63" s="52">
        <v>160.26145863570011</v>
      </c>
      <c r="H63" s="52">
        <v>515.75665644355001</v>
      </c>
      <c r="I63" s="52">
        <v>877.51995011291751</v>
      </c>
      <c r="J63" s="52">
        <v>99.890907118040616</v>
      </c>
      <c r="K63" s="52">
        <v>130.71835277614844</v>
      </c>
      <c r="L63" s="52">
        <v>272.65731495150152</v>
      </c>
      <c r="M63" s="52">
        <v>44.4456873790975</v>
      </c>
      <c r="N63" s="52">
        <v>225.60025802251673</v>
      </c>
      <c r="O63" s="52">
        <v>48.864139716815011</v>
      </c>
      <c r="P63" s="52">
        <v>174.05809876056495</v>
      </c>
      <c r="Q63" s="52">
        <v>153.86531711949576</v>
      </c>
      <c r="R63" s="52">
        <v>52.815110508472692</v>
      </c>
      <c r="S63" s="52">
        <v>228.74639823431932</v>
      </c>
      <c r="T63" s="52">
        <v>189.23994022745998</v>
      </c>
      <c r="U63" s="52">
        <v>309.99407877498157</v>
      </c>
      <c r="V63" s="52">
        <v>368.98218301299869</v>
      </c>
      <c r="W63" s="52">
        <v>222.83847932517529</v>
      </c>
      <c r="X63" s="52">
        <v>666.23118124028008</v>
      </c>
      <c r="Y63" s="52">
        <v>1434.5022711795305</v>
      </c>
      <c r="Z63" s="52">
        <v>319.37157325230299</v>
      </c>
      <c r="AA63" s="52">
        <v>680.46844974334442</v>
      </c>
      <c r="AB63" s="52">
        <v>232.65265173975362</v>
      </c>
      <c r="AC63" s="52">
        <v>36387.886726810088</v>
      </c>
      <c r="AD63" s="52">
        <v>21875.568034685428</v>
      </c>
      <c r="AE63" s="52">
        <v>25970.881871907943</v>
      </c>
      <c r="AF63" s="52">
        <v>3057.090270223156</v>
      </c>
      <c r="AG63" s="52">
        <v>6110.5231521667974</v>
      </c>
      <c r="AH63" s="52">
        <v>5410.0778956874728</v>
      </c>
      <c r="AI63" s="52">
        <v>23022.710541355995</v>
      </c>
      <c r="AJ63" s="52">
        <v>26003.641668135118</v>
      </c>
      <c r="AK63" s="52">
        <v>91.435532199879802</v>
      </c>
      <c r="AL63" s="52">
        <v>0.99862092013861381</v>
      </c>
      <c r="AM63" s="52">
        <v>4.1717063842281217</v>
      </c>
      <c r="AN63" s="52">
        <v>22.533968874418566</v>
      </c>
      <c r="AO63" s="52">
        <v>17.363641569871575</v>
      </c>
      <c r="AP63" s="46" t="s">
        <v>1933</v>
      </c>
      <c r="AQ63" s="46" t="s">
        <v>1933</v>
      </c>
      <c r="AR63" s="46" t="s">
        <v>1933</v>
      </c>
      <c r="AS63" s="46" t="s">
        <v>1933</v>
      </c>
      <c r="AT63" s="46" t="s">
        <v>1933</v>
      </c>
      <c r="AU63" s="46" t="s">
        <v>1933</v>
      </c>
      <c r="AV63" s="46" t="s">
        <v>1933</v>
      </c>
      <c r="AW63" s="46" t="s">
        <v>1933</v>
      </c>
      <c r="AX63" s="52">
        <v>52.897312156375378</v>
      </c>
      <c r="AY63" s="52">
        <v>0.70048447361125821</v>
      </c>
      <c r="AZ63" s="52">
        <v>2.8020453817396982</v>
      </c>
      <c r="BA63" s="52">
        <v>4.5763718998378833</v>
      </c>
      <c r="BB63" s="52">
        <v>10.801173852996961</v>
      </c>
      <c r="BC63" s="52">
        <v>2.2565836702142992</v>
      </c>
      <c r="BD63" s="52">
        <v>7.9084915915323846</v>
      </c>
      <c r="BE63" s="52">
        <v>5.3989193499043227</v>
      </c>
      <c r="BF63" s="52">
        <v>7.1929972539956291</v>
      </c>
      <c r="BG63" s="52">
        <v>8.1903332595172671</v>
      </c>
      <c r="BH63" s="52">
        <v>3.0700350863513566</v>
      </c>
      <c r="BI63" s="52">
        <v>16.004251168710329</v>
      </c>
      <c r="BJ63" s="52">
        <v>2.9250801385215093</v>
      </c>
      <c r="BK63" s="52">
        <v>3.6713410219508074</v>
      </c>
      <c r="BL63" s="52">
        <v>9.4078300078699915</v>
      </c>
      <c r="BM63" s="52">
        <v>2.6617184141884036</v>
      </c>
      <c r="BN63" s="52">
        <v>15.845836279373016</v>
      </c>
      <c r="BP63" s="52">
        <v>1.6444876736420537</v>
      </c>
      <c r="BQ63" s="52">
        <v>0.905546915154123</v>
      </c>
      <c r="BR63" s="52">
        <v>0.7389407585104627</v>
      </c>
      <c r="BS63" s="52">
        <v>1.7210991031099712</v>
      </c>
      <c r="BT63" s="52">
        <v>1.0286423301083907</v>
      </c>
      <c r="BU63" s="52">
        <v>0.69245677297153785</v>
      </c>
      <c r="BV63" s="52">
        <v>5.5576503743687944</v>
      </c>
      <c r="BW63" s="52">
        <v>1247.9369032854033</v>
      </c>
    </row>
    <row r="64" spans="1:75">
      <c r="A64" s="49">
        <v>30650</v>
      </c>
      <c r="B64" s="50">
        <v>51.68447330206012</v>
      </c>
      <c r="C64" s="51">
        <v>101.06586288238564</v>
      </c>
      <c r="D64" s="50">
        <v>50.132723828529315</v>
      </c>
      <c r="E64" s="52">
        <v>7340.7856559852762</v>
      </c>
      <c r="F64" s="52">
        <v>74.533710957287497</v>
      </c>
      <c r="G64" s="52">
        <v>161.53122839712694</v>
      </c>
      <c r="H64" s="52">
        <v>519.68574810202699</v>
      </c>
      <c r="I64" s="52">
        <v>883.29965523315377</v>
      </c>
      <c r="J64" s="52">
        <v>101.20934719687405</v>
      </c>
      <c r="K64" s="52">
        <v>132.45307665334548</v>
      </c>
      <c r="L64" s="52">
        <v>272.21038372680391</v>
      </c>
      <c r="M64" s="52">
        <v>44.896062280136299</v>
      </c>
      <c r="N64" s="52">
        <v>223.47482612438424</v>
      </c>
      <c r="O64" s="52">
        <v>49.411349836426965</v>
      </c>
      <c r="P64" s="52">
        <v>176.09921350614167</v>
      </c>
      <c r="Q64" s="52">
        <v>153.8622778618747</v>
      </c>
      <c r="R64" s="52">
        <v>53.247225967049602</v>
      </c>
      <c r="S64" s="52">
        <v>229.02486478656454</v>
      </c>
      <c r="T64" s="52">
        <v>191.76241017759313</v>
      </c>
      <c r="U64" s="52">
        <v>313.52648887803082</v>
      </c>
      <c r="V64" s="52">
        <v>371.64881052675577</v>
      </c>
      <c r="W64" s="52">
        <v>230.34625730275488</v>
      </c>
      <c r="X64" s="52">
        <v>666.30266442800246</v>
      </c>
      <c r="Y64" s="52">
        <v>1443.2119005483885</v>
      </c>
      <c r="Z64" s="52">
        <v>319.98223782883724</v>
      </c>
      <c r="AA64" s="52">
        <v>686.67581428644871</v>
      </c>
      <c r="AB64" s="52">
        <v>233.78379492726719</v>
      </c>
      <c r="AC64" s="52">
        <v>36721.133970642091</v>
      </c>
      <c r="AD64" s="52">
        <v>22018.965149059521</v>
      </c>
      <c r="AE64" s="52">
        <v>26110.757228670518</v>
      </c>
      <c r="AF64" s="52">
        <v>3088.7513260426931</v>
      </c>
      <c r="AG64" s="52">
        <v>6162.485319018364</v>
      </c>
      <c r="AH64" s="52">
        <v>5450.8379104971882</v>
      </c>
      <c r="AI64" s="52">
        <v>23179.375496912002</v>
      </c>
      <c r="AJ64" s="52">
        <v>26205.795147196452</v>
      </c>
      <c r="AK64" s="52">
        <v>91.881733750194925</v>
      </c>
      <c r="AL64" s="52">
        <v>1.002879036035544</v>
      </c>
      <c r="AM64" s="52">
        <v>4.2091047540307045</v>
      </c>
      <c r="AN64" s="52">
        <v>22.681973169309398</v>
      </c>
      <c r="AO64" s="52">
        <v>17.469989379386728</v>
      </c>
      <c r="AP64" s="46" t="s">
        <v>1933</v>
      </c>
      <c r="AQ64" s="46" t="s">
        <v>1933</v>
      </c>
      <c r="AR64" s="46" t="s">
        <v>1933</v>
      </c>
      <c r="AS64" s="46" t="s">
        <v>1933</v>
      </c>
      <c r="AT64" s="46" t="s">
        <v>1933</v>
      </c>
      <c r="AU64" s="46" t="s">
        <v>1933</v>
      </c>
      <c r="AV64" s="46" t="s">
        <v>1933</v>
      </c>
      <c r="AW64" s="46" t="s">
        <v>1933</v>
      </c>
      <c r="AX64" s="52">
        <v>53.206528374428551</v>
      </c>
      <c r="AY64" s="52">
        <v>0.7057374140926792</v>
      </c>
      <c r="AZ64" s="52">
        <v>2.8118205404934997</v>
      </c>
      <c r="BA64" s="52">
        <v>4.6000845116563145</v>
      </c>
      <c r="BB64" s="52">
        <v>10.850025976200898</v>
      </c>
      <c r="BC64" s="52">
        <v>2.3585615769649544</v>
      </c>
      <c r="BD64" s="52">
        <v>7.9361460290412653</v>
      </c>
      <c r="BE64" s="52">
        <v>5.4157791876040084</v>
      </c>
      <c r="BF64" s="52">
        <v>7.2257950384713086</v>
      </c>
      <c r="BG64" s="52">
        <v>8.221537142710682</v>
      </c>
      <c r="BH64" s="52">
        <v>3.0809292994828867</v>
      </c>
      <c r="BI64" s="52">
        <v>15.99323220589819</v>
      </c>
      <c r="BJ64" s="52">
        <v>2.9239138584622801</v>
      </c>
      <c r="BK64" s="52">
        <v>3.6705365611346981</v>
      </c>
      <c r="BL64" s="52">
        <v>9.3987817861877065</v>
      </c>
      <c r="BM64" s="52">
        <v>2.6656062535347624</v>
      </c>
      <c r="BN64" s="52">
        <v>15.99587790692846</v>
      </c>
      <c r="BP64" s="52">
        <v>1.6539336279810717</v>
      </c>
      <c r="BQ64" s="52">
        <v>0.93099302263775219</v>
      </c>
      <c r="BR64" s="52">
        <v>0.72294060536660254</v>
      </c>
      <c r="BS64" s="52">
        <v>1.6976428863592445</v>
      </c>
      <c r="BT64" s="52">
        <v>1.0320166168889651</v>
      </c>
      <c r="BU64" s="52">
        <v>0.66562626955565063</v>
      </c>
      <c r="BV64" s="52">
        <v>5.4827380140001578</v>
      </c>
      <c r="BW64" s="52">
        <v>1263.492676150302</v>
      </c>
    </row>
    <row r="65" spans="1:75">
      <c r="A65" s="49">
        <v>30681</v>
      </c>
      <c r="B65" s="50">
        <v>51.85293749605696</v>
      </c>
      <c r="C65" s="51">
        <v>101.55891159321031</v>
      </c>
      <c r="D65" s="50">
        <v>50.292561668662294</v>
      </c>
      <c r="E65" s="52">
        <v>7389.1602132243497</v>
      </c>
      <c r="F65" s="52">
        <v>76.896123805000713</v>
      </c>
      <c r="G65" s="52">
        <v>162.3281444235547</v>
      </c>
      <c r="H65" s="52">
        <v>524.23581118880952</v>
      </c>
      <c r="I65" s="52">
        <v>888.66819874592488</v>
      </c>
      <c r="J65" s="52">
        <v>102.60308963862612</v>
      </c>
      <c r="K65" s="52">
        <v>134.41544047824948</v>
      </c>
      <c r="L65" s="52">
        <v>272.82075952537235</v>
      </c>
      <c r="M65" s="52">
        <v>45.441395708578526</v>
      </c>
      <c r="N65" s="52">
        <v>222.14445384471648</v>
      </c>
      <c r="O65" s="52">
        <v>50.056942304404785</v>
      </c>
      <c r="P65" s="52">
        <v>178.4221548289361</v>
      </c>
      <c r="Q65" s="52">
        <v>154.32794915778834</v>
      </c>
      <c r="R65" s="52">
        <v>53.792038569527286</v>
      </c>
      <c r="S65" s="52">
        <v>229.72204181101293</v>
      </c>
      <c r="T65" s="52">
        <v>192.53808700000386</v>
      </c>
      <c r="U65" s="52">
        <v>316.31566320447581</v>
      </c>
      <c r="V65" s="52">
        <v>373.59253117076361</v>
      </c>
      <c r="W65" s="52">
        <v>230.96285645351296</v>
      </c>
      <c r="X65" s="52">
        <v>664.89522875587068</v>
      </c>
      <c r="Y65" s="52">
        <v>1448.1488193259124</v>
      </c>
      <c r="Z65" s="52">
        <v>319.97539064115392</v>
      </c>
      <c r="AA65" s="52">
        <v>690.7972791854653</v>
      </c>
      <c r="AB65" s="52">
        <v>234.35153020323526</v>
      </c>
      <c r="AC65" s="52">
        <v>37044.422269503913</v>
      </c>
      <c r="AD65" s="52">
        <v>22168.612226834943</v>
      </c>
      <c r="AE65" s="52">
        <v>26247.538500812745</v>
      </c>
      <c r="AF65" s="52">
        <v>3119.8742529493907</v>
      </c>
      <c r="AG65" s="52">
        <v>6204.6275961629808</v>
      </c>
      <c r="AH65" s="52">
        <v>5488.9005135124726</v>
      </c>
      <c r="AI65" s="52">
        <v>23326.022848821456</v>
      </c>
      <c r="AJ65" s="52">
        <v>26367.627439560431</v>
      </c>
      <c r="AK65" s="52">
        <v>92.307951267252889</v>
      </c>
      <c r="AL65" s="52">
        <v>1.0055176471435134</v>
      </c>
      <c r="AM65" s="52">
        <v>4.2620201977270264</v>
      </c>
      <c r="AN65" s="52">
        <v>22.831046337802565</v>
      </c>
      <c r="AO65" s="52">
        <v>17.563508492864429</v>
      </c>
      <c r="AP65" s="46" t="s">
        <v>1933</v>
      </c>
      <c r="AQ65" s="46" t="s">
        <v>1933</v>
      </c>
      <c r="AR65" s="46" t="s">
        <v>1933</v>
      </c>
      <c r="AS65" s="46" t="s">
        <v>1933</v>
      </c>
      <c r="AT65" s="46" t="s">
        <v>1933</v>
      </c>
      <c r="AU65" s="46" t="s">
        <v>1933</v>
      </c>
      <c r="AV65" s="46" t="s">
        <v>1933</v>
      </c>
      <c r="AW65" s="46" t="s">
        <v>1933</v>
      </c>
      <c r="AX65" s="52">
        <v>53.483509845310643</v>
      </c>
      <c r="AY65" s="52">
        <v>0.70682340522574616</v>
      </c>
      <c r="AZ65" s="52">
        <v>2.8321196866013305</v>
      </c>
      <c r="BA65" s="52">
        <v>4.6267119060090236</v>
      </c>
      <c r="BB65" s="52">
        <v>10.908198858340901</v>
      </c>
      <c r="BC65" s="52">
        <v>2.3945717931755128</v>
      </c>
      <c r="BD65" s="52">
        <v>7.9673240793222986</v>
      </c>
      <c r="BE65" s="52">
        <v>5.4342835868348276</v>
      </c>
      <c r="BF65" s="52">
        <v>7.2641473324638941</v>
      </c>
      <c r="BG65" s="52">
        <v>8.2560931615148405</v>
      </c>
      <c r="BH65" s="52">
        <v>3.0930225807990817</v>
      </c>
      <c r="BI65" s="52">
        <v>15.993395083538827</v>
      </c>
      <c r="BJ65" s="52">
        <v>2.9220139769491769</v>
      </c>
      <c r="BK65" s="52">
        <v>3.6730859619048948</v>
      </c>
      <c r="BL65" s="52">
        <v>9.3982951452640151</v>
      </c>
      <c r="BM65" s="52">
        <v>2.66942419263688</v>
      </c>
      <c r="BN65" s="52">
        <v>16.084948542617983</v>
      </c>
      <c r="BP65" s="52">
        <v>1.7120496756847827</v>
      </c>
      <c r="BQ65" s="52">
        <v>0.97822327796189534</v>
      </c>
      <c r="BR65" s="52">
        <v>0.73382639762524871</v>
      </c>
      <c r="BS65" s="52">
        <v>1.7682357375179567</v>
      </c>
      <c r="BT65" s="52">
        <v>1.0966749222228123</v>
      </c>
      <c r="BU65" s="52">
        <v>0.67156081552046443</v>
      </c>
      <c r="BV65" s="52">
        <v>5.480538529914714</v>
      </c>
      <c r="BW65" s="52">
        <v>1275.5034222189456</v>
      </c>
    </row>
    <row r="66" spans="1:75">
      <c r="A66" s="49">
        <v>30712</v>
      </c>
      <c r="B66" s="50">
        <v>52.050720194234479</v>
      </c>
      <c r="C66" s="51">
        <v>102.09802391548311</v>
      </c>
      <c r="D66" s="50">
        <v>50.502464642327638</v>
      </c>
      <c r="E66" s="52">
        <v>7436.6687698518081</v>
      </c>
      <c r="F66" s="52">
        <v>78.916875261129931</v>
      </c>
      <c r="G66" s="52">
        <v>162.89372841049092</v>
      </c>
      <c r="H66" s="52">
        <v>529.2404843576237</v>
      </c>
      <c r="I66" s="52">
        <v>893.88127386164592</v>
      </c>
      <c r="J66" s="52">
        <v>104.03430106264122</v>
      </c>
      <c r="K66" s="52">
        <v>136.50963268807578</v>
      </c>
      <c r="L66" s="52">
        <v>274.08941476683941</v>
      </c>
      <c r="M66" s="52">
        <v>46.048744123505102</v>
      </c>
      <c r="N66" s="52">
        <v>221.20529677529609</v>
      </c>
      <c r="O66" s="52">
        <v>50.764914354268129</v>
      </c>
      <c r="P66" s="52">
        <v>180.9412680214962</v>
      </c>
      <c r="Q66" s="52">
        <v>155.06767950010968</v>
      </c>
      <c r="R66" s="52">
        <v>54.388869499006582</v>
      </c>
      <c r="S66" s="52">
        <v>230.81344613396834</v>
      </c>
      <c r="T66" s="52">
        <v>192.28003754011627</v>
      </c>
      <c r="U66" s="52">
        <v>318.78363124408099</v>
      </c>
      <c r="V66" s="52">
        <v>375.286056447992</v>
      </c>
      <c r="W66" s="52">
        <v>226.61885966817218</v>
      </c>
      <c r="X66" s="52">
        <v>663.09282716658083</v>
      </c>
      <c r="Y66" s="52">
        <v>1452.0130505505349</v>
      </c>
      <c r="Z66" s="52">
        <v>319.7741601696809</v>
      </c>
      <c r="AA66" s="52">
        <v>694.19398757022236</v>
      </c>
      <c r="AB66" s="52">
        <v>234.77623813262869</v>
      </c>
      <c r="AC66" s="52">
        <v>37356.925258276926</v>
      </c>
      <c r="AD66" s="52">
        <v>22326.784340582308</v>
      </c>
      <c r="AE66" s="52">
        <v>26384.027983415512</v>
      </c>
      <c r="AF66" s="52">
        <v>3150.5114747061125</v>
      </c>
      <c r="AG66" s="52">
        <v>6239.4030509610329</v>
      </c>
      <c r="AH66" s="52">
        <v>5525.1637459974136</v>
      </c>
      <c r="AI66" s="52">
        <v>23465.585514576203</v>
      </c>
      <c r="AJ66" s="52">
        <v>26498.700424932664</v>
      </c>
      <c r="AK66" s="52">
        <v>92.716865710989239</v>
      </c>
      <c r="AL66" s="52">
        <v>1.0070300958224483</v>
      </c>
      <c r="AM66" s="52">
        <v>4.3228314436010775</v>
      </c>
      <c r="AN66" s="52">
        <v>22.977277440409505</v>
      </c>
      <c r="AO66" s="52">
        <v>17.647415900903365</v>
      </c>
      <c r="AP66" s="46" t="s">
        <v>1933</v>
      </c>
      <c r="AQ66" s="46" t="s">
        <v>1933</v>
      </c>
      <c r="AR66" s="46" t="s">
        <v>1933</v>
      </c>
      <c r="AS66" s="46" t="s">
        <v>1933</v>
      </c>
      <c r="AT66" s="46" t="s">
        <v>1933</v>
      </c>
      <c r="AU66" s="46" t="s">
        <v>1933</v>
      </c>
      <c r="AV66" s="46" t="s">
        <v>1933</v>
      </c>
      <c r="AW66" s="46" t="s">
        <v>1933</v>
      </c>
      <c r="AX66" s="52">
        <v>53.735678392312217</v>
      </c>
      <c r="AY66" s="52">
        <v>0.70510783007991829</v>
      </c>
      <c r="AZ66" s="52">
        <v>2.8588569108331052</v>
      </c>
      <c r="BA66" s="52">
        <v>4.6540738204644336</v>
      </c>
      <c r="BB66" s="52">
        <v>10.970934794434617</v>
      </c>
      <c r="BC66" s="52">
        <v>2.382098110452775</v>
      </c>
      <c r="BD66" s="52">
        <v>8.003153090436582</v>
      </c>
      <c r="BE66" s="52">
        <v>5.4539819418212341</v>
      </c>
      <c r="BF66" s="52">
        <v>7.3060503324884323</v>
      </c>
      <c r="BG66" s="52">
        <v>8.2944021007053621</v>
      </c>
      <c r="BH66" s="52">
        <v>3.1068217994806249</v>
      </c>
      <c r="BI66" s="52">
        <v>16.003909878177389</v>
      </c>
      <c r="BJ66" s="52">
        <v>2.9207958753085546</v>
      </c>
      <c r="BK66" s="52">
        <v>3.6788766225358667</v>
      </c>
      <c r="BL66" s="52">
        <v>9.4042373815356122</v>
      </c>
      <c r="BM66" s="52">
        <v>2.6732278489551193</v>
      </c>
      <c r="BN66" s="52">
        <v>16.13048215258506</v>
      </c>
      <c r="BP66" s="52">
        <v>1.7940409722467583</v>
      </c>
      <c r="BQ66" s="52">
        <v>1.0278017896287623</v>
      </c>
      <c r="BR66" s="52">
        <v>0.76623918258044266</v>
      </c>
      <c r="BS66" s="52">
        <v>1.8863814059765107</v>
      </c>
      <c r="BT66" s="52">
        <v>1.1868690814402314</v>
      </c>
      <c r="BU66" s="52">
        <v>0.69951232482168468</v>
      </c>
      <c r="BV66" s="52">
        <v>5.5287973976303491</v>
      </c>
      <c r="BW66" s="52">
        <v>1285.8106576598459</v>
      </c>
    </row>
    <row r="67" spans="1:75">
      <c r="A67" s="49">
        <v>30741</v>
      </c>
      <c r="B67" s="50">
        <v>52.233635464458374</v>
      </c>
      <c r="C67" s="51">
        <v>102.570135395717</v>
      </c>
      <c r="D67" s="50">
        <v>50.707961512295981</v>
      </c>
      <c r="E67" s="52">
        <v>7483.0076851515933</v>
      </c>
      <c r="F67" s="52">
        <v>81.111368683576259</v>
      </c>
      <c r="G67" s="52">
        <v>163.51487234406122</v>
      </c>
      <c r="H67" s="52">
        <v>533.86777509517913</v>
      </c>
      <c r="I67" s="52">
        <v>898.81854899567838</v>
      </c>
      <c r="J67" s="52">
        <v>105.36705910270858</v>
      </c>
      <c r="K67" s="52">
        <v>138.43762428017138</v>
      </c>
      <c r="L67" s="52">
        <v>275.12457429426161</v>
      </c>
      <c r="M67" s="52">
        <v>46.614202626430881</v>
      </c>
      <c r="N67" s="52">
        <v>220.02392642487419</v>
      </c>
      <c r="O67" s="52">
        <v>51.422916641234572</v>
      </c>
      <c r="P67" s="52">
        <v>183.32826469763791</v>
      </c>
      <c r="Q67" s="52">
        <v>155.66866575410501</v>
      </c>
      <c r="R67" s="52">
        <v>54.897060114761878</v>
      </c>
      <c r="S67" s="52">
        <v>232.06484471556755</v>
      </c>
      <c r="T67" s="52">
        <v>192.25279747264395</v>
      </c>
      <c r="U67" s="52">
        <v>321.40690176390063</v>
      </c>
      <c r="V67" s="52">
        <v>377.25241180111914</v>
      </c>
      <c r="W67" s="52">
        <v>221.73560290945824</v>
      </c>
      <c r="X67" s="52">
        <v>662.43553820027614</v>
      </c>
      <c r="Y67" s="52">
        <v>1458.2170861453333</v>
      </c>
      <c r="Z67" s="52">
        <v>319.93451589046867</v>
      </c>
      <c r="AA67" s="52">
        <v>698.58034854634377</v>
      </c>
      <c r="AB67" s="52">
        <v>235.5953603861131</v>
      </c>
      <c r="AC67" s="52">
        <v>37643.206529715964</v>
      </c>
      <c r="AD67" s="52">
        <v>22486.645605614987</v>
      </c>
      <c r="AE67" s="52">
        <v>26515.602145392575</v>
      </c>
      <c r="AF67" s="52">
        <v>3179.2288150479053</v>
      </c>
      <c r="AG67" s="52">
        <v>6270.7010314053505</v>
      </c>
      <c r="AH67" s="52">
        <v>5559.0234543023435</v>
      </c>
      <c r="AI67" s="52">
        <v>23595.280594258475</v>
      </c>
      <c r="AJ67" s="52">
        <v>26615.546550841165</v>
      </c>
      <c r="AK67" s="52">
        <v>93.092343536188523</v>
      </c>
      <c r="AL67" s="52">
        <v>1.0081850416257834</v>
      </c>
      <c r="AM67" s="52">
        <v>4.3747968903806962</v>
      </c>
      <c r="AN67" s="52">
        <v>23.105402963203861</v>
      </c>
      <c r="AO67" s="52">
        <v>17.722421031284693</v>
      </c>
      <c r="AP67" s="46" t="s">
        <v>1933</v>
      </c>
      <c r="AQ67" s="46" t="s">
        <v>1933</v>
      </c>
      <c r="AR67" s="46" t="s">
        <v>1933</v>
      </c>
      <c r="AS67" s="46" t="s">
        <v>1933</v>
      </c>
      <c r="AT67" s="46" t="s">
        <v>1933</v>
      </c>
      <c r="AU67" s="46" t="s">
        <v>1933</v>
      </c>
      <c r="AV67" s="46" t="s">
        <v>1933</v>
      </c>
      <c r="AW67" s="46" t="s">
        <v>1933</v>
      </c>
      <c r="AX67" s="52">
        <v>53.9665659878981</v>
      </c>
      <c r="AY67" s="52">
        <v>0.70337278781742751</v>
      </c>
      <c r="AZ67" s="52">
        <v>2.8836861552619415</v>
      </c>
      <c r="BA67" s="52">
        <v>4.6775911135663248</v>
      </c>
      <c r="BB67" s="52">
        <v>11.02626013248388</v>
      </c>
      <c r="BC67" s="52">
        <v>2.3615118642819337</v>
      </c>
      <c r="BD67" s="52">
        <v>8.0414242441926529</v>
      </c>
      <c r="BE67" s="52">
        <v>5.4725118205433008</v>
      </c>
      <c r="BF67" s="52">
        <v>7.3450216266230264</v>
      </c>
      <c r="BG67" s="52">
        <v>8.3334397162664047</v>
      </c>
      <c r="BH67" s="52">
        <v>3.1216144349048687</v>
      </c>
      <c r="BI67" s="52">
        <v>16.020374585135745</v>
      </c>
      <c r="BJ67" s="52">
        <v>2.9216918295835432</v>
      </c>
      <c r="BK67" s="52">
        <v>3.6865396178405279</v>
      </c>
      <c r="BL67" s="52">
        <v>9.4121431360836141</v>
      </c>
      <c r="BM67" s="52">
        <v>2.6768625725314119</v>
      </c>
      <c r="BN67" s="52">
        <v>16.16746340107558</v>
      </c>
      <c r="BP67" s="52">
        <v>1.8578236085655777</v>
      </c>
      <c r="BQ67" s="52">
        <v>1.0519518783829849</v>
      </c>
      <c r="BR67" s="52">
        <v>0.80587173014847113</v>
      </c>
      <c r="BS67" s="52">
        <v>1.9688748496841511</v>
      </c>
      <c r="BT67" s="52">
        <v>1.2438356044605887</v>
      </c>
      <c r="BU67" s="52">
        <v>0.72503924528377706</v>
      </c>
      <c r="BV67" s="52">
        <v>5.5807109815389691</v>
      </c>
      <c r="BW67" s="52">
        <v>1296.9568935211362</v>
      </c>
    </row>
    <row r="68" spans="1:75">
      <c r="A68" s="49">
        <v>30772</v>
      </c>
      <c r="B68" s="50">
        <v>52.385330499540416</v>
      </c>
      <c r="C68" s="51">
        <v>102.93421501630256</v>
      </c>
      <c r="D68" s="50">
        <v>50.884216523338708</v>
      </c>
      <c r="E68" s="52">
        <v>7530.4131053570782</v>
      </c>
      <c r="F68" s="52">
        <v>83.949333621587058</v>
      </c>
      <c r="G68" s="52">
        <v>164.4476196676288</v>
      </c>
      <c r="H68" s="52">
        <v>537.85539004556654</v>
      </c>
      <c r="I68" s="52">
        <v>903.69179450303329</v>
      </c>
      <c r="J68" s="52">
        <v>106.58973022021124</v>
      </c>
      <c r="K68" s="52">
        <v>140.12913390912581</v>
      </c>
      <c r="L68" s="52">
        <v>275.41697314746619</v>
      </c>
      <c r="M68" s="52">
        <v>47.102384239838422</v>
      </c>
      <c r="N68" s="52">
        <v>218.16010692943968</v>
      </c>
      <c r="O68" s="52">
        <v>51.99730836541341</v>
      </c>
      <c r="P68" s="52">
        <v>185.49567879925692</v>
      </c>
      <c r="Q68" s="52">
        <v>155.90411330668647</v>
      </c>
      <c r="R68" s="52">
        <v>55.258300079453377</v>
      </c>
      <c r="S68" s="52">
        <v>233.34250490120687</v>
      </c>
      <c r="T68" s="52">
        <v>193.29443026837262</v>
      </c>
      <c r="U68" s="52">
        <v>324.63038520076344</v>
      </c>
      <c r="V68" s="52">
        <v>379.89821749997714</v>
      </c>
      <c r="W68" s="52">
        <v>219.20792673753513</v>
      </c>
      <c r="X68" s="52">
        <v>663.73449363238024</v>
      </c>
      <c r="Y68" s="52">
        <v>1468.9795182451846</v>
      </c>
      <c r="Z68" s="52">
        <v>320.7705125496347</v>
      </c>
      <c r="AA68" s="52">
        <v>705.21120428059612</v>
      </c>
      <c r="AB68" s="52">
        <v>237.15006693722981</v>
      </c>
      <c r="AC68" s="52">
        <v>37914.162864485093</v>
      </c>
      <c r="AD68" s="52">
        <v>22653.051753269086</v>
      </c>
      <c r="AE68" s="52">
        <v>26648.278844659366</v>
      </c>
      <c r="AF68" s="52">
        <v>3207.1247628331184</v>
      </c>
      <c r="AG68" s="52">
        <v>6303.7613500510497</v>
      </c>
      <c r="AH68" s="52">
        <v>5592.203732263657</v>
      </c>
      <c r="AI68" s="52">
        <v>23721.216510218957</v>
      </c>
      <c r="AJ68" s="52">
        <v>26739.189788295378</v>
      </c>
      <c r="AK68" s="52">
        <v>93.450178507861921</v>
      </c>
      <c r="AL68" s="52">
        <v>1.0097752953447672</v>
      </c>
      <c r="AM68" s="52">
        <v>4.4107241538623647</v>
      </c>
      <c r="AN68" s="52">
        <v>23.214732690954641</v>
      </c>
      <c r="AO68" s="52">
        <v>17.794233241899601</v>
      </c>
      <c r="AP68" s="46" t="s">
        <v>1933</v>
      </c>
      <c r="AQ68" s="46" t="s">
        <v>1933</v>
      </c>
      <c r="AR68" s="46" t="s">
        <v>1933</v>
      </c>
      <c r="AS68" s="46" t="s">
        <v>1933</v>
      </c>
      <c r="AT68" s="46" t="s">
        <v>1933</v>
      </c>
      <c r="AU68" s="46" t="s">
        <v>1933</v>
      </c>
      <c r="AV68" s="46" t="s">
        <v>1933</v>
      </c>
      <c r="AW68" s="46" t="s">
        <v>1933</v>
      </c>
      <c r="AX68" s="52">
        <v>54.194813640307515</v>
      </c>
      <c r="AY68" s="52">
        <v>0.70347891679745278</v>
      </c>
      <c r="AZ68" s="52">
        <v>2.9023915245678866</v>
      </c>
      <c r="BA68" s="52">
        <v>4.6961441701127873</v>
      </c>
      <c r="BB68" s="52">
        <v>11.070156264539447</v>
      </c>
      <c r="BC68" s="52">
        <v>2.3609499308851456</v>
      </c>
      <c r="BD68" s="52">
        <v>8.0823640145601772</v>
      </c>
      <c r="BE68" s="52">
        <v>5.4895392583022193</v>
      </c>
      <c r="BF68" s="52">
        <v>7.3790369631925357</v>
      </c>
      <c r="BG68" s="52">
        <v>8.3731435410107569</v>
      </c>
      <c r="BH68" s="52">
        <v>3.1375388904444632</v>
      </c>
      <c r="BI68" s="52">
        <v>16.04063217649086</v>
      </c>
      <c r="BJ68" s="52">
        <v>2.9254494023794728</v>
      </c>
      <c r="BK68" s="52">
        <v>3.6955540575445704</v>
      </c>
      <c r="BL68" s="52">
        <v>9.4196287169601884</v>
      </c>
      <c r="BM68" s="52">
        <v>2.6804847615389695</v>
      </c>
      <c r="BN68" s="52">
        <v>16.223632730363356</v>
      </c>
      <c r="BP68" s="52">
        <v>1.8771132864508657</v>
      </c>
      <c r="BQ68" s="52">
        <v>1.0361249477662626</v>
      </c>
      <c r="BR68" s="52">
        <v>0.84098833861700706</v>
      </c>
      <c r="BS68" s="52">
        <v>1.9666066377634002</v>
      </c>
      <c r="BT68" s="52">
        <v>1.2337685789792769</v>
      </c>
      <c r="BU68" s="52">
        <v>0.73283805866395269</v>
      </c>
      <c r="BV68" s="52">
        <v>5.606829287664544</v>
      </c>
      <c r="BW68" s="52">
        <v>1310.6739167455703</v>
      </c>
    </row>
    <row r="69" spans="1:75">
      <c r="A69" s="49">
        <v>30802</v>
      </c>
      <c r="B69" s="50">
        <v>52.521075679734352</v>
      </c>
      <c r="C69" s="51">
        <v>103.22478714697063</v>
      </c>
      <c r="D69" s="50">
        <v>51.039385729624577</v>
      </c>
      <c r="E69" s="52">
        <v>7576.4834556341175</v>
      </c>
      <c r="F69" s="52">
        <v>87.251965884934179</v>
      </c>
      <c r="G69" s="52">
        <v>165.72152196793078</v>
      </c>
      <c r="H69" s="52">
        <v>541.34833615090463</v>
      </c>
      <c r="I69" s="52">
        <v>908.37366253281948</v>
      </c>
      <c r="J69" s="52">
        <v>107.69234069183342</v>
      </c>
      <c r="K69" s="52">
        <v>141.65298565397777</v>
      </c>
      <c r="L69" s="52">
        <v>275.25876957598763</v>
      </c>
      <c r="M69" s="52">
        <v>47.524658015422268</v>
      </c>
      <c r="N69" s="52">
        <v>215.98680896451697</v>
      </c>
      <c r="O69" s="52">
        <v>52.505870259017684</v>
      </c>
      <c r="P69" s="52">
        <v>187.42067071027876</v>
      </c>
      <c r="Q69" s="52">
        <v>155.90644833683035</v>
      </c>
      <c r="R69" s="52">
        <v>55.505991626779242</v>
      </c>
      <c r="S69" s="52">
        <v>234.51578025600563</v>
      </c>
      <c r="T69" s="52">
        <v>195.06591167659499</v>
      </c>
      <c r="U69" s="52">
        <v>328.17710215667415</v>
      </c>
      <c r="V69" s="52">
        <v>382.85043452071648</v>
      </c>
      <c r="W69" s="52">
        <v>218.65652471926686</v>
      </c>
      <c r="X69" s="52">
        <v>666.08465022233622</v>
      </c>
      <c r="Y69" s="52">
        <v>1481.9551955532904</v>
      </c>
      <c r="Z69" s="52">
        <v>321.92673801116956</v>
      </c>
      <c r="AA69" s="52">
        <v>713.10392648056154</v>
      </c>
      <c r="AB69" s="52">
        <v>239.08466092269711</v>
      </c>
      <c r="AC69" s="52">
        <v>38179.636668189363</v>
      </c>
      <c r="AD69" s="52">
        <v>22824.746465552846</v>
      </c>
      <c r="AE69" s="52">
        <v>26784.874007126688</v>
      </c>
      <c r="AF69" s="52">
        <v>3235.022146045168</v>
      </c>
      <c r="AG69" s="52">
        <v>6339.1909735361733</v>
      </c>
      <c r="AH69" s="52">
        <v>5624.1239724795023</v>
      </c>
      <c r="AI69" s="52">
        <v>23840.409598096212</v>
      </c>
      <c r="AJ69" s="52">
        <v>26871.488999605179</v>
      </c>
      <c r="AK69" s="52">
        <v>93.797265474897969</v>
      </c>
      <c r="AL69" s="52">
        <v>1.0123334853754689</v>
      </c>
      <c r="AM69" s="52">
        <v>4.4361711759430671</v>
      </c>
      <c r="AN69" s="52">
        <v>23.310821643285454</v>
      </c>
      <c r="AO69" s="52">
        <v>17.862316982060051</v>
      </c>
      <c r="AP69" s="46" t="s">
        <v>1933</v>
      </c>
      <c r="AQ69" s="46" t="s">
        <v>1933</v>
      </c>
      <c r="AR69" s="46" t="s">
        <v>1933</v>
      </c>
      <c r="AS69" s="46" t="s">
        <v>1933</v>
      </c>
      <c r="AT69" s="46" t="s">
        <v>1933</v>
      </c>
      <c r="AU69" s="46" t="s">
        <v>1933</v>
      </c>
      <c r="AV69" s="46" t="s">
        <v>1933</v>
      </c>
      <c r="AW69" s="46" t="s">
        <v>1933</v>
      </c>
      <c r="AX69" s="52">
        <v>54.420270765448613</v>
      </c>
      <c r="AY69" s="52">
        <v>0.70506876882573122</v>
      </c>
      <c r="AZ69" s="52">
        <v>2.9159956868102501</v>
      </c>
      <c r="BA69" s="52">
        <v>4.7119336272589862</v>
      </c>
      <c r="BB69" s="52">
        <v>11.10617409221207</v>
      </c>
      <c r="BC69" s="52">
        <v>2.376846979185939</v>
      </c>
      <c r="BD69" s="52">
        <v>8.1240614238350339</v>
      </c>
      <c r="BE69" s="52">
        <v>5.5057051279232834</v>
      </c>
      <c r="BF69" s="52">
        <v>7.4085095136154751</v>
      </c>
      <c r="BG69" s="52">
        <v>8.4122962045560907</v>
      </c>
      <c r="BH69" s="52">
        <v>3.1536485505057499</v>
      </c>
      <c r="BI69" s="52">
        <v>16.066173065981516</v>
      </c>
      <c r="BJ69" s="52">
        <v>2.9310453508126861</v>
      </c>
      <c r="BK69" s="52">
        <v>3.7063324811092269</v>
      </c>
      <c r="BL69" s="52">
        <v>9.428795233240816</v>
      </c>
      <c r="BM69" s="52">
        <v>2.6842057636341603</v>
      </c>
      <c r="BN69" s="52">
        <v>16.294848311878741</v>
      </c>
      <c r="BP69" s="52">
        <v>1.8507812157273293</v>
      </c>
      <c r="BQ69" s="52">
        <v>0.99268454701329267</v>
      </c>
      <c r="BR69" s="52">
        <v>0.85809666870627554</v>
      </c>
      <c r="BS69" s="52">
        <v>1.90068899365142</v>
      </c>
      <c r="BT69" s="52">
        <v>1.1736294369523723</v>
      </c>
      <c r="BU69" s="52">
        <v>0.72705955655934906</v>
      </c>
      <c r="BV69" s="52">
        <v>5.6154605478203541</v>
      </c>
      <c r="BW69" s="52">
        <v>1323.607339078188</v>
      </c>
    </row>
    <row r="70" spans="1:75">
      <c r="A70" s="49">
        <v>30833</v>
      </c>
      <c r="B70" s="50">
        <v>52.662963372234614</v>
      </c>
      <c r="C70" s="51">
        <v>103.49286460180977</v>
      </c>
      <c r="D70" s="50">
        <v>51.187800680707781</v>
      </c>
      <c r="E70" s="52">
        <v>7615.8243481959062</v>
      </c>
      <c r="F70" s="52">
        <v>90.53503649067153</v>
      </c>
      <c r="G70" s="52">
        <v>167.26439791504714</v>
      </c>
      <c r="H70" s="52">
        <v>544.52034637708903</v>
      </c>
      <c r="I70" s="52">
        <v>912.4805133211363</v>
      </c>
      <c r="J70" s="52">
        <v>108.63021489321311</v>
      </c>
      <c r="K70" s="52">
        <v>143.07923259871876</v>
      </c>
      <c r="L70" s="52">
        <v>275.2129645291115</v>
      </c>
      <c r="M70" s="52">
        <v>47.894472626681939</v>
      </c>
      <c r="N70" s="52">
        <v>214.21797987136375</v>
      </c>
      <c r="O70" s="52">
        <v>52.967865945662432</v>
      </c>
      <c r="P70" s="52">
        <v>189.03866052191194</v>
      </c>
      <c r="Q70" s="52">
        <v>155.92673501408012</v>
      </c>
      <c r="R70" s="52">
        <v>55.695497500800315</v>
      </c>
      <c r="S70" s="52">
        <v>235.41164372389716</v>
      </c>
      <c r="T70" s="52">
        <v>196.79258033229908</v>
      </c>
      <c r="U70" s="52">
        <v>331.42504013382131</v>
      </c>
      <c r="V70" s="52">
        <v>385.38433616010155</v>
      </c>
      <c r="W70" s="52">
        <v>218.68101241401277</v>
      </c>
      <c r="X70" s="52">
        <v>667.92935475702552</v>
      </c>
      <c r="Y70" s="52">
        <v>1492.861086636226</v>
      </c>
      <c r="Z70" s="52">
        <v>322.78508398681879</v>
      </c>
      <c r="AA70" s="52">
        <v>720.29554777497788</v>
      </c>
      <c r="AB70" s="52">
        <v>240.75017630647221</v>
      </c>
      <c r="AC70" s="52">
        <v>38441.885956395054</v>
      </c>
      <c r="AD70" s="52">
        <v>22993.577245629604</v>
      </c>
      <c r="AE70" s="52">
        <v>26923.483589931842</v>
      </c>
      <c r="AF70" s="52">
        <v>3262.8939999188146</v>
      </c>
      <c r="AG70" s="52">
        <v>6375.1604606432302</v>
      </c>
      <c r="AH70" s="52">
        <v>5652.4852538839459</v>
      </c>
      <c r="AI70" s="52">
        <v>23943.214541066078</v>
      </c>
      <c r="AJ70" s="52">
        <v>27004.571605459336</v>
      </c>
      <c r="AK70" s="52">
        <v>94.127809816115203</v>
      </c>
      <c r="AL70" s="52">
        <v>1.0162801133138277</v>
      </c>
      <c r="AM70" s="52">
        <v>4.4601787631249712</v>
      </c>
      <c r="AN70" s="52">
        <v>23.398493416517251</v>
      </c>
      <c r="AO70" s="52">
        <v>17.922034539950772</v>
      </c>
      <c r="AP70" s="46" t="s">
        <v>1933</v>
      </c>
      <c r="AQ70" s="46" t="s">
        <v>1933</v>
      </c>
      <c r="AR70" s="46" t="s">
        <v>1933</v>
      </c>
      <c r="AS70" s="46" t="s">
        <v>1933</v>
      </c>
      <c r="AT70" s="46" t="s">
        <v>1933</v>
      </c>
      <c r="AU70" s="46" t="s">
        <v>1933</v>
      </c>
      <c r="AV70" s="46" t="s">
        <v>1933</v>
      </c>
      <c r="AW70" s="46" t="s">
        <v>1933</v>
      </c>
      <c r="AX70" s="52">
        <v>54.630198989964782</v>
      </c>
      <c r="AY70" s="52">
        <v>0.70703292625524139</v>
      </c>
      <c r="AZ70" s="52">
        <v>2.9267736602247103</v>
      </c>
      <c r="BA70" s="52">
        <v>4.7278448313797616</v>
      </c>
      <c r="BB70" s="52">
        <v>11.139328805271596</v>
      </c>
      <c r="BC70" s="52">
        <v>2.3950809043411527</v>
      </c>
      <c r="BD70" s="52">
        <v>8.1626237866754128</v>
      </c>
      <c r="BE70" s="52">
        <v>5.5215211358755045</v>
      </c>
      <c r="BF70" s="52">
        <v>7.4337330825716981</v>
      </c>
      <c r="BG70" s="52">
        <v>8.4481014634197162</v>
      </c>
      <c r="BH70" s="52">
        <v>3.1681340976445487</v>
      </c>
      <c r="BI70" s="52">
        <v>16.099117409618152</v>
      </c>
      <c r="BJ70" s="52">
        <v>2.9367039763864371</v>
      </c>
      <c r="BK70" s="52">
        <v>3.7193336283127145</v>
      </c>
      <c r="BL70" s="52">
        <v>9.4430798070595383</v>
      </c>
      <c r="BM70" s="52">
        <v>2.6880240041917576</v>
      </c>
      <c r="BN70" s="52">
        <v>16.364703503692702</v>
      </c>
      <c r="BP70" s="52">
        <v>1.7856068253937749</v>
      </c>
      <c r="BQ70" s="52">
        <v>0.94407471280447353</v>
      </c>
      <c r="BR70" s="52">
        <v>0.84153211253484894</v>
      </c>
      <c r="BS70" s="52">
        <v>1.8167057572300696</v>
      </c>
      <c r="BT70" s="52">
        <v>1.0984717016896954</v>
      </c>
      <c r="BU70" s="52">
        <v>0.71823405548779951</v>
      </c>
      <c r="BV70" s="52">
        <v>5.6270367174048816</v>
      </c>
      <c r="BW70" s="52">
        <v>1330.1865011722812</v>
      </c>
    </row>
    <row r="71" spans="1:75">
      <c r="A71" s="49">
        <v>30863</v>
      </c>
      <c r="B71" s="50">
        <v>52.8261955022191</v>
      </c>
      <c r="C71" s="51">
        <v>103.78258609818295</v>
      </c>
      <c r="D71" s="50">
        <v>51.339853566947085</v>
      </c>
      <c r="E71" s="52">
        <v>7645.5909845749538</v>
      </c>
      <c r="F71" s="52">
        <v>93.455553317502691</v>
      </c>
      <c r="G71" s="52">
        <v>168.95026861058238</v>
      </c>
      <c r="H71" s="52">
        <v>547.56137113193211</v>
      </c>
      <c r="I71" s="52">
        <v>915.80352309813418</v>
      </c>
      <c r="J71" s="52">
        <v>109.37328458191089</v>
      </c>
      <c r="K71" s="52">
        <v>144.46901882347109</v>
      </c>
      <c r="L71" s="52">
        <v>275.68807284492067</v>
      </c>
      <c r="M71" s="52">
        <v>48.223033588065299</v>
      </c>
      <c r="N71" s="52">
        <v>213.36640997277573</v>
      </c>
      <c r="O71" s="52">
        <v>53.399798669669934</v>
      </c>
      <c r="P71" s="52">
        <v>190.30306965586496</v>
      </c>
      <c r="Q71" s="52">
        <v>156.145612434779</v>
      </c>
      <c r="R71" s="52">
        <v>55.872372061014175</v>
      </c>
      <c r="S71" s="52">
        <v>235.95724462925767</v>
      </c>
      <c r="T71" s="52">
        <v>197.90614827673417</v>
      </c>
      <c r="U71" s="52">
        <v>333.94543106942052</v>
      </c>
      <c r="V71" s="52">
        <v>387.05830659982746</v>
      </c>
      <c r="W71" s="52">
        <v>218.2241534902559</v>
      </c>
      <c r="X71" s="52">
        <v>668.23151907213037</v>
      </c>
      <c r="Y71" s="52">
        <v>1498.7941192433859</v>
      </c>
      <c r="Z71" s="52">
        <v>322.97658808444004</v>
      </c>
      <c r="AA71" s="52">
        <v>725.47989640412857</v>
      </c>
      <c r="AB71" s="52">
        <v>241.72087405091926</v>
      </c>
      <c r="AC71" s="52">
        <v>38702.147290738423</v>
      </c>
      <c r="AD71" s="52">
        <v>23154.555501047769</v>
      </c>
      <c r="AE71" s="52">
        <v>27064.188694663844</v>
      </c>
      <c r="AF71" s="52">
        <v>3290.6778873523076</v>
      </c>
      <c r="AG71" s="52">
        <v>6410.2945944070816</v>
      </c>
      <c r="AH71" s="52">
        <v>5676.7143651167553</v>
      </c>
      <c r="AI71" s="52">
        <v>24027.168709405265</v>
      </c>
      <c r="AJ71" s="52">
        <v>27132.409339682261</v>
      </c>
      <c r="AK71" s="52">
        <v>94.443764381917816</v>
      </c>
      <c r="AL71" s="52">
        <v>1.0213992863738288</v>
      </c>
      <c r="AM71" s="52">
        <v>4.4897107688554874</v>
      </c>
      <c r="AN71" s="52">
        <v>23.48163515975078</v>
      </c>
      <c r="AO71" s="52">
        <v>17.970525104451614</v>
      </c>
      <c r="AP71" s="46" t="s">
        <v>1933</v>
      </c>
      <c r="AQ71" s="46" t="s">
        <v>1933</v>
      </c>
      <c r="AR71" s="46" t="s">
        <v>1933</v>
      </c>
      <c r="AS71" s="46" t="s">
        <v>1933</v>
      </c>
      <c r="AT71" s="46" t="s">
        <v>1933</v>
      </c>
      <c r="AU71" s="46" t="s">
        <v>1933</v>
      </c>
      <c r="AV71" s="46" t="s">
        <v>1933</v>
      </c>
      <c r="AW71" s="46" t="s">
        <v>1933</v>
      </c>
      <c r="AX71" s="52">
        <v>54.822334722926222</v>
      </c>
      <c r="AY71" s="52">
        <v>0.70849276293544483</v>
      </c>
      <c r="AZ71" s="52">
        <v>2.9369237531793413</v>
      </c>
      <c r="BA71" s="52">
        <v>4.7460467136387399</v>
      </c>
      <c r="BB71" s="52">
        <v>11.175328364580249</v>
      </c>
      <c r="BC71" s="52">
        <v>2.404980530682951</v>
      </c>
      <c r="BD71" s="52">
        <v>8.1962606633237254</v>
      </c>
      <c r="BE71" s="52">
        <v>5.5377785872279981</v>
      </c>
      <c r="BF71" s="52">
        <v>7.4567329676200949</v>
      </c>
      <c r="BG71" s="52">
        <v>8.4795545055065311</v>
      </c>
      <c r="BH71" s="52">
        <v>3.180190659679162</v>
      </c>
      <c r="BI71" s="52">
        <v>16.139794499396036</v>
      </c>
      <c r="BJ71" s="52">
        <v>2.9412383180460893</v>
      </c>
      <c r="BK71" s="52">
        <v>3.7343561029527335</v>
      </c>
      <c r="BL71" s="52">
        <v>9.4642000772136576</v>
      </c>
      <c r="BM71" s="52">
        <v>2.6919887102517635</v>
      </c>
      <c r="BN71" s="52">
        <v>16.42231362365807</v>
      </c>
      <c r="BP71" s="52">
        <v>1.6943250648056467</v>
      </c>
      <c r="BQ71" s="52">
        <v>0.90737158311142896</v>
      </c>
      <c r="BR71" s="52">
        <v>0.78695348165929313</v>
      </c>
      <c r="BS71" s="52">
        <v>1.7508039463932314</v>
      </c>
      <c r="BT71" s="52">
        <v>1.0380609157320577</v>
      </c>
      <c r="BU71" s="52">
        <v>0.71274303055834021</v>
      </c>
      <c r="BV71" s="52">
        <v>5.6612831744210173</v>
      </c>
      <c r="BW71" s="52">
        <v>1327.7828222036362</v>
      </c>
    </row>
    <row r="72" spans="1:75">
      <c r="A72" s="49">
        <v>30894</v>
      </c>
      <c r="B72" s="50">
        <v>52.996170609528498</v>
      </c>
      <c r="C72" s="51">
        <v>104.09196335705177</v>
      </c>
      <c r="D72" s="50">
        <v>51.482680295323654</v>
      </c>
      <c r="E72" s="52">
        <v>7667.7826737280811</v>
      </c>
      <c r="F72" s="52">
        <v>95.983572026953141</v>
      </c>
      <c r="G72" s="52">
        <v>170.47635024045445</v>
      </c>
      <c r="H72" s="52">
        <v>550.45068312895808</v>
      </c>
      <c r="I72" s="52">
        <v>918.36743119533639</v>
      </c>
      <c r="J72" s="52">
        <v>109.85380820924935</v>
      </c>
      <c r="K72" s="52">
        <v>145.75050564077233</v>
      </c>
      <c r="L72" s="52">
        <v>276.58076053560382</v>
      </c>
      <c r="M72" s="52">
        <v>48.481355344991186</v>
      </c>
      <c r="N72" s="52">
        <v>213.43180275800819</v>
      </c>
      <c r="O72" s="52">
        <v>53.772297818347013</v>
      </c>
      <c r="P72" s="52">
        <v>191.07292067417274</v>
      </c>
      <c r="Q72" s="52">
        <v>156.50116918920989</v>
      </c>
      <c r="R72" s="52">
        <v>56.022297052606461</v>
      </c>
      <c r="S72" s="52">
        <v>236.29550439032215</v>
      </c>
      <c r="T72" s="52">
        <v>198.46209677956216</v>
      </c>
      <c r="U72" s="52">
        <v>335.73510292109717</v>
      </c>
      <c r="V72" s="52">
        <v>388.15511269169679</v>
      </c>
      <c r="W72" s="52">
        <v>217.59001243674768</v>
      </c>
      <c r="X72" s="52">
        <v>667.5151781118625</v>
      </c>
      <c r="Y72" s="52">
        <v>1500.52897381407</v>
      </c>
      <c r="Z72" s="52">
        <v>322.85591352743006</v>
      </c>
      <c r="AA72" s="52">
        <v>729.05509435773013</v>
      </c>
      <c r="AB72" s="52">
        <v>242.18168265205026</v>
      </c>
      <c r="AC72" s="52">
        <v>38943.781046159806</v>
      </c>
      <c r="AD72" s="52">
        <v>23303.799466073513</v>
      </c>
      <c r="AE72" s="52">
        <v>27206.619195926574</v>
      </c>
      <c r="AF72" s="52">
        <v>3316.7373941406127</v>
      </c>
      <c r="AG72" s="52">
        <v>6443.0828415693777</v>
      </c>
      <c r="AH72" s="52">
        <v>5699.5198717040403</v>
      </c>
      <c r="AI72" s="52">
        <v>24103.908997997161</v>
      </c>
      <c r="AJ72" s="52">
        <v>27248.827292888396</v>
      </c>
      <c r="AK72" s="52">
        <v>94.750577933335251</v>
      </c>
      <c r="AL72" s="52">
        <v>1.0255778829356836</v>
      </c>
      <c r="AM72" s="52">
        <v>4.5227205472127086</v>
      </c>
      <c r="AN72" s="52">
        <v>23.554177712949535</v>
      </c>
      <c r="AO72" s="52">
        <v>18.005879282756077</v>
      </c>
      <c r="AP72" s="46" t="s">
        <v>1933</v>
      </c>
      <c r="AQ72" s="46" t="s">
        <v>1933</v>
      </c>
      <c r="AR72" s="46" t="s">
        <v>1933</v>
      </c>
      <c r="AS72" s="46" t="s">
        <v>1933</v>
      </c>
      <c r="AT72" s="46" t="s">
        <v>1933</v>
      </c>
      <c r="AU72" s="46" t="s">
        <v>1933</v>
      </c>
      <c r="AV72" s="46" t="s">
        <v>1933</v>
      </c>
      <c r="AW72" s="46" t="s">
        <v>1933</v>
      </c>
      <c r="AX72" s="52">
        <v>55.013686395821068</v>
      </c>
      <c r="AY72" s="52">
        <v>0.7093956266486906</v>
      </c>
      <c r="AZ72" s="52">
        <v>2.946921830725306</v>
      </c>
      <c r="BA72" s="52">
        <v>4.7653751504201924</v>
      </c>
      <c r="BB72" s="52">
        <v>11.219079878286369</v>
      </c>
      <c r="BC72" s="52">
        <v>2.4078170603982385</v>
      </c>
      <c r="BD72" s="52">
        <v>8.2273376827548823</v>
      </c>
      <c r="BE72" s="52">
        <v>5.5551661367663332</v>
      </c>
      <c r="BF72" s="52">
        <v>7.4825469186048839</v>
      </c>
      <c r="BG72" s="52">
        <v>8.5088266019348904</v>
      </c>
      <c r="BH72" s="52">
        <v>3.1911730915383107</v>
      </c>
      <c r="BI72" s="52">
        <v>16.182713824294268</v>
      </c>
      <c r="BJ72" s="52">
        <v>2.9451879527299636</v>
      </c>
      <c r="BK72" s="52">
        <v>3.7489265648407804</v>
      </c>
      <c r="BL72" s="52">
        <v>9.4885993062879042</v>
      </c>
      <c r="BM72" s="52">
        <v>2.6961290298580045</v>
      </c>
      <c r="BN72" s="52">
        <v>16.471809799242163</v>
      </c>
      <c r="BP72" s="52">
        <v>1.6017264904033752</v>
      </c>
      <c r="BQ72" s="52">
        <v>0.8819966933712543</v>
      </c>
      <c r="BR72" s="52">
        <v>0.71972979698330164</v>
      </c>
      <c r="BS72" s="52">
        <v>1.7051286652849447</v>
      </c>
      <c r="BT72" s="52">
        <v>1.0024520599568683</v>
      </c>
      <c r="BU72" s="52">
        <v>0.70267660529803366</v>
      </c>
      <c r="BV72" s="52">
        <v>5.7334841929916891</v>
      </c>
      <c r="BW72" s="52">
        <v>1321.6565798021131</v>
      </c>
    </row>
    <row r="73" spans="1:75">
      <c r="A73" s="49">
        <v>30925</v>
      </c>
      <c r="B73" s="50">
        <v>53.150571953355062</v>
      </c>
      <c r="C73" s="51">
        <v>104.40849848908012</v>
      </c>
      <c r="D73" s="50">
        <v>51.597607124056069</v>
      </c>
      <c r="E73" s="52">
        <v>7686.4912832706204</v>
      </c>
      <c r="F73" s="52">
        <v>98.235576157290069</v>
      </c>
      <c r="G73" s="52">
        <v>171.49523875708391</v>
      </c>
      <c r="H73" s="52">
        <v>553.14463247915342</v>
      </c>
      <c r="I73" s="52">
        <v>920.32266822174165</v>
      </c>
      <c r="J73" s="52">
        <v>109.99779346759897</v>
      </c>
      <c r="K73" s="52">
        <v>146.82618219964019</v>
      </c>
      <c r="L73" s="52">
        <v>277.62597743344435</v>
      </c>
      <c r="M73" s="52">
        <v>48.63045157228818</v>
      </c>
      <c r="N73" s="52">
        <v>214.24006103186477</v>
      </c>
      <c r="O73" s="52">
        <v>54.045908466387999</v>
      </c>
      <c r="P73" s="52">
        <v>191.18498419518133</v>
      </c>
      <c r="Q73" s="52">
        <v>156.85351455711663</v>
      </c>
      <c r="R73" s="52">
        <v>56.112972487845731</v>
      </c>
      <c r="S73" s="52">
        <v>236.6533433172585</v>
      </c>
      <c r="T73" s="52">
        <v>198.73823544685166</v>
      </c>
      <c r="U73" s="52">
        <v>336.96570758110346</v>
      </c>
      <c r="V73" s="52">
        <v>389.23046596936371</v>
      </c>
      <c r="W73" s="52">
        <v>217.54013814232613</v>
      </c>
      <c r="X73" s="52">
        <v>666.83960930525791</v>
      </c>
      <c r="Y73" s="52">
        <v>1500.1457550651619</v>
      </c>
      <c r="Z73" s="52">
        <v>323.03229269867148</v>
      </c>
      <c r="AA73" s="52">
        <v>732.07065434605181</v>
      </c>
      <c r="AB73" s="52">
        <v>242.53868222322924</v>
      </c>
      <c r="AC73" s="52">
        <v>39147.617723464966</v>
      </c>
      <c r="AD73" s="52">
        <v>23440.139674169401</v>
      </c>
      <c r="AE73" s="52">
        <v>27352.56850713972</v>
      </c>
      <c r="AF73" s="52">
        <v>3339.2856678270523</v>
      </c>
      <c r="AG73" s="52">
        <v>6472.4565292135358</v>
      </c>
      <c r="AH73" s="52">
        <v>5725.1604401680734</v>
      </c>
      <c r="AI73" s="52">
        <v>24191.393019583917</v>
      </c>
      <c r="AJ73" s="52">
        <v>27349.313740884103</v>
      </c>
      <c r="AK73" s="52">
        <v>95.060089700915398</v>
      </c>
      <c r="AL73" s="52">
        <v>1.0260609418544318</v>
      </c>
      <c r="AM73" s="52">
        <v>4.5545939754229039</v>
      </c>
      <c r="AN73" s="52">
        <v>23.60771116674427</v>
      </c>
      <c r="AO73" s="52">
        <v>18.02705624962466</v>
      </c>
      <c r="AP73" s="46" t="s">
        <v>1933</v>
      </c>
      <c r="AQ73" s="46" t="s">
        <v>1933</v>
      </c>
      <c r="AR73" s="46" t="s">
        <v>1933</v>
      </c>
      <c r="AS73" s="46" t="s">
        <v>1933</v>
      </c>
      <c r="AT73" s="46" t="s">
        <v>1933</v>
      </c>
      <c r="AU73" s="46" t="s">
        <v>1933</v>
      </c>
      <c r="AV73" s="46" t="s">
        <v>1933</v>
      </c>
      <c r="AW73" s="46" t="s">
        <v>1933</v>
      </c>
      <c r="AX73" s="52">
        <v>55.231451587090568</v>
      </c>
      <c r="AY73" s="52">
        <v>0.70998043557357315</v>
      </c>
      <c r="AZ73" s="52">
        <v>2.9568464948591893</v>
      </c>
      <c r="BA73" s="52">
        <v>4.7838178260360786</v>
      </c>
      <c r="BB73" s="52">
        <v>11.276071984020453</v>
      </c>
      <c r="BC73" s="52">
        <v>2.4089770314786882</v>
      </c>
      <c r="BD73" s="52">
        <v>8.2602210843995696</v>
      </c>
      <c r="BE73" s="52">
        <v>5.5746446792618372</v>
      </c>
      <c r="BF73" s="52">
        <v>7.517810644011103</v>
      </c>
      <c r="BG73" s="52">
        <v>8.5397218756956015</v>
      </c>
      <c r="BH73" s="52">
        <v>3.2033941526183738</v>
      </c>
      <c r="BI73" s="52">
        <v>16.220926946735069</v>
      </c>
      <c r="BJ73" s="52">
        <v>2.9497528173359893</v>
      </c>
      <c r="BK73" s="52">
        <v>3.7599619991660509</v>
      </c>
      <c r="BL73" s="52">
        <v>9.5112121304564727</v>
      </c>
      <c r="BM73" s="52">
        <v>2.7005356843785133</v>
      </c>
      <c r="BN73" s="52">
        <v>16.523343586407961</v>
      </c>
      <c r="BP73" s="52">
        <v>1.5360759730420765</v>
      </c>
      <c r="BQ73" s="52">
        <v>0.86101960923687948</v>
      </c>
      <c r="BR73" s="52">
        <v>0.67505636374886724</v>
      </c>
      <c r="BS73" s="52">
        <v>1.6697337078118337</v>
      </c>
      <c r="BT73" s="52">
        <v>0.99479328207070794</v>
      </c>
      <c r="BU73" s="52">
        <v>0.67494042581247704</v>
      </c>
      <c r="BV73" s="52">
        <v>5.8589664138252697</v>
      </c>
      <c r="BW73" s="52">
        <v>1319.8170780645262</v>
      </c>
    </row>
    <row r="74" spans="1:75">
      <c r="A74" s="49">
        <v>30955</v>
      </c>
      <c r="B74" s="50">
        <v>53.271566018400094</v>
      </c>
      <c r="C74" s="51">
        <v>104.70952275888995</v>
      </c>
      <c r="D74" s="50">
        <v>51.674636333187422</v>
      </c>
      <c r="E74" s="52">
        <v>7704.4978444099424</v>
      </c>
      <c r="F74" s="52">
        <v>100.21975115318395</v>
      </c>
      <c r="G74" s="52">
        <v>171.78708154327856</v>
      </c>
      <c r="H74" s="52">
        <v>555.54756983161599</v>
      </c>
      <c r="I74" s="52">
        <v>921.87158323026574</v>
      </c>
      <c r="J74" s="52">
        <v>109.78376988858217</v>
      </c>
      <c r="K74" s="52">
        <v>147.61004811554059</v>
      </c>
      <c r="L74" s="52">
        <v>278.60039164978855</v>
      </c>
      <c r="M74" s="52">
        <v>48.650149274277886</v>
      </c>
      <c r="N74" s="52">
        <v>215.57471621293809</v>
      </c>
      <c r="O74" s="52">
        <v>54.193902839530104</v>
      </c>
      <c r="P74" s="52">
        <v>190.59655302981847</v>
      </c>
      <c r="Q74" s="52">
        <v>157.1014998552894</v>
      </c>
      <c r="R74" s="52">
        <v>56.125999257961908</v>
      </c>
      <c r="S74" s="52">
        <v>237.18296769274846</v>
      </c>
      <c r="T74" s="52">
        <v>198.9690863670335</v>
      </c>
      <c r="U74" s="52">
        <v>337.79456626256774</v>
      </c>
      <c r="V74" s="52">
        <v>390.62326234718006</v>
      </c>
      <c r="W74" s="52">
        <v>218.57380236402776</v>
      </c>
      <c r="X74" s="52">
        <v>667.05550380441127</v>
      </c>
      <c r="Y74" s="52">
        <v>1499.4571252642511</v>
      </c>
      <c r="Z74" s="52">
        <v>323.89641167873827</v>
      </c>
      <c r="AA74" s="52">
        <v>735.30279841879383</v>
      </c>
      <c r="AB74" s="52">
        <v>243.10282666319023</v>
      </c>
      <c r="AC74" s="52">
        <v>39298.31912027995</v>
      </c>
      <c r="AD74" s="52">
        <v>23558.129145812989</v>
      </c>
      <c r="AE74" s="52">
        <v>27496.803097565968</v>
      </c>
      <c r="AF74" s="52">
        <v>3356.7261693636578</v>
      </c>
      <c r="AG74" s="52">
        <v>6496.6019501725832</v>
      </c>
      <c r="AH74" s="52">
        <v>5753.3962109883623</v>
      </c>
      <c r="AI74" s="52">
        <v>24289.787915802</v>
      </c>
      <c r="AJ74" s="52">
        <v>27427.568007421494</v>
      </c>
      <c r="AK74" s="52">
        <v>95.364310111540064</v>
      </c>
      <c r="AL74" s="52">
        <v>1.0212621032105138</v>
      </c>
      <c r="AM74" s="52">
        <v>4.5805972156192487</v>
      </c>
      <c r="AN74" s="52">
        <v>23.63529260183374</v>
      </c>
      <c r="AO74" s="52">
        <v>18.033433283151439</v>
      </c>
      <c r="AP74" s="46" t="s">
        <v>1933</v>
      </c>
      <c r="AQ74" s="46" t="s">
        <v>1933</v>
      </c>
      <c r="AR74" s="46" t="s">
        <v>1933</v>
      </c>
      <c r="AS74" s="46" t="s">
        <v>1933</v>
      </c>
      <c r="AT74" s="46" t="s">
        <v>1933</v>
      </c>
      <c r="AU74" s="46" t="s">
        <v>1933</v>
      </c>
      <c r="AV74" s="46" t="s">
        <v>1933</v>
      </c>
      <c r="AW74" s="46" t="s">
        <v>1933</v>
      </c>
      <c r="AX74" s="52">
        <v>55.48064630627632</v>
      </c>
      <c r="AY74" s="52">
        <v>0.71044029125854047</v>
      </c>
      <c r="AZ74" s="52">
        <v>2.9661416191184498</v>
      </c>
      <c r="BA74" s="52">
        <v>4.7991405910385465</v>
      </c>
      <c r="BB74" s="52">
        <v>11.344965298039218</v>
      </c>
      <c r="BC74" s="52">
        <v>2.412290549480046</v>
      </c>
      <c r="BD74" s="52">
        <v>8.2965892738740266</v>
      </c>
      <c r="BE74" s="52">
        <v>5.5958621567697264</v>
      </c>
      <c r="BF74" s="52">
        <v>7.5640305191278454</v>
      </c>
      <c r="BG74" s="52">
        <v>8.5735221286149077</v>
      </c>
      <c r="BH74" s="52">
        <v>3.2178805143184337</v>
      </c>
      <c r="BI74" s="52">
        <v>16.248371203212688</v>
      </c>
      <c r="BJ74" s="52">
        <v>2.9552278709365054</v>
      </c>
      <c r="BK74" s="52">
        <v>3.76534848381998</v>
      </c>
      <c r="BL74" s="52">
        <v>9.5277948486541089</v>
      </c>
      <c r="BM74" s="52">
        <v>2.7050591898182121</v>
      </c>
      <c r="BN74" s="52">
        <v>16.581674834930649</v>
      </c>
      <c r="BP74" s="52">
        <v>1.5191152323813488</v>
      </c>
      <c r="BQ74" s="52">
        <v>0.84234982066166897</v>
      </c>
      <c r="BR74" s="52">
        <v>0.67676541161102555</v>
      </c>
      <c r="BS74" s="52">
        <v>1.6401088811379547</v>
      </c>
      <c r="BT74" s="52">
        <v>1.0140909244151166</v>
      </c>
      <c r="BU74" s="52">
        <v>0.62601795682373151</v>
      </c>
      <c r="BV74" s="52">
        <v>6.0322139445071423</v>
      </c>
      <c r="BW74" s="52">
        <v>1327.4987785418828</v>
      </c>
    </row>
    <row r="75" spans="1:75">
      <c r="A75" s="49">
        <v>30986</v>
      </c>
      <c r="B75" s="50">
        <v>53.384053084098042</v>
      </c>
      <c r="C75" s="51">
        <v>105.00308605445728</v>
      </c>
      <c r="D75" s="50">
        <v>51.75144958411974</v>
      </c>
      <c r="E75" s="52">
        <v>7724.3338984981656</v>
      </c>
      <c r="F75" s="52">
        <v>102.05355263657815</v>
      </c>
      <c r="G75" s="52">
        <v>171.69952923827054</v>
      </c>
      <c r="H75" s="52">
        <v>557.92789486715299</v>
      </c>
      <c r="I75" s="52">
        <v>923.74874274931369</v>
      </c>
      <c r="J75" s="52">
        <v>109.37267374722738</v>
      </c>
      <c r="K75" s="52">
        <v>148.25580696485216</v>
      </c>
      <c r="L75" s="52">
        <v>279.60443884311923</v>
      </c>
      <c r="M75" s="52">
        <v>48.604319218912295</v>
      </c>
      <c r="N75" s="52">
        <v>217.24974694896505</v>
      </c>
      <c r="O75" s="52">
        <v>54.27943804497162</v>
      </c>
      <c r="P75" s="52">
        <v>189.64186866803004</v>
      </c>
      <c r="Q75" s="52">
        <v>157.32604569803564</v>
      </c>
      <c r="R75" s="52">
        <v>56.101626402908757</v>
      </c>
      <c r="S75" s="52">
        <v>237.88684147189844</v>
      </c>
      <c r="T75" s="52">
        <v>199.31359171383497</v>
      </c>
      <c r="U75" s="52">
        <v>338.57244012076706</v>
      </c>
      <c r="V75" s="52">
        <v>392.24035593744878</v>
      </c>
      <c r="W75" s="52">
        <v>220.40459657194575</v>
      </c>
      <c r="X75" s="52">
        <v>668.27443334635632</v>
      </c>
      <c r="Y75" s="52">
        <v>1499.4209940541807</v>
      </c>
      <c r="Z75" s="52">
        <v>325.23075912296474</v>
      </c>
      <c r="AA75" s="52">
        <v>739.30271477626275</v>
      </c>
      <c r="AB75" s="52">
        <v>243.97469436160816</v>
      </c>
      <c r="AC75" s="52">
        <v>39430.773651984433</v>
      </c>
      <c r="AD75" s="52">
        <v>23665.711530771947</v>
      </c>
      <c r="AE75" s="52">
        <v>27641.244761318929</v>
      </c>
      <c r="AF75" s="52">
        <v>3372.3272705155036</v>
      </c>
      <c r="AG75" s="52">
        <v>6517.0957447982601</v>
      </c>
      <c r="AH75" s="52">
        <v>5775.5887460400982</v>
      </c>
      <c r="AI75" s="52">
        <v>24363.391984016664</v>
      </c>
      <c r="AJ75" s="52">
        <v>27491.121603811942</v>
      </c>
      <c r="AK75" s="52">
        <v>95.655921128127844</v>
      </c>
      <c r="AL75" s="52">
        <v>1.0131104689001316</v>
      </c>
      <c r="AM75" s="52">
        <v>4.6017383976178543</v>
      </c>
      <c r="AN75" s="52">
        <v>23.644504515153745</v>
      </c>
      <c r="AO75" s="52">
        <v>18.029655648575677</v>
      </c>
      <c r="AP75" s="46" t="s">
        <v>1933</v>
      </c>
      <c r="AQ75" s="46" t="s">
        <v>1933</v>
      </c>
      <c r="AR75" s="46" t="s">
        <v>1933</v>
      </c>
      <c r="AS75" s="46" t="s">
        <v>1933</v>
      </c>
      <c r="AT75" s="46" t="s">
        <v>1933</v>
      </c>
      <c r="AU75" s="46" t="s">
        <v>1933</v>
      </c>
      <c r="AV75" s="46" t="s">
        <v>1933</v>
      </c>
      <c r="AW75" s="46" t="s">
        <v>1933</v>
      </c>
      <c r="AX75" s="52">
        <v>55.742590235365974</v>
      </c>
      <c r="AY75" s="52">
        <v>0.71094056952208651</v>
      </c>
      <c r="AZ75" s="52">
        <v>2.974290602553435</v>
      </c>
      <c r="BA75" s="52">
        <v>4.8119724862044677</v>
      </c>
      <c r="BB75" s="52">
        <v>11.415195188755471</v>
      </c>
      <c r="BC75" s="52">
        <v>2.4171799132900853</v>
      </c>
      <c r="BD75" s="52">
        <v>8.3365073659111779</v>
      </c>
      <c r="BE75" s="52">
        <v>5.6183263795833378</v>
      </c>
      <c r="BF75" s="52">
        <v>7.6143633583861012</v>
      </c>
      <c r="BG75" s="52">
        <v>8.6100025482535845</v>
      </c>
      <c r="BH75" s="52">
        <v>3.2342165768251663</v>
      </c>
      <c r="BI75" s="52">
        <v>16.268826377848463</v>
      </c>
      <c r="BJ75" s="52">
        <v>2.9601012433263203</v>
      </c>
      <c r="BK75" s="52">
        <v>3.7679153091664754</v>
      </c>
      <c r="BL75" s="52">
        <v>9.5408098255058817</v>
      </c>
      <c r="BM75" s="52">
        <v>2.7096837491123784</v>
      </c>
      <c r="BN75" s="52">
        <v>16.645508841190846</v>
      </c>
      <c r="BP75" s="52">
        <v>1.5412541115356069</v>
      </c>
      <c r="BQ75" s="52">
        <v>0.83431814736386223</v>
      </c>
      <c r="BR75" s="52">
        <v>0.70693596407410597</v>
      </c>
      <c r="BS75" s="52">
        <v>1.6212949869448259</v>
      </c>
      <c r="BT75" s="52">
        <v>1.0458933799527586</v>
      </c>
      <c r="BU75" s="52">
        <v>0.57540160707468468</v>
      </c>
      <c r="BV75" s="52">
        <v>6.2102157689871325</v>
      </c>
      <c r="BW75" s="52">
        <v>1341.4560373867712</v>
      </c>
    </row>
    <row r="76" spans="1:75">
      <c r="A76" s="49">
        <v>31016</v>
      </c>
      <c r="B76" s="50">
        <v>53.521195610364281</v>
      </c>
      <c r="C76" s="51">
        <v>105.2970986097275</v>
      </c>
      <c r="D76" s="50">
        <v>51.876363125133018</v>
      </c>
      <c r="E76" s="52">
        <v>7747.7736335436502</v>
      </c>
      <c r="F76" s="52">
        <v>103.81772710767304</v>
      </c>
      <c r="G76" s="52">
        <v>171.72541753939197</v>
      </c>
      <c r="H76" s="52">
        <v>560.57985459936128</v>
      </c>
      <c r="I76" s="52">
        <v>926.7723836054405</v>
      </c>
      <c r="J76" s="52">
        <v>108.97728548507244</v>
      </c>
      <c r="K76" s="52">
        <v>148.95766090324227</v>
      </c>
      <c r="L76" s="52">
        <v>280.80595376476413</v>
      </c>
      <c r="M76" s="52">
        <v>48.578078274007808</v>
      </c>
      <c r="N76" s="52">
        <v>219.0642957901359</v>
      </c>
      <c r="O76" s="52">
        <v>54.384891952237616</v>
      </c>
      <c r="P76" s="52">
        <v>188.76741819207479</v>
      </c>
      <c r="Q76" s="52">
        <v>157.65317460477624</v>
      </c>
      <c r="R76" s="52">
        <v>56.095401137322185</v>
      </c>
      <c r="S76" s="52">
        <v>238.70608398632223</v>
      </c>
      <c r="T76" s="52">
        <v>199.8922105740329</v>
      </c>
      <c r="U76" s="52">
        <v>339.66416758104072</v>
      </c>
      <c r="V76" s="52">
        <v>393.81659392112539</v>
      </c>
      <c r="W76" s="52">
        <v>222.49432604005511</v>
      </c>
      <c r="X76" s="52">
        <v>670.37685839673509</v>
      </c>
      <c r="Y76" s="52">
        <v>1500.6993370954103</v>
      </c>
      <c r="Z76" s="52">
        <v>326.61786521754499</v>
      </c>
      <c r="AA76" s="52">
        <v>744.43063331069425</v>
      </c>
      <c r="AB76" s="52">
        <v>245.16975387155156</v>
      </c>
      <c r="AC76" s="52">
        <v>39588.820102882382</v>
      </c>
      <c r="AD76" s="52">
        <v>23770.761127048732</v>
      </c>
      <c r="AE76" s="52">
        <v>27785.497165840865</v>
      </c>
      <c r="AF76" s="52">
        <v>3390.141233921051</v>
      </c>
      <c r="AG76" s="52">
        <v>6535.6808906038605</v>
      </c>
      <c r="AH76" s="52">
        <v>5779.9487787564594</v>
      </c>
      <c r="AI76" s="52">
        <v>24363.68727506002</v>
      </c>
      <c r="AJ76" s="52">
        <v>27548.755564888317</v>
      </c>
      <c r="AK76" s="52">
        <v>95.9185315878441</v>
      </c>
      <c r="AL76" s="52">
        <v>1.0046357888849646</v>
      </c>
      <c r="AM76" s="52">
        <v>4.619907488316918</v>
      </c>
      <c r="AN76" s="52">
        <v>23.645923273354615</v>
      </c>
      <c r="AO76" s="52">
        <v>18.021379995951428</v>
      </c>
      <c r="AP76" s="46" t="s">
        <v>1933</v>
      </c>
      <c r="AQ76" s="46" t="s">
        <v>1933</v>
      </c>
      <c r="AR76" s="46" t="s">
        <v>1933</v>
      </c>
      <c r="AS76" s="46" t="s">
        <v>1933</v>
      </c>
      <c r="AT76" s="46" t="s">
        <v>1933</v>
      </c>
      <c r="AU76" s="46" t="s">
        <v>1933</v>
      </c>
      <c r="AV76" s="46" t="s">
        <v>1933</v>
      </c>
      <c r="AW76" s="46" t="s">
        <v>1933</v>
      </c>
      <c r="AX76" s="52">
        <v>55.9845966435348</v>
      </c>
      <c r="AY76" s="52">
        <v>0.71161471204244053</v>
      </c>
      <c r="AZ76" s="52">
        <v>2.9805091690199332</v>
      </c>
      <c r="BA76" s="52">
        <v>4.8232950871342233</v>
      </c>
      <c r="BB76" s="52">
        <v>11.471746330522</v>
      </c>
      <c r="BC76" s="52">
        <v>2.4216192848049105</v>
      </c>
      <c r="BD76" s="52">
        <v>8.3784537278833646</v>
      </c>
      <c r="BE76" s="52">
        <v>5.6408918396375762</v>
      </c>
      <c r="BF76" s="52">
        <v>7.6583345425936082</v>
      </c>
      <c r="BG76" s="52">
        <v>8.647466456427356</v>
      </c>
      <c r="BH76" s="52">
        <v>3.2511332796226875</v>
      </c>
      <c r="BI76" s="52">
        <v>16.288011671265121</v>
      </c>
      <c r="BJ76" s="52">
        <v>2.9621953361202031</v>
      </c>
      <c r="BK76" s="52">
        <v>3.7716861630246665</v>
      </c>
      <c r="BL76" s="52">
        <v>9.5541301720620435</v>
      </c>
      <c r="BM76" s="52">
        <v>2.7142982300357366</v>
      </c>
      <c r="BN76" s="52">
        <v>16.709977580925138</v>
      </c>
      <c r="BP76" s="52">
        <v>1.5846917932038196</v>
      </c>
      <c r="BQ76" s="52">
        <v>0.8488651596087341</v>
      </c>
      <c r="BR76" s="52">
        <v>0.73582663363001</v>
      </c>
      <c r="BS76" s="52">
        <v>1.6222194098634646</v>
      </c>
      <c r="BT76" s="52">
        <v>1.0719134407079158</v>
      </c>
      <c r="BU76" s="52">
        <v>0.55030596919047337</v>
      </c>
      <c r="BV76" s="52">
        <v>6.3351269494742155</v>
      </c>
      <c r="BW76" s="52">
        <v>1355.8005401397745</v>
      </c>
    </row>
    <row r="77" spans="1:75">
      <c r="A77" s="49">
        <v>31047</v>
      </c>
      <c r="B77" s="50">
        <v>53.702273744729254</v>
      </c>
      <c r="C77" s="51">
        <v>105.5997217424334</v>
      </c>
      <c r="D77" s="50">
        <v>52.077360294639099</v>
      </c>
      <c r="E77" s="52">
        <v>7775.3010367578072</v>
      </c>
      <c r="F77" s="52">
        <v>105.5615152133058</v>
      </c>
      <c r="G77" s="52">
        <v>172.21915850738785</v>
      </c>
      <c r="H77" s="52">
        <v>563.71210840485253</v>
      </c>
      <c r="I77" s="52">
        <v>931.2546036400862</v>
      </c>
      <c r="J77" s="52">
        <v>108.73917303236216</v>
      </c>
      <c r="K77" s="52">
        <v>149.83317959112972</v>
      </c>
      <c r="L77" s="52">
        <v>282.26977984537371</v>
      </c>
      <c r="M77" s="52">
        <v>48.62432833264522</v>
      </c>
      <c r="N77" s="52">
        <v>220.85257303168632</v>
      </c>
      <c r="O77" s="52">
        <v>54.561783537730541</v>
      </c>
      <c r="P77" s="52">
        <v>188.2559064685953</v>
      </c>
      <c r="Q77" s="52">
        <v>158.14416136323746</v>
      </c>
      <c r="R77" s="52">
        <v>56.144570348243562</v>
      </c>
      <c r="S77" s="52">
        <v>239.57502878780829</v>
      </c>
      <c r="T77" s="52">
        <v>200.75688390119842</v>
      </c>
      <c r="U77" s="52">
        <v>341.24044566299585</v>
      </c>
      <c r="V77" s="52">
        <v>395.15140262247445</v>
      </c>
      <c r="W77" s="52">
        <v>224.42325832458465</v>
      </c>
      <c r="X77" s="52">
        <v>673.12836779888357</v>
      </c>
      <c r="Y77" s="52">
        <v>1503.515177980546</v>
      </c>
      <c r="Z77" s="52">
        <v>327.74298535209834</v>
      </c>
      <c r="AA77" s="52">
        <v>750.74397434144009</v>
      </c>
      <c r="AB77" s="52">
        <v>246.63979478050473</v>
      </c>
      <c r="AC77" s="52">
        <v>39797.58525725334</v>
      </c>
      <c r="AD77" s="52">
        <v>23877.800029252805</v>
      </c>
      <c r="AE77" s="52">
        <v>27929.071257166324</v>
      </c>
      <c r="AF77" s="52">
        <v>3412.5337290763855</v>
      </c>
      <c r="AG77" s="52">
        <v>6553.411888034113</v>
      </c>
      <c r="AH77" s="52">
        <v>5762.11075825845</v>
      </c>
      <c r="AI77" s="52">
        <v>24272.9106536373</v>
      </c>
      <c r="AJ77" s="52">
        <v>27605.722744357201</v>
      </c>
      <c r="AK77" s="52">
        <v>96.143951528255016</v>
      </c>
      <c r="AL77" s="52">
        <v>0.99823124068714075</v>
      </c>
      <c r="AM77" s="52">
        <v>4.637361882524865</v>
      </c>
      <c r="AN77" s="52">
        <v>23.647569736698642</v>
      </c>
      <c r="AO77" s="52">
        <v>18.011976613362709</v>
      </c>
      <c r="AP77" s="46" t="s">
        <v>1933</v>
      </c>
      <c r="AQ77" s="46" t="s">
        <v>1933</v>
      </c>
      <c r="AR77" s="46" t="s">
        <v>1933</v>
      </c>
      <c r="AS77" s="46" t="s">
        <v>1933</v>
      </c>
      <c r="AT77" s="46" t="s">
        <v>1933</v>
      </c>
      <c r="AU77" s="46" t="s">
        <v>1933</v>
      </c>
      <c r="AV77" s="46" t="s">
        <v>1933</v>
      </c>
      <c r="AW77" s="46" t="s">
        <v>1933</v>
      </c>
      <c r="AX77" s="52">
        <v>56.18625172203587</v>
      </c>
      <c r="AY77" s="52">
        <v>0.71254196721125596</v>
      </c>
      <c r="AZ77" s="52">
        <v>2.9845241801141977</v>
      </c>
      <c r="BA77" s="52">
        <v>4.8338408703275491</v>
      </c>
      <c r="BB77" s="52">
        <v>11.506000835628759</v>
      </c>
      <c r="BC77" s="52">
        <v>2.4242207788141266</v>
      </c>
      <c r="BD77" s="52">
        <v>8.4210320372555039</v>
      </c>
      <c r="BE77" s="52">
        <v>5.6627890444172904</v>
      </c>
      <c r="BF77" s="52">
        <v>7.6894419230520725</v>
      </c>
      <c r="BG77" s="52">
        <v>8.6845352896038559</v>
      </c>
      <c r="BH77" s="52">
        <v>3.267654442930624</v>
      </c>
      <c r="BI77" s="52">
        <v>16.310130069152482</v>
      </c>
      <c r="BJ77" s="52">
        <v>2.9607419798511172</v>
      </c>
      <c r="BK77" s="52">
        <v>3.7793561459871969</v>
      </c>
      <c r="BL77" s="52">
        <v>9.5700319435019345</v>
      </c>
      <c r="BM77" s="52">
        <v>2.7188319730742831</v>
      </c>
      <c r="BN77" s="52">
        <v>16.771545112831518</v>
      </c>
      <c r="BP77" s="52">
        <v>1.6330011424142867</v>
      </c>
      <c r="BQ77" s="52">
        <v>0.89052202079385034</v>
      </c>
      <c r="BR77" s="52">
        <v>0.742479121673011</v>
      </c>
      <c r="BS77" s="52">
        <v>1.6472238637206535</v>
      </c>
      <c r="BT77" s="52">
        <v>1.079394688146309</v>
      </c>
      <c r="BU77" s="52">
        <v>0.56782917558185519</v>
      </c>
      <c r="BV77" s="52">
        <v>6.3688744054205957</v>
      </c>
      <c r="BW77" s="52">
        <v>1366.3181132847262</v>
      </c>
    </row>
    <row r="78" spans="1:75">
      <c r="A78" s="49">
        <v>31078</v>
      </c>
      <c r="B78" s="50">
        <v>53.905432283397644</v>
      </c>
      <c r="C78" s="51">
        <v>105.92497170836695</v>
      </c>
      <c r="D78" s="50">
        <v>52.3204765373901</v>
      </c>
      <c r="E78" s="52">
        <v>7803.6708940536746</v>
      </c>
      <c r="F78" s="52">
        <v>107.27175010681047</v>
      </c>
      <c r="G78" s="52">
        <v>173.11642838331059</v>
      </c>
      <c r="H78" s="52">
        <v>567.30873911982144</v>
      </c>
      <c r="I78" s="52">
        <v>935.9518088901475</v>
      </c>
      <c r="J78" s="52">
        <v>108.5785426512368</v>
      </c>
      <c r="K78" s="52">
        <v>150.77639569957634</v>
      </c>
      <c r="L78" s="52">
        <v>283.75327504209184</v>
      </c>
      <c r="M78" s="52">
        <v>48.697144288577199</v>
      </c>
      <c r="N78" s="52">
        <v>222.5710195069372</v>
      </c>
      <c r="O78" s="52">
        <v>54.769063033396378</v>
      </c>
      <c r="P78" s="52">
        <v>187.87737631068504</v>
      </c>
      <c r="Q78" s="52">
        <v>158.66221866654533</v>
      </c>
      <c r="R78" s="52">
        <v>56.230340687978654</v>
      </c>
      <c r="S78" s="52">
        <v>240.41339060708302</v>
      </c>
      <c r="T78" s="52">
        <v>201.75045564198385</v>
      </c>
      <c r="U78" s="52">
        <v>342.88333503341664</v>
      </c>
      <c r="V78" s="52">
        <v>396.2660068725292</v>
      </c>
      <c r="W78" s="52">
        <v>226.14560355979015</v>
      </c>
      <c r="X78" s="52">
        <v>675.9281393863381</v>
      </c>
      <c r="Y78" s="52">
        <v>1506.717752694002</v>
      </c>
      <c r="Z78" s="52">
        <v>328.6187104595611</v>
      </c>
      <c r="AA78" s="52">
        <v>757.40369337298455</v>
      </c>
      <c r="AB78" s="52">
        <v>248.14438509492715</v>
      </c>
      <c r="AC78" s="52">
        <v>40026.70368809854</v>
      </c>
      <c r="AD78" s="52">
        <v>23983.003955262324</v>
      </c>
      <c r="AE78" s="52">
        <v>28073.535602529202</v>
      </c>
      <c r="AF78" s="52">
        <v>3436.9356635462855</v>
      </c>
      <c r="AG78" s="52">
        <v>6569.6446391728614</v>
      </c>
      <c r="AH78" s="52">
        <v>5741.424678556381</v>
      </c>
      <c r="AI78" s="52">
        <v>24171.250324126213</v>
      </c>
      <c r="AJ78" s="52">
        <v>27657.780736861689</v>
      </c>
      <c r="AK78" s="52">
        <v>96.35469928407862</v>
      </c>
      <c r="AL78" s="52">
        <v>0.99429294973191229</v>
      </c>
      <c r="AM78" s="52">
        <v>4.6580087229188889</v>
      </c>
      <c r="AN78" s="52">
        <v>23.650264514782915</v>
      </c>
      <c r="AO78" s="52">
        <v>17.997962842094562</v>
      </c>
      <c r="AP78" s="46" t="s">
        <v>1933</v>
      </c>
      <c r="AQ78" s="46" t="s">
        <v>1933</v>
      </c>
      <c r="AR78" s="46" t="s">
        <v>1933</v>
      </c>
      <c r="AS78" s="46" t="s">
        <v>1933</v>
      </c>
      <c r="AT78" s="46" t="s">
        <v>1933</v>
      </c>
      <c r="AU78" s="46" t="s">
        <v>1933</v>
      </c>
      <c r="AV78" s="46" t="s">
        <v>1933</v>
      </c>
      <c r="AW78" s="46" t="s">
        <v>1933</v>
      </c>
      <c r="AX78" s="52">
        <v>56.369220475996691</v>
      </c>
      <c r="AY78" s="52">
        <v>0.71364229709557081</v>
      </c>
      <c r="AZ78" s="52">
        <v>2.9878238225651477</v>
      </c>
      <c r="BA78" s="52">
        <v>4.8438457809022495</v>
      </c>
      <c r="BB78" s="52">
        <v>11.530330647444051</v>
      </c>
      <c r="BC78" s="52">
        <v>2.4256374933606675</v>
      </c>
      <c r="BD78" s="52">
        <v>8.4637860182612652</v>
      </c>
      <c r="BE78" s="52">
        <v>5.6847451473173178</v>
      </c>
      <c r="BF78" s="52">
        <v>7.7142291741986426</v>
      </c>
      <c r="BG78" s="52">
        <v>8.7213400675325587</v>
      </c>
      <c r="BH78" s="52">
        <v>3.2839285374371214</v>
      </c>
      <c r="BI78" s="52">
        <v>16.335214293111235</v>
      </c>
      <c r="BJ78" s="52">
        <v>2.9594740744139396</v>
      </c>
      <c r="BK78" s="52">
        <v>3.7896200227438501</v>
      </c>
      <c r="BL78" s="52">
        <v>9.5861201963740434</v>
      </c>
      <c r="BM78" s="52">
        <v>2.7234124586922417</v>
      </c>
      <c r="BN78" s="52">
        <v>16.831722708156093</v>
      </c>
      <c r="BP78" s="52">
        <v>1.673126706155017</v>
      </c>
      <c r="BQ78" s="52">
        <v>0.94022549383883036</v>
      </c>
      <c r="BR78" s="52">
        <v>0.73290121233871863</v>
      </c>
      <c r="BS78" s="52">
        <v>1.6856843441003753</v>
      </c>
      <c r="BT78" s="52">
        <v>1.0727997486584731</v>
      </c>
      <c r="BU78" s="52">
        <v>0.61288459538932771</v>
      </c>
      <c r="BV78" s="52">
        <v>6.3373626672452499</v>
      </c>
      <c r="BW78" s="52">
        <v>1374.0479673993202</v>
      </c>
    </row>
    <row r="79" spans="1:75">
      <c r="A79" s="49">
        <v>31106</v>
      </c>
      <c r="B79" s="50">
        <v>54.080040616182877</v>
      </c>
      <c r="C79" s="51">
        <v>106.25907368412507</v>
      </c>
      <c r="D79" s="50">
        <v>52.53329564497939</v>
      </c>
      <c r="E79" s="52">
        <v>7826.3847309010371</v>
      </c>
      <c r="F79" s="52">
        <v>108.77620612066259</v>
      </c>
      <c r="G79" s="52">
        <v>174.13444639320161</v>
      </c>
      <c r="H79" s="52">
        <v>570.96260568878256</v>
      </c>
      <c r="I79" s="52">
        <v>938.85181881926417</v>
      </c>
      <c r="J79" s="52">
        <v>108.36390718990879</v>
      </c>
      <c r="K79" s="52">
        <v>151.53989182184782</v>
      </c>
      <c r="L79" s="52">
        <v>284.8164397256208</v>
      </c>
      <c r="M79" s="52">
        <v>48.716871792512912</v>
      </c>
      <c r="N79" s="52">
        <v>224.07770072726998</v>
      </c>
      <c r="O79" s="52">
        <v>54.922008147847791</v>
      </c>
      <c r="P79" s="52">
        <v>187.2895493509173</v>
      </c>
      <c r="Q79" s="52">
        <v>158.97736552368482</v>
      </c>
      <c r="R79" s="52">
        <v>56.309282718841651</v>
      </c>
      <c r="S79" s="52">
        <v>241.07558335607922</v>
      </c>
      <c r="T79" s="52">
        <v>202.57632047975702</v>
      </c>
      <c r="U79" s="52">
        <v>343.8918998457458</v>
      </c>
      <c r="V79" s="52">
        <v>397.16708202113762</v>
      </c>
      <c r="W79" s="52">
        <v>227.60218983367875</v>
      </c>
      <c r="X79" s="52">
        <v>677.88187384791672</v>
      </c>
      <c r="Y79" s="52">
        <v>1508.552387521702</v>
      </c>
      <c r="Z79" s="52">
        <v>329.29754494704372</v>
      </c>
      <c r="AA79" s="52">
        <v>762.79859266293772</v>
      </c>
      <c r="AB79" s="52">
        <v>249.27885425670371</v>
      </c>
      <c r="AC79" s="52">
        <v>40211.308071749554</v>
      </c>
      <c r="AD79" s="52">
        <v>24071.652784981899</v>
      </c>
      <c r="AE79" s="52">
        <v>28208.864813125027</v>
      </c>
      <c r="AF79" s="52">
        <v>3457.3522211909294</v>
      </c>
      <c r="AG79" s="52">
        <v>6581.9940620618208</v>
      </c>
      <c r="AH79" s="52">
        <v>5744.6545376777649</v>
      </c>
      <c r="AI79" s="52">
        <v>24170.795507975989</v>
      </c>
      <c r="AJ79" s="52">
        <v>27694.05642414093</v>
      </c>
      <c r="AK79" s="52">
        <v>96.563898960993228</v>
      </c>
      <c r="AL79" s="52">
        <v>0.99276508392982321</v>
      </c>
      <c r="AM79" s="52">
        <v>4.6840194954337289</v>
      </c>
      <c r="AN79" s="52">
        <v>23.652247069312061</v>
      </c>
      <c r="AO79" s="52">
        <v>17.975462489960982</v>
      </c>
      <c r="AP79" s="46" t="s">
        <v>1933</v>
      </c>
      <c r="AQ79" s="46" t="s">
        <v>1933</v>
      </c>
      <c r="AR79" s="46" t="s">
        <v>1933</v>
      </c>
      <c r="AS79" s="46" t="s">
        <v>1933</v>
      </c>
      <c r="AT79" s="46" t="s">
        <v>1933</v>
      </c>
      <c r="AU79" s="46" t="s">
        <v>1933</v>
      </c>
      <c r="AV79" s="46" t="s">
        <v>1933</v>
      </c>
      <c r="AW79" s="46" t="s">
        <v>1933</v>
      </c>
      <c r="AX79" s="52">
        <v>56.551871536432635</v>
      </c>
      <c r="AY79" s="52">
        <v>0.71469343569940846</v>
      </c>
      <c r="AZ79" s="52">
        <v>2.9920648633850369</v>
      </c>
      <c r="BA79" s="52">
        <v>4.8525642259935138</v>
      </c>
      <c r="BB79" s="52">
        <v>11.560935192275792</v>
      </c>
      <c r="BC79" s="52">
        <v>2.4270349370843696</v>
      </c>
      <c r="BD79" s="52">
        <v>8.503018346640081</v>
      </c>
      <c r="BE79" s="52">
        <v>5.706049707052963</v>
      </c>
      <c r="BF79" s="52">
        <v>7.7409218805176874</v>
      </c>
      <c r="BG79" s="52">
        <v>8.7554091234643625</v>
      </c>
      <c r="BH79" s="52">
        <v>3.2990926257095583</v>
      </c>
      <c r="BI79" s="52">
        <v>16.359780355256849</v>
      </c>
      <c r="BJ79" s="52">
        <v>2.9632706468858356</v>
      </c>
      <c r="BK79" s="52">
        <v>3.7990693895720011</v>
      </c>
      <c r="BL79" s="52">
        <v>9.5974403189944244</v>
      </c>
      <c r="BM79" s="52">
        <v>2.7278324300444541</v>
      </c>
      <c r="BN79" s="52">
        <v>16.888493767590262</v>
      </c>
      <c r="BP79" s="52">
        <v>1.6913274482108787</v>
      </c>
      <c r="BQ79" s="52">
        <v>0.96881456075269468</v>
      </c>
      <c r="BR79" s="52">
        <v>0.72251288745168751</v>
      </c>
      <c r="BS79" s="52">
        <v>1.7194108350325092</v>
      </c>
      <c r="BT79" s="52">
        <v>1.0627690227234521</v>
      </c>
      <c r="BU79" s="52">
        <v>0.65664181237142272</v>
      </c>
      <c r="BV79" s="52">
        <v>6.2899020325234494</v>
      </c>
      <c r="BW79" s="52">
        <v>1381.0545963577792</v>
      </c>
    </row>
    <row r="80" spans="1:75">
      <c r="A80" s="49">
        <v>31137</v>
      </c>
      <c r="B80" s="50">
        <v>54.210982643488435</v>
      </c>
      <c r="C80" s="51">
        <v>106.61521980286606</v>
      </c>
      <c r="D80" s="50">
        <v>52.690095138045088</v>
      </c>
      <c r="E80" s="52">
        <v>7842.8922522452567</v>
      </c>
      <c r="F80" s="52">
        <v>110.10147108626576</v>
      </c>
      <c r="G80" s="52">
        <v>175.17848078791246</v>
      </c>
      <c r="H80" s="52">
        <v>574.72680471132082</v>
      </c>
      <c r="I80" s="52">
        <v>939.22101188757483</v>
      </c>
      <c r="J80" s="52">
        <v>107.98635656721777</v>
      </c>
      <c r="K80" s="52">
        <v>152.04577208472972</v>
      </c>
      <c r="L80" s="52">
        <v>285.33166371263383</v>
      </c>
      <c r="M80" s="52">
        <v>48.640183091492226</v>
      </c>
      <c r="N80" s="52">
        <v>225.41162231701966</v>
      </c>
      <c r="O80" s="52">
        <v>54.983144415464558</v>
      </c>
      <c r="P80" s="52">
        <v>186.25576077714834</v>
      </c>
      <c r="Q80" s="52">
        <v>158.99772033905759</v>
      </c>
      <c r="R80" s="52">
        <v>56.356726535055188</v>
      </c>
      <c r="S80" s="52">
        <v>241.57255254954759</v>
      </c>
      <c r="T80" s="52">
        <v>203.15403902502129</v>
      </c>
      <c r="U80" s="52">
        <v>344.06919351983214</v>
      </c>
      <c r="V80" s="52">
        <v>398.02607290228195</v>
      </c>
      <c r="W80" s="52">
        <v>228.94261384843622</v>
      </c>
      <c r="X80" s="52">
        <v>678.78483771157244</v>
      </c>
      <c r="Y80" s="52">
        <v>1508.4203180718205</v>
      </c>
      <c r="Z80" s="52">
        <v>329.93888180888439</v>
      </c>
      <c r="AA80" s="52">
        <v>766.61992791439252</v>
      </c>
      <c r="AB80" s="52">
        <v>249.96987361228094</v>
      </c>
      <c r="AC80" s="52">
        <v>40330.251049410916</v>
      </c>
      <c r="AD80" s="52">
        <v>24144.410111973364</v>
      </c>
      <c r="AE80" s="52">
        <v>28341.484548193792</v>
      </c>
      <c r="AF80" s="52">
        <v>3472.1184592323921</v>
      </c>
      <c r="AG80" s="52">
        <v>6590.5025064945221</v>
      </c>
      <c r="AH80" s="52">
        <v>5784.8960616819322</v>
      </c>
      <c r="AI80" s="52">
        <v>24324.805345104585</v>
      </c>
      <c r="AJ80" s="52">
        <v>27712.517275102677</v>
      </c>
      <c r="AK80" s="52">
        <v>96.797585525700157</v>
      </c>
      <c r="AL80" s="52">
        <v>0.99288697444623519</v>
      </c>
      <c r="AM80" s="52">
        <v>4.7177156035698227</v>
      </c>
      <c r="AN80" s="52">
        <v>23.651576841880956</v>
      </c>
      <c r="AO80" s="52">
        <v>17.940974263744728</v>
      </c>
      <c r="AP80" s="46" t="s">
        <v>1933</v>
      </c>
      <c r="AQ80" s="46" t="s">
        <v>1933</v>
      </c>
      <c r="AR80" s="46" t="s">
        <v>1933</v>
      </c>
      <c r="AS80" s="46" t="s">
        <v>1933</v>
      </c>
      <c r="AT80" s="46" t="s">
        <v>1933</v>
      </c>
      <c r="AU80" s="46" t="s">
        <v>1933</v>
      </c>
      <c r="AV80" s="46" t="s">
        <v>1933</v>
      </c>
      <c r="AW80" s="46" t="s">
        <v>1933</v>
      </c>
      <c r="AX80" s="52">
        <v>56.76102458781773</v>
      </c>
      <c r="AY80" s="52">
        <v>0.71566685775677241</v>
      </c>
      <c r="AZ80" s="52">
        <v>2.9984401717966032</v>
      </c>
      <c r="BA80" s="52">
        <v>4.8603220149797703</v>
      </c>
      <c r="BB80" s="52">
        <v>11.609921437057276</v>
      </c>
      <c r="BC80" s="52">
        <v>2.429298692518064</v>
      </c>
      <c r="BD80" s="52">
        <v>8.5402619266852504</v>
      </c>
      <c r="BE80" s="52">
        <v>5.728177697942292</v>
      </c>
      <c r="BF80" s="52">
        <v>7.7765510630823913</v>
      </c>
      <c r="BG80" s="52">
        <v>8.7882904015826959</v>
      </c>
      <c r="BH80" s="52">
        <v>3.3139878006205112</v>
      </c>
      <c r="BI80" s="52">
        <v>16.384984095731088</v>
      </c>
      <c r="BJ80" s="52">
        <v>2.9749911479171245</v>
      </c>
      <c r="BK80" s="52">
        <v>3.8063818189454444</v>
      </c>
      <c r="BL80" s="52">
        <v>9.6036111284948653</v>
      </c>
      <c r="BM80" s="52">
        <v>2.7323524676198319</v>
      </c>
      <c r="BN80" s="52">
        <v>16.945766792001745</v>
      </c>
      <c r="BP80" s="52">
        <v>1.6853517278007442</v>
      </c>
      <c r="BQ80" s="52">
        <v>0.96310329006143636</v>
      </c>
      <c r="BR80" s="52">
        <v>0.72224843776078362</v>
      </c>
      <c r="BS80" s="52">
        <v>1.7383961919901683</v>
      </c>
      <c r="BT80" s="52">
        <v>1.0563121016978496</v>
      </c>
      <c r="BU80" s="52">
        <v>0.68208409028293027</v>
      </c>
      <c r="BV80" s="52">
        <v>6.2624120062832995</v>
      </c>
      <c r="BW80" s="52">
        <v>1389.6049173411823</v>
      </c>
    </row>
    <row r="81" spans="1:75">
      <c r="A81" s="49">
        <v>31167</v>
      </c>
      <c r="B81" s="50">
        <v>54.314124406563742</v>
      </c>
      <c r="C81" s="51">
        <v>106.96970823941132</v>
      </c>
      <c r="D81" s="50">
        <v>52.81296682419876</v>
      </c>
      <c r="E81" s="52">
        <v>7860.3653686523439</v>
      </c>
      <c r="F81" s="52">
        <v>111.26253099779764</v>
      </c>
      <c r="G81" s="52">
        <v>176.36107688258247</v>
      </c>
      <c r="H81" s="52">
        <v>578.71733028129631</v>
      </c>
      <c r="I81" s="52">
        <v>938.42408064672099</v>
      </c>
      <c r="J81" s="52">
        <v>107.44712904783083</v>
      </c>
      <c r="K81" s="52">
        <v>152.3763456478909</v>
      </c>
      <c r="L81" s="52">
        <v>285.56932034074947</v>
      </c>
      <c r="M81" s="52">
        <v>48.501667008432563</v>
      </c>
      <c r="N81" s="52">
        <v>226.54461984419419</v>
      </c>
      <c r="O81" s="52">
        <v>54.977411403467222</v>
      </c>
      <c r="P81" s="52">
        <v>184.96615372278418</v>
      </c>
      <c r="Q81" s="52">
        <v>158.8524775382985</v>
      </c>
      <c r="R81" s="52">
        <v>56.36847076037278</v>
      </c>
      <c r="S81" s="52">
        <v>242.09133265883818</v>
      </c>
      <c r="T81" s="52">
        <v>203.68249407024899</v>
      </c>
      <c r="U81" s="52">
        <v>344.13562363144013</v>
      </c>
      <c r="V81" s="52">
        <v>399.14809286391051</v>
      </c>
      <c r="W81" s="52">
        <v>230.35585916525841</v>
      </c>
      <c r="X81" s="52">
        <v>679.49131883370376</v>
      </c>
      <c r="Y81" s="52">
        <v>1507.9962656560044</v>
      </c>
      <c r="Z81" s="52">
        <v>330.7454392512484</v>
      </c>
      <c r="AA81" s="52">
        <v>770.04812454966202</v>
      </c>
      <c r="AB81" s="52">
        <v>250.59714484315677</v>
      </c>
      <c r="AC81" s="52">
        <v>40408.495746866865</v>
      </c>
      <c r="AD81" s="52">
        <v>24210.803490678471</v>
      </c>
      <c r="AE81" s="52">
        <v>28475.963578918578</v>
      </c>
      <c r="AF81" s="52">
        <v>3483.5589277108511</v>
      </c>
      <c r="AG81" s="52">
        <v>6596.8388479391733</v>
      </c>
      <c r="AH81" s="52">
        <v>5842.62898012797</v>
      </c>
      <c r="AI81" s="52">
        <v>24550.316232808433</v>
      </c>
      <c r="AJ81" s="52">
        <v>27719.351371224722</v>
      </c>
      <c r="AK81" s="52">
        <v>97.048258428027239</v>
      </c>
      <c r="AL81" s="52">
        <v>0.99290923389295738</v>
      </c>
      <c r="AM81" s="52">
        <v>4.7543310458151007</v>
      </c>
      <c r="AN81" s="52">
        <v>23.644516472596056</v>
      </c>
      <c r="AO81" s="52">
        <v>17.897276192779341</v>
      </c>
      <c r="AP81" s="46" t="s">
        <v>1933</v>
      </c>
      <c r="AQ81" s="46" t="s">
        <v>1933</v>
      </c>
      <c r="AR81" s="46" t="s">
        <v>1933</v>
      </c>
      <c r="AS81" s="46" t="s">
        <v>1933</v>
      </c>
      <c r="AT81" s="46" t="s">
        <v>1933</v>
      </c>
      <c r="AU81" s="46" t="s">
        <v>1933</v>
      </c>
      <c r="AV81" s="46" t="s">
        <v>1933</v>
      </c>
      <c r="AW81" s="46" t="s">
        <v>1933</v>
      </c>
      <c r="AX81" s="52">
        <v>56.986777027820544</v>
      </c>
      <c r="AY81" s="52">
        <v>0.71670823003363082</v>
      </c>
      <c r="AZ81" s="52">
        <v>3.0057038533047793</v>
      </c>
      <c r="BA81" s="52">
        <v>4.8671481260748504</v>
      </c>
      <c r="BB81" s="52">
        <v>11.670070939324797</v>
      </c>
      <c r="BC81" s="52">
        <v>2.4321238964330405</v>
      </c>
      <c r="BD81" s="52">
        <v>8.5775619144473847</v>
      </c>
      <c r="BE81" s="52">
        <v>5.7514148666484592</v>
      </c>
      <c r="BF81" s="52">
        <v>7.8166677337139845</v>
      </c>
      <c r="BG81" s="52">
        <v>8.8205474721733488</v>
      </c>
      <c r="BH81" s="52">
        <v>3.3288208058414361</v>
      </c>
      <c r="BI81" s="52">
        <v>16.416964927036314</v>
      </c>
      <c r="BJ81" s="52">
        <v>2.9920824961426358</v>
      </c>
      <c r="BK81" s="52">
        <v>3.8125254981219769</v>
      </c>
      <c r="BL81" s="52">
        <v>9.6123569317627702</v>
      </c>
      <c r="BM81" s="52">
        <v>2.7370139200974943</v>
      </c>
      <c r="BN81" s="52">
        <v>17.004086235305294</v>
      </c>
      <c r="BP81" s="52">
        <v>1.6737440745656689</v>
      </c>
      <c r="BQ81" s="52">
        <v>0.93850706991118693</v>
      </c>
      <c r="BR81" s="52">
        <v>0.73523700469019482</v>
      </c>
      <c r="BS81" s="52">
        <v>1.7413606266258284</v>
      </c>
      <c r="BT81" s="52">
        <v>1.0535802728205454</v>
      </c>
      <c r="BU81" s="52">
        <v>0.68778035378394031</v>
      </c>
      <c r="BV81" s="52">
        <v>6.2705745579131564</v>
      </c>
      <c r="BW81" s="52">
        <v>1400.2090565369774</v>
      </c>
    </row>
    <row r="82" spans="1:75">
      <c r="A82" s="49">
        <v>31198</v>
      </c>
      <c r="B82" s="50">
        <v>54.409391844074335</v>
      </c>
      <c r="C82" s="51">
        <v>107.2614974487693</v>
      </c>
      <c r="D82" s="50">
        <v>52.932655375480891</v>
      </c>
      <c r="E82" s="52">
        <v>7888.1066403850436</v>
      </c>
      <c r="F82" s="52">
        <v>112.19143440646134</v>
      </c>
      <c r="G82" s="52">
        <v>177.80213041637316</v>
      </c>
      <c r="H82" s="52">
        <v>582.83031609962359</v>
      </c>
      <c r="I82" s="52">
        <v>938.65644004460307</v>
      </c>
      <c r="J82" s="52">
        <v>106.81248716227691</v>
      </c>
      <c r="K82" s="52">
        <v>152.64689873044489</v>
      </c>
      <c r="L82" s="52">
        <v>285.93224138246416</v>
      </c>
      <c r="M82" s="52">
        <v>48.371641761378285</v>
      </c>
      <c r="N82" s="52">
        <v>227.34280948660285</v>
      </c>
      <c r="O82" s="52">
        <v>54.950608825496481</v>
      </c>
      <c r="P82" s="52">
        <v>183.84415614846793</v>
      </c>
      <c r="Q82" s="52">
        <v>158.75976533530985</v>
      </c>
      <c r="R82" s="52">
        <v>56.344602404582886</v>
      </c>
      <c r="S82" s="52">
        <v>242.86192434153429</v>
      </c>
      <c r="T82" s="52">
        <v>204.43451437825757</v>
      </c>
      <c r="U82" s="52">
        <v>345.17578062897309</v>
      </c>
      <c r="V82" s="52">
        <v>400.84840873463622</v>
      </c>
      <c r="W82" s="52">
        <v>231.97303867338584</v>
      </c>
      <c r="X82" s="52">
        <v>681.23269140729383</v>
      </c>
      <c r="Y82" s="52">
        <v>1509.8804392140178</v>
      </c>
      <c r="Z82" s="52">
        <v>331.907659456239</v>
      </c>
      <c r="AA82" s="52">
        <v>774.6315344263229</v>
      </c>
      <c r="AB82" s="52">
        <v>251.68344658647004</v>
      </c>
      <c r="AC82" s="52">
        <v>40482.115613137525</v>
      </c>
      <c r="AD82" s="52">
        <v>24279.713855344442</v>
      </c>
      <c r="AE82" s="52">
        <v>28608.096321272275</v>
      </c>
      <c r="AF82" s="52">
        <v>3494.680536155739</v>
      </c>
      <c r="AG82" s="52">
        <v>6602.8951949054199</v>
      </c>
      <c r="AH82" s="52">
        <v>5882.6100174073254</v>
      </c>
      <c r="AI82" s="52">
        <v>24699.50666993664</v>
      </c>
      <c r="AJ82" s="52">
        <v>27723.245143259726</v>
      </c>
      <c r="AK82" s="52">
        <v>97.281125310748337</v>
      </c>
      <c r="AL82" s="52">
        <v>0.99057570144894624</v>
      </c>
      <c r="AM82" s="52">
        <v>4.7840405064634979</v>
      </c>
      <c r="AN82" s="52">
        <v>23.62661315014045</v>
      </c>
      <c r="AO82" s="52">
        <v>17.851996942196088</v>
      </c>
      <c r="AP82" s="46" t="s">
        <v>1933</v>
      </c>
      <c r="AQ82" s="46" t="s">
        <v>1933</v>
      </c>
      <c r="AR82" s="46" t="s">
        <v>1933</v>
      </c>
      <c r="AS82" s="46" t="s">
        <v>1933</v>
      </c>
      <c r="AT82" s="46" t="s">
        <v>1933</v>
      </c>
      <c r="AU82" s="46" t="s">
        <v>1933</v>
      </c>
      <c r="AV82" s="46" t="s">
        <v>1933</v>
      </c>
      <c r="AW82" s="46" t="s">
        <v>1933</v>
      </c>
      <c r="AX82" s="52">
        <v>57.192265988597946</v>
      </c>
      <c r="AY82" s="52">
        <v>0.71796911775568484</v>
      </c>
      <c r="AZ82" s="52">
        <v>3.011252958221561</v>
      </c>
      <c r="BA82" s="52">
        <v>4.872507017789288</v>
      </c>
      <c r="BB82" s="52">
        <v>11.72363520185313</v>
      </c>
      <c r="BC82" s="52">
        <v>2.4346244520209206</v>
      </c>
      <c r="BD82" s="52">
        <v>8.614930451724625</v>
      </c>
      <c r="BE82" s="52">
        <v>5.7742274158686824</v>
      </c>
      <c r="BF82" s="52">
        <v>7.8502010941625606</v>
      </c>
      <c r="BG82" s="52">
        <v>8.8503797985237807</v>
      </c>
      <c r="BH82" s="52">
        <v>3.3426546414660652</v>
      </c>
      <c r="BI82" s="52">
        <v>16.462246171318956</v>
      </c>
      <c r="BJ82" s="52">
        <v>3.0090440162232204</v>
      </c>
      <c r="BK82" s="52">
        <v>3.8188738040804426</v>
      </c>
      <c r="BL82" s="52">
        <v>9.6343283527380521</v>
      </c>
      <c r="BM82" s="52">
        <v>2.7414937775252075</v>
      </c>
      <c r="BN82" s="52">
        <v>17.059231666487552</v>
      </c>
      <c r="BP82" s="52">
        <v>1.684226403974237</v>
      </c>
      <c r="BQ82" s="52">
        <v>0.92224850839815076</v>
      </c>
      <c r="BR82" s="52">
        <v>0.76197789571127827</v>
      </c>
      <c r="BS82" s="52">
        <v>1.7290181070340858</v>
      </c>
      <c r="BT82" s="52">
        <v>1.0528249298926489</v>
      </c>
      <c r="BU82" s="52">
        <v>0.67619317707665749</v>
      </c>
      <c r="BV82" s="52">
        <v>6.3257797729944993</v>
      </c>
      <c r="BW82" s="52">
        <v>1412.2367392177543</v>
      </c>
    </row>
    <row r="83" spans="1:75">
      <c r="A83" s="49">
        <v>31228</v>
      </c>
      <c r="B83" s="50">
        <v>54.515604021151859</v>
      </c>
      <c r="C83" s="51">
        <v>107.46785550639034</v>
      </c>
      <c r="D83" s="50">
        <v>53.074622620766363</v>
      </c>
      <c r="E83" s="52">
        <v>7931.1036362330115</v>
      </c>
      <c r="F83" s="52">
        <v>112.89955451608402</v>
      </c>
      <c r="G83" s="52">
        <v>179.61878052950198</v>
      </c>
      <c r="H83" s="52">
        <v>586.96508048147268</v>
      </c>
      <c r="I83" s="52">
        <v>941.23519278888898</v>
      </c>
      <c r="J83" s="52">
        <v>106.11516667218724</v>
      </c>
      <c r="K83" s="52">
        <v>152.95380628073084</v>
      </c>
      <c r="L83" s="52">
        <v>286.73645028214668</v>
      </c>
      <c r="M83" s="52">
        <v>48.300649462389991</v>
      </c>
      <c r="N83" s="52">
        <v>227.71728581656546</v>
      </c>
      <c r="O83" s="52">
        <v>54.93656547098071</v>
      </c>
      <c r="P83" s="52">
        <v>183.18808727657887</v>
      </c>
      <c r="Q83" s="52">
        <v>158.88329899400705</v>
      </c>
      <c r="R83" s="52">
        <v>56.294842309256396</v>
      </c>
      <c r="S83" s="52">
        <v>243.99401286528445</v>
      </c>
      <c r="T83" s="52">
        <v>205.50904389031541</v>
      </c>
      <c r="U83" s="52">
        <v>347.90928977696848</v>
      </c>
      <c r="V83" s="52">
        <v>403.24251993613626</v>
      </c>
      <c r="W83" s="52">
        <v>233.81825346445353</v>
      </c>
      <c r="X83" s="52">
        <v>684.66659783311184</v>
      </c>
      <c r="Y83" s="52">
        <v>1515.5627897020429</v>
      </c>
      <c r="Z83" s="52">
        <v>333.4926867853074</v>
      </c>
      <c r="AA83" s="52">
        <v>781.36562329903245</v>
      </c>
      <c r="AB83" s="52">
        <v>253.56018443605862</v>
      </c>
      <c r="AC83" s="52">
        <v>40583.337006060283</v>
      </c>
      <c r="AD83" s="52">
        <v>24359.92656335334</v>
      </c>
      <c r="AE83" s="52">
        <v>28738.437786360581</v>
      </c>
      <c r="AF83" s="52">
        <v>3508.284818269809</v>
      </c>
      <c r="AG83" s="52">
        <v>6610.8293775121374</v>
      </c>
      <c r="AH83" s="52">
        <v>5882.9301690419516</v>
      </c>
      <c r="AI83" s="52">
        <v>24680.326873779297</v>
      </c>
      <c r="AJ83" s="52">
        <v>27733.540203857421</v>
      </c>
      <c r="AK83" s="52">
        <v>97.479234307507667</v>
      </c>
      <c r="AL83" s="52">
        <v>0.98447365243143092</v>
      </c>
      <c r="AM83" s="52">
        <v>4.8014937640788657</v>
      </c>
      <c r="AN83" s="52">
        <v>23.596738827849428</v>
      </c>
      <c r="AO83" s="52">
        <v>17.810771411284804</v>
      </c>
      <c r="AP83" s="46" t="s">
        <v>1933</v>
      </c>
      <c r="AQ83" s="46" t="s">
        <v>1933</v>
      </c>
      <c r="AR83" s="46" t="s">
        <v>1933</v>
      </c>
      <c r="AS83" s="46" t="s">
        <v>1933</v>
      </c>
      <c r="AT83" s="46" t="s">
        <v>1933</v>
      </c>
      <c r="AU83" s="46" t="s">
        <v>1933</v>
      </c>
      <c r="AV83" s="46" t="s">
        <v>1933</v>
      </c>
      <c r="AW83" s="46" t="s">
        <v>1933</v>
      </c>
      <c r="AX83" s="52">
        <v>57.359537005921204</v>
      </c>
      <c r="AY83" s="52">
        <v>0.7195259038394094</v>
      </c>
      <c r="AZ83" s="52">
        <v>3.0137092009795499</v>
      </c>
      <c r="BA83" s="52">
        <v>4.8765301777748391</v>
      </c>
      <c r="BB83" s="52">
        <v>11.759297130008539</v>
      </c>
      <c r="BC83" s="52">
        <v>2.4362419475995316</v>
      </c>
      <c r="BD83" s="52">
        <v>8.6535210632272843</v>
      </c>
      <c r="BE83" s="52">
        <v>5.7963501369270185</v>
      </c>
      <c r="BF83" s="52">
        <v>7.8709911351713044</v>
      </c>
      <c r="BG83" s="52">
        <v>8.8780489583344515</v>
      </c>
      <c r="BH83" s="52">
        <v>3.3555138423961277</v>
      </c>
      <c r="BI83" s="52">
        <v>16.522958473674954</v>
      </c>
      <c r="BJ83" s="52">
        <v>3.021827575851542</v>
      </c>
      <c r="BK83" s="52">
        <v>3.8266160154278621</v>
      </c>
      <c r="BL83" s="52">
        <v>9.6745148815525077</v>
      </c>
      <c r="BM83" s="52">
        <v>2.7456529800675904</v>
      </c>
      <c r="BN83" s="52">
        <v>17.110641042857122</v>
      </c>
      <c r="BP83" s="52">
        <v>1.7314330856315792</v>
      </c>
      <c r="BQ83" s="52">
        <v>0.93253613812848923</v>
      </c>
      <c r="BR83" s="52">
        <v>0.79889694753413398</v>
      </c>
      <c r="BS83" s="52">
        <v>1.7065095517163476</v>
      </c>
      <c r="BT83" s="52">
        <v>1.0526006329552426</v>
      </c>
      <c r="BU83" s="52">
        <v>0.65390891873588164</v>
      </c>
      <c r="BV83" s="52">
        <v>6.4275434621920189</v>
      </c>
      <c r="BW83" s="52">
        <v>1424.7836285670598</v>
      </c>
    </row>
    <row r="84" spans="1:75">
      <c r="A84" s="49">
        <v>31259</v>
      </c>
      <c r="B84" s="50">
        <v>54.630266665150565</v>
      </c>
      <c r="C84" s="51">
        <v>107.64263852805861</v>
      </c>
      <c r="D84" s="50">
        <v>53.226726077557089</v>
      </c>
      <c r="E84" s="52">
        <v>7979.7895966191445</v>
      </c>
      <c r="F84" s="52">
        <v>113.46975298680275</v>
      </c>
      <c r="G84" s="52">
        <v>181.833223760236</v>
      </c>
      <c r="H84" s="52">
        <v>590.65118772034805</v>
      </c>
      <c r="I84" s="52">
        <v>944.63269252065686</v>
      </c>
      <c r="J84" s="52">
        <v>105.30168170146005</v>
      </c>
      <c r="K84" s="52">
        <v>153.25660141858822</v>
      </c>
      <c r="L84" s="52">
        <v>287.94744558929045</v>
      </c>
      <c r="M84" s="52">
        <v>48.279588697121419</v>
      </c>
      <c r="N84" s="52">
        <v>227.53402857353626</v>
      </c>
      <c r="O84" s="52">
        <v>54.916593282497601</v>
      </c>
      <c r="P84" s="52">
        <v>182.9998597099611</v>
      </c>
      <c r="Q84" s="52">
        <v>159.19962685788801</v>
      </c>
      <c r="R84" s="52">
        <v>56.247654488971158</v>
      </c>
      <c r="S84" s="52">
        <v>245.18534683249891</v>
      </c>
      <c r="T84" s="52">
        <v>206.40819441749443</v>
      </c>
      <c r="U84" s="52">
        <v>351.94091043576236</v>
      </c>
      <c r="V84" s="52">
        <v>405.7926122918725</v>
      </c>
      <c r="W84" s="52">
        <v>235.45707144603253</v>
      </c>
      <c r="X84" s="52">
        <v>688.60298385308874</v>
      </c>
      <c r="Y84" s="52">
        <v>1523.1866325874844</v>
      </c>
      <c r="Z84" s="52">
        <v>335.15298442833966</v>
      </c>
      <c r="AA84" s="52">
        <v>789.12771269510836</v>
      </c>
      <c r="AB84" s="52">
        <v>255.90584095442787</v>
      </c>
      <c r="AC84" s="52">
        <v>40714.588802583756</v>
      </c>
      <c r="AD84" s="52">
        <v>24451.41862392041</v>
      </c>
      <c r="AE84" s="52">
        <v>28867.95261266347</v>
      </c>
      <c r="AF84" s="52">
        <v>3524.5285498192234</v>
      </c>
      <c r="AG84" s="52">
        <v>6622.4411923154712</v>
      </c>
      <c r="AH84" s="52">
        <v>5859.7447314108567</v>
      </c>
      <c r="AI84" s="52">
        <v>24561.196281925324</v>
      </c>
      <c r="AJ84" s="52">
        <v>27758.149391266608</v>
      </c>
      <c r="AK84" s="52">
        <v>97.656585862920167</v>
      </c>
      <c r="AL84" s="52">
        <v>0.97565431568411087</v>
      </c>
      <c r="AM84" s="52">
        <v>4.8115203708951029</v>
      </c>
      <c r="AN84" s="52">
        <v>23.562874538403364</v>
      </c>
      <c r="AO84" s="52">
        <v>17.775699851820395</v>
      </c>
      <c r="AP84" s="46" t="s">
        <v>1933</v>
      </c>
      <c r="AQ84" s="46" t="s">
        <v>1933</v>
      </c>
      <c r="AR84" s="46" t="s">
        <v>1933</v>
      </c>
      <c r="AS84" s="46" t="s">
        <v>1933</v>
      </c>
      <c r="AT84" s="46" t="s">
        <v>1933</v>
      </c>
      <c r="AU84" s="46" t="s">
        <v>1933</v>
      </c>
      <c r="AV84" s="46" t="s">
        <v>1933</v>
      </c>
      <c r="AW84" s="46" t="s">
        <v>1933</v>
      </c>
      <c r="AX84" s="52">
        <v>57.507416905895354</v>
      </c>
      <c r="AY84" s="52">
        <v>0.72113400511596171</v>
      </c>
      <c r="AZ84" s="52">
        <v>3.0148143533003728</v>
      </c>
      <c r="BA84" s="52">
        <v>4.8803950391048865</v>
      </c>
      <c r="BB84" s="52">
        <v>11.781316074392487</v>
      </c>
      <c r="BC84" s="52">
        <v>2.4372389168166855</v>
      </c>
      <c r="BD84" s="52">
        <v>8.6939799238931421</v>
      </c>
      <c r="BE84" s="52">
        <v>5.8191458477052826</v>
      </c>
      <c r="BF84" s="52">
        <v>7.8844245436691471</v>
      </c>
      <c r="BG84" s="52">
        <v>8.9064381350763142</v>
      </c>
      <c r="BH84" s="52">
        <v>3.3687259125327991</v>
      </c>
      <c r="BI84" s="52">
        <v>16.586294418681533</v>
      </c>
      <c r="BJ84" s="52">
        <v>3.0302145266304574</v>
      </c>
      <c r="BK84" s="52">
        <v>3.8354432023930243</v>
      </c>
      <c r="BL84" s="52">
        <v>9.7206366893745244</v>
      </c>
      <c r="BM84" s="52">
        <v>2.7494374082464734</v>
      </c>
      <c r="BN84" s="52">
        <v>17.162822899498767</v>
      </c>
      <c r="BP84" s="52">
        <v>1.790568916547683</v>
      </c>
      <c r="BQ84" s="52">
        <v>0.95850107796309936</v>
      </c>
      <c r="BR84" s="52">
        <v>0.83206783867471157</v>
      </c>
      <c r="BS84" s="52">
        <v>1.6880032481595633</v>
      </c>
      <c r="BT84" s="52">
        <v>1.0536746593218507</v>
      </c>
      <c r="BU84" s="52">
        <v>0.63432858882832432</v>
      </c>
      <c r="BV84" s="52">
        <v>6.5481846331348343</v>
      </c>
      <c r="BW84" s="52">
        <v>1435.478615344532</v>
      </c>
    </row>
    <row r="85" spans="1:75">
      <c r="A85" s="49">
        <v>31290</v>
      </c>
      <c r="B85" s="50">
        <v>54.745506491098972</v>
      </c>
      <c r="C85" s="51">
        <v>107.87034167896115</v>
      </c>
      <c r="D85" s="50">
        <v>53.366288894967688</v>
      </c>
      <c r="E85" s="52">
        <v>8020.1547311044505</v>
      </c>
      <c r="F85" s="52">
        <v>114.01979707566751</v>
      </c>
      <c r="G85" s="52">
        <v>184.47316241929036</v>
      </c>
      <c r="H85" s="52">
        <v>593.3401970759395</v>
      </c>
      <c r="I85" s="52">
        <v>946.36835361836904</v>
      </c>
      <c r="J85" s="52">
        <v>104.27496173051036</v>
      </c>
      <c r="K85" s="52">
        <v>153.47265623598321</v>
      </c>
      <c r="L85" s="52">
        <v>289.4309139872118</v>
      </c>
      <c r="M85" s="52">
        <v>48.278599159464413</v>
      </c>
      <c r="N85" s="52">
        <v>226.63824125806681</v>
      </c>
      <c r="O85" s="52">
        <v>54.853501128990416</v>
      </c>
      <c r="P85" s="52">
        <v>183.17770341738887</v>
      </c>
      <c r="Q85" s="52">
        <v>159.62646642037677</v>
      </c>
      <c r="R85" s="52">
        <v>56.238129822897818</v>
      </c>
      <c r="S85" s="52">
        <v>246.00441477519851</v>
      </c>
      <c r="T85" s="52">
        <v>206.43182215675893</v>
      </c>
      <c r="U85" s="52">
        <v>356.54953754727444</v>
      </c>
      <c r="V85" s="52">
        <v>407.76443669327625</v>
      </c>
      <c r="W85" s="52">
        <v>236.31395993875941</v>
      </c>
      <c r="X85" s="52">
        <v>691.25315429793011</v>
      </c>
      <c r="Y85" s="52">
        <v>1529.8260096581052</v>
      </c>
      <c r="Z85" s="52">
        <v>336.41715642892484</v>
      </c>
      <c r="AA85" s="52">
        <v>796.16944439730219</v>
      </c>
      <c r="AB85" s="52">
        <v>258.20553374690786</v>
      </c>
      <c r="AC85" s="52">
        <v>40870.485437602765</v>
      </c>
      <c r="AD85" s="52">
        <v>24552.689516511175</v>
      </c>
      <c r="AE85" s="52">
        <v>28999.903264355275</v>
      </c>
      <c r="AF85" s="52">
        <v>3542.9480558023338</v>
      </c>
      <c r="AG85" s="52">
        <v>6639.6525626451739</v>
      </c>
      <c r="AH85" s="52">
        <v>5842.2608189890461</v>
      </c>
      <c r="AI85" s="52">
        <v>24465.223822624452</v>
      </c>
      <c r="AJ85" s="52">
        <v>27805.147784202331</v>
      </c>
      <c r="AK85" s="52">
        <v>97.84101671821648</v>
      </c>
      <c r="AL85" s="52">
        <v>0.96590085666450187</v>
      </c>
      <c r="AM85" s="52">
        <v>4.8227239347573727</v>
      </c>
      <c r="AN85" s="52">
        <v>23.535809835794591</v>
      </c>
      <c r="AO85" s="52">
        <v>17.747185044613996</v>
      </c>
      <c r="AP85" s="46" t="s">
        <v>1933</v>
      </c>
      <c r="AQ85" s="46" t="s">
        <v>1933</v>
      </c>
      <c r="AR85" s="46" t="s">
        <v>1933</v>
      </c>
      <c r="AS85" s="46" t="s">
        <v>1933</v>
      </c>
      <c r="AT85" s="46" t="s">
        <v>1933</v>
      </c>
      <c r="AU85" s="46" t="s">
        <v>1933</v>
      </c>
      <c r="AV85" s="46" t="s">
        <v>1933</v>
      </c>
      <c r="AW85" s="46" t="s">
        <v>1933</v>
      </c>
      <c r="AX85" s="52">
        <v>57.670203941363482</v>
      </c>
      <c r="AY85" s="52">
        <v>0.7224584996776332</v>
      </c>
      <c r="AZ85" s="52">
        <v>3.0174402595685903</v>
      </c>
      <c r="BA85" s="52">
        <v>4.885732009443605</v>
      </c>
      <c r="BB85" s="52">
        <v>11.799730171487036</v>
      </c>
      <c r="BC85" s="52">
        <v>2.438183738838791</v>
      </c>
      <c r="BD85" s="52">
        <v>8.7374545761248879</v>
      </c>
      <c r="BE85" s="52">
        <v>5.8449417293567452</v>
      </c>
      <c r="BF85" s="52">
        <v>7.9001980506995269</v>
      </c>
      <c r="BG85" s="52">
        <v>8.9398696141377574</v>
      </c>
      <c r="BH85" s="52">
        <v>3.3843149126792746</v>
      </c>
      <c r="BI85" s="52">
        <v>16.635002940923215</v>
      </c>
      <c r="BJ85" s="52">
        <v>3.0354149855538122</v>
      </c>
      <c r="BK85" s="52">
        <v>3.8446709107731527</v>
      </c>
      <c r="BL85" s="52">
        <v>9.7549170446882574</v>
      </c>
      <c r="BM85" s="52">
        <v>2.7528827854272797</v>
      </c>
      <c r="BN85" s="52">
        <v>17.222995082261942</v>
      </c>
      <c r="BP85" s="52">
        <v>1.8236660471095913</v>
      </c>
      <c r="BQ85" s="52">
        <v>0.97951429851743721</v>
      </c>
      <c r="BR85" s="52">
        <v>0.84415174862970743</v>
      </c>
      <c r="BS85" s="52">
        <v>1.6908951901395115</v>
      </c>
      <c r="BT85" s="52">
        <v>1.0576097059538663</v>
      </c>
      <c r="BU85" s="52">
        <v>0.63328548418658392</v>
      </c>
      <c r="BV85" s="52">
        <v>6.651764524184288</v>
      </c>
      <c r="BW85" s="52">
        <v>1441.5577849515023</v>
      </c>
    </row>
    <row r="86" spans="1:75">
      <c r="A86" s="49">
        <v>31320</v>
      </c>
      <c r="B86" s="50">
        <v>54.850767738465223</v>
      </c>
      <c r="C86" s="51">
        <v>108.19658711925149</v>
      </c>
      <c r="D86" s="50">
        <v>53.475884528458117</v>
      </c>
      <c r="E86" s="52">
        <v>8041.9911282221474</v>
      </c>
      <c r="F86" s="52">
        <v>114.48162133398776</v>
      </c>
      <c r="G86" s="52">
        <v>187.51087257598218</v>
      </c>
      <c r="H86" s="52">
        <v>594.71418230632946</v>
      </c>
      <c r="I86" s="52">
        <v>945.01761271742487</v>
      </c>
      <c r="J86" s="52">
        <v>103.04282954008474</v>
      </c>
      <c r="K86" s="52">
        <v>153.55444781423236</v>
      </c>
      <c r="L86" s="52">
        <v>291.03086573440424</v>
      </c>
      <c r="M86" s="52">
        <v>48.279324769627422</v>
      </c>
      <c r="N86" s="52">
        <v>225.04854923027258</v>
      </c>
      <c r="O86" s="52">
        <v>54.733086046855895</v>
      </c>
      <c r="P86" s="52">
        <v>183.62213918735506</v>
      </c>
      <c r="Q86" s="52">
        <v>160.090460260356</v>
      </c>
      <c r="R86" s="52">
        <v>56.292493990063669</v>
      </c>
      <c r="S86" s="52">
        <v>246.18832139931618</v>
      </c>
      <c r="T86" s="52">
        <v>205.21940571904804</v>
      </c>
      <c r="U86" s="52">
        <v>361.02097441163693</v>
      </c>
      <c r="V86" s="52">
        <v>408.68610154992592</v>
      </c>
      <c r="W86" s="52">
        <v>236.08904373083885</v>
      </c>
      <c r="X86" s="52">
        <v>691.47276924078665</v>
      </c>
      <c r="Y86" s="52">
        <v>1533.3870897716531</v>
      </c>
      <c r="Z86" s="52">
        <v>337.00311809973789</v>
      </c>
      <c r="AA86" s="52">
        <v>801.14486413902296</v>
      </c>
      <c r="AB86" s="52">
        <v>260.0326364567814</v>
      </c>
      <c r="AC86" s="52">
        <v>41039.911044136687</v>
      </c>
      <c r="AD86" s="52">
        <v>24658.290542539955</v>
      </c>
      <c r="AE86" s="52">
        <v>29130.700595513979</v>
      </c>
      <c r="AF86" s="52">
        <v>3562.3708408653738</v>
      </c>
      <c r="AG86" s="52">
        <v>6662.393266240756</v>
      </c>
      <c r="AH86" s="52">
        <v>5851.4327980041508</v>
      </c>
      <c r="AI86" s="52">
        <v>24481.899224217734</v>
      </c>
      <c r="AJ86" s="52">
        <v>27875.610566298168</v>
      </c>
      <c r="AK86" s="52">
        <v>98.04176622194548</v>
      </c>
      <c r="AL86" s="52">
        <v>0.95714854408870453</v>
      </c>
      <c r="AM86" s="52">
        <v>4.8402586619059242</v>
      </c>
      <c r="AN86" s="52">
        <v>23.523759479634464</v>
      </c>
      <c r="AO86" s="52">
        <v>17.726352273711623</v>
      </c>
      <c r="AP86" s="46" t="s">
        <v>1933</v>
      </c>
      <c r="AQ86" s="46" t="s">
        <v>1933</v>
      </c>
      <c r="AR86" s="46" t="s">
        <v>1933</v>
      </c>
      <c r="AS86" s="46" t="s">
        <v>1933</v>
      </c>
      <c r="AT86" s="46" t="s">
        <v>1933</v>
      </c>
      <c r="AU86" s="46" t="s">
        <v>1933</v>
      </c>
      <c r="AV86" s="46" t="s">
        <v>1933</v>
      </c>
      <c r="AW86" s="46" t="s">
        <v>1933</v>
      </c>
      <c r="AX86" s="52">
        <v>57.861302903667095</v>
      </c>
      <c r="AY86" s="52">
        <v>0.72323885615902939</v>
      </c>
      <c r="AZ86" s="52">
        <v>3.0231991222576955</v>
      </c>
      <c r="BA86" s="52">
        <v>4.892988716469457</v>
      </c>
      <c r="BB86" s="52">
        <v>11.820914434688166</v>
      </c>
      <c r="BC86" s="52">
        <v>2.4396188113527995</v>
      </c>
      <c r="BD86" s="52">
        <v>8.7820065721559022</v>
      </c>
      <c r="BE86" s="52">
        <v>5.873820614783714</v>
      </c>
      <c r="BF86" s="52">
        <v>7.9240677635185417</v>
      </c>
      <c r="BG86" s="52">
        <v>8.9789042148428653</v>
      </c>
      <c r="BH86" s="52">
        <v>3.4025244806582728</v>
      </c>
      <c r="BI86" s="52">
        <v>16.656703839078546</v>
      </c>
      <c r="BJ86" s="52">
        <v>3.0384939484763889</v>
      </c>
      <c r="BK86" s="52">
        <v>3.8531709719507488</v>
      </c>
      <c r="BL86" s="52">
        <v>9.765038919091845</v>
      </c>
      <c r="BM86" s="52">
        <v>2.7559048914328135</v>
      </c>
      <c r="BN86" s="52">
        <v>17.292343640793113</v>
      </c>
      <c r="BP86" s="52">
        <v>1.806757204172512</v>
      </c>
      <c r="BQ86" s="52">
        <v>0.98125077785613635</v>
      </c>
      <c r="BR86" s="52">
        <v>0.8255064263163755</v>
      </c>
      <c r="BS86" s="52">
        <v>1.7248716136906297</v>
      </c>
      <c r="BT86" s="52">
        <v>1.0659394892243048</v>
      </c>
      <c r="BU86" s="52">
        <v>0.65893212446632488</v>
      </c>
      <c r="BV86" s="52">
        <v>6.7083257458017522</v>
      </c>
      <c r="BW86" s="52">
        <v>1441.578790517648</v>
      </c>
    </row>
    <row r="87" spans="1:75">
      <c r="A87" s="49">
        <v>31351</v>
      </c>
      <c r="B87" s="50">
        <v>54.949675996953083</v>
      </c>
      <c r="C87" s="51">
        <v>108.59648685794204</v>
      </c>
      <c r="D87" s="50">
        <v>53.580349438012611</v>
      </c>
      <c r="E87" s="52">
        <v>8053.9365099630049</v>
      </c>
      <c r="F87" s="52">
        <v>114.34130988019189</v>
      </c>
      <c r="G87" s="52">
        <v>191.26298738941699</v>
      </c>
      <c r="H87" s="52">
        <v>595.64692488871515</v>
      </c>
      <c r="I87" s="52">
        <v>942.59819265683336</v>
      </c>
      <c r="J87" s="52">
        <v>101.72666497177053</v>
      </c>
      <c r="K87" s="52">
        <v>153.59986949013546</v>
      </c>
      <c r="L87" s="52">
        <v>292.81225254528425</v>
      </c>
      <c r="M87" s="52">
        <v>48.297385942956033</v>
      </c>
      <c r="N87" s="52">
        <v>223.12420799273758</v>
      </c>
      <c r="O87" s="52">
        <v>54.597096874797344</v>
      </c>
      <c r="P87" s="52">
        <v>184.27550934712335</v>
      </c>
      <c r="Q87" s="52">
        <v>160.62682050223569</v>
      </c>
      <c r="R87" s="52">
        <v>56.409573714338961</v>
      </c>
      <c r="S87" s="52">
        <v>246.12625367347633</v>
      </c>
      <c r="T87" s="52">
        <v>203.41351326732266</v>
      </c>
      <c r="U87" s="52">
        <v>365.53951340832657</v>
      </c>
      <c r="V87" s="52">
        <v>409.23253630263912</v>
      </c>
      <c r="W87" s="52">
        <v>235.4570402018125</v>
      </c>
      <c r="X87" s="52">
        <v>690.51636993182046</v>
      </c>
      <c r="Y87" s="52">
        <v>1535.4856761029412</v>
      </c>
      <c r="Z87" s="52">
        <v>337.42692076309675</v>
      </c>
      <c r="AA87" s="52">
        <v>805.23428362517825</v>
      </c>
      <c r="AB87" s="52">
        <v>261.65811874944296</v>
      </c>
      <c r="AC87" s="52">
        <v>41224.852532848236</v>
      </c>
      <c r="AD87" s="52">
        <v>24770.532851497494</v>
      </c>
      <c r="AE87" s="52">
        <v>29261.778059374901</v>
      </c>
      <c r="AF87" s="52">
        <v>3583.07139571684</v>
      </c>
      <c r="AG87" s="52">
        <v>6688.0259880558133</v>
      </c>
      <c r="AH87" s="52">
        <v>5880.6603987601493</v>
      </c>
      <c r="AI87" s="52">
        <v>24583.76550219136</v>
      </c>
      <c r="AJ87" s="52">
        <v>27959.047217861298</v>
      </c>
      <c r="AK87" s="52">
        <v>98.248521798560702</v>
      </c>
      <c r="AL87" s="52">
        <v>0.94993536350234686</v>
      </c>
      <c r="AM87" s="52">
        <v>4.8612809969833304</v>
      </c>
      <c r="AN87" s="52">
        <v>23.522279153547942</v>
      </c>
      <c r="AO87" s="52">
        <v>17.711062793154269</v>
      </c>
      <c r="AP87" s="46" t="s">
        <v>1933</v>
      </c>
      <c r="AQ87" s="46" t="s">
        <v>1933</v>
      </c>
      <c r="AR87" s="46" t="s">
        <v>1933</v>
      </c>
      <c r="AS87" s="46" t="s">
        <v>1933</v>
      </c>
      <c r="AT87" s="46" t="s">
        <v>1933</v>
      </c>
      <c r="AU87" s="46" t="s">
        <v>1933</v>
      </c>
      <c r="AV87" s="46" t="s">
        <v>1933</v>
      </c>
      <c r="AW87" s="46" t="s">
        <v>1933</v>
      </c>
      <c r="AX87" s="52">
        <v>58.063687223340231</v>
      </c>
      <c r="AY87" s="52">
        <v>0.72368457660359709</v>
      </c>
      <c r="AZ87" s="52">
        <v>3.0305005399216411</v>
      </c>
      <c r="BA87" s="52">
        <v>4.9001486141444932</v>
      </c>
      <c r="BB87" s="52">
        <v>11.843967135124389</v>
      </c>
      <c r="BC87" s="52">
        <v>2.4421977998328304</v>
      </c>
      <c r="BD87" s="52">
        <v>8.8248920847751915</v>
      </c>
      <c r="BE87" s="52">
        <v>5.9041817375128307</v>
      </c>
      <c r="BF87" s="52">
        <v>7.9532220052074525</v>
      </c>
      <c r="BG87" s="52">
        <v>9.0194118928404592</v>
      </c>
      <c r="BH87" s="52">
        <v>3.4213311885964246</v>
      </c>
      <c r="BI87" s="52">
        <v>16.662555421492264</v>
      </c>
      <c r="BJ87" s="52">
        <v>3.0410698362205539</v>
      </c>
      <c r="BK87" s="52">
        <v>3.8602634918314571</v>
      </c>
      <c r="BL87" s="52">
        <v>9.7612220939068539</v>
      </c>
      <c r="BM87" s="52">
        <v>2.7587238623363515</v>
      </c>
      <c r="BN87" s="52">
        <v>17.365791430246205</v>
      </c>
      <c r="BP87" s="52">
        <v>1.7633110875444067</v>
      </c>
      <c r="BQ87" s="52">
        <v>0.97195882697199143</v>
      </c>
      <c r="BR87" s="52">
        <v>0.79135226061747921</v>
      </c>
      <c r="BS87" s="52">
        <v>1.7776148657224351</v>
      </c>
      <c r="BT87" s="52">
        <v>1.0808888092625797</v>
      </c>
      <c r="BU87" s="52">
        <v>0.6967260565067972</v>
      </c>
      <c r="BV87" s="52">
        <v>6.7248768812766482</v>
      </c>
      <c r="BW87" s="52">
        <v>1439.1404702009693</v>
      </c>
    </row>
    <row r="88" spans="1:75">
      <c r="A88" s="49">
        <v>31381</v>
      </c>
      <c r="B88" s="50">
        <v>55.046767257107419</v>
      </c>
      <c r="C88" s="51">
        <v>109.01501314043999</v>
      </c>
      <c r="D88" s="50">
        <v>53.712985079487161</v>
      </c>
      <c r="E88" s="52">
        <v>8069.2747209231056</v>
      </c>
      <c r="F88" s="52">
        <v>112.94765254352242</v>
      </c>
      <c r="G88" s="52">
        <v>196.05417407741771</v>
      </c>
      <c r="H88" s="52">
        <v>597.29012733477475</v>
      </c>
      <c r="I88" s="52">
        <v>942.1324967542663</v>
      </c>
      <c r="J88" s="52">
        <v>100.51391738884074</v>
      </c>
      <c r="K88" s="52">
        <v>153.74458097723351</v>
      </c>
      <c r="L88" s="52">
        <v>294.8606990728702</v>
      </c>
      <c r="M88" s="52">
        <v>48.358701399354324</v>
      </c>
      <c r="N88" s="52">
        <v>221.35588662343798</v>
      </c>
      <c r="O88" s="52">
        <v>54.506243365476259</v>
      </c>
      <c r="P88" s="52">
        <v>185.08719060360116</v>
      </c>
      <c r="Q88" s="52">
        <v>161.2905051756039</v>
      </c>
      <c r="R88" s="52">
        <v>56.578864042460921</v>
      </c>
      <c r="S88" s="52">
        <v>246.38225483962646</v>
      </c>
      <c r="T88" s="52">
        <v>201.96592804707277</v>
      </c>
      <c r="U88" s="52">
        <v>370.42696289052253</v>
      </c>
      <c r="V88" s="52">
        <v>410.36988341389224</v>
      </c>
      <c r="W88" s="52">
        <v>235.36315871643214</v>
      </c>
      <c r="X88" s="52">
        <v>690.30182909121118</v>
      </c>
      <c r="Y88" s="52">
        <v>1538.6878614623099</v>
      </c>
      <c r="Z88" s="52">
        <v>338.40799719183707</v>
      </c>
      <c r="AA88" s="52">
        <v>810.18370206545421</v>
      </c>
      <c r="AB88" s="52">
        <v>263.49908370395809</v>
      </c>
      <c r="AC88" s="52">
        <v>41426.338252226509</v>
      </c>
      <c r="AD88" s="52">
        <v>24890.910859282314</v>
      </c>
      <c r="AE88" s="52">
        <v>29392.022492067019</v>
      </c>
      <c r="AF88" s="52">
        <v>3605.1855417052907</v>
      </c>
      <c r="AG88" s="52">
        <v>6712.5955153624218</v>
      </c>
      <c r="AH88" s="52">
        <v>5915.0159776369728</v>
      </c>
      <c r="AI88" s="52">
        <v>24708.685496743521</v>
      </c>
      <c r="AJ88" s="52">
        <v>28039.944035911562</v>
      </c>
      <c r="AK88" s="52">
        <v>98.439155018422753</v>
      </c>
      <c r="AL88" s="52">
        <v>0.94461370324715976</v>
      </c>
      <c r="AM88" s="52">
        <v>4.8800748710598176</v>
      </c>
      <c r="AN88" s="52">
        <v>23.523696857069929</v>
      </c>
      <c r="AO88" s="52">
        <v>17.699008282724147</v>
      </c>
      <c r="AP88" s="46" t="s">
        <v>1933</v>
      </c>
      <c r="AQ88" s="46" t="s">
        <v>1933</v>
      </c>
      <c r="AR88" s="46" t="s">
        <v>1933</v>
      </c>
      <c r="AS88" s="46" t="s">
        <v>1933</v>
      </c>
      <c r="AT88" s="46" t="s">
        <v>1933</v>
      </c>
      <c r="AU88" s="46" t="s">
        <v>1933</v>
      </c>
      <c r="AV88" s="46" t="s">
        <v>1933</v>
      </c>
      <c r="AW88" s="46" t="s">
        <v>1933</v>
      </c>
      <c r="AX88" s="52">
        <v>58.24584373297791</v>
      </c>
      <c r="AY88" s="52">
        <v>0.72411203706748595</v>
      </c>
      <c r="AZ88" s="52">
        <v>3.0366704604154924</v>
      </c>
      <c r="BA88" s="52">
        <v>4.9042945760612691</v>
      </c>
      <c r="BB88" s="52">
        <v>11.865095280933504</v>
      </c>
      <c r="BC88" s="52">
        <v>2.446540846892943</v>
      </c>
      <c r="BD88" s="52">
        <v>8.8618476280166458</v>
      </c>
      <c r="BE88" s="52">
        <v>5.9331078935569774</v>
      </c>
      <c r="BF88" s="52">
        <v>7.9816316340118645</v>
      </c>
      <c r="BG88" s="52">
        <v>9.0548130169200398</v>
      </c>
      <c r="BH88" s="52">
        <v>3.4375479973619805</v>
      </c>
      <c r="BI88" s="52">
        <v>16.669614427847169</v>
      </c>
      <c r="BJ88" s="52">
        <v>3.0447349887341262</v>
      </c>
      <c r="BK88" s="52">
        <v>3.8651605978549926</v>
      </c>
      <c r="BL88" s="52">
        <v>9.7597188412599891</v>
      </c>
      <c r="BM88" s="52">
        <v>2.761546251228947</v>
      </c>
      <c r="BN88" s="52">
        <v>17.434461757385481</v>
      </c>
      <c r="BP88" s="52">
        <v>1.7306290578873207</v>
      </c>
      <c r="BQ88" s="52">
        <v>0.96637127970461734</v>
      </c>
      <c r="BR88" s="52">
        <v>0.76425777822732921</v>
      </c>
      <c r="BS88" s="52">
        <v>1.8297728722313573</v>
      </c>
      <c r="BT88" s="52">
        <v>1.1046343883693528</v>
      </c>
      <c r="BU88" s="52">
        <v>0.7251384838872279</v>
      </c>
      <c r="BV88" s="52">
        <v>6.7174330985484021</v>
      </c>
      <c r="BW88" s="52">
        <v>1439.194590901335</v>
      </c>
    </row>
    <row r="89" spans="1:75">
      <c r="A89" s="49">
        <v>31412</v>
      </c>
      <c r="B89" s="50">
        <v>55.144549238119993</v>
      </c>
      <c r="C89" s="51">
        <v>109.38898429755241</v>
      </c>
      <c r="D89" s="50">
        <v>53.887213388517978</v>
      </c>
      <c r="E89" s="52">
        <v>8096.377888987141</v>
      </c>
      <c r="F89" s="52">
        <v>110.06267921139877</v>
      </c>
      <c r="G89" s="52">
        <v>201.80722279870702</v>
      </c>
      <c r="H89" s="52">
        <v>600.29021112879195</v>
      </c>
      <c r="I89" s="52">
        <v>945.53169858275407</v>
      </c>
      <c r="J89" s="52">
        <v>99.526337990743826</v>
      </c>
      <c r="K89" s="52">
        <v>154.09074824110741</v>
      </c>
      <c r="L89" s="52">
        <v>297.23272357442823</v>
      </c>
      <c r="M89" s="52">
        <v>48.480757805731919</v>
      </c>
      <c r="N89" s="52">
        <v>220.08401773888016</v>
      </c>
      <c r="O89" s="52">
        <v>54.502130667911842</v>
      </c>
      <c r="P89" s="52">
        <v>186.02672411564404</v>
      </c>
      <c r="Q89" s="52">
        <v>162.12321221975483</v>
      </c>
      <c r="R89" s="52">
        <v>56.776751408653872</v>
      </c>
      <c r="S89" s="52">
        <v>247.27384957460868</v>
      </c>
      <c r="T89" s="52">
        <v>201.45636696969308</v>
      </c>
      <c r="U89" s="52">
        <v>375.84053335870584</v>
      </c>
      <c r="V89" s="52">
        <v>412.69187191498253</v>
      </c>
      <c r="W89" s="52">
        <v>236.32315341058759</v>
      </c>
      <c r="X89" s="52">
        <v>691.9871425558963</v>
      </c>
      <c r="Y89" s="52">
        <v>1544.4631972388636</v>
      </c>
      <c r="Z89" s="52">
        <v>340.36120401857602</v>
      </c>
      <c r="AA89" s="52">
        <v>817.02561285490947</v>
      </c>
      <c r="AB89" s="52">
        <v>265.80213264689871</v>
      </c>
      <c r="AC89" s="52">
        <v>41639.983505495133</v>
      </c>
      <c r="AD89" s="52">
        <v>25019.916064152796</v>
      </c>
      <c r="AE89" s="52">
        <v>29520.868607267257</v>
      </c>
      <c r="AF89" s="52">
        <v>3628.3486607459286</v>
      </c>
      <c r="AG89" s="52">
        <v>6733.7321124692116</v>
      </c>
      <c r="AH89" s="52">
        <v>5943.5192356571079</v>
      </c>
      <c r="AI89" s="52">
        <v>24810.796920653313</v>
      </c>
      <c r="AJ89" s="52">
        <v>28108.947970051919</v>
      </c>
      <c r="AK89" s="52">
        <v>98.597672269889898</v>
      </c>
      <c r="AL89" s="52">
        <v>0.94043847203495046</v>
      </c>
      <c r="AM89" s="52">
        <v>4.8927110632911566</v>
      </c>
      <c r="AN89" s="52">
        <v>23.521067973992398</v>
      </c>
      <c r="AO89" s="52">
        <v>17.687918438726374</v>
      </c>
      <c r="AP89" s="46" t="s">
        <v>1933</v>
      </c>
      <c r="AQ89" s="46" t="s">
        <v>1933</v>
      </c>
      <c r="AR89" s="46" t="s">
        <v>1933</v>
      </c>
      <c r="AS89" s="46" t="s">
        <v>1933</v>
      </c>
      <c r="AT89" s="46" t="s">
        <v>1933</v>
      </c>
      <c r="AU89" s="46" t="s">
        <v>1933</v>
      </c>
      <c r="AV89" s="46" t="s">
        <v>1933</v>
      </c>
      <c r="AW89" s="46" t="s">
        <v>1933</v>
      </c>
      <c r="AX89" s="52">
        <v>58.386915615249066</v>
      </c>
      <c r="AY89" s="52">
        <v>0.7247016240845926</v>
      </c>
      <c r="AZ89" s="52">
        <v>3.039762455375298</v>
      </c>
      <c r="BA89" s="52">
        <v>4.9035103983065538</v>
      </c>
      <c r="BB89" s="52">
        <v>11.882280442503191</v>
      </c>
      <c r="BC89" s="52">
        <v>2.4522465419685169</v>
      </c>
      <c r="BD89" s="52">
        <v>8.8903521460390866</v>
      </c>
      <c r="BE89" s="52">
        <v>5.9587461072801338</v>
      </c>
      <c r="BF89" s="52">
        <v>8.0051989939904988</v>
      </c>
      <c r="BG89" s="52">
        <v>9.0808765854566325</v>
      </c>
      <c r="BH89" s="52">
        <v>3.4491707493791415</v>
      </c>
      <c r="BI89" s="52">
        <v>16.689688680332996</v>
      </c>
      <c r="BJ89" s="52">
        <v>3.0501758736528215</v>
      </c>
      <c r="BK89" s="52">
        <v>3.8676025962547187</v>
      </c>
      <c r="BL89" s="52">
        <v>9.7719102103353261</v>
      </c>
      <c r="BM89" s="52">
        <v>2.7645085522147883</v>
      </c>
      <c r="BN89" s="52">
        <v>17.491869234870517</v>
      </c>
      <c r="BP89" s="52">
        <v>1.7346607918490566</v>
      </c>
      <c r="BQ89" s="52">
        <v>0.97550982703650069</v>
      </c>
      <c r="BR89" s="52">
        <v>0.75915096482382183</v>
      </c>
      <c r="BS89" s="52">
        <v>1.8667769783003736</v>
      </c>
      <c r="BT89" s="52">
        <v>1.1373789869248867</v>
      </c>
      <c r="BU89" s="52">
        <v>0.72939799129662497</v>
      </c>
      <c r="BV89" s="52">
        <v>6.7093963864589892</v>
      </c>
      <c r="BW89" s="52">
        <v>1444.7754902089796</v>
      </c>
    </row>
    <row r="90" spans="1:75">
      <c r="A90" s="49">
        <v>31443</v>
      </c>
      <c r="B90" s="50">
        <v>55.240973759277331</v>
      </c>
      <c r="C90" s="51">
        <v>109.63337724439559</v>
      </c>
      <c r="D90" s="50">
        <v>54.056204043809444</v>
      </c>
      <c r="E90" s="52">
        <v>8128.8020547743763</v>
      </c>
      <c r="F90" s="52">
        <v>106.75331826057405</v>
      </c>
      <c r="G90" s="52">
        <v>207.22579944998986</v>
      </c>
      <c r="H90" s="52">
        <v>603.74971131289442</v>
      </c>
      <c r="I90" s="52">
        <v>951.24211803667492</v>
      </c>
      <c r="J90" s="52">
        <v>98.662901516188867</v>
      </c>
      <c r="K90" s="52">
        <v>154.63897978829505</v>
      </c>
      <c r="L90" s="52">
        <v>299.91746561584858</v>
      </c>
      <c r="M90" s="52">
        <v>48.654560271709698</v>
      </c>
      <c r="N90" s="52">
        <v>219.16324625485726</v>
      </c>
      <c r="O90" s="52">
        <v>54.565389315011878</v>
      </c>
      <c r="P90" s="52">
        <v>187.12977759730759</v>
      </c>
      <c r="Q90" s="52">
        <v>163.13193448061583</v>
      </c>
      <c r="R90" s="52">
        <v>56.938420482220188</v>
      </c>
      <c r="S90" s="52">
        <v>248.35665938744862</v>
      </c>
      <c r="T90" s="52">
        <v>201.29503494933729</v>
      </c>
      <c r="U90" s="52">
        <v>381.49232154360584</v>
      </c>
      <c r="V90" s="52">
        <v>415.65342104900628</v>
      </c>
      <c r="W90" s="52">
        <v>237.51687314962186</v>
      </c>
      <c r="X90" s="52">
        <v>694.38200407787679</v>
      </c>
      <c r="Y90" s="52">
        <v>1550.9355596728142</v>
      </c>
      <c r="Z90" s="52">
        <v>342.76487434613369</v>
      </c>
      <c r="AA90" s="52">
        <v>824.66054652390937</v>
      </c>
      <c r="AB90" s="52">
        <v>268.31393424549231</v>
      </c>
      <c r="AC90" s="52">
        <v>41846.884122294767</v>
      </c>
      <c r="AD90" s="52">
        <v>25156.528415616482</v>
      </c>
      <c r="AE90" s="52">
        <v>29651.602850137217</v>
      </c>
      <c r="AF90" s="52">
        <v>3650.9181713135013</v>
      </c>
      <c r="AG90" s="52">
        <v>6754.3248454832265</v>
      </c>
      <c r="AH90" s="52">
        <v>5967.4150987286721</v>
      </c>
      <c r="AI90" s="52">
        <v>24894.272032953078</v>
      </c>
      <c r="AJ90" s="52">
        <v>28176.826647912301</v>
      </c>
      <c r="AK90" s="52">
        <v>98.730348559817486</v>
      </c>
      <c r="AL90" s="52">
        <v>0.93306543828258592</v>
      </c>
      <c r="AM90" s="52">
        <v>4.9010747655955775</v>
      </c>
      <c r="AN90" s="52">
        <v>23.509325417164231</v>
      </c>
      <c r="AO90" s="52">
        <v>17.675185213195942</v>
      </c>
      <c r="AP90" s="46" t="s">
        <v>1933</v>
      </c>
      <c r="AQ90" s="46" t="s">
        <v>1933</v>
      </c>
      <c r="AR90" s="46" t="s">
        <v>1933</v>
      </c>
      <c r="AS90" s="46" t="s">
        <v>1933</v>
      </c>
      <c r="AT90" s="46" t="s">
        <v>1933</v>
      </c>
      <c r="AU90" s="46" t="s">
        <v>1933</v>
      </c>
      <c r="AV90" s="46" t="s">
        <v>1933</v>
      </c>
      <c r="AW90" s="46" t="s">
        <v>1933</v>
      </c>
      <c r="AX90" s="52">
        <v>58.502185001728996</v>
      </c>
      <c r="AY90" s="52">
        <v>0.72522657097579213</v>
      </c>
      <c r="AZ90" s="52">
        <v>3.0401620811500187</v>
      </c>
      <c r="BA90" s="52">
        <v>4.8991051369887444</v>
      </c>
      <c r="BB90" s="52">
        <v>11.89941027165661</v>
      </c>
      <c r="BC90" s="52">
        <v>2.4557209470639787</v>
      </c>
      <c r="BD90" s="52">
        <v>8.9140427236355126</v>
      </c>
      <c r="BE90" s="52">
        <v>5.9830035375461224</v>
      </c>
      <c r="BF90" s="52">
        <v>8.0261768023333246</v>
      </c>
      <c r="BG90" s="52">
        <v>9.101283495825145</v>
      </c>
      <c r="BH90" s="52">
        <v>3.4581598662170432</v>
      </c>
      <c r="BI90" s="52">
        <v>16.718838141029401</v>
      </c>
      <c r="BJ90" s="52">
        <v>3.0553239938772974</v>
      </c>
      <c r="BK90" s="52">
        <v>3.8691297409184759</v>
      </c>
      <c r="BL90" s="52">
        <v>9.7943844059632426</v>
      </c>
      <c r="BM90" s="52">
        <v>2.7675829595134696</v>
      </c>
      <c r="BN90" s="52">
        <v>17.540007980660565</v>
      </c>
      <c r="BP90" s="52">
        <v>1.7661576549402409</v>
      </c>
      <c r="BQ90" s="52">
        <v>0.99902888568824222</v>
      </c>
      <c r="BR90" s="52">
        <v>0.76712876935339258</v>
      </c>
      <c r="BS90" s="52">
        <v>1.8891620455016833</v>
      </c>
      <c r="BT90" s="52">
        <v>1.1732098035394185</v>
      </c>
      <c r="BU90" s="52">
        <v>0.71595224192846685</v>
      </c>
      <c r="BV90" s="52">
        <v>6.7489482192022185</v>
      </c>
      <c r="BW90" s="52">
        <v>1452.9915199222103</v>
      </c>
    </row>
    <row r="91" spans="1:75">
      <c r="A91" s="49">
        <v>31471</v>
      </c>
      <c r="B91" s="50">
        <v>55.324806352960877</v>
      </c>
      <c r="C91" s="51">
        <v>109.65055511732187</v>
      </c>
      <c r="D91" s="50">
        <v>54.145011286783429</v>
      </c>
      <c r="E91" s="52">
        <v>8153.1504414762767</v>
      </c>
      <c r="F91" s="52">
        <v>104.69020627177919</v>
      </c>
      <c r="G91" s="52">
        <v>210.32044129858591</v>
      </c>
      <c r="H91" s="52">
        <v>606.06444559485783</v>
      </c>
      <c r="I91" s="52">
        <v>956.18816820389054</v>
      </c>
      <c r="J91" s="52">
        <v>97.828759965985753</v>
      </c>
      <c r="K91" s="52">
        <v>155.30223092674194</v>
      </c>
      <c r="L91" s="52">
        <v>302.64428770803454</v>
      </c>
      <c r="M91" s="52">
        <v>48.846592914255652</v>
      </c>
      <c r="N91" s="52">
        <v>218.37036517395921</v>
      </c>
      <c r="O91" s="52">
        <v>54.65085753896345</v>
      </c>
      <c r="P91" s="52">
        <v>188.34853647164087</v>
      </c>
      <c r="Q91" s="52">
        <v>164.219025886786</v>
      </c>
      <c r="R91" s="52">
        <v>56.980638826532022</v>
      </c>
      <c r="S91" s="52">
        <v>248.89203851588536</v>
      </c>
      <c r="T91" s="52">
        <v>200.58108988959742</v>
      </c>
      <c r="U91" s="52">
        <v>386.49962774449625</v>
      </c>
      <c r="V91" s="52">
        <v>418.12811716160337</v>
      </c>
      <c r="W91" s="52">
        <v>237.67582189188605</v>
      </c>
      <c r="X91" s="52">
        <v>695.44513814656864</v>
      </c>
      <c r="Y91" s="52">
        <v>1554.7934509573638</v>
      </c>
      <c r="Z91" s="52">
        <v>344.63226293774125</v>
      </c>
      <c r="AA91" s="52">
        <v>830.7546358796701</v>
      </c>
      <c r="AB91" s="52">
        <v>270.42975220175657</v>
      </c>
      <c r="AC91" s="52">
        <v>42008.485677310397</v>
      </c>
      <c r="AD91" s="52">
        <v>25287.574572283043</v>
      </c>
      <c r="AE91" s="52">
        <v>29777.412154428661</v>
      </c>
      <c r="AF91" s="52">
        <v>3669.1567194206373</v>
      </c>
      <c r="AG91" s="52">
        <v>6776.9315506305011</v>
      </c>
      <c r="AH91" s="52">
        <v>5989.8462866715026</v>
      </c>
      <c r="AI91" s="52">
        <v>24972.314361963952</v>
      </c>
      <c r="AJ91" s="52">
        <v>28253.963711397988</v>
      </c>
      <c r="AK91" s="52">
        <v>98.840037246999728</v>
      </c>
      <c r="AL91" s="52">
        <v>0.91821495589933222</v>
      </c>
      <c r="AM91" s="52">
        <v>4.9081925425063151</v>
      </c>
      <c r="AN91" s="52">
        <v>23.485880039931676</v>
      </c>
      <c r="AO91" s="52">
        <v>17.65947254159255</v>
      </c>
      <c r="AP91" s="46" t="s">
        <v>1933</v>
      </c>
      <c r="AQ91" s="46" t="s">
        <v>1933</v>
      </c>
      <c r="AR91" s="46" t="s">
        <v>1933</v>
      </c>
      <c r="AS91" s="46" t="s">
        <v>1933</v>
      </c>
      <c r="AT91" s="46" t="s">
        <v>1933</v>
      </c>
      <c r="AU91" s="46" t="s">
        <v>1933</v>
      </c>
      <c r="AV91" s="46" t="s">
        <v>1933</v>
      </c>
      <c r="AW91" s="46" t="s">
        <v>1933</v>
      </c>
      <c r="AX91" s="52">
        <v>58.608433746700548</v>
      </c>
      <c r="AY91" s="52">
        <v>0.72531462807572622</v>
      </c>
      <c r="AZ91" s="52">
        <v>3.0390475693445427</v>
      </c>
      <c r="BA91" s="52">
        <v>4.893820853708478</v>
      </c>
      <c r="BB91" s="52">
        <v>11.920421478180547</v>
      </c>
      <c r="BC91" s="52">
        <v>2.4525420853169635</v>
      </c>
      <c r="BD91" s="52">
        <v>8.9364042023428603</v>
      </c>
      <c r="BE91" s="52">
        <v>6.0068240501942842</v>
      </c>
      <c r="BF91" s="52">
        <v>8.0469532291587846</v>
      </c>
      <c r="BG91" s="52">
        <v>9.1204114610695139</v>
      </c>
      <c r="BH91" s="52">
        <v>3.4669069978408515</v>
      </c>
      <c r="BI91" s="52">
        <v>16.745723460385175</v>
      </c>
      <c r="BJ91" s="52">
        <v>3.0570342122560499</v>
      </c>
      <c r="BK91" s="52">
        <v>3.8716154493075527</v>
      </c>
      <c r="BL91" s="52">
        <v>9.8170737986999619</v>
      </c>
      <c r="BM91" s="52">
        <v>2.7704318488579571</v>
      </c>
      <c r="BN91" s="52">
        <v>17.579777596867643</v>
      </c>
      <c r="BP91" s="52">
        <v>1.8018030006091326</v>
      </c>
      <c r="BQ91" s="52">
        <v>1.0303979749234193</v>
      </c>
      <c r="BR91" s="52">
        <v>0.77140502572209313</v>
      </c>
      <c r="BS91" s="52">
        <v>1.9009390785400424</v>
      </c>
      <c r="BT91" s="52">
        <v>1.2017073352347194</v>
      </c>
      <c r="BU91" s="52">
        <v>0.69923174327206128</v>
      </c>
      <c r="BV91" s="52">
        <v>6.8816810407276661</v>
      </c>
      <c r="BW91" s="52">
        <v>1458.5722010529466</v>
      </c>
    </row>
    <row r="92" spans="1:75">
      <c r="A92" s="49">
        <v>31502</v>
      </c>
      <c r="B92" s="50">
        <v>55.397588244429038</v>
      </c>
      <c r="C92" s="51">
        <v>109.42418587207794</v>
      </c>
      <c r="D92" s="50">
        <v>54.126366407880859</v>
      </c>
      <c r="E92" s="52">
        <v>8164.2965787149242</v>
      </c>
      <c r="F92" s="52">
        <v>104.65497866302969</v>
      </c>
      <c r="G92" s="52">
        <v>210.3660649905402</v>
      </c>
      <c r="H92" s="52">
        <v>606.51974943833</v>
      </c>
      <c r="I92" s="52">
        <v>958.86242911610157</v>
      </c>
      <c r="J92" s="52">
        <v>96.893505066377855</v>
      </c>
      <c r="K92" s="52">
        <v>156.0420605501746</v>
      </c>
      <c r="L92" s="52">
        <v>305.45001835466149</v>
      </c>
      <c r="M92" s="52">
        <v>49.046023417521461</v>
      </c>
      <c r="N92" s="52">
        <v>217.46690080698295</v>
      </c>
      <c r="O92" s="52">
        <v>54.73072845357526</v>
      </c>
      <c r="P92" s="52">
        <v>189.71429968386468</v>
      </c>
      <c r="Q92" s="52">
        <v>165.38503060744503</v>
      </c>
      <c r="R92" s="52">
        <v>56.872744452568796</v>
      </c>
      <c r="S92" s="52">
        <v>248.55232272098863</v>
      </c>
      <c r="T92" s="52">
        <v>198.77353211026639</v>
      </c>
      <c r="U92" s="52">
        <v>390.77177591697733</v>
      </c>
      <c r="V92" s="52">
        <v>419.65191921102064</v>
      </c>
      <c r="W92" s="52">
        <v>236.18191954006832</v>
      </c>
      <c r="X92" s="52">
        <v>694.20157135782699</v>
      </c>
      <c r="Y92" s="52">
        <v>1554.6594046908281</v>
      </c>
      <c r="Z92" s="52">
        <v>345.53224024401919</v>
      </c>
      <c r="AA92" s="52">
        <v>834.5295271964203</v>
      </c>
      <c r="AB92" s="52">
        <v>271.97165987283114</v>
      </c>
      <c r="AC92" s="52">
        <v>42121.152687441921</v>
      </c>
      <c r="AD92" s="52">
        <v>25416.289053231238</v>
      </c>
      <c r="AE92" s="52">
        <v>29905.762051301619</v>
      </c>
      <c r="AF92" s="52">
        <v>3682.9135014780104</v>
      </c>
      <c r="AG92" s="52">
        <v>6804.7393201243494</v>
      </c>
      <c r="AH92" s="52">
        <v>6015.0463198308025</v>
      </c>
      <c r="AI92" s="52">
        <v>25061.056930203591</v>
      </c>
      <c r="AJ92" s="52">
        <v>28351.665571889571</v>
      </c>
      <c r="AK92" s="52">
        <v>98.942843604232039</v>
      </c>
      <c r="AL92" s="52">
        <v>0.89306298877683377</v>
      </c>
      <c r="AM92" s="52">
        <v>4.916686808825621</v>
      </c>
      <c r="AN92" s="52">
        <v>23.448266804548762</v>
      </c>
      <c r="AO92" s="52">
        <v>17.638517007261754</v>
      </c>
      <c r="AP92" s="46" t="s">
        <v>1933</v>
      </c>
      <c r="AQ92" s="46" t="s">
        <v>1933</v>
      </c>
      <c r="AR92" s="46" t="s">
        <v>1933</v>
      </c>
      <c r="AS92" s="46" t="s">
        <v>1933</v>
      </c>
      <c r="AT92" s="46" t="s">
        <v>1933</v>
      </c>
      <c r="AU92" s="46" t="s">
        <v>1933</v>
      </c>
      <c r="AV92" s="46" t="s">
        <v>1933</v>
      </c>
      <c r="AW92" s="46" t="s">
        <v>1933</v>
      </c>
      <c r="AX92" s="52">
        <v>58.729874840101992</v>
      </c>
      <c r="AY92" s="52">
        <v>0.72477957140701266</v>
      </c>
      <c r="AZ92" s="52">
        <v>3.0376981787968917</v>
      </c>
      <c r="BA92" s="52">
        <v>4.8895405436595603</v>
      </c>
      <c r="BB92" s="52">
        <v>11.949692909500651</v>
      </c>
      <c r="BC92" s="52">
        <v>2.4410152337363651</v>
      </c>
      <c r="BD92" s="52">
        <v>8.9624308999763951</v>
      </c>
      <c r="BE92" s="52">
        <v>6.0330908686868963</v>
      </c>
      <c r="BF92" s="52">
        <v>8.0707686680158783</v>
      </c>
      <c r="BG92" s="52">
        <v>9.1431835714967988</v>
      </c>
      <c r="BH92" s="52">
        <v>3.4778596195166989</v>
      </c>
      <c r="BI92" s="52">
        <v>16.764701959586912</v>
      </c>
      <c r="BJ92" s="52">
        <v>3.0538063951948238</v>
      </c>
      <c r="BK92" s="52">
        <v>3.876185337145392</v>
      </c>
      <c r="BL92" s="52">
        <v>9.8347102275020593</v>
      </c>
      <c r="BM92" s="52">
        <v>2.7731367467101422</v>
      </c>
      <c r="BN92" s="52">
        <v>17.61728967416791</v>
      </c>
      <c r="BP92" s="52">
        <v>1.8264073767087181</v>
      </c>
      <c r="BQ92" s="52">
        <v>1.0654503627635179</v>
      </c>
      <c r="BR92" s="52">
        <v>0.76095701397336535</v>
      </c>
      <c r="BS92" s="52">
        <v>1.9061187867961464</v>
      </c>
      <c r="BT92" s="52">
        <v>1.2184738936484791</v>
      </c>
      <c r="BU92" s="52">
        <v>0.68764489314578958</v>
      </c>
      <c r="BV92" s="52">
        <v>7.123633413064864</v>
      </c>
      <c r="BW92" s="52">
        <v>1459.4220364016871</v>
      </c>
    </row>
    <row r="93" spans="1:75">
      <c r="A93" s="49">
        <v>31532</v>
      </c>
      <c r="B93" s="50">
        <v>55.46498560511197</v>
      </c>
      <c r="C93" s="51">
        <v>109.10587044656276</v>
      </c>
      <c r="D93" s="50">
        <v>54.054609065254532</v>
      </c>
      <c r="E93" s="52">
        <v>8169.6319794972742</v>
      </c>
      <c r="F93" s="52">
        <v>106.04193181184431</v>
      </c>
      <c r="G93" s="52">
        <v>208.46819688566029</v>
      </c>
      <c r="H93" s="52">
        <v>605.74395809775842</v>
      </c>
      <c r="I93" s="52">
        <v>960.12399017432085</v>
      </c>
      <c r="J93" s="52">
        <v>95.910186670216106</v>
      </c>
      <c r="K93" s="52">
        <v>156.74763519414699</v>
      </c>
      <c r="L93" s="52">
        <v>308.30886803554603</v>
      </c>
      <c r="M93" s="52">
        <v>49.242469692324327</v>
      </c>
      <c r="N93" s="52">
        <v>216.45174915025322</v>
      </c>
      <c r="O93" s="52">
        <v>54.798812547389872</v>
      </c>
      <c r="P93" s="52">
        <v>191.08608324885523</v>
      </c>
      <c r="Q93" s="52">
        <v>166.54747829194335</v>
      </c>
      <c r="R93" s="52">
        <v>56.685155093669891</v>
      </c>
      <c r="S93" s="52">
        <v>247.82237574495375</v>
      </c>
      <c r="T93" s="52">
        <v>196.40794947619239</v>
      </c>
      <c r="U93" s="52">
        <v>394.54479044162048</v>
      </c>
      <c r="V93" s="52">
        <v>420.60455669444053</v>
      </c>
      <c r="W93" s="52">
        <v>233.88769447027394</v>
      </c>
      <c r="X93" s="52">
        <v>691.90753074226279</v>
      </c>
      <c r="Y93" s="52">
        <v>1552.5092016730457</v>
      </c>
      <c r="Z93" s="52">
        <v>345.77202868165136</v>
      </c>
      <c r="AA93" s="52">
        <v>837.0302941524734</v>
      </c>
      <c r="AB93" s="52">
        <v>273.11335064130833</v>
      </c>
      <c r="AC93" s="52">
        <v>42212.544652430217</v>
      </c>
      <c r="AD93" s="52">
        <v>25545.880196891972</v>
      </c>
      <c r="AE93" s="52">
        <v>30040.681740907828</v>
      </c>
      <c r="AF93" s="52">
        <v>3694.7870788971582</v>
      </c>
      <c r="AG93" s="52">
        <v>6835.7069807052612</v>
      </c>
      <c r="AH93" s="52">
        <v>6042.60012837251</v>
      </c>
      <c r="AI93" s="52">
        <v>25157.984609572093</v>
      </c>
      <c r="AJ93" s="52">
        <v>28460.494263203938</v>
      </c>
      <c r="AK93" s="52">
        <v>99.050721064892912</v>
      </c>
      <c r="AL93" s="52">
        <v>0.86187685479720433</v>
      </c>
      <c r="AM93" s="52">
        <v>4.9254897926468404</v>
      </c>
      <c r="AN93" s="52">
        <v>23.399086177814752</v>
      </c>
      <c r="AO93" s="52">
        <v>17.611719530591895</v>
      </c>
      <c r="AP93" s="46" t="s">
        <v>1933</v>
      </c>
      <c r="AQ93" s="46" t="s">
        <v>1933</v>
      </c>
      <c r="AR93" s="46" t="s">
        <v>1933</v>
      </c>
      <c r="AS93" s="46" t="s">
        <v>1933</v>
      </c>
      <c r="AT93" s="46" t="s">
        <v>1933</v>
      </c>
      <c r="AU93" s="46" t="s">
        <v>1933</v>
      </c>
      <c r="AV93" s="46" t="s">
        <v>1933</v>
      </c>
      <c r="AW93" s="46" t="s">
        <v>1933</v>
      </c>
      <c r="AX93" s="52">
        <v>58.876031776294504</v>
      </c>
      <c r="AY93" s="52">
        <v>0.72379789865032462</v>
      </c>
      <c r="AZ93" s="52">
        <v>3.0379141358610164</v>
      </c>
      <c r="BA93" s="52">
        <v>4.8876336437261978</v>
      </c>
      <c r="BB93" s="52">
        <v>11.987187033363929</v>
      </c>
      <c r="BC93" s="52">
        <v>2.4265213795627156</v>
      </c>
      <c r="BD93" s="52">
        <v>8.9940228481272548</v>
      </c>
      <c r="BE93" s="52">
        <v>6.0621744181262329</v>
      </c>
      <c r="BF93" s="52">
        <v>8.0963341698205724</v>
      </c>
      <c r="BG93" s="52">
        <v>9.169714372496431</v>
      </c>
      <c r="BH93" s="52">
        <v>3.4908245288456481</v>
      </c>
      <c r="BI93" s="52">
        <v>16.775603110855446</v>
      </c>
      <c r="BJ93" s="52">
        <v>3.0471489241191496</v>
      </c>
      <c r="BK93" s="52">
        <v>3.8813132290262731</v>
      </c>
      <c r="BL93" s="52">
        <v>9.8471409582203098</v>
      </c>
      <c r="BM93" s="52">
        <v>2.7759391160504796</v>
      </c>
      <c r="BN93" s="52">
        <v>17.658410170394927</v>
      </c>
      <c r="BP93" s="52">
        <v>1.8343335707012254</v>
      </c>
      <c r="BQ93" s="52">
        <v>1.097060978358301</v>
      </c>
      <c r="BR93" s="52">
        <v>0.73727259233904385</v>
      </c>
      <c r="BS93" s="52">
        <v>1.9020054185568975</v>
      </c>
      <c r="BT93" s="52">
        <v>1.2236513127204185</v>
      </c>
      <c r="BU93" s="52">
        <v>0.67835410584229971</v>
      </c>
      <c r="BV93" s="52">
        <v>7.3837499079604942</v>
      </c>
      <c r="BW93" s="52">
        <v>1459.7442238926888</v>
      </c>
    </row>
    <row r="94" spans="1:75">
      <c r="A94" s="49">
        <v>31563</v>
      </c>
      <c r="B94" s="50">
        <v>55.530052771397507</v>
      </c>
      <c r="C94" s="51">
        <v>108.93480487888858</v>
      </c>
      <c r="D94" s="50">
        <v>54.01899678061806</v>
      </c>
      <c r="E94" s="52">
        <v>8180.8210170038283</v>
      </c>
      <c r="F94" s="52">
        <v>107.69115617232877</v>
      </c>
      <c r="G94" s="52">
        <v>206.49662277832508</v>
      </c>
      <c r="H94" s="52">
        <v>604.8745714494388</v>
      </c>
      <c r="I94" s="52">
        <v>961.5582443575164</v>
      </c>
      <c r="J94" s="52">
        <v>95.059350279089429</v>
      </c>
      <c r="K94" s="52">
        <v>157.2260576713804</v>
      </c>
      <c r="L94" s="52">
        <v>310.98887499411319</v>
      </c>
      <c r="M94" s="52">
        <v>49.4118217618337</v>
      </c>
      <c r="N94" s="52">
        <v>215.46306414597652</v>
      </c>
      <c r="O94" s="52">
        <v>54.850531173922541</v>
      </c>
      <c r="P94" s="52">
        <v>192.16343688364742</v>
      </c>
      <c r="Q94" s="52">
        <v>167.51287300331751</v>
      </c>
      <c r="R94" s="52">
        <v>56.537873236883073</v>
      </c>
      <c r="S94" s="52">
        <v>247.53460011213659</v>
      </c>
      <c r="T94" s="52">
        <v>194.55989460776667</v>
      </c>
      <c r="U94" s="52">
        <v>397.92109701636758</v>
      </c>
      <c r="V94" s="52">
        <v>421.59644596223086</v>
      </c>
      <c r="W94" s="52">
        <v>232.33208249162342</v>
      </c>
      <c r="X94" s="52">
        <v>690.78606951666336</v>
      </c>
      <c r="Y94" s="52">
        <v>1551.6802150433462</v>
      </c>
      <c r="Z94" s="52">
        <v>345.8919031861268</v>
      </c>
      <c r="AA94" s="52">
        <v>839.79533842121884</v>
      </c>
      <c r="AB94" s="52">
        <v>274.07221002417856</v>
      </c>
      <c r="AC94" s="52">
        <v>42316.66272212613</v>
      </c>
      <c r="AD94" s="52">
        <v>25671.501619331779</v>
      </c>
      <c r="AE94" s="52">
        <v>30176.988590176999</v>
      </c>
      <c r="AF94" s="52">
        <v>3707.7010362109831</v>
      </c>
      <c r="AG94" s="52">
        <v>6863.9854310558685</v>
      </c>
      <c r="AH94" s="52">
        <v>6068.8247391446948</v>
      </c>
      <c r="AI94" s="52">
        <v>25248.221033465477</v>
      </c>
      <c r="AJ94" s="52">
        <v>28556.625001153639</v>
      </c>
      <c r="AK94" s="52">
        <v>99.168738877836375</v>
      </c>
      <c r="AL94" s="52">
        <v>0.83348341861499409</v>
      </c>
      <c r="AM94" s="52">
        <v>4.9316708197246397</v>
      </c>
      <c r="AN94" s="52">
        <v>23.345661931956606</v>
      </c>
      <c r="AO94" s="52">
        <v>17.580507693722122</v>
      </c>
      <c r="AP94" s="46" t="s">
        <v>1933</v>
      </c>
      <c r="AQ94" s="46" t="s">
        <v>1933</v>
      </c>
      <c r="AR94" s="46" t="s">
        <v>1933</v>
      </c>
      <c r="AS94" s="46" t="s">
        <v>1933</v>
      </c>
      <c r="AT94" s="46" t="s">
        <v>1933</v>
      </c>
      <c r="AU94" s="46" t="s">
        <v>1933</v>
      </c>
      <c r="AV94" s="46" t="s">
        <v>1933</v>
      </c>
      <c r="AW94" s="46" t="s">
        <v>1933</v>
      </c>
      <c r="AX94" s="52">
        <v>59.044011402094078</v>
      </c>
      <c r="AY94" s="52">
        <v>0.72273083633105684</v>
      </c>
      <c r="AZ94" s="52">
        <v>3.0418883129095775</v>
      </c>
      <c r="BA94" s="52">
        <v>4.8896436418346578</v>
      </c>
      <c r="BB94" s="52">
        <v>12.029275341567793</v>
      </c>
      <c r="BC94" s="52">
        <v>2.4181291263460394</v>
      </c>
      <c r="BD94" s="52">
        <v>9.0304095186743769</v>
      </c>
      <c r="BE94" s="52">
        <v>6.0918778673062217</v>
      </c>
      <c r="BF94" s="52">
        <v>8.1191709494188196</v>
      </c>
      <c r="BG94" s="52">
        <v>9.1969819658796386</v>
      </c>
      <c r="BH94" s="52">
        <v>3.503961846375117</v>
      </c>
      <c r="BI94" s="52">
        <v>16.779065543905862</v>
      </c>
      <c r="BJ94" s="52">
        <v>3.0400202184114717</v>
      </c>
      <c r="BK94" s="52">
        <v>3.884149748760636</v>
      </c>
      <c r="BL94" s="52">
        <v>9.8548955759258874</v>
      </c>
      <c r="BM94" s="52">
        <v>2.7789797626212622</v>
      </c>
      <c r="BN94" s="52">
        <v>17.706988959633296</v>
      </c>
      <c r="BP94" s="52">
        <v>1.8213981611338714</v>
      </c>
      <c r="BQ94" s="52">
        <v>1.1142444996493719</v>
      </c>
      <c r="BR94" s="52">
        <v>0.70715366143192493</v>
      </c>
      <c r="BS94" s="52">
        <v>1.8834051468912814</v>
      </c>
      <c r="BT94" s="52">
        <v>1.2181376890756279</v>
      </c>
      <c r="BU94" s="52">
        <v>0.66526745781002028</v>
      </c>
      <c r="BV94" s="52">
        <v>7.5108109242733452</v>
      </c>
      <c r="BW94" s="52">
        <v>1466.1749135505768</v>
      </c>
    </row>
    <row r="95" spans="1:75">
      <c r="A95" s="49">
        <v>31593</v>
      </c>
      <c r="B95" s="50">
        <v>55.597993197718942</v>
      </c>
      <c r="C95" s="51">
        <v>109.06260895629724</v>
      </c>
      <c r="D95" s="50">
        <v>54.080460925896965</v>
      </c>
      <c r="E95" s="52">
        <v>8205.60540304184</v>
      </c>
      <c r="F95" s="52">
        <v>108.69815636090934</v>
      </c>
      <c r="G95" s="52">
        <v>205.79876016586397</v>
      </c>
      <c r="H95" s="52">
        <v>604.79784881328237</v>
      </c>
      <c r="I95" s="52">
        <v>964.38916141036896</v>
      </c>
      <c r="J95" s="52">
        <v>94.471607760712502</v>
      </c>
      <c r="K95" s="52">
        <v>157.36068328992309</v>
      </c>
      <c r="L95" s="52">
        <v>313.42120795435426</v>
      </c>
      <c r="M95" s="52">
        <v>49.546378947233706</v>
      </c>
      <c r="N95" s="52">
        <v>214.61328971435626</v>
      </c>
      <c r="O95" s="52">
        <v>54.890574317329445</v>
      </c>
      <c r="P95" s="52">
        <v>192.76449433194551</v>
      </c>
      <c r="Q95" s="52">
        <v>168.17800780779604</v>
      </c>
      <c r="R95" s="52">
        <v>56.518173672258854</v>
      </c>
      <c r="S95" s="52">
        <v>248.24181395657359</v>
      </c>
      <c r="T95" s="52">
        <v>194.014105558116</v>
      </c>
      <c r="U95" s="52">
        <v>400.93839897081875</v>
      </c>
      <c r="V95" s="52">
        <v>423.03949352543179</v>
      </c>
      <c r="W95" s="52">
        <v>232.53463189409425</v>
      </c>
      <c r="X95" s="52">
        <v>692.36438388172542</v>
      </c>
      <c r="Y95" s="52">
        <v>1554.4356343079357</v>
      </c>
      <c r="Z95" s="52">
        <v>346.31751410961152</v>
      </c>
      <c r="AA95" s="52">
        <v>843.97700204327703</v>
      </c>
      <c r="AB95" s="52">
        <v>275.01494468748569</v>
      </c>
      <c r="AC95" s="52">
        <v>42458.160231526694</v>
      </c>
      <c r="AD95" s="52">
        <v>25792.189761798581</v>
      </c>
      <c r="AE95" s="52">
        <v>30313.935014833572</v>
      </c>
      <c r="AF95" s="52">
        <v>3723.8726837396621</v>
      </c>
      <c r="AG95" s="52">
        <v>6885.9984208901724</v>
      </c>
      <c r="AH95" s="52">
        <v>6090.7852744817737</v>
      </c>
      <c r="AI95" s="52">
        <v>25319.586989180247</v>
      </c>
      <c r="AJ95" s="52">
        <v>28625.258474477134</v>
      </c>
      <c r="AK95" s="52">
        <v>99.304737649982172</v>
      </c>
      <c r="AL95" s="52">
        <v>0.81373472390696411</v>
      </c>
      <c r="AM95" s="52">
        <v>4.9337948048487306</v>
      </c>
      <c r="AN95" s="52">
        <v>23.294274270317207</v>
      </c>
      <c r="AO95" s="52">
        <v>17.546744741623602</v>
      </c>
      <c r="AP95" s="46" t="s">
        <v>1933</v>
      </c>
      <c r="AQ95" s="46" t="s">
        <v>1933</v>
      </c>
      <c r="AR95" s="46" t="s">
        <v>1933</v>
      </c>
      <c r="AS95" s="46" t="s">
        <v>1933</v>
      </c>
      <c r="AT95" s="46" t="s">
        <v>1933</v>
      </c>
      <c r="AU95" s="46" t="s">
        <v>1933</v>
      </c>
      <c r="AV95" s="46" t="s">
        <v>1933</v>
      </c>
      <c r="AW95" s="46" t="s">
        <v>1933</v>
      </c>
      <c r="AX95" s="52">
        <v>59.231167552682258</v>
      </c>
      <c r="AY95" s="52">
        <v>0.72187357047585765</v>
      </c>
      <c r="AZ95" s="52">
        <v>3.0506501630220253</v>
      </c>
      <c r="BA95" s="52">
        <v>4.8957679263160871</v>
      </c>
      <c r="BB95" s="52">
        <v>12.073056224780156</v>
      </c>
      <c r="BC95" s="52">
        <v>2.4214785231277345</v>
      </c>
      <c r="BD95" s="52">
        <v>9.0706095382415999</v>
      </c>
      <c r="BE95" s="52">
        <v>6.1209406745426049</v>
      </c>
      <c r="BF95" s="52">
        <v>8.1374447379571695</v>
      </c>
      <c r="BG95" s="52">
        <v>9.2232931516443681</v>
      </c>
      <c r="BH95" s="52">
        <v>3.5162037854276909</v>
      </c>
      <c r="BI95" s="52">
        <v>16.779295827013751</v>
      </c>
      <c r="BJ95" s="52">
        <v>3.0348524057553732</v>
      </c>
      <c r="BK95" s="52">
        <v>3.8834986972312131</v>
      </c>
      <c r="BL95" s="52">
        <v>9.8609447243933879</v>
      </c>
      <c r="BM95" s="52">
        <v>2.7824543427374921</v>
      </c>
      <c r="BN95" s="52">
        <v>17.765712349209934</v>
      </c>
      <c r="BP95" s="52">
        <v>1.7890549961167077</v>
      </c>
      <c r="BQ95" s="52">
        <v>1.1114752608429019</v>
      </c>
      <c r="BR95" s="52">
        <v>0.67757973522723958</v>
      </c>
      <c r="BS95" s="52">
        <v>1.8484092629514635</v>
      </c>
      <c r="BT95" s="52">
        <v>1.2041175196626379</v>
      </c>
      <c r="BU95" s="52">
        <v>0.64429174334897354</v>
      </c>
      <c r="BV95" s="52">
        <v>7.4291857282320661</v>
      </c>
      <c r="BW95" s="52">
        <v>1482.6021206458411</v>
      </c>
    </row>
    <row r="96" spans="1:75">
      <c r="A96" s="49">
        <v>31624</v>
      </c>
      <c r="B96" s="50">
        <v>55.672025397968206</v>
      </c>
      <c r="C96" s="51">
        <v>109.39141976256525</v>
      </c>
      <c r="D96" s="50">
        <v>54.209944263461139</v>
      </c>
      <c r="E96" s="52">
        <v>8237.9673283792308</v>
      </c>
      <c r="F96" s="52">
        <v>109.13009261937752</v>
      </c>
      <c r="G96" s="52">
        <v>205.87447996864157</v>
      </c>
      <c r="H96" s="52">
        <v>605.42559762121812</v>
      </c>
      <c r="I96" s="52">
        <v>968.26945133405104</v>
      </c>
      <c r="J96" s="52">
        <v>94.225348484696781</v>
      </c>
      <c r="K96" s="52">
        <v>157.1747691010448</v>
      </c>
      <c r="L96" s="52">
        <v>315.73329740970007</v>
      </c>
      <c r="M96" s="52">
        <v>49.665727809977518</v>
      </c>
      <c r="N96" s="52">
        <v>214.02098302679107</v>
      </c>
      <c r="O96" s="52">
        <v>54.941283742788308</v>
      </c>
      <c r="P96" s="52">
        <v>192.91171266324818</v>
      </c>
      <c r="Q96" s="52">
        <v>168.58177083444167</v>
      </c>
      <c r="R96" s="52">
        <v>56.616712163532931</v>
      </c>
      <c r="S96" s="52">
        <v>249.64423129094703</v>
      </c>
      <c r="T96" s="52">
        <v>194.8119136126667</v>
      </c>
      <c r="U96" s="52">
        <v>402.89126932509845</v>
      </c>
      <c r="V96" s="52">
        <v>424.4992191460164</v>
      </c>
      <c r="W96" s="52">
        <v>234.0126571987245</v>
      </c>
      <c r="X96" s="52">
        <v>696.08478091038285</v>
      </c>
      <c r="Y96" s="52">
        <v>1559.5579319369167</v>
      </c>
      <c r="Z96" s="52">
        <v>346.93869190669108</v>
      </c>
      <c r="AA96" s="52">
        <v>848.98564316043928</v>
      </c>
      <c r="AB96" s="52">
        <v>275.72797408821663</v>
      </c>
      <c r="AC96" s="52">
        <v>42618.688146406603</v>
      </c>
      <c r="AD96" s="52">
        <v>25904.878926901085</v>
      </c>
      <c r="AE96" s="52">
        <v>30451.356713399353</v>
      </c>
      <c r="AF96" s="52">
        <v>3741.672221683687</v>
      </c>
      <c r="AG96" s="52">
        <v>6902.4142092120264</v>
      </c>
      <c r="AH96" s="52">
        <v>6105.3387154225384</v>
      </c>
      <c r="AI96" s="52">
        <v>25359.26062663909</v>
      </c>
      <c r="AJ96" s="52">
        <v>28669.569699779633</v>
      </c>
      <c r="AK96" s="52">
        <v>99.465127339977172</v>
      </c>
      <c r="AL96" s="52">
        <v>0.80146460376319384</v>
      </c>
      <c r="AM96" s="52">
        <v>4.9340569139908883</v>
      </c>
      <c r="AN96" s="52">
        <v>23.25056952373275</v>
      </c>
      <c r="AO96" s="52">
        <v>17.515048006008708</v>
      </c>
      <c r="AP96" s="46" t="s">
        <v>1933</v>
      </c>
      <c r="AQ96" s="46" t="s">
        <v>1933</v>
      </c>
      <c r="AR96" s="46" t="s">
        <v>1933</v>
      </c>
      <c r="AS96" s="46" t="s">
        <v>1933</v>
      </c>
      <c r="AT96" s="46" t="s">
        <v>1933</v>
      </c>
      <c r="AU96" s="46" t="s">
        <v>1933</v>
      </c>
      <c r="AV96" s="46" t="s">
        <v>1933</v>
      </c>
      <c r="AW96" s="46" t="s">
        <v>1933</v>
      </c>
      <c r="AX96" s="52">
        <v>59.426382199290302</v>
      </c>
      <c r="AY96" s="52">
        <v>0.72132006380213409</v>
      </c>
      <c r="AZ96" s="52">
        <v>3.0621441021864864</v>
      </c>
      <c r="BA96" s="52">
        <v>4.9029744237120596</v>
      </c>
      <c r="BB96" s="52">
        <v>12.115857787265051</v>
      </c>
      <c r="BC96" s="52">
        <v>2.4328115639246759</v>
      </c>
      <c r="BD96" s="52">
        <v>9.1110419771303572</v>
      </c>
      <c r="BE96" s="52">
        <v>6.1485004434812698</v>
      </c>
      <c r="BF96" s="52">
        <v>8.1549977694728195</v>
      </c>
      <c r="BG96" s="52">
        <v>9.2490773066698058</v>
      </c>
      <c r="BH96" s="52">
        <v>3.5279296871665262</v>
      </c>
      <c r="BI96" s="52">
        <v>16.788175617374719</v>
      </c>
      <c r="BJ96" s="52">
        <v>3.0323856208171138</v>
      </c>
      <c r="BK96" s="52">
        <v>3.8827433236649318</v>
      </c>
      <c r="BL96" s="52">
        <v>9.8730466729781075</v>
      </c>
      <c r="BM96" s="52">
        <v>2.786456650588911</v>
      </c>
      <c r="BN96" s="52">
        <v>17.830389314060731</v>
      </c>
      <c r="BP96" s="52">
        <v>1.7505252042695159</v>
      </c>
      <c r="BQ96" s="52">
        <v>1.0951755511904917</v>
      </c>
      <c r="BR96" s="52">
        <v>0.65534965309404558</v>
      </c>
      <c r="BS96" s="52">
        <v>1.8030000802715338</v>
      </c>
      <c r="BT96" s="52">
        <v>1.1840771024318171</v>
      </c>
      <c r="BU96" s="52">
        <v>0.61892297790355744</v>
      </c>
      <c r="BV96" s="52">
        <v>7.2664830590928755</v>
      </c>
      <c r="BW96" s="52">
        <v>1504.5382360296865</v>
      </c>
    </row>
    <row r="97" spans="1:75">
      <c r="A97" s="49">
        <v>31655</v>
      </c>
      <c r="B97" s="50">
        <v>55.75602543714546</v>
      </c>
      <c r="C97" s="51">
        <v>109.7410108209137</v>
      </c>
      <c r="D97" s="50">
        <v>54.349101641485767</v>
      </c>
      <c r="E97" s="52">
        <v>8267.5616878847923</v>
      </c>
      <c r="F97" s="52">
        <v>109.39124385578438</v>
      </c>
      <c r="G97" s="52">
        <v>205.5852963256109</v>
      </c>
      <c r="H97" s="52">
        <v>606.34829181012879</v>
      </c>
      <c r="I97" s="52">
        <v>972.37280527901112</v>
      </c>
      <c r="J97" s="52">
        <v>94.379250701272767</v>
      </c>
      <c r="K97" s="52">
        <v>156.7375070304148</v>
      </c>
      <c r="L97" s="52">
        <v>318.16148395089982</v>
      </c>
      <c r="M97" s="52">
        <v>49.801362000738372</v>
      </c>
      <c r="N97" s="52">
        <v>213.80071962390454</v>
      </c>
      <c r="O97" s="52">
        <v>55.032593392157708</v>
      </c>
      <c r="P97" s="52">
        <v>192.70097767901532</v>
      </c>
      <c r="Q97" s="52">
        <v>168.81973855651449</v>
      </c>
      <c r="R97" s="52">
        <v>56.792646463840235</v>
      </c>
      <c r="S97" s="52">
        <v>251.1656354933136</v>
      </c>
      <c r="T97" s="52">
        <v>196.7554459270886</v>
      </c>
      <c r="U97" s="52">
        <v>402.83528286546107</v>
      </c>
      <c r="V97" s="52">
        <v>425.26484545508038</v>
      </c>
      <c r="W97" s="52">
        <v>235.78205706859609</v>
      </c>
      <c r="X97" s="52">
        <v>700.72398047343336</v>
      </c>
      <c r="Y97" s="52">
        <v>1564.6926587941125</v>
      </c>
      <c r="Z97" s="52">
        <v>347.47081691169581</v>
      </c>
      <c r="AA97" s="52">
        <v>853.70512177861269</v>
      </c>
      <c r="AB97" s="52">
        <v>275.87490347326701</v>
      </c>
      <c r="AC97" s="52">
        <v>42767.417557993242</v>
      </c>
      <c r="AD97" s="52">
        <v>26007.566858439677</v>
      </c>
      <c r="AE97" s="52">
        <v>30591.532310860774</v>
      </c>
      <c r="AF97" s="52">
        <v>3758.4102680183228</v>
      </c>
      <c r="AG97" s="52">
        <v>6915.6363628612407</v>
      </c>
      <c r="AH97" s="52">
        <v>6109.444930399618</v>
      </c>
      <c r="AI97" s="52">
        <v>25354.595384659307</v>
      </c>
      <c r="AJ97" s="52">
        <v>28699.68687472805</v>
      </c>
      <c r="AK97" s="52">
        <v>99.658593139160544</v>
      </c>
      <c r="AL97" s="52">
        <v>0.79288696733912667</v>
      </c>
      <c r="AM97" s="52">
        <v>4.9359661623621509</v>
      </c>
      <c r="AN97" s="52">
        <v>23.219461250930063</v>
      </c>
      <c r="AO97" s="52">
        <v>17.490608121110728</v>
      </c>
      <c r="AP97" s="46" t="s">
        <v>1933</v>
      </c>
      <c r="AQ97" s="46" t="s">
        <v>1933</v>
      </c>
      <c r="AR97" s="46" t="s">
        <v>1933</v>
      </c>
      <c r="AS97" s="46" t="s">
        <v>1933</v>
      </c>
      <c r="AT97" s="46" t="s">
        <v>1933</v>
      </c>
      <c r="AU97" s="46" t="s">
        <v>1933</v>
      </c>
      <c r="AV97" s="46" t="s">
        <v>1933</v>
      </c>
      <c r="AW97" s="46" t="s">
        <v>1933</v>
      </c>
      <c r="AX97" s="52">
        <v>59.618446738008529</v>
      </c>
      <c r="AY97" s="52">
        <v>0.72109045354784851</v>
      </c>
      <c r="AZ97" s="52">
        <v>3.0733816543344155</v>
      </c>
      <c r="BA97" s="52">
        <v>4.9071563138446264</v>
      </c>
      <c r="BB97" s="52">
        <v>12.155675244926956</v>
      </c>
      <c r="BC97" s="52">
        <v>2.4452407344454721</v>
      </c>
      <c r="BD97" s="52">
        <v>9.1477885826100263</v>
      </c>
      <c r="BE97" s="52">
        <v>6.1742522457329132</v>
      </c>
      <c r="BF97" s="52">
        <v>8.1780004276473441</v>
      </c>
      <c r="BG97" s="52">
        <v>9.275917969552534</v>
      </c>
      <c r="BH97" s="52">
        <v>3.5402121071632382</v>
      </c>
      <c r="BI97" s="52">
        <v>16.820685151123232</v>
      </c>
      <c r="BJ97" s="52">
        <v>3.0327724846861055</v>
      </c>
      <c r="BK97" s="52">
        <v>3.8869104129337377</v>
      </c>
      <c r="BL97" s="52">
        <v>9.901002252819918</v>
      </c>
      <c r="BM97" s="52">
        <v>2.7911133951146763</v>
      </c>
      <c r="BN97" s="52">
        <v>17.895410949687264</v>
      </c>
      <c r="BP97" s="52">
        <v>1.7228544020214147</v>
      </c>
      <c r="BQ97" s="52">
        <v>1.0758136289115365</v>
      </c>
      <c r="BR97" s="52">
        <v>0.64704077309297936</v>
      </c>
      <c r="BS97" s="52">
        <v>1.7553604013857342</v>
      </c>
      <c r="BT97" s="52">
        <v>1.1604286889966218</v>
      </c>
      <c r="BU97" s="52">
        <v>0.59493171244638132</v>
      </c>
      <c r="BV97" s="52">
        <v>7.2205094280502484</v>
      </c>
      <c r="BW97" s="52">
        <v>1524.8550517018284</v>
      </c>
    </row>
    <row r="98" spans="1:75">
      <c r="A98" s="49">
        <v>31685</v>
      </c>
      <c r="B98" s="50">
        <v>55.848880803724754</v>
      </c>
      <c r="C98" s="51">
        <v>109.97648840124408</v>
      </c>
      <c r="D98" s="50">
        <v>54.45271923219164</v>
      </c>
      <c r="E98" s="52">
        <v>8286.1129499912258</v>
      </c>
      <c r="F98" s="52">
        <v>109.78818243951828</v>
      </c>
      <c r="G98" s="52">
        <v>204.19343547721704</v>
      </c>
      <c r="H98" s="52">
        <v>607.23378285660101</v>
      </c>
      <c r="I98" s="52">
        <v>975.92534177176037</v>
      </c>
      <c r="J98" s="52">
        <v>94.936662001341276</v>
      </c>
      <c r="K98" s="52">
        <v>156.14882135232133</v>
      </c>
      <c r="L98" s="52">
        <v>320.76675756864717</v>
      </c>
      <c r="M98" s="52">
        <v>49.970180402707776</v>
      </c>
      <c r="N98" s="52">
        <v>214.01839464438768</v>
      </c>
      <c r="O98" s="52">
        <v>55.181521051242207</v>
      </c>
      <c r="P98" s="52">
        <v>192.25304274307564</v>
      </c>
      <c r="Q98" s="52">
        <v>168.97257568942149</v>
      </c>
      <c r="R98" s="52">
        <v>57.002413863937058</v>
      </c>
      <c r="S98" s="52">
        <v>252.30241588190353</v>
      </c>
      <c r="T98" s="52">
        <v>199.50249330868635</v>
      </c>
      <c r="U98" s="52">
        <v>400.31703594966478</v>
      </c>
      <c r="V98" s="52">
        <v>424.82813574876639</v>
      </c>
      <c r="W98" s="52">
        <v>237.03397103797954</v>
      </c>
      <c r="X98" s="52">
        <v>705.12449150958957</v>
      </c>
      <c r="Y98" s="52">
        <v>1567.8427041959949</v>
      </c>
      <c r="Z98" s="52">
        <v>347.6683166566072</v>
      </c>
      <c r="AA98" s="52">
        <v>857.14282783698286</v>
      </c>
      <c r="AB98" s="52">
        <v>275.26265911480101</v>
      </c>
      <c r="AC98" s="52">
        <v>42879.896192423505</v>
      </c>
      <c r="AD98" s="52">
        <v>26095.84242866834</v>
      </c>
      <c r="AE98" s="52">
        <v>30730.087390514214</v>
      </c>
      <c r="AF98" s="52">
        <v>3771.792360663414</v>
      </c>
      <c r="AG98" s="52">
        <v>6927.1338603814447</v>
      </c>
      <c r="AH98" s="52">
        <v>6103.4302325248718</v>
      </c>
      <c r="AI98" s="52">
        <v>25308.082121785483</v>
      </c>
      <c r="AJ98" s="52">
        <v>28723.124899363516</v>
      </c>
      <c r="AK98" s="52">
        <v>99.878155504912144</v>
      </c>
      <c r="AL98" s="52">
        <v>0.78539226540015084</v>
      </c>
      <c r="AM98" s="52">
        <v>4.9421317099399555</v>
      </c>
      <c r="AN98" s="52">
        <v>23.205323755213371</v>
      </c>
      <c r="AO98" s="52">
        <v>17.477799779797593</v>
      </c>
      <c r="AP98" s="46" t="s">
        <v>1933</v>
      </c>
      <c r="AQ98" s="46" t="s">
        <v>1933</v>
      </c>
      <c r="AR98" s="46" t="s">
        <v>1933</v>
      </c>
      <c r="AS98" s="46" t="s">
        <v>1933</v>
      </c>
      <c r="AT98" s="46" t="s">
        <v>1933</v>
      </c>
      <c r="AU98" s="46" t="s">
        <v>1933</v>
      </c>
      <c r="AV98" s="46" t="s">
        <v>1933</v>
      </c>
      <c r="AW98" s="46" t="s">
        <v>1933</v>
      </c>
      <c r="AX98" s="52">
        <v>59.791010098749148</v>
      </c>
      <c r="AY98" s="52">
        <v>0.72118913207195878</v>
      </c>
      <c r="AZ98" s="52">
        <v>3.0816767182600113</v>
      </c>
      <c r="BA98" s="52">
        <v>4.9058871267363431</v>
      </c>
      <c r="BB98" s="52">
        <v>12.188718088902533</v>
      </c>
      <c r="BC98" s="52">
        <v>2.4532570695349327</v>
      </c>
      <c r="BD98" s="52">
        <v>9.1772084216276806</v>
      </c>
      <c r="BE98" s="52">
        <v>6.1970222211675718</v>
      </c>
      <c r="BF98" s="52">
        <v>8.2089240852432948</v>
      </c>
      <c r="BG98" s="52">
        <v>9.303904881236182</v>
      </c>
      <c r="BH98" s="52">
        <v>3.5532757014171996</v>
      </c>
      <c r="BI98" s="52">
        <v>16.881821651260058</v>
      </c>
      <c r="BJ98" s="52">
        <v>3.0359144020980846</v>
      </c>
      <c r="BK98" s="52">
        <v>3.8986466943519189</v>
      </c>
      <c r="BL98" s="52">
        <v>9.9472605545694623</v>
      </c>
      <c r="BM98" s="52">
        <v>2.7962413624559606</v>
      </c>
      <c r="BN98" s="52">
        <v>17.954184171945478</v>
      </c>
      <c r="BP98" s="52">
        <v>1.7182188512058929</v>
      </c>
      <c r="BQ98" s="52">
        <v>1.0635334027038577</v>
      </c>
      <c r="BR98" s="52">
        <v>0.65468544837397835</v>
      </c>
      <c r="BS98" s="52">
        <v>1.7162719467111553</v>
      </c>
      <c r="BT98" s="52">
        <v>1.1387662377674133</v>
      </c>
      <c r="BU98" s="52">
        <v>0.5775057089243395</v>
      </c>
      <c r="BV98" s="52">
        <v>7.4065325652559597</v>
      </c>
      <c r="BW98" s="52">
        <v>1537.2258526787161</v>
      </c>
    </row>
    <row r="99" spans="1:75">
      <c r="A99" s="49">
        <v>31716</v>
      </c>
      <c r="B99" s="50">
        <v>55.950895924609334</v>
      </c>
      <c r="C99" s="51">
        <v>110.16297522764052</v>
      </c>
      <c r="D99" s="50">
        <v>54.540845663316787</v>
      </c>
      <c r="E99" s="52">
        <v>8297.0607254428251</v>
      </c>
      <c r="F99" s="52">
        <v>110.38611540963663</v>
      </c>
      <c r="G99" s="52">
        <v>202.08913376188326</v>
      </c>
      <c r="H99" s="52">
        <v>608.15810284463896</v>
      </c>
      <c r="I99" s="52">
        <v>979.09294751749167</v>
      </c>
      <c r="J99" s="52">
        <v>95.768127381163197</v>
      </c>
      <c r="K99" s="52">
        <v>155.51653833142407</v>
      </c>
      <c r="L99" s="52">
        <v>323.55869105736156</v>
      </c>
      <c r="M99" s="52">
        <v>50.172258639420882</v>
      </c>
      <c r="N99" s="52">
        <v>214.55601433736663</v>
      </c>
      <c r="O99" s="52">
        <v>55.384834247980656</v>
      </c>
      <c r="P99" s="52">
        <v>191.72257285013856</v>
      </c>
      <c r="Q99" s="52">
        <v>169.12330995481312</v>
      </c>
      <c r="R99" s="52">
        <v>57.22815963145225</v>
      </c>
      <c r="S99" s="52">
        <v>253.05301901330466</v>
      </c>
      <c r="T99" s="52">
        <v>202.65775110841457</v>
      </c>
      <c r="U99" s="52">
        <v>396.31640418703034</v>
      </c>
      <c r="V99" s="52">
        <v>423.4206568445079</v>
      </c>
      <c r="W99" s="52">
        <v>237.81114040572015</v>
      </c>
      <c r="X99" s="52">
        <v>709.20584135103763</v>
      </c>
      <c r="Y99" s="52">
        <v>1569.035249851644</v>
      </c>
      <c r="Z99" s="52">
        <v>347.50241955985211</v>
      </c>
      <c r="AA99" s="52">
        <v>859.5693581784144</v>
      </c>
      <c r="AB99" s="52">
        <v>274.14814378980606</v>
      </c>
      <c r="AC99" s="52">
        <v>42978.869192307997</v>
      </c>
      <c r="AD99" s="52">
        <v>26177.80804143798</v>
      </c>
      <c r="AE99" s="52">
        <v>30869.809951324616</v>
      </c>
      <c r="AF99" s="52">
        <v>3783.8846764949062</v>
      </c>
      <c r="AG99" s="52">
        <v>6938.148354982176</v>
      </c>
      <c r="AH99" s="52">
        <v>6098.3558987648257</v>
      </c>
      <c r="AI99" s="52">
        <v>25266.065754305931</v>
      </c>
      <c r="AJ99" s="52">
        <v>28745.471273545296</v>
      </c>
      <c r="AK99" s="52">
        <v>100.10759648344209</v>
      </c>
      <c r="AL99" s="52">
        <v>0.77820579801224199</v>
      </c>
      <c r="AM99" s="52">
        <v>4.9529091969823407</v>
      </c>
      <c r="AN99" s="52">
        <v>23.205111502459452</v>
      </c>
      <c r="AO99" s="52">
        <v>17.473996507409478</v>
      </c>
      <c r="AP99" s="46" t="s">
        <v>1933</v>
      </c>
      <c r="AQ99" s="46" t="s">
        <v>1933</v>
      </c>
      <c r="AR99" s="46" t="s">
        <v>1933</v>
      </c>
      <c r="AS99" s="46" t="s">
        <v>1933</v>
      </c>
      <c r="AT99" s="46" t="s">
        <v>1933</v>
      </c>
      <c r="AU99" s="46" t="s">
        <v>1933</v>
      </c>
      <c r="AV99" s="46" t="s">
        <v>1933</v>
      </c>
      <c r="AW99" s="46" t="s">
        <v>1933</v>
      </c>
      <c r="AX99" s="52">
        <v>59.949053259446252</v>
      </c>
      <c r="AY99" s="52">
        <v>0.72153279273117088</v>
      </c>
      <c r="AZ99" s="52">
        <v>3.0873510822071224</v>
      </c>
      <c r="BA99" s="52">
        <v>4.9024683307676069</v>
      </c>
      <c r="BB99" s="52">
        <v>12.213454570613742</v>
      </c>
      <c r="BC99" s="52">
        <v>2.4577591036776862</v>
      </c>
      <c r="BD99" s="52">
        <v>9.2034599349924147</v>
      </c>
      <c r="BE99" s="52">
        <v>6.2179787446173931</v>
      </c>
      <c r="BF99" s="52">
        <v>8.2437493464338676</v>
      </c>
      <c r="BG99" s="52">
        <v>9.3338532460198156</v>
      </c>
      <c r="BH99" s="52">
        <v>3.5671916493109519</v>
      </c>
      <c r="BI99" s="52">
        <v>16.953431721175871</v>
      </c>
      <c r="BJ99" s="52">
        <v>3.041065860111567</v>
      </c>
      <c r="BK99" s="52">
        <v>3.9144003234067632</v>
      </c>
      <c r="BL99" s="52">
        <v>9.9979655379729895</v>
      </c>
      <c r="BM99" s="52">
        <v>2.8016334610218756</v>
      </c>
      <c r="BN99" s="52">
        <v>18.009591094368407</v>
      </c>
      <c r="BP99" s="52">
        <v>1.7293390991286404</v>
      </c>
      <c r="BQ99" s="52">
        <v>1.0639630128449249</v>
      </c>
      <c r="BR99" s="52">
        <v>0.66537608631375822</v>
      </c>
      <c r="BS99" s="52">
        <v>1.6952671965494031</v>
      </c>
      <c r="BT99" s="52">
        <v>1.1297013284488311</v>
      </c>
      <c r="BU99" s="52">
        <v>0.56556586817567867</v>
      </c>
      <c r="BV99" s="52">
        <v>7.6883842524501587</v>
      </c>
      <c r="BW99" s="52">
        <v>1541.5041017839985</v>
      </c>
    </row>
    <row r="100" spans="1:75">
      <c r="A100" s="49">
        <v>31746</v>
      </c>
      <c r="B100" s="50">
        <v>56.060096862474651</v>
      </c>
      <c r="C100" s="51">
        <v>110.4174896709621</v>
      </c>
      <c r="D100" s="50">
        <v>54.649711817968637</v>
      </c>
      <c r="E100" s="52">
        <v>8306.6762569109596</v>
      </c>
      <c r="F100" s="52">
        <v>111.16064298182803</v>
      </c>
      <c r="G100" s="52">
        <v>200.03141500623181</v>
      </c>
      <c r="H100" s="52">
        <v>609.29718217133006</v>
      </c>
      <c r="I100" s="52">
        <v>982.21561822499302</v>
      </c>
      <c r="J100" s="52">
        <v>96.697028900442334</v>
      </c>
      <c r="K100" s="52">
        <v>154.96230860039552</v>
      </c>
      <c r="L100" s="52">
        <v>326.45252624463757</v>
      </c>
      <c r="M100" s="52">
        <v>50.397688530202565</v>
      </c>
      <c r="N100" s="52">
        <v>215.24295552684586</v>
      </c>
      <c r="O100" s="52">
        <v>55.629393170719659</v>
      </c>
      <c r="P100" s="52">
        <v>191.27855936680766</v>
      </c>
      <c r="Q100" s="52">
        <v>169.34618735869881</v>
      </c>
      <c r="R100" s="52">
        <v>57.455094339698555</v>
      </c>
      <c r="S100" s="52">
        <v>253.53415970574133</v>
      </c>
      <c r="T100" s="52">
        <v>205.75429411231696</v>
      </c>
      <c r="U100" s="52">
        <v>392.26530050871276</v>
      </c>
      <c r="V100" s="52">
        <v>421.49283771389162</v>
      </c>
      <c r="W100" s="52">
        <v>238.37820192794317</v>
      </c>
      <c r="X100" s="52">
        <v>713.0941135052592</v>
      </c>
      <c r="Y100" s="52">
        <v>1568.8093087821578</v>
      </c>
      <c r="Z100" s="52">
        <v>347.00260596815497</v>
      </c>
      <c r="AA100" s="52">
        <v>861.51799104616509</v>
      </c>
      <c r="AB100" s="52">
        <v>272.92695078646261</v>
      </c>
      <c r="AC100" s="52">
        <v>43097.106580034895</v>
      </c>
      <c r="AD100" s="52">
        <v>26262.236071438838</v>
      </c>
      <c r="AE100" s="52">
        <v>31011.328002214432</v>
      </c>
      <c r="AF100" s="52">
        <v>3797.5874548355737</v>
      </c>
      <c r="AG100" s="52">
        <v>6949.4111179200781</v>
      </c>
      <c r="AH100" s="52">
        <v>6108.2522577921545</v>
      </c>
      <c r="AI100" s="52">
        <v>25287.648486328126</v>
      </c>
      <c r="AJ100" s="52">
        <v>28770.629725545645</v>
      </c>
      <c r="AK100" s="52">
        <v>100.32206698705753</v>
      </c>
      <c r="AL100" s="52">
        <v>0.77142636278100929</v>
      </c>
      <c r="AM100" s="52">
        <v>4.9678107345399134</v>
      </c>
      <c r="AN100" s="52">
        <v>23.214297155855455</v>
      </c>
      <c r="AO100" s="52">
        <v>17.475060058612144</v>
      </c>
      <c r="AP100" s="46" t="s">
        <v>1933</v>
      </c>
      <c r="AQ100" s="46" t="s">
        <v>1933</v>
      </c>
      <c r="AR100" s="46" t="s">
        <v>1933</v>
      </c>
      <c r="AS100" s="46" t="s">
        <v>1933</v>
      </c>
      <c r="AT100" s="46" t="s">
        <v>1933</v>
      </c>
      <c r="AU100" s="46" t="s">
        <v>1933</v>
      </c>
      <c r="AV100" s="46" t="s">
        <v>1933</v>
      </c>
      <c r="AW100" s="46" t="s">
        <v>1933</v>
      </c>
      <c r="AX100" s="52">
        <v>60.098461237332472</v>
      </c>
      <c r="AY100" s="52">
        <v>0.72201644290219824</v>
      </c>
      <c r="AZ100" s="52">
        <v>3.0913637814561903</v>
      </c>
      <c r="BA100" s="52">
        <v>4.9018408554373307</v>
      </c>
      <c r="BB100" s="52">
        <v>12.227990984544158</v>
      </c>
      <c r="BC100" s="52">
        <v>2.4613246398706301</v>
      </c>
      <c r="BD100" s="52">
        <v>9.2319780310538295</v>
      </c>
      <c r="BE100" s="52">
        <v>6.2382293194959253</v>
      </c>
      <c r="BF100" s="52">
        <v>8.2757282688282423</v>
      </c>
      <c r="BG100" s="52">
        <v>9.3659298291061237</v>
      </c>
      <c r="BH100" s="52">
        <v>3.581587841993314</v>
      </c>
      <c r="BI100" s="52">
        <v>17.009308593968552</v>
      </c>
      <c r="BJ100" s="52">
        <v>3.047257373223935</v>
      </c>
      <c r="BK100" s="52">
        <v>3.9285522387945093</v>
      </c>
      <c r="BL100" s="52">
        <v>10.033498982246964</v>
      </c>
      <c r="BM100" s="52">
        <v>2.8069325767748525</v>
      </c>
      <c r="BN100" s="52">
        <v>18.065483788466857</v>
      </c>
      <c r="BP100" s="52">
        <v>1.7435529023214864</v>
      </c>
      <c r="BQ100" s="52">
        <v>1.0815554738898452</v>
      </c>
      <c r="BR100" s="52">
        <v>0.6619974284432828</v>
      </c>
      <c r="BS100" s="52">
        <v>1.7024489737891904</v>
      </c>
      <c r="BT100" s="52">
        <v>1.1457131841530404</v>
      </c>
      <c r="BU100" s="52">
        <v>0.55673578958279302</v>
      </c>
      <c r="BV100" s="52">
        <v>7.8534884665161373</v>
      </c>
      <c r="BW100" s="52">
        <v>1538.9959707578023</v>
      </c>
    </row>
    <row r="101" spans="1:75">
      <c r="A101" s="49">
        <v>31777</v>
      </c>
      <c r="B101" s="50">
        <v>56.174945821416671</v>
      </c>
      <c r="C101" s="51">
        <v>110.81794874634474</v>
      </c>
      <c r="D101" s="50">
        <v>54.803949350911765</v>
      </c>
      <c r="E101" s="52">
        <v>8320.2826388112953</v>
      </c>
      <c r="F101" s="52">
        <v>112.06313846215997</v>
      </c>
      <c r="G101" s="52">
        <v>198.63784409804418</v>
      </c>
      <c r="H101" s="52">
        <v>610.81587850107928</v>
      </c>
      <c r="I101" s="52">
        <v>985.65507104441588</v>
      </c>
      <c r="J101" s="52">
        <v>97.588105488453067</v>
      </c>
      <c r="K101" s="52">
        <v>154.5643959571382</v>
      </c>
      <c r="L101" s="52">
        <v>329.4024057637622</v>
      </c>
      <c r="M101" s="52">
        <v>50.639345789361485</v>
      </c>
      <c r="N101" s="52">
        <v>215.94809549638904</v>
      </c>
      <c r="O101" s="52">
        <v>55.900967174607722</v>
      </c>
      <c r="P101" s="52">
        <v>191.03312085491544</v>
      </c>
      <c r="Q101" s="52">
        <v>169.69092867991534</v>
      </c>
      <c r="R101" s="52">
        <v>57.67739638157429</v>
      </c>
      <c r="S101" s="52">
        <v>253.89650786411198</v>
      </c>
      <c r="T101" s="52">
        <v>208.50290684798551</v>
      </c>
      <c r="U101" s="52">
        <v>389.19940625924255</v>
      </c>
      <c r="V101" s="52">
        <v>419.46378137784137</v>
      </c>
      <c r="W101" s="52">
        <v>238.96744076456619</v>
      </c>
      <c r="X101" s="52">
        <v>716.98029448725879</v>
      </c>
      <c r="Y101" s="52">
        <v>1567.8365812210907</v>
      </c>
      <c r="Z101" s="52">
        <v>346.25083806595552</v>
      </c>
      <c r="AA101" s="52">
        <v>863.49167797708458</v>
      </c>
      <c r="AB101" s="52">
        <v>271.9031887087753</v>
      </c>
      <c r="AC101" s="52">
        <v>43257.510973345852</v>
      </c>
      <c r="AD101" s="52">
        <v>26355.864449974029</v>
      </c>
      <c r="AE101" s="52">
        <v>31155.553069430014</v>
      </c>
      <c r="AF101" s="52">
        <v>3814.9243672355528</v>
      </c>
      <c r="AG101" s="52">
        <v>6961.509842385628</v>
      </c>
      <c r="AH101" s="52">
        <v>6139.3701746540683</v>
      </c>
      <c r="AI101" s="52">
        <v>25399.306677541426</v>
      </c>
      <c r="AJ101" s="52">
        <v>28801.485166338181</v>
      </c>
      <c r="AK101" s="52">
        <v>100.50863976512224</v>
      </c>
      <c r="AL101" s="52">
        <v>0.76536008747549911</v>
      </c>
      <c r="AM101" s="52">
        <v>4.986241705122314</v>
      </c>
      <c r="AN101" s="52">
        <v>23.229525658474753</v>
      </c>
      <c r="AO101" s="52">
        <v>17.477923865974581</v>
      </c>
      <c r="AP101" s="46" t="s">
        <v>1933</v>
      </c>
      <c r="AQ101" s="46" t="s">
        <v>1933</v>
      </c>
      <c r="AR101" s="46" t="s">
        <v>1933</v>
      </c>
      <c r="AS101" s="46" t="s">
        <v>1933</v>
      </c>
      <c r="AT101" s="46" t="s">
        <v>1933</v>
      </c>
      <c r="AU101" s="46" t="s">
        <v>1933</v>
      </c>
      <c r="AV101" s="46" t="s">
        <v>1933</v>
      </c>
      <c r="AW101" s="46" t="s">
        <v>1933</v>
      </c>
      <c r="AX101" s="52">
        <v>60.246500381839368</v>
      </c>
      <c r="AY101" s="52">
        <v>0.72255021951420328</v>
      </c>
      <c r="AZ101" s="52">
        <v>3.0947914948793045</v>
      </c>
      <c r="BA101" s="52">
        <v>4.9073243898549865</v>
      </c>
      <c r="BB101" s="52">
        <v>12.2331563046863</v>
      </c>
      <c r="BC101" s="52">
        <v>2.4659052233234227</v>
      </c>
      <c r="BD101" s="52">
        <v>9.2664968092595377</v>
      </c>
      <c r="BE101" s="52">
        <v>6.2587885806156747</v>
      </c>
      <c r="BF101" s="52">
        <v>8.3005996409863716</v>
      </c>
      <c r="BG101" s="52">
        <v>9.4001931559009062</v>
      </c>
      <c r="BH101" s="52">
        <v>3.5962179659597289</v>
      </c>
      <c r="BI101" s="52">
        <v>17.032613725070991</v>
      </c>
      <c r="BJ101" s="52">
        <v>3.053674316366068</v>
      </c>
      <c r="BK101" s="52">
        <v>3.9371082627011704</v>
      </c>
      <c r="BL101" s="52">
        <v>10.041831145874195</v>
      </c>
      <c r="BM101" s="52">
        <v>2.8119320660874609</v>
      </c>
      <c r="BN101" s="52">
        <v>18.124886959815594</v>
      </c>
      <c r="BP101" s="52">
        <v>1.7492011029408463</v>
      </c>
      <c r="BQ101" s="52">
        <v>1.1153058833893268</v>
      </c>
      <c r="BR101" s="52">
        <v>0.63389521963413686</v>
      </c>
      <c r="BS101" s="52">
        <v>1.7389649794467035</v>
      </c>
      <c r="BT101" s="52">
        <v>1.1902751600550068</v>
      </c>
      <c r="BU101" s="52">
        <v>0.54868981933536665</v>
      </c>
      <c r="BV101" s="52">
        <v>7.7663531450013963</v>
      </c>
      <c r="BW101" s="52">
        <v>1531.9605434325433</v>
      </c>
    </row>
    <row r="102" spans="1:75">
      <c r="A102" s="49">
        <v>31808</v>
      </c>
      <c r="B102" s="50">
        <v>56.296654026991042</v>
      </c>
      <c r="C102" s="51">
        <v>111.32463652496376</v>
      </c>
      <c r="D102" s="50">
        <v>54.993851022254077</v>
      </c>
      <c r="E102" s="52">
        <v>8340.6709779154862</v>
      </c>
      <c r="F102" s="52">
        <v>112.97492298929231</v>
      </c>
      <c r="G102" s="52">
        <v>198.07426014330545</v>
      </c>
      <c r="H102" s="52">
        <v>612.85852857453062</v>
      </c>
      <c r="I102" s="52">
        <v>989.90512098049021</v>
      </c>
      <c r="J102" s="52">
        <v>98.438588459135758</v>
      </c>
      <c r="K102" s="52">
        <v>154.25838459755533</v>
      </c>
      <c r="L102" s="52">
        <v>332.52488222222161</v>
      </c>
      <c r="M102" s="52">
        <v>50.901202356833771</v>
      </c>
      <c r="N102" s="52">
        <v>216.66133667244915</v>
      </c>
      <c r="O102" s="52">
        <v>56.183533462023576</v>
      </c>
      <c r="P102" s="52">
        <v>190.91718859495145</v>
      </c>
      <c r="Q102" s="52">
        <v>170.13472337227111</v>
      </c>
      <c r="R102" s="52">
        <v>57.92008059784289</v>
      </c>
      <c r="S102" s="52">
        <v>254.41947517503473</v>
      </c>
      <c r="T102" s="52">
        <v>211.2023688537339</v>
      </c>
      <c r="U102" s="52">
        <v>386.90738438742778</v>
      </c>
      <c r="V102" s="52">
        <v>417.66375739914514</v>
      </c>
      <c r="W102" s="52">
        <v>239.73409333576885</v>
      </c>
      <c r="X102" s="52">
        <v>721.32916885539294</v>
      </c>
      <c r="Y102" s="52">
        <v>1567.27781455369</v>
      </c>
      <c r="Z102" s="52">
        <v>345.50097854370853</v>
      </c>
      <c r="AA102" s="52">
        <v>865.96992867572169</v>
      </c>
      <c r="AB102" s="52">
        <v>271.09513788174223</v>
      </c>
      <c r="AC102" s="52">
        <v>43454.351229821485</v>
      </c>
      <c r="AD102" s="52">
        <v>26460.706750783229</v>
      </c>
      <c r="AE102" s="52">
        <v>31306.557560943787</v>
      </c>
      <c r="AF102" s="52">
        <v>3835.4319489617501</v>
      </c>
      <c r="AG102" s="52">
        <v>6974.8060763069852</v>
      </c>
      <c r="AH102" s="52">
        <v>6173.6093217172929</v>
      </c>
      <c r="AI102" s="52">
        <v>25525.043645551126</v>
      </c>
      <c r="AJ102" s="52">
        <v>28838.263041992341</v>
      </c>
      <c r="AK102" s="52">
        <v>100.69493714047056</v>
      </c>
      <c r="AL102" s="52">
        <v>0.76081379871409871</v>
      </c>
      <c r="AM102" s="52">
        <v>5.0073251846742126</v>
      </c>
      <c r="AN102" s="52">
        <v>23.250660008014812</v>
      </c>
      <c r="AO102" s="52">
        <v>17.482521024686584</v>
      </c>
      <c r="AP102" s="46" t="s">
        <v>1933</v>
      </c>
      <c r="AQ102" s="46" t="s">
        <v>1933</v>
      </c>
      <c r="AR102" s="46" t="s">
        <v>1933</v>
      </c>
      <c r="AS102" s="46" t="s">
        <v>1933</v>
      </c>
      <c r="AT102" s="46" t="s">
        <v>1933</v>
      </c>
      <c r="AU102" s="46" t="s">
        <v>1933</v>
      </c>
      <c r="AV102" s="46" t="s">
        <v>1933</v>
      </c>
      <c r="AW102" s="46" t="s">
        <v>1933</v>
      </c>
      <c r="AX102" s="52">
        <v>60.407827001966297</v>
      </c>
      <c r="AY102" s="52">
        <v>0.7230882299894098</v>
      </c>
      <c r="AZ102" s="52">
        <v>3.0992490382702651</v>
      </c>
      <c r="BA102" s="52">
        <v>4.9172100202751254</v>
      </c>
      <c r="BB102" s="52">
        <v>12.238951430686059</v>
      </c>
      <c r="BC102" s="52">
        <v>2.4716590275920387</v>
      </c>
      <c r="BD102" s="52">
        <v>9.3059956948122675</v>
      </c>
      <c r="BE102" s="52">
        <v>6.2807937256330924</v>
      </c>
      <c r="BF102" s="52">
        <v>8.3222942855509547</v>
      </c>
      <c r="BG102" s="52">
        <v>9.4368046786365731</v>
      </c>
      <c r="BH102" s="52">
        <v>3.6114333434633146</v>
      </c>
      <c r="BI102" s="52">
        <v>17.036450130444379</v>
      </c>
      <c r="BJ102" s="52">
        <v>3.0599953031802039</v>
      </c>
      <c r="BK102" s="52">
        <v>3.9412525344016633</v>
      </c>
      <c r="BL102" s="52">
        <v>10.035202292815573</v>
      </c>
      <c r="BM102" s="52">
        <v>2.8169727936739593</v>
      </c>
      <c r="BN102" s="52">
        <v>18.189257431852315</v>
      </c>
      <c r="BP102" s="52">
        <v>1.7373670774226588</v>
      </c>
      <c r="BQ102" s="52">
        <v>1.1468155989723821</v>
      </c>
      <c r="BR102" s="52">
        <v>0.59055147836765931</v>
      </c>
      <c r="BS102" s="52">
        <v>1.777142614606888</v>
      </c>
      <c r="BT102" s="52">
        <v>1.2382433801408737</v>
      </c>
      <c r="BU102" s="52">
        <v>0.53889923461247236</v>
      </c>
      <c r="BV102" s="52">
        <v>7.5331757186401278</v>
      </c>
      <c r="BW102" s="52">
        <v>1525.9423778749281</v>
      </c>
    </row>
    <row r="103" spans="1:75">
      <c r="A103" s="49">
        <v>31836</v>
      </c>
      <c r="B103" s="50">
        <v>56.416678995995817</v>
      </c>
      <c r="C103" s="51">
        <v>111.81747378984333</v>
      </c>
      <c r="D103" s="50">
        <v>55.182344401363352</v>
      </c>
      <c r="E103" s="52">
        <v>8367.5447043350759</v>
      </c>
      <c r="F103" s="52">
        <v>113.68996056065745</v>
      </c>
      <c r="G103" s="52">
        <v>198.35682592916834</v>
      </c>
      <c r="H103" s="52">
        <v>615.35153584677857</v>
      </c>
      <c r="I103" s="52">
        <v>995.06002186158935</v>
      </c>
      <c r="J103" s="52">
        <v>99.218176221425111</v>
      </c>
      <c r="K103" s="52">
        <v>153.96274517202983</v>
      </c>
      <c r="L103" s="52">
        <v>335.70689232533499</v>
      </c>
      <c r="M103" s="52">
        <v>51.167459499687801</v>
      </c>
      <c r="N103" s="52">
        <v>217.35117125661262</v>
      </c>
      <c r="O103" s="52">
        <v>56.437967510029139</v>
      </c>
      <c r="P103" s="52">
        <v>190.81539398003952</v>
      </c>
      <c r="Q103" s="52">
        <v>170.59256908701249</v>
      </c>
      <c r="R103" s="52">
        <v>58.194115859323311</v>
      </c>
      <c r="S103" s="52">
        <v>255.34479925834708</v>
      </c>
      <c r="T103" s="52">
        <v>214.08250063414951</v>
      </c>
      <c r="U103" s="52">
        <v>384.96403724437033</v>
      </c>
      <c r="V103" s="52">
        <v>416.50413895340171</v>
      </c>
      <c r="W103" s="52">
        <v>240.72234891418233</v>
      </c>
      <c r="X103" s="52">
        <v>726.26104127213227</v>
      </c>
      <c r="Y103" s="52">
        <v>1568.3633343695797</v>
      </c>
      <c r="Z103" s="52">
        <v>345.09894243040719</v>
      </c>
      <c r="AA103" s="52">
        <v>869.14851505755053</v>
      </c>
      <c r="AB103" s="52">
        <v>270.48767059085156</v>
      </c>
      <c r="AC103" s="52">
        <v>43655.308575025629</v>
      </c>
      <c r="AD103" s="52">
        <v>26567.823325226349</v>
      </c>
      <c r="AE103" s="52">
        <v>31456.083041761602</v>
      </c>
      <c r="AF103" s="52">
        <v>3856.0499080937088</v>
      </c>
      <c r="AG103" s="52">
        <v>6988.3890676083311</v>
      </c>
      <c r="AH103" s="52">
        <v>6184.0067209516255</v>
      </c>
      <c r="AI103" s="52">
        <v>25553.029193878174</v>
      </c>
      <c r="AJ103" s="52">
        <v>28876.976489369357</v>
      </c>
      <c r="AK103" s="52">
        <v>100.90305321836578</v>
      </c>
      <c r="AL103" s="52">
        <v>0.75897677971183186</v>
      </c>
      <c r="AM103" s="52">
        <v>5.0282754926094118</v>
      </c>
      <c r="AN103" s="52">
        <v>23.27649960123069</v>
      </c>
      <c r="AO103" s="52">
        <v>17.489247328911524</v>
      </c>
      <c r="AP103" s="46" t="s">
        <v>1933</v>
      </c>
      <c r="AQ103" s="46" t="s">
        <v>1933</v>
      </c>
      <c r="AR103" s="46" t="s">
        <v>1933</v>
      </c>
      <c r="AS103" s="46" t="s">
        <v>1933</v>
      </c>
      <c r="AT103" s="46" t="s">
        <v>1933</v>
      </c>
      <c r="AU103" s="46" t="s">
        <v>1933</v>
      </c>
      <c r="AV103" s="46" t="s">
        <v>1933</v>
      </c>
      <c r="AW103" s="46" t="s">
        <v>1933</v>
      </c>
      <c r="AX103" s="52">
        <v>60.58391652056681</v>
      </c>
      <c r="AY103" s="52">
        <v>0.7235571743801269</v>
      </c>
      <c r="AZ103" s="52">
        <v>3.1059474185967701</v>
      </c>
      <c r="BA103" s="52">
        <v>4.9273427479430598</v>
      </c>
      <c r="BB103" s="52">
        <v>12.256781964330003</v>
      </c>
      <c r="BC103" s="52">
        <v>2.4776378131893062</v>
      </c>
      <c r="BD103" s="52">
        <v>9.3445422784591621</v>
      </c>
      <c r="BE103" s="52">
        <v>6.3034065751126036</v>
      </c>
      <c r="BF103" s="52">
        <v>8.3452563131826789</v>
      </c>
      <c r="BG103" s="52">
        <v>9.4727716031692193</v>
      </c>
      <c r="BH103" s="52">
        <v>3.6264400814257636</v>
      </c>
      <c r="BI103" s="52">
        <v>17.042637096651429</v>
      </c>
      <c r="BJ103" s="52">
        <v>3.0655574194463822</v>
      </c>
      <c r="BK103" s="52">
        <v>3.9435394069514587</v>
      </c>
      <c r="BL103" s="52">
        <v>10.033540270374422</v>
      </c>
      <c r="BM103" s="52">
        <v>2.8221104015370395</v>
      </c>
      <c r="BN103" s="52">
        <v>18.253815991479705</v>
      </c>
      <c r="BP103" s="52">
        <v>1.7026881340259155</v>
      </c>
      <c r="BQ103" s="52">
        <v>1.1514841582226967</v>
      </c>
      <c r="BR103" s="52">
        <v>0.55120397568680346</v>
      </c>
      <c r="BS103" s="52">
        <v>1.7796794074321431</v>
      </c>
      <c r="BT103" s="52">
        <v>1.2537702359924359</v>
      </c>
      <c r="BU103" s="52">
        <v>0.52590917169540519</v>
      </c>
      <c r="BV103" s="52">
        <v>7.3520275454169939</v>
      </c>
      <c r="BW103" s="52">
        <v>1527.4498008702483</v>
      </c>
    </row>
    <row r="104" spans="1:75">
      <c r="A104" s="49">
        <v>31867</v>
      </c>
      <c r="B104" s="50">
        <v>56.540539137908773</v>
      </c>
      <c r="C104" s="51">
        <v>112.25958069750378</v>
      </c>
      <c r="D104" s="50">
        <v>55.361128228040592</v>
      </c>
      <c r="E104" s="52">
        <v>8401.3434826020275</v>
      </c>
      <c r="F104" s="52">
        <v>114.16141431803455</v>
      </c>
      <c r="G104" s="52">
        <v>199.40786124988188</v>
      </c>
      <c r="H104" s="52">
        <v>618.26830263231545</v>
      </c>
      <c r="I104" s="52">
        <v>1001.5160398143794</v>
      </c>
      <c r="J104" s="52">
        <v>100.00430591458139</v>
      </c>
      <c r="K104" s="52">
        <v>153.61853590808178</v>
      </c>
      <c r="L104" s="52">
        <v>339.14098731502742</v>
      </c>
      <c r="M104" s="52">
        <v>51.453254042955159</v>
      </c>
      <c r="N104" s="52">
        <v>218.08512127486193</v>
      </c>
      <c r="O104" s="52">
        <v>56.675747186163321</v>
      </c>
      <c r="P104" s="52">
        <v>190.6653543679314</v>
      </c>
      <c r="Q104" s="52">
        <v>171.0616947403403</v>
      </c>
      <c r="R104" s="52">
        <v>58.524814750879038</v>
      </c>
      <c r="S104" s="52">
        <v>256.82822868648555</v>
      </c>
      <c r="T104" s="52">
        <v>217.46037452664947</v>
      </c>
      <c r="U104" s="52">
        <v>382.85816843508775</v>
      </c>
      <c r="V104" s="52">
        <v>416.06249864886126</v>
      </c>
      <c r="W104" s="52">
        <v>241.98701769930702</v>
      </c>
      <c r="X104" s="52">
        <v>732.14008775016953</v>
      </c>
      <c r="Y104" s="52">
        <v>1571.6093941055719</v>
      </c>
      <c r="Z104" s="52">
        <v>345.1515145250446</v>
      </c>
      <c r="AA104" s="52">
        <v>873.25844600087692</v>
      </c>
      <c r="AB104" s="52">
        <v>269.98977545226711</v>
      </c>
      <c r="AC104" s="52">
        <v>43855.2406261371</v>
      </c>
      <c r="AD104" s="52">
        <v>26680.086668625954</v>
      </c>
      <c r="AE104" s="52">
        <v>31611.584015077162</v>
      </c>
      <c r="AF104" s="52">
        <v>3876.4910372834534</v>
      </c>
      <c r="AG104" s="52">
        <v>7002.7663211668687</v>
      </c>
      <c r="AH104" s="52">
        <v>6158.8142854013749</v>
      </c>
      <c r="AI104" s="52">
        <v>25432.865468671243</v>
      </c>
      <c r="AJ104" s="52">
        <v>28917.782624229309</v>
      </c>
      <c r="AK104" s="52">
        <v>101.16133737155506</v>
      </c>
      <c r="AL104" s="52">
        <v>0.76011040015897202</v>
      </c>
      <c r="AM104" s="52">
        <v>5.0484259832770597</v>
      </c>
      <c r="AN104" s="52">
        <v>23.307662932803073</v>
      </c>
      <c r="AO104" s="52">
        <v>17.499126549186787</v>
      </c>
      <c r="AP104" s="46" t="s">
        <v>1933</v>
      </c>
      <c r="AQ104" s="46" t="s">
        <v>1933</v>
      </c>
      <c r="AR104" s="46" t="s">
        <v>1933</v>
      </c>
      <c r="AS104" s="46" t="s">
        <v>1933</v>
      </c>
      <c r="AT104" s="46" t="s">
        <v>1933</v>
      </c>
      <c r="AU104" s="46" t="s">
        <v>1933</v>
      </c>
      <c r="AV104" s="46" t="s">
        <v>1933</v>
      </c>
      <c r="AW104" s="46" t="s">
        <v>1933</v>
      </c>
      <c r="AX104" s="52">
        <v>60.788312915592421</v>
      </c>
      <c r="AY104" s="52">
        <v>0.72395690282865544</v>
      </c>
      <c r="AZ104" s="52">
        <v>3.1159920029979644</v>
      </c>
      <c r="BA104" s="52">
        <v>4.9357062074761355</v>
      </c>
      <c r="BB104" s="52">
        <v>12.293729375687338</v>
      </c>
      <c r="BC104" s="52">
        <v>2.4837003669301572</v>
      </c>
      <c r="BD104" s="52">
        <v>9.3824822473970624</v>
      </c>
      <c r="BE104" s="52">
        <v>6.3277422711102949</v>
      </c>
      <c r="BF104" s="52">
        <v>8.3732806573351546</v>
      </c>
      <c r="BG104" s="52">
        <v>9.5094016152743865</v>
      </c>
      <c r="BH104" s="52">
        <v>3.6421046475053673</v>
      </c>
      <c r="BI104" s="52">
        <v>17.065361522738971</v>
      </c>
      <c r="BJ104" s="52">
        <v>3.0704689631201028</v>
      </c>
      <c r="BK104" s="52">
        <v>3.9461957431931589</v>
      </c>
      <c r="BL104" s="52">
        <v>10.04869681789029</v>
      </c>
      <c r="BM104" s="52">
        <v>2.8277344350079208</v>
      </c>
      <c r="BN104" s="52">
        <v>18.320844253239734</v>
      </c>
      <c r="BP104" s="52">
        <v>1.6437533177555568</v>
      </c>
      <c r="BQ104" s="52">
        <v>1.1179729030737955</v>
      </c>
      <c r="BR104" s="52">
        <v>0.52578041463669745</v>
      </c>
      <c r="BS104" s="52">
        <v>1.7289534042919836</v>
      </c>
      <c r="BT104" s="52">
        <v>1.2206093103534752</v>
      </c>
      <c r="BU104" s="52">
        <v>0.50834409418260496</v>
      </c>
      <c r="BV104" s="52">
        <v>7.337359831217797</v>
      </c>
      <c r="BW104" s="52">
        <v>1540.0619149092704</v>
      </c>
    </row>
    <row r="105" spans="1:75">
      <c r="A105" s="49">
        <v>31897</v>
      </c>
      <c r="B105" s="50">
        <v>56.672319444658932</v>
      </c>
      <c r="C105" s="51">
        <v>112.67108298130333</v>
      </c>
      <c r="D105" s="50">
        <v>55.53682621914583</v>
      </c>
      <c r="E105" s="52">
        <v>8436.8247217496228</v>
      </c>
      <c r="F105" s="52">
        <v>114.48946939419645</v>
      </c>
      <c r="G105" s="52">
        <v>200.99794757130246</v>
      </c>
      <c r="H105" s="52">
        <v>620.93084268855557</v>
      </c>
      <c r="I105" s="52">
        <v>1009.0213092236779</v>
      </c>
      <c r="J105" s="52">
        <v>100.90435679821918</v>
      </c>
      <c r="K105" s="52">
        <v>153.33499897930307</v>
      </c>
      <c r="L105" s="52">
        <v>342.81990964929571</v>
      </c>
      <c r="M105" s="52">
        <v>51.772675007461658</v>
      </c>
      <c r="N105" s="52">
        <v>218.97928516184524</v>
      </c>
      <c r="O105" s="52">
        <v>56.960400903275392</v>
      </c>
      <c r="P105" s="52">
        <v>190.59327291754695</v>
      </c>
      <c r="Q105" s="52">
        <v>171.62107459858913</v>
      </c>
      <c r="R105" s="52">
        <v>58.893720133602621</v>
      </c>
      <c r="S105" s="52">
        <v>258.57630203301085</v>
      </c>
      <c r="T105" s="52">
        <v>220.96823686333374</v>
      </c>
      <c r="U105" s="52">
        <v>380.54185429078836</v>
      </c>
      <c r="V105" s="52">
        <v>416.04743441461272</v>
      </c>
      <c r="W105" s="52">
        <v>243.32804626779009</v>
      </c>
      <c r="X105" s="52">
        <v>738.48943143611154</v>
      </c>
      <c r="Y105" s="52">
        <v>1575.578425902004</v>
      </c>
      <c r="Z105" s="52">
        <v>345.31979733947662</v>
      </c>
      <c r="AA105" s="52">
        <v>877.71956681180745</v>
      </c>
      <c r="AB105" s="52">
        <v>269.54870804653621</v>
      </c>
      <c r="AC105" s="52">
        <v>44056.783815266688</v>
      </c>
      <c r="AD105" s="52">
        <v>26797.626010368269</v>
      </c>
      <c r="AE105" s="52">
        <v>31773.647321971257</v>
      </c>
      <c r="AF105" s="52">
        <v>3897.1771014824508</v>
      </c>
      <c r="AG105" s="52">
        <v>7017.8853809654711</v>
      </c>
      <c r="AH105" s="52">
        <v>6118.831343968709</v>
      </c>
      <c r="AI105" s="52">
        <v>25249.699417622884</v>
      </c>
      <c r="AJ105" s="52">
        <v>28959.61663178603</v>
      </c>
      <c r="AK105" s="52">
        <v>101.45221756647031</v>
      </c>
      <c r="AL105" s="52">
        <v>0.76320858766169597</v>
      </c>
      <c r="AM105" s="52">
        <v>5.0655645060973864</v>
      </c>
      <c r="AN105" s="52">
        <v>23.342154376457135</v>
      </c>
      <c r="AO105" s="52">
        <v>17.513381282472984</v>
      </c>
      <c r="AP105" s="46" t="s">
        <v>1933</v>
      </c>
      <c r="AQ105" s="46" t="s">
        <v>1933</v>
      </c>
      <c r="AR105" s="46" t="s">
        <v>1933</v>
      </c>
      <c r="AS105" s="46" t="s">
        <v>1933</v>
      </c>
      <c r="AT105" s="46" t="s">
        <v>1933</v>
      </c>
      <c r="AU105" s="46" t="s">
        <v>1933</v>
      </c>
      <c r="AV105" s="46" t="s">
        <v>1933</v>
      </c>
      <c r="AW105" s="46" t="s">
        <v>1933</v>
      </c>
      <c r="AX105" s="52">
        <v>61.012974714984495</v>
      </c>
      <c r="AY105" s="52">
        <v>0.72431301309141716</v>
      </c>
      <c r="AZ105" s="52">
        <v>3.1285868463237421</v>
      </c>
      <c r="BA105" s="52">
        <v>4.9426501440000719</v>
      </c>
      <c r="BB105" s="52">
        <v>12.342276781238615</v>
      </c>
      <c r="BC105" s="52">
        <v>2.489976200631645</v>
      </c>
      <c r="BD105" s="52">
        <v>9.4246103646233674</v>
      </c>
      <c r="BE105" s="52">
        <v>6.3528551300677156</v>
      </c>
      <c r="BF105" s="52">
        <v>8.4008644674594208</v>
      </c>
      <c r="BG105" s="52">
        <v>9.5477270620448209</v>
      </c>
      <c r="BH105" s="52">
        <v>3.658857800475865</v>
      </c>
      <c r="BI105" s="52">
        <v>17.097088474594056</v>
      </c>
      <c r="BJ105" s="52">
        <v>3.0748970020096751</v>
      </c>
      <c r="BK105" s="52">
        <v>3.9495090655851528</v>
      </c>
      <c r="BL105" s="52">
        <v>10.072682410137107</v>
      </c>
      <c r="BM105" s="52">
        <v>2.8334489062801973</v>
      </c>
      <c r="BN105" s="52">
        <v>18.390558392725264</v>
      </c>
      <c r="BP105" s="52">
        <v>1.576786057278514</v>
      </c>
      <c r="BQ105" s="52">
        <v>1.0629003677517175</v>
      </c>
      <c r="BR105" s="52">
        <v>0.51388568952679636</v>
      </c>
      <c r="BS105" s="52">
        <v>1.6515168077001969</v>
      </c>
      <c r="BT105" s="52">
        <v>1.1628922067272167</v>
      </c>
      <c r="BU105" s="52">
        <v>0.48862460105835148</v>
      </c>
      <c r="BV105" s="52">
        <v>7.4569300774484875</v>
      </c>
      <c r="BW105" s="52">
        <v>1560.9469796379408</v>
      </c>
    </row>
    <row r="106" spans="1:75">
      <c r="A106" s="49">
        <v>31928</v>
      </c>
      <c r="B106" s="50">
        <v>56.807801534451315</v>
      </c>
      <c r="C106" s="51">
        <v>113.06497250148847</v>
      </c>
      <c r="D106" s="50">
        <v>55.710098167010131</v>
      </c>
      <c r="E106" s="52">
        <v>8464.1449149654763</v>
      </c>
      <c r="F106" s="52">
        <v>114.80512406080661</v>
      </c>
      <c r="G106" s="52">
        <v>202.74176690515671</v>
      </c>
      <c r="H106" s="52">
        <v>622.20288079658587</v>
      </c>
      <c r="I106" s="52">
        <v>1016.637517725418</v>
      </c>
      <c r="J106" s="52">
        <v>101.99206535299609</v>
      </c>
      <c r="K106" s="52">
        <v>153.30754123821916</v>
      </c>
      <c r="L106" s="52">
        <v>346.43914157855176</v>
      </c>
      <c r="M106" s="52">
        <v>52.121207264541169</v>
      </c>
      <c r="N106" s="52">
        <v>220.12465178292817</v>
      </c>
      <c r="O106" s="52">
        <v>57.362078523300887</v>
      </c>
      <c r="P106" s="52">
        <v>190.8066817527006</v>
      </c>
      <c r="Q106" s="52">
        <v>172.35081257829592</v>
      </c>
      <c r="R106" s="52">
        <v>59.243816869874152</v>
      </c>
      <c r="S106" s="52">
        <v>260.01586835645139</v>
      </c>
      <c r="T106" s="52">
        <v>223.75486318890245</v>
      </c>
      <c r="U106" s="52">
        <v>378.25781768202904</v>
      </c>
      <c r="V106" s="52">
        <v>416.03616058213578</v>
      </c>
      <c r="W106" s="52">
        <v>244.35837153256722</v>
      </c>
      <c r="X106" s="52">
        <v>744.11406525165864</v>
      </c>
      <c r="Y106" s="52">
        <v>1577.8248513719489</v>
      </c>
      <c r="Z106" s="52">
        <v>345.08116724474297</v>
      </c>
      <c r="AA106" s="52">
        <v>881.35355698725868</v>
      </c>
      <c r="AB106" s="52">
        <v>269.15053920249545</v>
      </c>
      <c r="AC106" s="52">
        <v>44252.426410521228</v>
      </c>
      <c r="AD106" s="52">
        <v>26912.251886155154</v>
      </c>
      <c r="AE106" s="52">
        <v>31930.404679763702</v>
      </c>
      <c r="AF106" s="52">
        <v>3917.4775295026839</v>
      </c>
      <c r="AG106" s="52">
        <v>7032.5630739350472</v>
      </c>
      <c r="AH106" s="52">
        <v>6099.6397943189068</v>
      </c>
      <c r="AI106" s="52">
        <v>25151.118494587561</v>
      </c>
      <c r="AJ106" s="52">
        <v>28998.274198255232</v>
      </c>
      <c r="AK106" s="52">
        <v>101.72374485457136</v>
      </c>
      <c r="AL106" s="52">
        <v>0.76661694300128147</v>
      </c>
      <c r="AM106" s="52">
        <v>5.0755527153791435</v>
      </c>
      <c r="AN106" s="52">
        <v>23.374832150316045</v>
      </c>
      <c r="AO106" s="52">
        <v>17.532662491757243</v>
      </c>
      <c r="AP106" s="46" t="s">
        <v>1933</v>
      </c>
      <c r="AQ106" s="46" t="s">
        <v>1933</v>
      </c>
      <c r="AR106" s="46" t="s">
        <v>1933</v>
      </c>
      <c r="AS106" s="46" t="s">
        <v>1933</v>
      </c>
      <c r="AT106" s="46" t="s">
        <v>1933</v>
      </c>
      <c r="AU106" s="46" t="s">
        <v>1933</v>
      </c>
      <c r="AV106" s="46" t="s">
        <v>1933</v>
      </c>
      <c r="AW106" s="46" t="s">
        <v>1933</v>
      </c>
      <c r="AX106" s="52">
        <v>61.228173555626022</v>
      </c>
      <c r="AY106" s="52">
        <v>0.72463750789283066</v>
      </c>
      <c r="AZ106" s="52">
        <v>3.1415075551067275</v>
      </c>
      <c r="BA106" s="52">
        <v>4.9488332014298066</v>
      </c>
      <c r="BB106" s="52">
        <v>12.386653501540422</v>
      </c>
      <c r="BC106" s="52">
        <v>2.4962972539379411</v>
      </c>
      <c r="BD106" s="52">
        <v>9.475053230600972</v>
      </c>
      <c r="BE106" s="52">
        <v>6.3754299973351731</v>
      </c>
      <c r="BF106" s="52">
        <v>8.4171446420612828</v>
      </c>
      <c r="BG106" s="52">
        <v>9.5863690891851405</v>
      </c>
      <c r="BH106" s="52">
        <v>3.6759835166927997</v>
      </c>
      <c r="BI106" s="52">
        <v>17.120739148449033</v>
      </c>
      <c r="BJ106" s="52">
        <v>3.0787449189304046</v>
      </c>
      <c r="BK106" s="52">
        <v>3.9529792169510807</v>
      </c>
      <c r="BL106" s="52">
        <v>10.089015006613467</v>
      </c>
      <c r="BM106" s="52">
        <v>2.8381927690193152</v>
      </c>
      <c r="BN106" s="52">
        <v>18.458096340470458</v>
      </c>
      <c r="BP106" s="52">
        <v>1.5294523876941493</v>
      </c>
      <c r="BQ106" s="52">
        <v>1.0164982070320197</v>
      </c>
      <c r="BR106" s="52">
        <v>0.51295418054946973</v>
      </c>
      <c r="BS106" s="52">
        <v>1.595080436657994</v>
      </c>
      <c r="BT106" s="52">
        <v>1.1232167197721861</v>
      </c>
      <c r="BU106" s="52">
        <v>0.47186371684684641</v>
      </c>
      <c r="BV106" s="52">
        <v>7.6243532391801576</v>
      </c>
      <c r="BW106" s="52">
        <v>1583.819380343441</v>
      </c>
    </row>
    <row r="107" spans="1:75">
      <c r="A107" s="49">
        <v>31958</v>
      </c>
      <c r="B107" s="50">
        <v>56.94691896974691</v>
      </c>
      <c r="C107" s="51">
        <v>113.46400098965192</v>
      </c>
      <c r="D107" s="50">
        <v>55.886105675017461</v>
      </c>
      <c r="E107" s="52">
        <v>8479.5989655812573</v>
      </c>
      <c r="F107" s="52">
        <v>115.13875098607193</v>
      </c>
      <c r="G107" s="52">
        <v>204.49357291668034</v>
      </c>
      <c r="H107" s="52">
        <v>621.77206137875714</v>
      </c>
      <c r="I107" s="52">
        <v>1023.8403337268625</v>
      </c>
      <c r="J107" s="52">
        <v>103.3177600449572</v>
      </c>
      <c r="K107" s="52">
        <v>153.63794477952953</v>
      </c>
      <c r="L107" s="52">
        <v>349.7390448366292</v>
      </c>
      <c r="M107" s="52">
        <v>52.486831640250358</v>
      </c>
      <c r="N107" s="52">
        <v>221.55015157925274</v>
      </c>
      <c r="O107" s="52">
        <v>57.926891391774795</v>
      </c>
      <c r="P107" s="52">
        <v>191.4111821420025</v>
      </c>
      <c r="Q107" s="52">
        <v>173.27624491932801</v>
      </c>
      <c r="R107" s="52">
        <v>59.553316881259285</v>
      </c>
      <c r="S107" s="52">
        <v>260.83481675377118</v>
      </c>
      <c r="T107" s="52">
        <v>225.31023558756957</v>
      </c>
      <c r="U107" s="52">
        <v>376.31798688825222</v>
      </c>
      <c r="V107" s="52">
        <v>415.91817301182698</v>
      </c>
      <c r="W107" s="52">
        <v>244.90087473929549</v>
      </c>
      <c r="X107" s="52">
        <v>748.29889734250798</v>
      </c>
      <c r="Y107" s="52">
        <v>1577.2985740986962</v>
      </c>
      <c r="Z107" s="52">
        <v>344.29796994179486</v>
      </c>
      <c r="AA107" s="52">
        <v>883.62081893905997</v>
      </c>
      <c r="AB107" s="52">
        <v>268.86827946022771</v>
      </c>
      <c r="AC107" s="52">
        <v>44446.503397560118</v>
      </c>
      <c r="AD107" s="52">
        <v>27020.438251580672</v>
      </c>
      <c r="AE107" s="52">
        <v>32076.437216428916</v>
      </c>
      <c r="AF107" s="52">
        <v>3937.903751373291</v>
      </c>
      <c r="AG107" s="52">
        <v>7047.0798827012377</v>
      </c>
      <c r="AH107" s="52">
        <v>6123.968102137248</v>
      </c>
      <c r="AI107" s="52">
        <v>25231.14480565389</v>
      </c>
      <c r="AJ107" s="52">
        <v>29035.03782749176</v>
      </c>
      <c r="AK107" s="52">
        <v>101.95054608335097</v>
      </c>
      <c r="AL107" s="52">
        <v>0.76916501566690088</v>
      </c>
      <c r="AM107" s="52">
        <v>5.0777976877987383</v>
      </c>
      <c r="AN107" s="52">
        <v>23.404985734882455</v>
      </c>
      <c r="AO107" s="52">
        <v>17.558023031622483</v>
      </c>
      <c r="AP107" s="46" t="s">
        <v>1933</v>
      </c>
      <c r="AQ107" s="46" t="s">
        <v>1933</v>
      </c>
      <c r="AR107" s="46" t="s">
        <v>1933</v>
      </c>
      <c r="AS107" s="46" t="s">
        <v>1933</v>
      </c>
      <c r="AT107" s="46" t="s">
        <v>1933</v>
      </c>
      <c r="AU107" s="46" t="s">
        <v>1933</v>
      </c>
      <c r="AV107" s="46" t="s">
        <v>1933</v>
      </c>
      <c r="AW107" s="46" t="s">
        <v>1933</v>
      </c>
      <c r="AX107" s="52">
        <v>61.418579277396205</v>
      </c>
      <c r="AY107" s="52">
        <v>0.72494933986381516</v>
      </c>
      <c r="AZ107" s="52">
        <v>3.153293124511765</v>
      </c>
      <c r="BA107" s="52">
        <v>4.9553199923131617</v>
      </c>
      <c r="BB107" s="52">
        <v>12.417116822364429</v>
      </c>
      <c r="BC107" s="52">
        <v>2.5027277480781778</v>
      </c>
      <c r="BD107" s="52">
        <v>9.5354457409431532</v>
      </c>
      <c r="BE107" s="52">
        <v>6.393667206047879</v>
      </c>
      <c r="BF107" s="52">
        <v>8.4178194029877584</v>
      </c>
      <c r="BG107" s="52">
        <v>9.6249026568606499</v>
      </c>
      <c r="BH107" s="52">
        <v>3.6931592323080014</v>
      </c>
      <c r="BI107" s="52">
        <v>17.126981071879467</v>
      </c>
      <c r="BJ107" s="52">
        <v>3.0823554706759753</v>
      </c>
      <c r="BK107" s="52">
        <v>3.9565124102286062</v>
      </c>
      <c r="BL107" s="52">
        <v>10.088113194207351</v>
      </c>
      <c r="BM107" s="52">
        <v>2.8412581112797701</v>
      </c>
      <c r="BN107" s="52">
        <v>18.521297611030363</v>
      </c>
      <c r="BP107" s="52">
        <v>1.5171464756441613</v>
      </c>
      <c r="BQ107" s="52">
        <v>0.99891815159159403</v>
      </c>
      <c r="BR107" s="52">
        <v>0.51822832390510787</v>
      </c>
      <c r="BS107" s="52">
        <v>1.589966740893821</v>
      </c>
      <c r="BT107" s="52">
        <v>1.1283838494991263</v>
      </c>
      <c r="BU107" s="52">
        <v>0.46158289151790088</v>
      </c>
      <c r="BV107" s="52">
        <v>7.7647148445326213</v>
      </c>
      <c r="BW107" s="52">
        <v>1603.3687481820584</v>
      </c>
    </row>
    <row r="108" spans="1:75">
      <c r="A108" s="49">
        <v>31989</v>
      </c>
      <c r="B108" s="50">
        <v>57.090051910636248</v>
      </c>
      <c r="C108" s="51">
        <v>113.86832295478352</v>
      </c>
      <c r="D108" s="50">
        <v>56.063907219818041</v>
      </c>
      <c r="E108" s="52">
        <v>8494.591628966793</v>
      </c>
      <c r="F108" s="52">
        <v>115.14049950569508</v>
      </c>
      <c r="G108" s="52">
        <v>206.80194518820292</v>
      </c>
      <c r="H108" s="52">
        <v>621.46257339742397</v>
      </c>
      <c r="I108" s="52">
        <v>1030.8077830112268</v>
      </c>
      <c r="J108" s="52">
        <v>104.79606282165754</v>
      </c>
      <c r="K108" s="52">
        <v>154.19459711577022</v>
      </c>
      <c r="L108" s="52">
        <v>352.24941495042896</v>
      </c>
      <c r="M108" s="52">
        <v>52.808350757387799</v>
      </c>
      <c r="N108" s="52">
        <v>223.04313163271533</v>
      </c>
      <c r="O108" s="52">
        <v>58.611674299073073</v>
      </c>
      <c r="P108" s="52">
        <v>192.23539318045181</v>
      </c>
      <c r="Q108" s="52">
        <v>174.22026497520687</v>
      </c>
      <c r="R108" s="52">
        <v>59.87696538817498</v>
      </c>
      <c r="S108" s="52">
        <v>261.38285092769132</v>
      </c>
      <c r="T108" s="52">
        <v>225.79319744521092</v>
      </c>
      <c r="U108" s="52">
        <v>375.45322095957255</v>
      </c>
      <c r="V108" s="52">
        <v>416.64702093288781</v>
      </c>
      <c r="W108" s="52">
        <v>245.2841258682611</v>
      </c>
      <c r="X108" s="52">
        <v>751.19209145036552</v>
      </c>
      <c r="Y108" s="52">
        <v>1576.9168218290133</v>
      </c>
      <c r="Z108" s="52">
        <v>344.01308843349256</v>
      </c>
      <c r="AA108" s="52">
        <v>885.51119173414281</v>
      </c>
      <c r="AB108" s="52">
        <v>269.1065441552069</v>
      </c>
      <c r="AC108" s="52">
        <v>44658.071571042463</v>
      </c>
      <c r="AD108" s="52">
        <v>27121.307967061115</v>
      </c>
      <c r="AE108" s="52">
        <v>32209.845573186874</v>
      </c>
      <c r="AF108" s="52">
        <v>3960.2796760989772</v>
      </c>
      <c r="AG108" s="52">
        <v>7064.7465687259555</v>
      </c>
      <c r="AH108" s="52">
        <v>6176.7901966956351</v>
      </c>
      <c r="AI108" s="52">
        <v>25427.853207988122</v>
      </c>
      <c r="AJ108" s="52">
        <v>29083.694933552895</v>
      </c>
      <c r="AK108" s="52">
        <v>102.16424927740327</v>
      </c>
      <c r="AL108" s="52">
        <v>0.77129258710004744</v>
      </c>
      <c r="AM108" s="52">
        <v>5.079795527061628</v>
      </c>
      <c r="AN108" s="52">
        <v>23.442516411504439</v>
      </c>
      <c r="AO108" s="52">
        <v>17.591428297737071</v>
      </c>
      <c r="AP108" s="46" t="s">
        <v>1933</v>
      </c>
      <c r="AQ108" s="46" t="s">
        <v>1933</v>
      </c>
      <c r="AR108" s="46" t="s">
        <v>1933</v>
      </c>
      <c r="AS108" s="46" t="s">
        <v>1933</v>
      </c>
      <c r="AT108" s="46" t="s">
        <v>1933</v>
      </c>
      <c r="AU108" s="46" t="s">
        <v>1933</v>
      </c>
      <c r="AV108" s="46" t="s">
        <v>1933</v>
      </c>
      <c r="AW108" s="46" t="s">
        <v>1933</v>
      </c>
      <c r="AX108" s="52">
        <v>61.5930256384515</v>
      </c>
      <c r="AY108" s="52">
        <v>0.72523893889935986</v>
      </c>
      <c r="AZ108" s="52">
        <v>3.1640577713799081</v>
      </c>
      <c r="BA108" s="52">
        <v>4.9633088852053566</v>
      </c>
      <c r="BB108" s="52">
        <v>12.439694974931978</v>
      </c>
      <c r="BC108" s="52">
        <v>2.5094143778213391</v>
      </c>
      <c r="BD108" s="52">
        <v>9.5964412033077213</v>
      </c>
      <c r="BE108" s="52">
        <v>6.4077720050887779</v>
      </c>
      <c r="BF108" s="52">
        <v>8.4152726645190867</v>
      </c>
      <c r="BG108" s="52">
        <v>9.6620716631727959</v>
      </c>
      <c r="BH108" s="52">
        <v>3.7097168004913859</v>
      </c>
      <c r="BI108" s="52">
        <v>17.128707228048192</v>
      </c>
      <c r="BJ108" s="52">
        <v>3.08681524068027</v>
      </c>
      <c r="BK108" s="52">
        <v>3.961082967219784</v>
      </c>
      <c r="BL108" s="52">
        <v>10.080809021819263</v>
      </c>
      <c r="BM108" s="52">
        <v>2.8423810162728609</v>
      </c>
      <c r="BN108" s="52">
        <v>18.579258046103565</v>
      </c>
      <c r="BP108" s="52">
        <v>1.5237644156140666</v>
      </c>
      <c r="BQ108" s="52">
        <v>1.0007051823270177</v>
      </c>
      <c r="BR108" s="52">
        <v>0.5230592331668783</v>
      </c>
      <c r="BS108" s="52">
        <v>1.6161271654550107</v>
      </c>
      <c r="BT108" s="52">
        <v>1.1579357896661084</v>
      </c>
      <c r="BU108" s="52">
        <v>0.45819137601328325</v>
      </c>
      <c r="BV108" s="52">
        <v>7.858387250843319</v>
      </c>
      <c r="BW108" s="52">
        <v>1616.9698102195416</v>
      </c>
    </row>
    <row r="109" spans="1:75">
      <c r="A109" s="49">
        <v>32020</v>
      </c>
      <c r="B109" s="50">
        <v>57.240072700532991</v>
      </c>
      <c r="C109" s="51">
        <v>114.27707664521351</v>
      </c>
      <c r="D109" s="50">
        <v>56.243372215656564</v>
      </c>
      <c r="E109" s="52">
        <v>8526.2286287123152</v>
      </c>
      <c r="F109" s="52">
        <v>114.32235404392404</v>
      </c>
      <c r="G109" s="52">
        <v>210.50201625214709</v>
      </c>
      <c r="H109" s="52">
        <v>623.87065087246799</v>
      </c>
      <c r="I109" s="52">
        <v>1038.073592104153</v>
      </c>
      <c r="J109" s="52">
        <v>106.31687404520645</v>
      </c>
      <c r="K109" s="52">
        <v>154.77148927215697</v>
      </c>
      <c r="L109" s="52">
        <v>353.45674051906195</v>
      </c>
      <c r="M109" s="52">
        <v>53.011365857831535</v>
      </c>
      <c r="N109" s="52">
        <v>224.32678260343269</v>
      </c>
      <c r="O109" s="52">
        <v>59.352669833528417</v>
      </c>
      <c r="P109" s="52">
        <v>193.02194081150716</v>
      </c>
      <c r="Q109" s="52">
        <v>174.94715308651868</v>
      </c>
      <c r="R109" s="52">
        <v>60.302218521794963</v>
      </c>
      <c r="S109" s="52">
        <v>262.25316667337449</v>
      </c>
      <c r="T109" s="52">
        <v>225.603205053485</v>
      </c>
      <c r="U109" s="52">
        <v>376.54188667009436</v>
      </c>
      <c r="V109" s="52">
        <v>419.57459421804356</v>
      </c>
      <c r="W109" s="52">
        <v>246.02390280038477</v>
      </c>
      <c r="X109" s="52">
        <v>753.28557616406147</v>
      </c>
      <c r="Y109" s="52">
        <v>1581.0194280296564</v>
      </c>
      <c r="Z109" s="52">
        <v>345.69549672461807</v>
      </c>
      <c r="AA109" s="52">
        <v>888.59175141035553</v>
      </c>
      <c r="AB109" s="52">
        <v>270.39702308262065</v>
      </c>
      <c r="AC109" s="52">
        <v>44915.196233134113</v>
      </c>
      <c r="AD109" s="52">
        <v>27216.523524832341</v>
      </c>
      <c r="AE109" s="52">
        <v>32332.07096355961</v>
      </c>
      <c r="AF109" s="52">
        <v>3987.2933553341895</v>
      </c>
      <c r="AG109" s="52">
        <v>7090.2868044068737</v>
      </c>
      <c r="AH109" s="52">
        <v>6230.6495966757493</v>
      </c>
      <c r="AI109" s="52">
        <v>25627.633219072897</v>
      </c>
      <c r="AJ109" s="52">
        <v>29163.477142826203</v>
      </c>
      <c r="AK109" s="52">
        <v>102.4202411371854</v>
      </c>
      <c r="AL109" s="52">
        <v>0.77402914015411006</v>
      </c>
      <c r="AM109" s="52">
        <v>5.0920403251845032</v>
      </c>
      <c r="AN109" s="52">
        <v>23.501787877070807</v>
      </c>
      <c r="AO109" s="52">
        <v>17.635718411976292</v>
      </c>
      <c r="AP109" s="46" t="s">
        <v>1933</v>
      </c>
      <c r="AQ109" s="46" t="s">
        <v>1933</v>
      </c>
      <c r="AR109" s="46" t="s">
        <v>1933</v>
      </c>
      <c r="AS109" s="46" t="s">
        <v>1933</v>
      </c>
      <c r="AT109" s="46" t="s">
        <v>1933</v>
      </c>
      <c r="AU109" s="46" t="s">
        <v>1933</v>
      </c>
      <c r="AV109" s="46" t="s">
        <v>1933</v>
      </c>
      <c r="AW109" s="46" t="s">
        <v>1933</v>
      </c>
      <c r="AX109" s="52">
        <v>61.771689038588512</v>
      </c>
      <c r="AY109" s="52">
        <v>0.72549146121193719</v>
      </c>
      <c r="AZ109" s="52">
        <v>3.1746288109228948</v>
      </c>
      <c r="BA109" s="52">
        <v>4.9742092200660055</v>
      </c>
      <c r="BB109" s="52">
        <v>12.46630863187414</v>
      </c>
      <c r="BC109" s="52">
        <v>2.5166444066018165</v>
      </c>
      <c r="BD109" s="52">
        <v>9.6456738552979893</v>
      </c>
      <c r="BE109" s="52">
        <v>6.4188755304597676</v>
      </c>
      <c r="BF109" s="52">
        <v>8.4279076019001575</v>
      </c>
      <c r="BG109" s="52">
        <v>9.6969173843371532</v>
      </c>
      <c r="BH109" s="52">
        <v>3.7251234235159392</v>
      </c>
      <c r="BI109" s="52">
        <v>17.146764221931658</v>
      </c>
      <c r="BJ109" s="52">
        <v>3.0935669892332367</v>
      </c>
      <c r="BK109" s="52">
        <v>3.9681295534960115</v>
      </c>
      <c r="BL109" s="52">
        <v>10.08506767902403</v>
      </c>
      <c r="BM109" s="52">
        <v>2.841461793195307</v>
      </c>
      <c r="BN109" s="52">
        <v>18.632437321387471</v>
      </c>
      <c r="BP109" s="52">
        <v>1.5221074205492773</v>
      </c>
      <c r="BQ109" s="52">
        <v>1.0021118853887123</v>
      </c>
      <c r="BR109" s="52">
        <v>0.51999553510423513</v>
      </c>
      <c r="BS109" s="52">
        <v>1.6362046950286435</v>
      </c>
      <c r="BT109" s="52">
        <v>1.1752385927454359</v>
      </c>
      <c r="BU109" s="52">
        <v>0.46096610214050499</v>
      </c>
      <c r="BV109" s="52">
        <v>7.9052455500068683</v>
      </c>
      <c r="BW109" s="52">
        <v>1623.0502862430387</v>
      </c>
    </row>
    <row r="110" spans="1:75">
      <c r="A110" s="49">
        <v>32050</v>
      </c>
      <c r="B110" s="50">
        <v>57.39180456848505</v>
      </c>
      <c r="C110" s="51">
        <v>114.6675315250953</v>
      </c>
      <c r="D110" s="50">
        <v>56.415411250060423</v>
      </c>
      <c r="E110" s="52">
        <v>8581.6330673217781</v>
      </c>
      <c r="F110" s="52">
        <v>112.51660020363828</v>
      </c>
      <c r="G110" s="52">
        <v>215.7485255005459</v>
      </c>
      <c r="H110" s="52">
        <v>630.08200592075787</v>
      </c>
      <c r="I110" s="52">
        <v>1045.6067902886618</v>
      </c>
      <c r="J110" s="52">
        <v>107.74837105181068</v>
      </c>
      <c r="K110" s="52">
        <v>155.21933644517947</v>
      </c>
      <c r="L110" s="52">
        <v>353.12339842288446</v>
      </c>
      <c r="M110" s="52">
        <v>53.054066054934324</v>
      </c>
      <c r="N110" s="52">
        <v>225.20018270307531</v>
      </c>
      <c r="O110" s="52">
        <v>60.075658225334095</v>
      </c>
      <c r="P110" s="52">
        <v>193.58669681221556</v>
      </c>
      <c r="Q110" s="52">
        <v>175.30489775869063</v>
      </c>
      <c r="R110" s="52">
        <v>60.849536629517871</v>
      </c>
      <c r="S110" s="52">
        <v>263.72637670918681</v>
      </c>
      <c r="T110" s="52">
        <v>225.02949686767533</v>
      </c>
      <c r="U110" s="52">
        <v>379.83810625771679</v>
      </c>
      <c r="V110" s="52">
        <v>425.16375101506708</v>
      </c>
      <c r="W110" s="52">
        <v>247.33954056100919</v>
      </c>
      <c r="X110" s="52">
        <v>754.73014617174238</v>
      </c>
      <c r="Y110" s="52">
        <v>1591.5602427174647</v>
      </c>
      <c r="Z110" s="52">
        <v>350.01670327410102</v>
      </c>
      <c r="AA110" s="52">
        <v>893.45635186545553</v>
      </c>
      <c r="AB110" s="52">
        <v>272.88804748083152</v>
      </c>
      <c r="AC110" s="52">
        <v>45220.02254549662</v>
      </c>
      <c r="AD110" s="52">
        <v>27304.180136450133</v>
      </c>
      <c r="AE110" s="52">
        <v>32440.130912367502</v>
      </c>
      <c r="AF110" s="52">
        <v>4019.0489342371625</v>
      </c>
      <c r="AG110" s="52">
        <v>7124.9733199755347</v>
      </c>
      <c r="AH110" s="52">
        <v>6264.151946640015</v>
      </c>
      <c r="AI110" s="52">
        <v>25743.197358703612</v>
      </c>
      <c r="AJ110" s="52">
        <v>29280.822560882567</v>
      </c>
      <c r="AK110" s="52">
        <v>102.73922656948368</v>
      </c>
      <c r="AL110" s="52">
        <v>0.77778977076523004</v>
      </c>
      <c r="AM110" s="52">
        <v>5.1188807306811217</v>
      </c>
      <c r="AN110" s="52">
        <v>23.585152234509586</v>
      </c>
      <c r="AO110" s="52">
        <v>17.688481733078756</v>
      </c>
      <c r="AP110" s="46" t="s">
        <v>1933</v>
      </c>
      <c r="AQ110" s="46" t="s">
        <v>1933</v>
      </c>
      <c r="AR110" s="46" t="s">
        <v>1933</v>
      </c>
      <c r="AS110" s="46" t="s">
        <v>1933</v>
      </c>
      <c r="AT110" s="46" t="s">
        <v>1933</v>
      </c>
      <c r="AU110" s="46" t="s">
        <v>1933</v>
      </c>
      <c r="AV110" s="46" t="s">
        <v>1933</v>
      </c>
      <c r="AW110" s="46" t="s">
        <v>1933</v>
      </c>
      <c r="AX110" s="52">
        <v>61.961350389538957</v>
      </c>
      <c r="AY110" s="52">
        <v>0.72567636432936522</v>
      </c>
      <c r="AZ110" s="52">
        <v>3.1852594205088582</v>
      </c>
      <c r="BA110" s="52">
        <v>4.9880001800755656</v>
      </c>
      <c r="BB110" s="52">
        <v>12.50318738364925</v>
      </c>
      <c r="BC110" s="52">
        <v>2.5241837005402581</v>
      </c>
      <c r="BD110" s="52">
        <v>9.6740366615355011</v>
      </c>
      <c r="BE110" s="52">
        <v>6.4276642132860919</v>
      </c>
      <c r="BF110" s="52">
        <v>8.4668026133129999</v>
      </c>
      <c r="BG110" s="52">
        <v>9.7280668731778857</v>
      </c>
      <c r="BH110" s="52">
        <v>3.7386206574349976</v>
      </c>
      <c r="BI110" s="52">
        <v>17.192723945155741</v>
      </c>
      <c r="BJ110" s="52">
        <v>3.1028939180231343</v>
      </c>
      <c r="BK110" s="52">
        <v>3.978080395256014</v>
      </c>
      <c r="BL110" s="52">
        <v>10.111749631352723</v>
      </c>
      <c r="BM110" s="52">
        <v>2.8386699673144902</v>
      </c>
      <c r="BN110" s="52">
        <v>18.679914786914985</v>
      </c>
      <c r="BP110" s="52">
        <v>1.4945102139376103</v>
      </c>
      <c r="BQ110" s="52">
        <v>0.98993347448607283</v>
      </c>
      <c r="BR110" s="52">
        <v>0.50457673945153758</v>
      </c>
      <c r="BS110" s="52">
        <v>1.6225904107093811</v>
      </c>
      <c r="BT110" s="52">
        <v>1.1555864712844293</v>
      </c>
      <c r="BU110" s="52">
        <v>0.46700393923868738</v>
      </c>
      <c r="BV110" s="52">
        <v>7.9096477719644707</v>
      </c>
      <c r="BW110" s="52">
        <v>1621.5037503441174</v>
      </c>
    </row>
    <row r="111" spans="1:75">
      <c r="A111" s="49">
        <v>32081</v>
      </c>
      <c r="B111" s="50">
        <v>57.544982744185553</v>
      </c>
      <c r="C111" s="51">
        <v>115.03056177478885</v>
      </c>
      <c r="D111" s="50">
        <v>56.578782666279302</v>
      </c>
      <c r="E111" s="52">
        <v>8644.5777090749434</v>
      </c>
      <c r="F111" s="52">
        <v>110.34306068502126</v>
      </c>
      <c r="G111" s="52">
        <v>221.39545152708888</v>
      </c>
      <c r="H111" s="52">
        <v>637.19409600741437</v>
      </c>
      <c r="I111" s="52">
        <v>1053.096167572173</v>
      </c>
      <c r="J111" s="52">
        <v>109.18456363148476</v>
      </c>
      <c r="K111" s="52">
        <v>155.66551027977238</v>
      </c>
      <c r="L111" s="52">
        <v>352.05293693231238</v>
      </c>
      <c r="M111" s="52">
        <v>53.029130169566002</v>
      </c>
      <c r="N111" s="52">
        <v>225.92987470480523</v>
      </c>
      <c r="O111" s="52">
        <v>60.816813255170167</v>
      </c>
      <c r="P111" s="52">
        <v>194.11070336037946</v>
      </c>
      <c r="Q111" s="52">
        <v>175.52604870343461</v>
      </c>
      <c r="R111" s="52">
        <v>61.423048417414385</v>
      </c>
      <c r="S111" s="52">
        <v>265.32807286933905</v>
      </c>
      <c r="T111" s="52">
        <v>223.99962709089291</v>
      </c>
      <c r="U111" s="52">
        <v>383.96598106899086</v>
      </c>
      <c r="V111" s="52">
        <v>431.81746198994017</v>
      </c>
      <c r="W111" s="52">
        <v>248.71803042268562</v>
      </c>
      <c r="X111" s="52">
        <v>755.06529700774104</v>
      </c>
      <c r="Y111" s="52">
        <v>1604.2506018708791</v>
      </c>
      <c r="Z111" s="52">
        <v>355.62425636644326</v>
      </c>
      <c r="AA111" s="52">
        <v>898.41758816821437</v>
      </c>
      <c r="AB111" s="52">
        <v>275.84519286033128</v>
      </c>
      <c r="AC111" s="52">
        <v>45547.505558383084</v>
      </c>
      <c r="AD111" s="52">
        <v>27390.049270451069</v>
      </c>
      <c r="AE111" s="52">
        <v>32541.335926871147</v>
      </c>
      <c r="AF111" s="52">
        <v>4053.2042219100458</v>
      </c>
      <c r="AG111" s="52">
        <v>7164.8056613245317</v>
      </c>
      <c r="AH111" s="52">
        <v>6283.9680137019004</v>
      </c>
      <c r="AI111" s="52">
        <v>25802.642327339418</v>
      </c>
      <c r="AJ111" s="52">
        <v>29419.794244950819</v>
      </c>
      <c r="AK111" s="52">
        <v>103.08867192965361</v>
      </c>
      <c r="AL111" s="52">
        <v>0.78169431173873527</v>
      </c>
      <c r="AM111" s="52">
        <v>5.1489155392252632</v>
      </c>
      <c r="AN111" s="52">
        <v>23.670844240654862</v>
      </c>
      <c r="AO111" s="52">
        <v>17.740234390081419</v>
      </c>
      <c r="AP111" s="46" t="s">
        <v>1933</v>
      </c>
      <c r="AQ111" s="46" t="s">
        <v>1933</v>
      </c>
      <c r="AR111" s="46" t="s">
        <v>1933</v>
      </c>
      <c r="AS111" s="46" t="s">
        <v>1933</v>
      </c>
      <c r="AT111" s="46" t="s">
        <v>1933</v>
      </c>
      <c r="AU111" s="46" t="s">
        <v>1933</v>
      </c>
      <c r="AV111" s="46" t="s">
        <v>1933</v>
      </c>
      <c r="AW111" s="46" t="s">
        <v>1933</v>
      </c>
      <c r="AX111" s="52">
        <v>62.163493806646478</v>
      </c>
      <c r="AY111" s="52">
        <v>0.72576470865970477</v>
      </c>
      <c r="AZ111" s="52">
        <v>3.1965273026216305</v>
      </c>
      <c r="BA111" s="52">
        <v>5.0025336692530304</v>
      </c>
      <c r="BB111" s="52">
        <v>12.544869918556463</v>
      </c>
      <c r="BC111" s="52">
        <v>2.5316406391005244</v>
      </c>
      <c r="BD111" s="52">
        <v>9.6913562803979847</v>
      </c>
      <c r="BE111" s="52">
        <v>6.4356406260462053</v>
      </c>
      <c r="BF111" s="52">
        <v>8.5239819524989979</v>
      </c>
      <c r="BG111" s="52">
        <v>9.7595892598131488</v>
      </c>
      <c r="BH111" s="52">
        <v>3.7517256270042592</v>
      </c>
      <c r="BI111" s="52">
        <v>17.254333882442406</v>
      </c>
      <c r="BJ111" s="52">
        <v>3.1129545481545069</v>
      </c>
      <c r="BK111" s="52">
        <v>3.9897361764489041</v>
      </c>
      <c r="BL111" s="52">
        <v>10.151643157095439</v>
      </c>
      <c r="BM111" s="52">
        <v>2.8347918350623185</v>
      </c>
      <c r="BN111" s="52">
        <v>18.726870524937347</v>
      </c>
      <c r="BP111" s="52">
        <v>1.4509796455292212</v>
      </c>
      <c r="BQ111" s="52">
        <v>0.97051807296191972</v>
      </c>
      <c r="BR111" s="52">
        <v>0.48046157262738676</v>
      </c>
      <c r="BS111" s="52">
        <v>1.5800933110858164</v>
      </c>
      <c r="BT111" s="52">
        <v>1.112641592660258</v>
      </c>
      <c r="BU111" s="52">
        <v>0.46745171817019582</v>
      </c>
      <c r="BV111" s="52">
        <v>7.8975807916853693</v>
      </c>
      <c r="BW111" s="52">
        <v>1617.677592954328</v>
      </c>
    </row>
    <row r="112" spans="1:75">
      <c r="A112" s="49">
        <v>32111</v>
      </c>
      <c r="B112" s="50">
        <v>57.696232238652492</v>
      </c>
      <c r="C112" s="51">
        <v>115.34928685495009</v>
      </c>
      <c r="D112" s="50">
        <v>56.729320366059738</v>
      </c>
      <c r="E112" s="52">
        <v>8690.7401551882431</v>
      </c>
      <c r="F112" s="52">
        <v>108.68586770764863</v>
      </c>
      <c r="G112" s="52">
        <v>225.79203812150905</v>
      </c>
      <c r="H112" s="52">
        <v>641.02428048513832</v>
      </c>
      <c r="I112" s="52">
        <v>1059.9240282334076</v>
      </c>
      <c r="J112" s="52">
        <v>110.74163934404496</v>
      </c>
      <c r="K112" s="52">
        <v>156.30432169227086</v>
      </c>
      <c r="L112" s="52">
        <v>351.33129906551915</v>
      </c>
      <c r="M112" s="52">
        <v>53.064194830165555</v>
      </c>
      <c r="N112" s="52">
        <v>226.88637632556103</v>
      </c>
      <c r="O112" s="52">
        <v>61.623302373456923</v>
      </c>
      <c r="P112" s="52">
        <v>194.86273408643126</v>
      </c>
      <c r="Q112" s="52">
        <v>175.93876196881757</v>
      </c>
      <c r="R112" s="52">
        <v>61.878673891226448</v>
      </c>
      <c r="S112" s="52">
        <v>266.3269167327943</v>
      </c>
      <c r="T112" s="52">
        <v>222.33918730573109</v>
      </c>
      <c r="U112" s="52">
        <v>387.02222377993166</v>
      </c>
      <c r="V112" s="52">
        <v>437.21990104292831</v>
      </c>
      <c r="W112" s="52">
        <v>249.40265241889284</v>
      </c>
      <c r="X112" s="52">
        <v>753.59751255363221</v>
      </c>
      <c r="Y112" s="52">
        <v>1612.7695496002832</v>
      </c>
      <c r="Z112" s="52">
        <v>360.4871687921385</v>
      </c>
      <c r="AA112" s="52">
        <v>901.00872744334242</v>
      </c>
      <c r="AB112" s="52">
        <v>278.22618673583491</v>
      </c>
      <c r="AC112" s="52">
        <v>45856.258148797351</v>
      </c>
      <c r="AD112" s="52">
        <v>27479.254576632382</v>
      </c>
      <c r="AE112" s="52">
        <v>32642.366378192106</v>
      </c>
      <c r="AF112" s="52">
        <v>4085.8237391293051</v>
      </c>
      <c r="AG112" s="52">
        <v>7203.3383392284313</v>
      </c>
      <c r="AH112" s="52">
        <v>6304.0429307301838</v>
      </c>
      <c r="AI112" s="52">
        <v>25864.627498753867</v>
      </c>
      <c r="AJ112" s="52">
        <v>29554.948394155501</v>
      </c>
      <c r="AK112" s="52">
        <v>103.41156555190682</v>
      </c>
      <c r="AL112" s="52">
        <v>0.78438425683416424</v>
      </c>
      <c r="AM112" s="52">
        <v>5.1656083557133874</v>
      </c>
      <c r="AN112" s="52">
        <v>23.728115608294804</v>
      </c>
      <c r="AO112" s="52">
        <v>17.778122995762775</v>
      </c>
      <c r="AP112" s="46" t="s">
        <v>1933</v>
      </c>
      <c r="AQ112" s="46" t="s">
        <v>1933</v>
      </c>
      <c r="AR112" s="46" t="s">
        <v>1933</v>
      </c>
      <c r="AS112" s="46" t="s">
        <v>1933</v>
      </c>
      <c r="AT112" s="46" t="s">
        <v>1933</v>
      </c>
      <c r="AU112" s="46" t="s">
        <v>1933</v>
      </c>
      <c r="AV112" s="46" t="s">
        <v>1933</v>
      </c>
      <c r="AW112" s="46" t="s">
        <v>1933</v>
      </c>
      <c r="AX112" s="52">
        <v>62.37215053468632</v>
      </c>
      <c r="AY112" s="52">
        <v>0.72572189232650619</v>
      </c>
      <c r="AZ112" s="52">
        <v>3.2087601511660373</v>
      </c>
      <c r="BA112" s="52">
        <v>5.0146940571411198</v>
      </c>
      <c r="BB112" s="52">
        <v>12.581422167364508</v>
      </c>
      <c r="BC112" s="52">
        <v>2.538360158187182</v>
      </c>
      <c r="BD112" s="52">
        <v>9.7118531066458669</v>
      </c>
      <c r="BE112" s="52">
        <v>6.4441911598822719</v>
      </c>
      <c r="BF112" s="52">
        <v>8.5849642505408461</v>
      </c>
      <c r="BG112" s="52">
        <v>9.7960924538318075</v>
      </c>
      <c r="BH112" s="52">
        <v>3.7661674188954444</v>
      </c>
      <c r="BI112" s="52">
        <v>17.311299408413468</v>
      </c>
      <c r="BJ112" s="52">
        <v>3.121052771212999</v>
      </c>
      <c r="BK112" s="52">
        <v>4.0011698508004576</v>
      </c>
      <c r="BL112" s="52">
        <v>10.189076786364119</v>
      </c>
      <c r="BM112" s="52">
        <v>2.8308315955237049</v>
      </c>
      <c r="BN112" s="52">
        <v>18.778643771897382</v>
      </c>
      <c r="BP112" s="52">
        <v>1.4103654431829151</v>
      </c>
      <c r="BQ112" s="52">
        <v>0.95633976735407489</v>
      </c>
      <c r="BR112" s="52">
        <v>0.45402567580846759</v>
      </c>
      <c r="BS112" s="52">
        <v>1.5235126643441617</v>
      </c>
      <c r="BT112" s="52">
        <v>1.0717178253728585</v>
      </c>
      <c r="BU112" s="52">
        <v>0.45179483892085653</v>
      </c>
      <c r="BV112" s="52">
        <v>7.8999590768789254</v>
      </c>
      <c r="BW112" s="52">
        <v>1618.359630648295</v>
      </c>
    </row>
    <row r="113" spans="1:75">
      <c r="A113" s="49">
        <v>32142</v>
      </c>
      <c r="B113" s="50">
        <v>57.843824766786589</v>
      </c>
      <c r="C113" s="51">
        <v>115.62066600087189</v>
      </c>
      <c r="D113" s="50">
        <v>56.867036334329072</v>
      </c>
      <c r="E113" s="52">
        <v>8705.509367235245</v>
      </c>
      <c r="F113" s="52">
        <v>108.05255119664774</v>
      </c>
      <c r="G113" s="52">
        <v>227.94064076148695</v>
      </c>
      <c r="H113" s="52">
        <v>639.17874923564739</v>
      </c>
      <c r="I113" s="52">
        <v>1065.7688296482327</v>
      </c>
      <c r="J113" s="52">
        <v>112.48801565648718</v>
      </c>
      <c r="K113" s="52">
        <v>157.24619979110938</v>
      </c>
      <c r="L113" s="52">
        <v>351.66620127165748</v>
      </c>
      <c r="M113" s="52">
        <v>53.2395642231549</v>
      </c>
      <c r="N113" s="52">
        <v>228.30553083082722</v>
      </c>
      <c r="O113" s="52">
        <v>62.522197623237695</v>
      </c>
      <c r="P113" s="52">
        <v>196.00189216287745</v>
      </c>
      <c r="Q113" s="52">
        <v>176.74845038031438</v>
      </c>
      <c r="R113" s="52">
        <v>62.124260742818159</v>
      </c>
      <c r="S113" s="52">
        <v>266.29389376998427</v>
      </c>
      <c r="T113" s="52">
        <v>219.99617395889496</v>
      </c>
      <c r="U113" s="52">
        <v>387.84246901891407</v>
      </c>
      <c r="V113" s="52">
        <v>439.94851714192379</v>
      </c>
      <c r="W113" s="52">
        <v>248.96168907022764</v>
      </c>
      <c r="X113" s="52">
        <v>750.14502432894324</v>
      </c>
      <c r="Y113" s="52">
        <v>1613.2390552456341</v>
      </c>
      <c r="Z113" s="52">
        <v>363.2698210743406</v>
      </c>
      <c r="AA113" s="52">
        <v>899.86275811733742</v>
      </c>
      <c r="AB113" s="52">
        <v>279.39841358483801</v>
      </c>
      <c r="AC113" s="52">
        <v>46116.324197892223</v>
      </c>
      <c r="AD113" s="52">
        <v>27574.922478470111</v>
      </c>
      <c r="AE113" s="52">
        <v>32747.946788203331</v>
      </c>
      <c r="AF113" s="52">
        <v>4114.0488048522702</v>
      </c>
      <c r="AG113" s="52">
        <v>7235.5175848737836</v>
      </c>
      <c r="AH113" s="52">
        <v>6333.9294080734253</v>
      </c>
      <c r="AI113" s="52">
        <v>25969.266544342041</v>
      </c>
      <c r="AJ113" s="52">
        <v>29666.186469431846</v>
      </c>
      <c r="AK113" s="52">
        <v>103.67144743064719</v>
      </c>
      <c r="AL113" s="52">
        <v>0.78494457946339202</v>
      </c>
      <c r="AM113" s="52">
        <v>5.1597215365017615</v>
      </c>
      <c r="AN113" s="52">
        <v>23.739538504712044</v>
      </c>
      <c r="AO113" s="52">
        <v>17.794872388123505</v>
      </c>
      <c r="AP113" s="46" t="s">
        <v>1933</v>
      </c>
      <c r="AQ113" s="46" t="s">
        <v>1933</v>
      </c>
      <c r="AR113" s="46" t="s">
        <v>1933</v>
      </c>
      <c r="AS113" s="46" t="s">
        <v>1933</v>
      </c>
      <c r="AT113" s="46" t="s">
        <v>1933</v>
      </c>
      <c r="AU113" s="46" t="s">
        <v>1933</v>
      </c>
      <c r="AV113" s="46" t="s">
        <v>1933</v>
      </c>
      <c r="AW113" s="46" t="s">
        <v>1933</v>
      </c>
      <c r="AX113" s="52">
        <v>62.582339009337666</v>
      </c>
      <c r="AY113" s="52">
        <v>0.72551518048667718</v>
      </c>
      <c r="AZ113" s="52">
        <v>3.2220015833468829</v>
      </c>
      <c r="BA113" s="52">
        <v>5.0228161678439189</v>
      </c>
      <c r="BB113" s="52">
        <v>12.606730134256425</v>
      </c>
      <c r="BC113" s="52">
        <v>2.5440108207384906</v>
      </c>
      <c r="BD113" s="52">
        <v>9.7456460897059696</v>
      </c>
      <c r="BE113" s="52">
        <v>6.4541528750841897</v>
      </c>
      <c r="BF113" s="52">
        <v>8.6381386653862844</v>
      </c>
      <c r="BG113" s="52">
        <v>9.8402352472166381</v>
      </c>
      <c r="BH113" s="52">
        <v>3.7830800965668692</v>
      </c>
      <c r="BI113" s="52">
        <v>17.349569916785246</v>
      </c>
      <c r="BJ113" s="52">
        <v>3.1250373937448699</v>
      </c>
      <c r="BK113" s="52">
        <v>4.0111102045141909</v>
      </c>
      <c r="BL113" s="52">
        <v>10.213422318484875</v>
      </c>
      <c r="BM113" s="52">
        <v>2.82748636889723</v>
      </c>
      <c r="BN113" s="52">
        <v>18.83839894293417</v>
      </c>
      <c r="BP113" s="52">
        <v>1.3874623987095189</v>
      </c>
      <c r="BQ113" s="52">
        <v>0.95599182959525819</v>
      </c>
      <c r="BR113" s="52">
        <v>0.43147056908046288</v>
      </c>
      <c r="BS113" s="52">
        <v>1.4673890568346026</v>
      </c>
      <c r="BT113" s="52">
        <v>1.0514164255751717</v>
      </c>
      <c r="BU113" s="52">
        <v>0.41597263112423882</v>
      </c>
      <c r="BV113" s="52">
        <v>7.9344129535940384</v>
      </c>
      <c r="BW113" s="52">
        <v>1628.0329822494139</v>
      </c>
    </row>
    <row r="114" spans="1:75">
      <c r="A114" s="49">
        <v>32173</v>
      </c>
      <c r="B114" s="50">
        <v>57.993620943548457</v>
      </c>
      <c r="C114" s="51">
        <v>115.8916236914454</v>
      </c>
      <c r="D114" s="50">
        <v>57.007932729778751</v>
      </c>
      <c r="E114" s="52">
        <v>8705.2964807941062</v>
      </c>
      <c r="F114" s="52">
        <v>107.75433846052375</v>
      </c>
      <c r="G114" s="52">
        <v>228.95349458653121</v>
      </c>
      <c r="H114" s="52">
        <v>634.92142448718505</v>
      </c>
      <c r="I114" s="52">
        <v>1071.3564443368946</v>
      </c>
      <c r="J114" s="52">
        <v>114.36641365518763</v>
      </c>
      <c r="K114" s="52">
        <v>158.34708919093734</v>
      </c>
      <c r="L114" s="52">
        <v>352.59675773395406</v>
      </c>
      <c r="M114" s="52">
        <v>53.4900997737723</v>
      </c>
      <c r="N114" s="52">
        <v>230.02059373683147</v>
      </c>
      <c r="O114" s="52">
        <v>63.489277223692156</v>
      </c>
      <c r="P114" s="52">
        <v>197.35512518338979</v>
      </c>
      <c r="Q114" s="52">
        <v>177.786482013056</v>
      </c>
      <c r="R114" s="52">
        <v>62.237510667693229</v>
      </c>
      <c r="S114" s="52">
        <v>265.76405221776616</v>
      </c>
      <c r="T114" s="52">
        <v>217.30038101613641</v>
      </c>
      <c r="U114" s="52">
        <v>387.60013045478735</v>
      </c>
      <c r="V114" s="52">
        <v>441.43402763492156</v>
      </c>
      <c r="W114" s="52">
        <v>247.9961505277503</v>
      </c>
      <c r="X114" s="52">
        <v>746.1659777755699</v>
      </c>
      <c r="Y114" s="52">
        <v>1609.522338159142</v>
      </c>
      <c r="Z114" s="52">
        <v>364.84953500919283</v>
      </c>
      <c r="AA114" s="52">
        <v>897.11599142368766</v>
      </c>
      <c r="AB114" s="52">
        <v>280.03663655394507</v>
      </c>
      <c r="AC114" s="52">
        <v>46337.779183480045</v>
      </c>
      <c r="AD114" s="52">
        <v>27675.455126472058</v>
      </c>
      <c r="AE114" s="52">
        <v>32858.638013039868</v>
      </c>
      <c r="AF114" s="52">
        <v>4138.8371732311862</v>
      </c>
      <c r="AG114" s="52">
        <v>7261.0731699889702</v>
      </c>
      <c r="AH114" s="52">
        <v>6370.1545507061865</v>
      </c>
      <c r="AI114" s="52">
        <v>26101.245141921503</v>
      </c>
      <c r="AJ114" s="52">
        <v>29751.492993893164</v>
      </c>
      <c r="AK114" s="52">
        <v>103.90062528151658</v>
      </c>
      <c r="AL114" s="52">
        <v>0.78389658437170573</v>
      </c>
      <c r="AM114" s="52">
        <v>5.1451427470291815</v>
      </c>
      <c r="AN114" s="52">
        <v>23.730450055291577</v>
      </c>
      <c r="AO114" s="52">
        <v>17.801410722756579</v>
      </c>
      <c r="AP114" s="46" t="s">
        <v>1933</v>
      </c>
      <c r="AQ114" s="46" t="s">
        <v>1933</v>
      </c>
      <c r="AR114" s="46" t="s">
        <v>1933</v>
      </c>
      <c r="AS114" s="46" t="s">
        <v>1933</v>
      </c>
      <c r="AT114" s="46" t="s">
        <v>1933</v>
      </c>
      <c r="AU114" s="46" t="s">
        <v>1933</v>
      </c>
      <c r="AV114" s="46" t="s">
        <v>1933</v>
      </c>
      <c r="AW114" s="46" t="s">
        <v>1933</v>
      </c>
      <c r="AX114" s="52">
        <v>62.795133043208253</v>
      </c>
      <c r="AY114" s="52">
        <v>0.72512124106408982</v>
      </c>
      <c r="AZ114" s="52">
        <v>3.2355776314652758</v>
      </c>
      <c r="BA114" s="52">
        <v>5.029964982682178</v>
      </c>
      <c r="BB114" s="52">
        <v>12.627134348355955</v>
      </c>
      <c r="BC114" s="52">
        <v>2.5493931746140364</v>
      </c>
      <c r="BD114" s="52">
        <v>9.7907422924294103</v>
      </c>
      <c r="BE114" s="52">
        <v>6.464822996753238</v>
      </c>
      <c r="BF114" s="52">
        <v>8.6811654132799312</v>
      </c>
      <c r="BG114" s="52">
        <v>9.8891251171007752</v>
      </c>
      <c r="BH114" s="52">
        <v>3.8019794563372291</v>
      </c>
      <c r="BI114" s="52">
        <v>17.37504218236333</v>
      </c>
      <c r="BJ114" s="52">
        <v>3.1245719305588864</v>
      </c>
      <c r="BK114" s="52">
        <v>4.02046223858469</v>
      </c>
      <c r="BL114" s="52">
        <v>10.230008012750336</v>
      </c>
      <c r="BM114" s="52">
        <v>2.8244748851615324</v>
      </c>
      <c r="BN114" s="52">
        <v>18.903341288317836</v>
      </c>
      <c r="BP114" s="52">
        <v>1.3842383594169552</v>
      </c>
      <c r="BQ114" s="52">
        <v>0.9658494538837864</v>
      </c>
      <c r="BR114" s="52">
        <v>0.41838890550688151</v>
      </c>
      <c r="BS114" s="52">
        <v>1.4256384385479313</v>
      </c>
      <c r="BT114" s="52">
        <v>1.0494310699042775</v>
      </c>
      <c r="BU114" s="52">
        <v>0.37620736862863263</v>
      </c>
      <c r="BV114" s="52">
        <v>7.977652739132604</v>
      </c>
      <c r="BW114" s="52">
        <v>1644.0527265071869</v>
      </c>
    </row>
    <row r="115" spans="1:75">
      <c r="A115" s="49">
        <v>32202</v>
      </c>
      <c r="B115" s="50">
        <v>58.143313477153022</v>
      </c>
      <c r="C115" s="51">
        <v>116.20388824556922</v>
      </c>
      <c r="D115" s="50">
        <v>57.162521449399406</v>
      </c>
      <c r="E115" s="52">
        <v>8715.8588111811678</v>
      </c>
      <c r="F115" s="52">
        <v>106.77208783628484</v>
      </c>
      <c r="G115" s="52">
        <v>230.5111925301367</v>
      </c>
      <c r="H115" s="52">
        <v>633.48633014873189</v>
      </c>
      <c r="I115" s="52">
        <v>1077.3281863510351</v>
      </c>
      <c r="J115" s="52">
        <v>116.15090224965664</v>
      </c>
      <c r="K115" s="52">
        <v>159.31069052628851</v>
      </c>
      <c r="L115" s="52">
        <v>353.23708048002021</v>
      </c>
      <c r="M115" s="52">
        <v>53.688985444513023</v>
      </c>
      <c r="N115" s="52">
        <v>231.6209846657203</v>
      </c>
      <c r="O115" s="52">
        <v>64.417430957892435</v>
      </c>
      <c r="P115" s="52">
        <v>198.55533241682107</v>
      </c>
      <c r="Q115" s="52">
        <v>178.69775454639779</v>
      </c>
      <c r="R115" s="52">
        <v>62.34142014898103</v>
      </c>
      <c r="S115" s="52">
        <v>265.59802486705752</v>
      </c>
      <c r="T115" s="52">
        <v>214.87804473082309</v>
      </c>
      <c r="U115" s="52">
        <v>388.19088135120171</v>
      </c>
      <c r="V115" s="52">
        <v>443.86532842656919</v>
      </c>
      <c r="W115" s="52">
        <v>247.48137160599362</v>
      </c>
      <c r="X115" s="52">
        <v>743.84478226959186</v>
      </c>
      <c r="Y115" s="52">
        <v>1608.0904628866963</v>
      </c>
      <c r="Z115" s="52">
        <v>366.6807167400317</v>
      </c>
      <c r="AA115" s="52">
        <v>896.1290829953706</v>
      </c>
      <c r="AB115" s="52">
        <v>281.16389709759244</v>
      </c>
      <c r="AC115" s="52">
        <v>46528.770277549484</v>
      </c>
      <c r="AD115" s="52">
        <v>27770.852034035426</v>
      </c>
      <c r="AE115" s="52">
        <v>32965.953420754136</v>
      </c>
      <c r="AF115" s="52">
        <v>4160.7058068431661</v>
      </c>
      <c r="AG115" s="52">
        <v>7279.699116994595</v>
      </c>
      <c r="AH115" s="52">
        <v>6402.6509923934937</v>
      </c>
      <c r="AI115" s="52">
        <v>26218.721956318823</v>
      </c>
      <c r="AJ115" s="52">
        <v>29809.567122656725</v>
      </c>
      <c r="AK115" s="52">
        <v>104.13660270977637</v>
      </c>
      <c r="AL115" s="52">
        <v>0.7823010998304355</v>
      </c>
      <c r="AM115" s="52">
        <v>5.1435612062441889</v>
      </c>
      <c r="AN115" s="52">
        <v>23.739513270556927</v>
      </c>
      <c r="AO115" s="52">
        <v>17.813650964149112</v>
      </c>
      <c r="AP115" s="46" t="s">
        <v>1933</v>
      </c>
      <c r="AQ115" s="46" t="s">
        <v>1933</v>
      </c>
      <c r="AR115" s="46" t="s">
        <v>1933</v>
      </c>
      <c r="AS115" s="46" t="s">
        <v>1933</v>
      </c>
      <c r="AT115" s="46" t="s">
        <v>1933</v>
      </c>
      <c r="AU115" s="46" t="s">
        <v>1933</v>
      </c>
      <c r="AV115" s="46" t="s">
        <v>1933</v>
      </c>
      <c r="AW115" s="46" t="s">
        <v>1933</v>
      </c>
      <c r="AX115" s="52">
        <v>62.998874197906716</v>
      </c>
      <c r="AY115" s="52">
        <v>0.72455287336949903</v>
      </c>
      <c r="AZ115" s="52">
        <v>3.2476864098571867</v>
      </c>
      <c r="BA115" s="52">
        <v>5.0400772738141999</v>
      </c>
      <c r="BB115" s="52">
        <v>12.651323547056908</v>
      </c>
      <c r="BC115" s="52">
        <v>2.5552610493554124</v>
      </c>
      <c r="BD115" s="52">
        <v>9.8380482248833463</v>
      </c>
      <c r="BE115" s="52">
        <v>6.4742989434965015</v>
      </c>
      <c r="BF115" s="52">
        <v>8.7120927286430678</v>
      </c>
      <c r="BG115" s="52">
        <v>9.9348035570844235</v>
      </c>
      <c r="BH115" s="52">
        <v>3.8205520409633054</v>
      </c>
      <c r="BI115" s="52">
        <v>17.398215240911291</v>
      </c>
      <c r="BJ115" s="52">
        <v>3.1200642042295557</v>
      </c>
      <c r="BK115" s="52">
        <v>4.0301493890362732</v>
      </c>
      <c r="BL115" s="52">
        <v>10.248001649341514</v>
      </c>
      <c r="BM115" s="52">
        <v>2.8214176840616534</v>
      </c>
      <c r="BN115" s="52">
        <v>18.964363549940352</v>
      </c>
      <c r="BP115" s="52">
        <v>1.3981693947029397</v>
      </c>
      <c r="BQ115" s="52">
        <v>0.97766005657304678</v>
      </c>
      <c r="BR115" s="52">
        <v>0.42050933817016156</v>
      </c>
      <c r="BS115" s="52">
        <v>1.4136710138188611</v>
      </c>
      <c r="BT115" s="52">
        <v>1.056586165609368</v>
      </c>
      <c r="BU115" s="52">
        <v>0.35708484817938557</v>
      </c>
      <c r="BV115" s="52">
        <v>7.9914671201740619</v>
      </c>
      <c r="BW115" s="52">
        <v>1660.3921481398545</v>
      </c>
    </row>
    <row r="116" spans="1:75">
      <c r="A116" s="49">
        <v>32233</v>
      </c>
      <c r="B116" s="50">
        <v>58.303827739290654</v>
      </c>
      <c r="C116" s="51">
        <v>116.60258838089723</v>
      </c>
      <c r="D116" s="50">
        <v>57.347869785472511</v>
      </c>
      <c r="E116" s="52">
        <v>8753.2725676259688</v>
      </c>
      <c r="F116" s="52">
        <v>104.46356461840051</v>
      </c>
      <c r="G116" s="52">
        <v>233.72143813462989</v>
      </c>
      <c r="H116" s="52">
        <v>637.88958182185888</v>
      </c>
      <c r="I116" s="52">
        <v>1084.2651379318727</v>
      </c>
      <c r="J116" s="52">
        <v>117.80052255181926</v>
      </c>
      <c r="K116" s="52">
        <v>160.01184290259957</v>
      </c>
      <c r="L116" s="52">
        <v>353.0748117122078</v>
      </c>
      <c r="M116" s="52">
        <v>53.771564472136241</v>
      </c>
      <c r="N116" s="52">
        <v>232.91916907073238</v>
      </c>
      <c r="O116" s="52">
        <v>65.28785240601357</v>
      </c>
      <c r="P116" s="52">
        <v>199.44157127474224</v>
      </c>
      <c r="Q116" s="52">
        <v>179.30854919216324</v>
      </c>
      <c r="R116" s="52">
        <v>62.52491996172936</v>
      </c>
      <c r="S116" s="52">
        <v>266.30382415387902</v>
      </c>
      <c r="T116" s="52">
        <v>212.99710037413564</v>
      </c>
      <c r="U116" s="52">
        <v>390.82407704175961</v>
      </c>
      <c r="V116" s="52">
        <v>448.720746730965</v>
      </c>
      <c r="W116" s="52">
        <v>247.97892912429185</v>
      </c>
      <c r="X116" s="52">
        <v>744.35960811785151</v>
      </c>
      <c r="Y116" s="52">
        <v>1612.8673094566311</v>
      </c>
      <c r="Z116" s="52">
        <v>369.736039322831</v>
      </c>
      <c r="AA116" s="52">
        <v>898.91096200637764</v>
      </c>
      <c r="AB116" s="52">
        <v>283.45987854104851</v>
      </c>
      <c r="AC116" s="52">
        <v>46715.301339733982</v>
      </c>
      <c r="AD116" s="52">
        <v>27861.512901748381</v>
      </c>
      <c r="AE116" s="52">
        <v>33071.776891877576</v>
      </c>
      <c r="AF116" s="52">
        <v>4182.202201035715</v>
      </c>
      <c r="AG116" s="52">
        <v>7293.7550669024067</v>
      </c>
      <c r="AH116" s="52">
        <v>6426.978004717058</v>
      </c>
      <c r="AI116" s="52">
        <v>26301.789157436739</v>
      </c>
      <c r="AJ116" s="52">
        <v>29848.499168826689</v>
      </c>
      <c r="AK116" s="52">
        <v>104.41777863738037</v>
      </c>
      <c r="AL116" s="52">
        <v>0.78080023622005101</v>
      </c>
      <c r="AM116" s="52">
        <v>5.167730102736142</v>
      </c>
      <c r="AN116" s="52">
        <v>23.790123553526016</v>
      </c>
      <c r="AO116" s="52">
        <v>17.841593213860065</v>
      </c>
      <c r="AP116" s="46" t="s">
        <v>1933</v>
      </c>
      <c r="AQ116" s="46" t="s">
        <v>1933</v>
      </c>
      <c r="AR116" s="46" t="s">
        <v>1933</v>
      </c>
      <c r="AS116" s="46" t="s">
        <v>1933</v>
      </c>
      <c r="AT116" s="46" t="s">
        <v>1933</v>
      </c>
      <c r="AU116" s="46" t="s">
        <v>1933</v>
      </c>
      <c r="AV116" s="46" t="s">
        <v>1933</v>
      </c>
      <c r="AW116" s="46" t="s">
        <v>1933</v>
      </c>
      <c r="AX116" s="52">
        <v>63.200049158891723</v>
      </c>
      <c r="AY116" s="52">
        <v>0.72382929675117225</v>
      </c>
      <c r="AZ116" s="52">
        <v>3.2579759421084504</v>
      </c>
      <c r="BA116" s="52">
        <v>5.0561272451323607</v>
      </c>
      <c r="BB116" s="52">
        <v>12.686794161375973</v>
      </c>
      <c r="BC116" s="52">
        <v>2.5623196071809939</v>
      </c>
      <c r="BD116" s="52">
        <v>9.885212594162553</v>
      </c>
      <c r="BE116" s="52">
        <v>6.4819188517961468</v>
      </c>
      <c r="BF116" s="52">
        <v>8.7319843997097308</v>
      </c>
      <c r="BG116" s="52">
        <v>9.9751876843792768</v>
      </c>
      <c r="BH116" s="52">
        <v>3.8384826128528782</v>
      </c>
      <c r="BI116" s="52">
        <v>17.427605925548463</v>
      </c>
      <c r="BJ116" s="52">
        <v>3.1124325235854955</v>
      </c>
      <c r="BK116" s="52">
        <v>4.0413549996371714</v>
      </c>
      <c r="BL116" s="52">
        <v>10.273818401274301</v>
      </c>
      <c r="BM116" s="52">
        <v>2.8179167486807506</v>
      </c>
      <c r="BN116" s="52">
        <v>19.019426143262535</v>
      </c>
      <c r="BP116" s="52">
        <v>1.4243236045923926</v>
      </c>
      <c r="BQ116" s="52">
        <v>0.98557608459950352</v>
      </c>
      <c r="BR116" s="52">
        <v>0.43874752018300278</v>
      </c>
      <c r="BS116" s="52">
        <v>1.4359381398366344</v>
      </c>
      <c r="BT116" s="52">
        <v>1.064956065545219</v>
      </c>
      <c r="BU116" s="52">
        <v>0.37098207420879797</v>
      </c>
      <c r="BV116" s="52">
        <v>7.9537548147622612</v>
      </c>
      <c r="BW116" s="52">
        <v>1673.4736651697706</v>
      </c>
    </row>
    <row r="117" spans="1:75">
      <c r="A117" s="49">
        <v>32263</v>
      </c>
      <c r="B117" s="50">
        <v>58.487325744455056</v>
      </c>
      <c r="C117" s="51">
        <v>117.07321642152965</v>
      </c>
      <c r="D117" s="50">
        <v>57.564355420197053</v>
      </c>
      <c r="E117" s="52">
        <v>8805.0397623697918</v>
      </c>
      <c r="F117" s="52">
        <v>101.38958077474187</v>
      </c>
      <c r="G117" s="52">
        <v>237.74570941130321</v>
      </c>
      <c r="H117" s="52">
        <v>645.65219966471193</v>
      </c>
      <c r="I117" s="52">
        <v>1091.1213198651869</v>
      </c>
      <c r="J117" s="52">
        <v>119.33990111436579</v>
      </c>
      <c r="K117" s="52">
        <v>160.54987296300629</v>
      </c>
      <c r="L117" s="52">
        <v>352.46128364639975</v>
      </c>
      <c r="M117" s="52">
        <v>53.793021789239717</v>
      </c>
      <c r="N117" s="52">
        <v>233.94298833080103</v>
      </c>
      <c r="O117" s="52">
        <v>66.09432711377012</v>
      </c>
      <c r="P117" s="52">
        <v>200.11521682237895</v>
      </c>
      <c r="Q117" s="52">
        <v>179.7140205017912</v>
      </c>
      <c r="R117" s="52">
        <v>62.750455847382547</v>
      </c>
      <c r="S117" s="52">
        <v>267.48256335910412</v>
      </c>
      <c r="T117" s="52">
        <v>211.56073423045066</v>
      </c>
      <c r="U117" s="52">
        <v>394.74341586617135</v>
      </c>
      <c r="V117" s="52">
        <v>454.99779598663253</v>
      </c>
      <c r="W117" s="52">
        <v>249.07367498185485</v>
      </c>
      <c r="X117" s="52">
        <v>746.9110725638767</v>
      </c>
      <c r="Y117" s="52">
        <v>1621.2221814195316</v>
      </c>
      <c r="Z117" s="52">
        <v>373.16814005312818</v>
      </c>
      <c r="AA117" s="52">
        <v>904.17216308377681</v>
      </c>
      <c r="AB117" s="52">
        <v>286.42307407055051</v>
      </c>
      <c r="AC117" s="52">
        <v>46921.854415829977</v>
      </c>
      <c r="AD117" s="52">
        <v>27953.029404465356</v>
      </c>
      <c r="AE117" s="52">
        <v>33180.468264277777</v>
      </c>
      <c r="AF117" s="52">
        <v>4205.7567457755404</v>
      </c>
      <c r="AG117" s="52">
        <v>7307.3387115637461</v>
      </c>
      <c r="AH117" s="52">
        <v>6446.0655918439234</v>
      </c>
      <c r="AI117" s="52">
        <v>26361.540351422627</v>
      </c>
      <c r="AJ117" s="52">
        <v>29883.832548141479</v>
      </c>
      <c r="AK117" s="52">
        <v>104.72711789111297</v>
      </c>
      <c r="AL117" s="52">
        <v>0.77911195548173662</v>
      </c>
      <c r="AM117" s="52">
        <v>5.2075593459109468</v>
      </c>
      <c r="AN117" s="52">
        <v>23.86277533148726</v>
      </c>
      <c r="AO117" s="52">
        <v>17.876104030758142</v>
      </c>
      <c r="AP117" s="46" t="s">
        <v>1933</v>
      </c>
      <c r="AQ117" s="46" t="s">
        <v>1933</v>
      </c>
      <c r="AR117" s="46" t="s">
        <v>1933</v>
      </c>
      <c r="AS117" s="46" t="s">
        <v>1933</v>
      </c>
      <c r="AT117" s="46" t="s">
        <v>1933</v>
      </c>
      <c r="AU117" s="46" t="s">
        <v>1933</v>
      </c>
      <c r="AV117" s="46" t="s">
        <v>1933</v>
      </c>
      <c r="AW117" s="46" t="s">
        <v>1933</v>
      </c>
      <c r="AX117" s="52">
        <v>63.404697737268485</v>
      </c>
      <c r="AY117" s="52">
        <v>0.72310120275590939</v>
      </c>
      <c r="AZ117" s="52">
        <v>3.2669355146852466</v>
      </c>
      <c r="BA117" s="52">
        <v>5.0763746436374886</v>
      </c>
      <c r="BB117" s="52">
        <v>12.732391671681155</v>
      </c>
      <c r="BC117" s="52">
        <v>2.5697393868428966</v>
      </c>
      <c r="BD117" s="52">
        <v>9.9381636707112193</v>
      </c>
      <c r="BE117" s="52">
        <v>6.4879692389474561</v>
      </c>
      <c r="BF117" s="52">
        <v>8.7401945753876742</v>
      </c>
      <c r="BG117" s="52">
        <v>10.013065758906304</v>
      </c>
      <c r="BH117" s="52">
        <v>3.8565111667111824</v>
      </c>
      <c r="BI117" s="52">
        <v>17.459644821099936</v>
      </c>
      <c r="BJ117" s="52">
        <v>3.1044765802876402</v>
      </c>
      <c r="BK117" s="52">
        <v>4.0536451359648105</v>
      </c>
      <c r="BL117" s="52">
        <v>10.301523103704676</v>
      </c>
      <c r="BM117" s="52">
        <v>2.8142894442714654</v>
      </c>
      <c r="BN117" s="52">
        <v>19.070774384619046</v>
      </c>
      <c r="BP117" s="52">
        <v>1.4504046177801986</v>
      </c>
      <c r="BQ117" s="52">
        <v>0.9879887129822843</v>
      </c>
      <c r="BR117" s="52">
        <v>0.46241590486218531</v>
      </c>
      <c r="BS117" s="52">
        <v>1.4739926612935961</v>
      </c>
      <c r="BT117" s="52">
        <v>1.0701154029152045</v>
      </c>
      <c r="BU117" s="52">
        <v>0.40387725839391353</v>
      </c>
      <c r="BV117" s="52">
        <v>7.8794890871271495</v>
      </c>
      <c r="BW117" s="52">
        <v>1682.6650672045846</v>
      </c>
    </row>
    <row r="118" spans="1:75">
      <c r="A118" s="49">
        <v>32294</v>
      </c>
      <c r="B118" s="50">
        <v>58.702222024180713</v>
      </c>
      <c r="C118" s="51">
        <v>117.5691188205364</v>
      </c>
      <c r="D118" s="50">
        <v>57.801382867859736</v>
      </c>
      <c r="E118" s="52">
        <v>8847.5403459302834</v>
      </c>
      <c r="F118" s="52">
        <v>98.605282109688901</v>
      </c>
      <c r="G118" s="52">
        <v>240.96887545518936</v>
      </c>
      <c r="H118" s="52">
        <v>652.22508369951004</v>
      </c>
      <c r="I118" s="52">
        <v>1096.0657674790991</v>
      </c>
      <c r="J118" s="52">
        <v>120.76914474381614</v>
      </c>
      <c r="K118" s="52">
        <v>161.08307704760603</v>
      </c>
      <c r="L118" s="52">
        <v>352.05497810001214</v>
      </c>
      <c r="M118" s="52">
        <v>53.848495033603434</v>
      </c>
      <c r="N118" s="52">
        <v>234.75523105184848</v>
      </c>
      <c r="O118" s="52">
        <v>66.809441434760245</v>
      </c>
      <c r="P118" s="52">
        <v>200.74382833962989</v>
      </c>
      <c r="Q118" s="52">
        <v>180.08520576246684</v>
      </c>
      <c r="R118" s="52">
        <v>62.931904775481073</v>
      </c>
      <c r="S118" s="52">
        <v>268.39647074392246</v>
      </c>
      <c r="T118" s="52">
        <v>210.40078453381636</v>
      </c>
      <c r="U118" s="52">
        <v>398.42924447519886</v>
      </c>
      <c r="V118" s="52">
        <v>460.68358544296314</v>
      </c>
      <c r="W118" s="52">
        <v>249.9935024296264</v>
      </c>
      <c r="X118" s="52">
        <v>749.98459406455436</v>
      </c>
      <c r="Y118" s="52">
        <v>1628.0939821599711</v>
      </c>
      <c r="Z118" s="52">
        <v>375.40410636792018</v>
      </c>
      <c r="AA118" s="52">
        <v>909.38733115347645</v>
      </c>
      <c r="AB118" s="52">
        <v>289.07073784138885</v>
      </c>
      <c r="AC118" s="52">
        <v>47168.248927085631</v>
      </c>
      <c r="AD118" s="52">
        <v>28050.388089822183</v>
      </c>
      <c r="AE118" s="52">
        <v>33294.378634965229</v>
      </c>
      <c r="AF118" s="52">
        <v>4233.2607089780995</v>
      </c>
      <c r="AG118" s="52">
        <v>7324.9364614794331</v>
      </c>
      <c r="AH118" s="52">
        <v>6464.7295462931352</v>
      </c>
      <c r="AI118" s="52">
        <v>26417.494813519141</v>
      </c>
      <c r="AJ118" s="52">
        <v>29933.288873887832</v>
      </c>
      <c r="AK118" s="52">
        <v>105.02040944837275</v>
      </c>
      <c r="AL118" s="52">
        <v>0.77668444477134357</v>
      </c>
      <c r="AM118" s="52">
        <v>5.2441768413409591</v>
      </c>
      <c r="AN118" s="52">
        <v>23.921365989312047</v>
      </c>
      <c r="AO118" s="52">
        <v>17.900504704144211</v>
      </c>
      <c r="AP118" s="46" t="s">
        <v>1933</v>
      </c>
      <c r="AQ118" s="46" t="s">
        <v>1933</v>
      </c>
      <c r="AR118" s="46" t="s">
        <v>1933</v>
      </c>
      <c r="AS118" s="46" t="s">
        <v>1933</v>
      </c>
      <c r="AT118" s="46" t="s">
        <v>1933</v>
      </c>
      <c r="AU118" s="46" t="s">
        <v>1933</v>
      </c>
      <c r="AV118" s="46" t="s">
        <v>1933</v>
      </c>
      <c r="AW118" s="46" t="s">
        <v>1933</v>
      </c>
      <c r="AX118" s="52">
        <v>63.613234318687674</v>
      </c>
      <c r="AY118" s="52">
        <v>0.72259104533323781</v>
      </c>
      <c r="AZ118" s="52">
        <v>3.2750717116837369</v>
      </c>
      <c r="BA118" s="52">
        <v>5.096957710878586</v>
      </c>
      <c r="BB118" s="52">
        <v>12.782977784983814</v>
      </c>
      <c r="BC118" s="52">
        <v>2.575945573964066</v>
      </c>
      <c r="BD118" s="52">
        <v>10.004414366137597</v>
      </c>
      <c r="BE118" s="52">
        <v>6.4928536139439883</v>
      </c>
      <c r="BF118" s="52">
        <v>8.735044514760375</v>
      </c>
      <c r="BG118" s="52">
        <v>10.051815184599329</v>
      </c>
      <c r="BH118" s="52">
        <v>3.8752441498649968</v>
      </c>
      <c r="BI118" s="52">
        <v>17.485809140358</v>
      </c>
      <c r="BJ118" s="52">
        <v>3.0999916718273814</v>
      </c>
      <c r="BK118" s="52">
        <v>4.0657061255301565</v>
      </c>
      <c r="BL118" s="52">
        <v>10.320111344313069</v>
      </c>
      <c r="BM118" s="52">
        <v>2.8112056616355585</v>
      </c>
      <c r="BN118" s="52">
        <v>19.120614372521466</v>
      </c>
      <c r="BP118" s="52">
        <v>1.4603135860525072</v>
      </c>
      <c r="BQ118" s="52">
        <v>0.98439955986255123</v>
      </c>
      <c r="BR118" s="52">
        <v>0.47591402624253065</v>
      </c>
      <c r="BS118" s="52">
        <v>1.5001867005841867</v>
      </c>
      <c r="BT118" s="52">
        <v>1.0683228805766352</v>
      </c>
      <c r="BU118" s="52">
        <v>0.43186381994746625</v>
      </c>
      <c r="BV118" s="52">
        <v>7.7978472988677003</v>
      </c>
      <c r="BW118" s="52">
        <v>1687.9122086974883</v>
      </c>
    </row>
    <row r="119" spans="1:75">
      <c r="A119" s="49">
        <v>32324</v>
      </c>
      <c r="B119" s="50">
        <v>58.949811497454839</v>
      </c>
      <c r="C119" s="51">
        <v>118.05758302023945</v>
      </c>
      <c r="D119" s="50">
        <v>58.049382283103959</v>
      </c>
      <c r="E119" s="52">
        <v>8866.0795800526939</v>
      </c>
      <c r="F119" s="52">
        <v>96.897794234349078</v>
      </c>
      <c r="G119" s="52">
        <v>242.26434600986539</v>
      </c>
      <c r="H119" s="52">
        <v>654.49742637525003</v>
      </c>
      <c r="I119" s="52">
        <v>1098.0334229944895</v>
      </c>
      <c r="J119" s="52">
        <v>122.08378309245066</v>
      </c>
      <c r="K119" s="52">
        <v>161.71089059971274</v>
      </c>
      <c r="L119" s="52">
        <v>352.29648725955434</v>
      </c>
      <c r="M119" s="52">
        <v>54.002535442472436</v>
      </c>
      <c r="N119" s="52">
        <v>235.36837528451966</v>
      </c>
      <c r="O119" s="52">
        <v>67.407834011867337</v>
      </c>
      <c r="P119" s="52">
        <v>201.42713431433464</v>
      </c>
      <c r="Q119" s="52">
        <v>180.52491307064579</v>
      </c>
      <c r="R119" s="52">
        <v>63.017081434528031</v>
      </c>
      <c r="S119" s="52">
        <v>268.61571288909761</v>
      </c>
      <c r="T119" s="52">
        <v>209.44094039152066</v>
      </c>
      <c r="U119" s="52">
        <v>400.89336856560163</v>
      </c>
      <c r="V119" s="52">
        <v>464.38843077694378</v>
      </c>
      <c r="W119" s="52">
        <v>250.29980778222281</v>
      </c>
      <c r="X119" s="52">
        <v>752.44679820227122</v>
      </c>
      <c r="Y119" s="52">
        <v>1630.2534536672135</v>
      </c>
      <c r="Z119" s="52">
        <v>375.59929915529989</v>
      </c>
      <c r="AA119" s="52">
        <v>912.97605958705151</v>
      </c>
      <c r="AB119" s="52">
        <v>290.7779812193786</v>
      </c>
      <c r="AC119" s="52">
        <v>47462.808513387041</v>
      </c>
      <c r="AD119" s="52">
        <v>28158.568540685377</v>
      </c>
      <c r="AE119" s="52">
        <v>33416.576422140999</v>
      </c>
      <c r="AF119" s="52">
        <v>4265.4550881862642</v>
      </c>
      <c r="AG119" s="52">
        <v>7348.9819706916805</v>
      </c>
      <c r="AH119" s="52">
        <v>6486.5192103226982</v>
      </c>
      <c r="AI119" s="52">
        <v>26484.081675338744</v>
      </c>
      <c r="AJ119" s="52">
        <v>30006.387740707396</v>
      </c>
      <c r="AK119" s="52">
        <v>105.27201456824939</v>
      </c>
      <c r="AL119" s="52">
        <v>0.77319189604992666</v>
      </c>
      <c r="AM119" s="52">
        <v>5.2640801408017674</v>
      </c>
      <c r="AN119" s="52">
        <v>23.942446477959553</v>
      </c>
      <c r="AO119" s="52">
        <v>17.905174441759787</v>
      </c>
      <c r="AP119" s="46" t="s">
        <v>1933</v>
      </c>
      <c r="AQ119" s="46" t="s">
        <v>1933</v>
      </c>
      <c r="AR119" s="46" t="s">
        <v>1933</v>
      </c>
      <c r="AS119" s="46" t="s">
        <v>1933</v>
      </c>
      <c r="AT119" s="46" t="s">
        <v>1933</v>
      </c>
      <c r="AU119" s="46" t="s">
        <v>1933</v>
      </c>
      <c r="AV119" s="46" t="s">
        <v>1933</v>
      </c>
      <c r="AW119" s="46" t="s">
        <v>1933</v>
      </c>
      <c r="AX119" s="52">
        <v>63.827126799834268</v>
      </c>
      <c r="AY119" s="52">
        <v>0.72241138373453095</v>
      </c>
      <c r="AZ119" s="52">
        <v>3.2831926054634097</v>
      </c>
      <c r="BA119" s="52">
        <v>5.1149390553124245</v>
      </c>
      <c r="BB119" s="52">
        <v>12.833024617222447</v>
      </c>
      <c r="BC119" s="52">
        <v>2.5802946311732131</v>
      </c>
      <c r="BD119" s="52">
        <v>10.086597039550544</v>
      </c>
      <c r="BE119" s="52">
        <v>6.4971709155555191</v>
      </c>
      <c r="BF119" s="52">
        <v>8.7196483152608071</v>
      </c>
      <c r="BG119" s="52">
        <v>10.094158550243204</v>
      </c>
      <c r="BH119" s="52">
        <v>3.8952587672819692</v>
      </c>
      <c r="BI119" s="52">
        <v>17.502441289958856</v>
      </c>
      <c r="BJ119" s="52">
        <v>3.1015986920567231</v>
      </c>
      <c r="BK119" s="52">
        <v>4.0766363120994358</v>
      </c>
      <c r="BL119" s="52">
        <v>10.324206285023442</v>
      </c>
      <c r="BM119" s="52">
        <v>2.8091591409147818</v>
      </c>
      <c r="BN119" s="52">
        <v>19.171624097055368</v>
      </c>
      <c r="BP119" s="52">
        <v>1.447026898774008</v>
      </c>
      <c r="BQ119" s="52">
        <v>0.97656507516900704</v>
      </c>
      <c r="BR119" s="52">
        <v>0.47046182362052302</v>
      </c>
      <c r="BS119" s="52">
        <v>1.497503303581228</v>
      </c>
      <c r="BT119" s="52">
        <v>1.0594842871651053</v>
      </c>
      <c r="BU119" s="52">
        <v>0.43801901644716662</v>
      </c>
      <c r="BV119" s="52">
        <v>7.7301707467685139</v>
      </c>
      <c r="BW119" s="52">
        <v>1690.43573174874</v>
      </c>
    </row>
    <row r="120" spans="1:75">
      <c r="A120" s="49">
        <v>32355</v>
      </c>
      <c r="B120" s="50">
        <v>59.204448284040538</v>
      </c>
      <c r="C120" s="51">
        <v>118.53385990800997</v>
      </c>
      <c r="D120" s="50">
        <v>58.295399211226929</v>
      </c>
      <c r="E120" s="52">
        <v>8871.7794117466092</v>
      </c>
      <c r="F120" s="52">
        <v>96.324892048769058</v>
      </c>
      <c r="G120" s="52">
        <v>241.83825381526785</v>
      </c>
      <c r="H120" s="52">
        <v>653.68173820861887</v>
      </c>
      <c r="I120" s="52">
        <v>1097.8227494696696</v>
      </c>
      <c r="J120" s="52">
        <v>123.16406254515412</v>
      </c>
      <c r="K120" s="52">
        <v>162.3039906116563</v>
      </c>
      <c r="L120" s="52">
        <v>352.94917597303225</v>
      </c>
      <c r="M120" s="52">
        <v>54.219615957677185</v>
      </c>
      <c r="N120" s="52">
        <v>235.53947399302777</v>
      </c>
      <c r="O120" s="52">
        <v>67.814371783917224</v>
      </c>
      <c r="P120" s="52">
        <v>201.99277429590603</v>
      </c>
      <c r="Q120" s="52">
        <v>180.8782170138532</v>
      </c>
      <c r="R120" s="52">
        <v>63.048759064366742</v>
      </c>
      <c r="S120" s="52">
        <v>268.63475815086593</v>
      </c>
      <c r="T120" s="52">
        <v>209.03366850866306</v>
      </c>
      <c r="U120" s="52">
        <v>402.71072074542604</v>
      </c>
      <c r="V120" s="52">
        <v>466.43449970046356</v>
      </c>
      <c r="W120" s="52">
        <v>250.58182938174616</v>
      </c>
      <c r="X120" s="52">
        <v>754.46693368436343</v>
      </c>
      <c r="Y120" s="52">
        <v>1629.9909278526902</v>
      </c>
      <c r="Z120" s="52">
        <v>374.94075935634396</v>
      </c>
      <c r="AA120" s="52">
        <v>916.27366874126653</v>
      </c>
      <c r="AB120" s="52">
        <v>291.92203899436902</v>
      </c>
      <c r="AC120" s="52">
        <v>47772.611039930773</v>
      </c>
      <c r="AD120" s="52">
        <v>28278.236298897573</v>
      </c>
      <c r="AE120" s="52">
        <v>33547.323436577477</v>
      </c>
      <c r="AF120" s="52">
        <v>4298.8037373019806</v>
      </c>
      <c r="AG120" s="52">
        <v>7375.1082516331826</v>
      </c>
      <c r="AH120" s="52">
        <v>6509.4516419287647</v>
      </c>
      <c r="AI120" s="52">
        <v>26553.984198108796</v>
      </c>
      <c r="AJ120" s="52">
        <v>30086.144809907484</v>
      </c>
      <c r="AK120" s="52">
        <v>105.4994967168858</v>
      </c>
      <c r="AL120" s="52">
        <v>0.76902842037605057</v>
      </c>
      <c r="AM120" s="52">
        <v>5.2697562517057506</v>
      </c>
      <c r="AN120" s="52">
        <v>23.939313076196179</v>
      </c>
      <c r="AO120" s="52">
        <v>17.900528404381006</v>
      </c>
      <c r="AP120" s="46" t="s">
        <v>1933</v>
      </c>
      <c r="AQ120" s="46" t="s">
        <v>1933</v>
      </c>
      <c r="AR120" s="46" t="s">
        <v>1933</v>
      </c>
      <c r="AS120" s="46" t="s">
        <v>1933</v>
      </c>
      <c r="AT120" s="46" t="s">
        <v>1933</v>
      </c>
      <c r="AU120" s="46" t="s">
        <v>1933</v>
      </c>
      <c r="AV120" s="46" t="s">
        <v>1933</v>
      </c>
      <c r="AW120" s="46" t="s">
        <v>1933</v>
      </c>
      <c r="AX120" s="52">
        <v>64.041015851671901</v>
      </c>
      <c r="AY120" s="52">
        <v>0.72238887243926708</v>
      </c>
      <c r="AZ120" s="52">
        <v>3.2923681147261843</v>
      </c>
      <c r="BA120" s="52">
        <v>5.1296534125858377</v>
      </c>
      <c r="BB120" s="52">
        <v>12.874858490942467</v>
      </c>
      <c r="BC120" s="52">
        <v>2.5845883699254162</v>
      </c>
      <c r="BD120" s="52">
        <v>10.170999718289222</v>
      </c>
      <c r="BE120" s="52">
        <v>6.5015536266221332</v>
      </c>
      <c r="BF120" s="52">
        <v>8.709355421724819</v>
      </c>
      <c r="BG120" s="52">
        <v>10.138585880669135</v>
      </c>
      <c r="BH120" s="52">
        <v>3.9161513553248839</v>
      </c>
      <c r="BI120" s="52">
        <v>17.519167788266653</v>
      </c>
      <c r="BJ120" s="52">
        <v>3.1089379576170035</v>
      </c>
      <c r="BK120" s="52">
        <v>4.0862650583226392</v>
      </c>
      <c r="BL120" s="52">
        <v>10.323964772235241</v>
      </c>
      <c r="BM120" s="52">
        <v>2.8083142110193244</v>
      </c>
      <c r="BN120" s="52">
        <v>19.224727877222318</v>
      </c>
      <c r="BP120" s="52">
        <v>1.4289926176049537</v>
      </c>
      <c r="BQ120" s="52">
        <v>0.97204007319505181</v>
      </c>
      <c r="BR120" s="52">
        <v>0.45695254439488053</v>
      </c>
      <c r="BS120" s="52">
        <v>1.4805985447019339</v>
      </c>
      <c r="BT120" s="52">
        <v>1.0536153900376972</v>
      </c>
      <c r="BU120" s="52">
        <v>0.42698315472432202</v>
      </c>
      <c r="BV120" s="52">
        <v>7.6729854539247047</v>
      </c>
      <c r="BW120" s="52">
        <v>1694.1985138654709</v>
      </c>
    </row>
    <row r="121" spans="1:75">
      <c r="A121" s="49">
        <v>32386</v>
      </c>
      <c r="B121" s="50">
        <v>59.434677769760448</v>
      </c>
      <c r="C121" s="51">
        <v>119.01017399219376</v>
      </c>
      <c r="D121" s="50">
        <v>58.528899625965181</v>
      </c>
      <c r="E121" s="52">
        <v>8884.9552129622425</v>
      </c>
      <c r="F121" s="52">
        <v>96.68896122676351</v>
      </c>
      <c r="G121" s="52">
        <v>240.34974634537713</v>
      </c>
      <c r="H121" s="52">
        <v>652.47988419907711</v>
      </c>
      <c r="I121" s="52">
        <v>1096.8909242962141</v>
      </c>
      <c r="J121" s="52">
        <v>123.86585167169031</v>
      </c>
      <c r="K121" s="52">
        <v>162.66169171877235</v>
      </c>
      <c r="L121" s="52">
        <v>353.55053645083979</v>
      </c>
      <c r="M121" s="52">
        <v>54.432781073460056</v>
      </c>
      <c r="N121" s="52">
        <v>234.93573431814872</v>
      </c>
      <c r="O121" s="52">
        <v>67.941896475821494</v>
      </c>
      <c r="P121" s="52">
        <v>202.18082522827712</v>
      </c>
      <c r="Q121" s="52">
        <v>180.90447401449146</v>
      </c>
      <c r="R121" s="52">
        <v>63.103798233693645</v>
      </c>
      <c r="S121" s="52">
        <v>269.27627152811374</v>
      </c>
      <c r="T121" s="52">
        <v>209.67939577251673</v>
      </c>
      <c r="U121" s="52">
        <v>405.03317108843476</v>
      </c>
      <c r="V121" s="52">
        <v>467.76850700008515</v>
      </c>
      <c r="W121" s="52">
        <v>251.79852114083064</v>
      </c>
      <c r="X121" s="52">
        <v>756.69044155366123</v>
      </c>
      <c r="Y121" s="52">
        <v>1631.5324597548574</v>
      </c>
      <c r="Z121" s="52">
        <v>375.33200431452883</v>
      </c>
      <c r="AA121" s="52">
        <v>921.69514893992778</v>
      </c>
      <c r="AB121" s="52">
        <v>293.24999323787711</v>
      </c>
      <c r="AC121" s="52">
        <v>48054.865865030595</v>
      </c>
      <c r="AD121" s="52">
        <v>28410.587426963353</v>
      </c>
      <c r="AE121" s="52">
        <v>33688.067908452402</v>
      </c>
      <c r="AF121" s="52">
        <v>4328.7637299260787</v>
      </c>
      <c r="AG121" s="52">
        <v>7396.9539683557323</v>
      </c>
      <c r="AH121" s="52">
        <v>6530.0024500354648</v>
      </c>
      <c r="AI121" s="52">
        <v>26613.520803020845</v>
      </c>
      <c r="AJ121" s="52">
        <v>30147.455077878891</v>
      </c>
      <c r="AK121" s="52">
        <v>105.73936002929845</v>
      </c>
      <c r="AL121" s="52">
        <v>0.76477838415068555</v>
      </c>
      <c r="AM121" s="52">
        <v>5.2692810991486052</v>
      </c>
      <c r="AN121" s="52">
        <v>23.938092880041129</v>
      </c>
      <c r="AO121" s="52">
        <v>17.904033396783614</v>
      </c>
      <c r="AP121" s="46" t="s">
        <v>1933</v>
      </c>
      <c r="AQ121" s="46" t="s">
        <v>1933</v>
      </c>
      <c r="AR121" s="46" t="s">
        <v>1933</v>
      </c>
      <c r="AS121" s="46" t="s">
        <v>1933</v>
      </c>
      <c r="AT121" s="46" t="s">
        <v>1933</v>
      </c>
      <c r="AU121" s="46" t="s">
        <v>1933</v>
      </c>
      <c r="AV121" s="46" t="s">
        <v>1933</v>
      </c>
      <c r="AW121" s="46" t="s">
        <v>1933</v>
      </c>
      <c r="AX121" s="52">
        <v>64.250586147840707</v>
      </c>
      <c r="AY121" s="52">
        <v>0.72224769738092998</v>
      </c>
      <c r="AZ121" s="52">
        <v>3.3039377862106418</v>
      </c>
      <c r="BA121" s="52">
        <v>5.1414324446250834</v>
      </c>
      <c r="BB121" s="52">
        <v>12.9005323786649</v>
      </c>
      <c r="BC121" s="52">
        <v>2.5915773629601442</v>
      </c>
      <c r="BD121" s="52">
        <v>10.239302625338878</v>
      </c>
      <c r="BE121" s="52">
        <v>6.5067398635869571</v>
      </c>
      <c r="BF121" s="52">
        <v>8.7240028338086226</v>
      </c>
      <c r="BG121" s="52">
        <v>10.182841795211237</v>
      </c>
      <c r="BH121" s="52">
        <v>3.9375127196901536</v>
      </c>
      <c r="BI121" s="52">
        <v>17.550681002317898</v>
      </c>
      <c r="BJ121" s="52">
        <v>3.1207323776362763</v>
      </c>
      <c r="BK121" s="52">
        <v>4.094821863490882</v>
      </c>
      <c r="BL121" s="52">
        <v>10.335126761091693</v>
      </c>
      <c r="BM121" s="52">
        <v>2.8087126409085497</v>
      </c>
      <c r="BN121" s="52">
        <v>19.281159021767728</v>
      </c>
      <c r="BP121" s="52">
        <v>1.4335328045511437</v>
      </c>
      <c r="BQ121" s="52">
        <v>0.98048612771315435</v>
      </c>
      <c r="BR121" s="52">
        <v>0.45304667676288274</v>
      </c>
      <c r="BS121" s="52">
        <v>1.4750337868388141</v>
      </c>
      <c r="BT121" s="52">
        <v>1.0643474454991519</v>
      </c>
      <c r="BU121" s="52">
        <v>0.41068634136782717</v>
      </c>
      <c r="BV121" s="52">
        <v>7.6134360288870671</v>
      </c>
      <c r="BW121" s="52">
        <v>1704.2772169286204</v>
      </c>
    </row>
    <row r="122" spans="1:75">
      <c r="A122" s="49">
        <v>32416</v>
      </c>
      <c r="B122" s="50">
        <v>59.612236411000289</v>
      </c>
      <c r="C122" s="51">
        <v>119.47116496960322</v>
      </c>
      <c r="D122" s="50">
        <v>58.733691201917829</v>
      </c>
      <c r="E122" s="52">
        <v>8918.4415547053013</v>
      </c>
      <c r="F122" s="52">
        <v>97.748371291377893</v>
      </c>
      <c r="G122" s="52">
        <v>238.42932175590346</v>
      </c>
      <c r="H122" s="52">
        <v>652.83310411125422</v>
      </c>
      <c r="I122" s="52">
        <v>1096.4208254429745</v>
      </c>
      <c r="J122" s="52">
        <v>124.10304715647362</v>
      </c>
      <c r="K122" s="52">
        <v>162.66274511571973</v>
      </c>
      <c r="L122" s="52">
        <v>353.78249516220143</v>
      </c>
      <c r="M122" s="52">
        <v>54.590545802175377</v>
      </c>
      <c r="N122" s="52">
        <v>233.44428606157501</v>
      </c>
      <c r="O122" s="52">
        <v>67.756125933894268</v>
      </c>
      <c r="P122" s="52">
        <v>201.853234295547</v>
      </c>
      <c r="Q122" s="52">
        <v>180.47993723216157</v>
      </c>
      <c r="R122" s="52">
        <v>63.231415236989655</v>
      </c>
      <c r="S122" s="52">
        <v>270.98737513069062</v>
      </c>
      <c r="T122" s="52">
        <v>211.59834719852856</v>
      </c>
      <c r="U122" s="52">
        <v>408.53511241146674</v>
      </c>
      <c r="V122" s="52">
        <v>469.07121870046637</v>
      </c>
      <c r="W122" s="52">
        <v>254.4153362814337</v>
      </c>
      <c r="X122" s="52">
        <v>759.40456052608783</v>
      </c>
      <c r="Y122" s="52">
        <v>1637.501388883094</v>
      </c>
      <c r="Z122" s="52">
        <v>377.98324562174577</v>
      </c>
      <c r="AA122" s="52">
        <v>930.42668118290601</v>
      </c>
      <c r="AB122" s="52">
        <v>295.18460715465869</v>
      </c>
      <c r="AC122" s="52">
        <v>48279.716015625003</v>
      </c>
      <c r="AD122" s="52">
        <v>28551.605894281467</v>
      </c>
      <c r="AE122" s="52">
        <v>33833.176358509067</v>
      </c>
      <c r="AF122" s="52">
        <v>4352.1577504793804</v>
      </c>
      <c r="AG122" s="52">
        <v>7411.1379873593651</v>
      </c>
      <c r="AH122" s="52">
        <v>6545.8794382095339</v>
      </c>
      <c r="AI122" s="52">
        <v>26655.04483273824</v>
      </c>
      <c r="AJ122" s="52">
        <v>30178.554763921104</v>
      </c>
      <c r="AK122" s="52">
        <v>106.00655913899342</v>
      </c>
      <c r="AL122" s="52">
        <v>0.761066302015873</v>
      </c>
      <c r="AM122" s="52">
        <v>5.2689502930695502</v>
      </c>
      <c r="AN122" s="52">
        <v>23.956991622472803</v>
      </c>
      <c r="AO122" s="52">
        <v>17.926975027223428</v>
      </c>
      <c r="AP122" s="46" t="s">
        <v>1933</v>
      </c>
      <c r="AQ122" s="46" t="s">
        <v>1933</v>
      </c>
      <c r="AR122" s="46" t="s">
        <v>1933</v>
      </c>
      <c r="AS122" s="46" t="s">
        <v>1933</v>
      </c>
      <c r="AT122" s="46" t="s">
        <v>1933</v>
      </c>
      <c r="AU122" s="46" t="s">
        <v>1933</v>
      </c>
      <c r="AV122" s="46" t="s">
        <v>1933</v>
      </c>
      <c r="AW122" s="46" t="s">
        <v>1933</v>
      </c>
      <c r="AX122" s="52">
        <v>64.445922378202283</v>
      </c>
      <c r="AY122" s="52">
        <v>0.72185332229807198</v>
      </c>
      <c r="AZ122" s="52">
        <v>3.3178216801422726</v>
      </c>
      <c r="BA122" s="52">
        <v>5.1508468364054956</v>
      </c>
      <c r="BB122" s="52">
        <v>12.906007211903731</v>
      </c>
      <c r="BC122" s="52">
        <v>2.6021398538102707</v>
      </c>
      <c r="BD122" s="52">
        <v>10.277265354866783</v>
      </c>
      <c r="BE122" s="52">
        <v>6.5128967268081999</v>
      </c>
      <c r="BF122" s="52">
        <v>8.7749075800180432</v>
      </c>
      <c r="BG122" s="52">
        <v>10.22394695719704</v>
      </c>
      <c r="BH122" s="52">
        <v>3.9580137891510581</v>
      </c>
      <c r="BI122" s="52">
        <v>17.603645138194164</v>
      </c>
      <c r="BJ122" s="52">
        <v>3.1347628757978478</v>
      </c>
      <c r="BK122" s="52">
        <v>4.1021657363463113</v>
      </c>
      <c r="BL122" s="52">
        <v>10.366716526634992</v>
      </c>
      <c r="BM122" s="52">
        <v>2.8102301031052774</v>
      </c>
      <c r="BN122" s="52">
        <v>19.338983537768947</v>
      </c>
      <c r="BP122" s="52">
        <v>1.4733903971190254</v>
      </c>
      <c r="BQ122" s="52">
        <v>1.0051007034567496</v>
      </c>
      <c r="BR122" s="52">
        <v>0.46828969372436402</v>
      </c>
      <c r="BS122" s="52">
        <v>1.4967799243206779</v>
      </c>
      <c r="BT122" s="52">
        <v>1.096860625843207</v>
      </c>
      <c r="BU122" s="52">
        <v>0.39991929850075392</v>
      </c>
      <c r="BV122" s="52">
        <v>7.5471303864382211</v>
      </c>
      <c r="BW122" s="52">
        <v>1722.590944870313</v>
      </c>
    </row>
    <row r="123" spans="1:75">
      <c r="A123" s="49">
        <v>32447</v>
      </c>
      <c r="B123" s="50">
        <v>59.761984004849388</v>
      </c>
      <c r="C123" s="51">
        <v>119.91075540141713</v>
      </c>
      <c r="D123" s="50">
        <v>58.921290754911396</v>
      </c>
      <c r="E123" s="52">
        <v>8965.5948162078857</v>
      </c>
      <c r="F123" s="52">
        <v>99.203831061420416</v>
      </c>
      <c r="G123" s="52">
        <v>236.33886599423545</v>
      </c>
      <c r="H123" s="52">
        <v>654.21099413438674</v>
      </c>
      <c r="I123" s="52">
        <v>1096.6193444821834</v>
      </c>
      <c r="J123" s="52">
        <v>124.09438443385184</v>
      </c>
      <c r="K123" s="52">
        <v>162.48821516677498</v>
      </c>
      <c r="L123" s="52">
        <v>353.86770385975439</v>
      </c>
      <c r="M123" s="52">
        <v>54.727747565495875</v>
      </c>
      <c r="N123" s="52">
        <v>231.48485679281575</v>
      </c>
      <c r="O123" s="52">
        <v>67.402836062449722</v>
      </c>
      <c r="P123" s="52">
        <v>201.26688879055362</v>
      </c>
      <c r="Q123" s="52">
        <v>179.83030108575738</v>
      </c>
      <c r="R123" s="52">
        <v>63.410124628774582</v>
      </c>
      <c r="S123" s="52">
        <v>273.23227270163835</v>
      </c>
      <c r="T123" s="52">
        <v>214.30950936092245</v>
      </c>
      <c r="U123" s="52">
        <v>412.92899265218404</v>
      </c>
      <c r="V123" s="52">
        <v>470.49363371817725</v>
      </c>
      <c r="W123" s="52">
        <v>257.67653176428809</v>
      </c>
      <c r="X123" s="52">
        <v>762.25864471909745</v>
      </c>
      <c r="Y123" s="52">
        <v>1646.0978767309457</v>
      </c>
      <c r="Z123" s="52">
        <v>382.14553653797316</v>
      </c>
      <c r="AA123" s="52">
        <v>941.06952956174655</v>
      </c>
      <c r="AB123" s="52">
        <v>297.44691608518724</v>
      </c>
      <c r="AC123" s="52">
        <v>48509.320101091937</v>
      </c>
      <c r="AD123" s="52">
        <v>28707.266122443059</v>
      </c>
      <c r="AE123" s="52">
        <v>33983.028962519864</v>
      </c>
      <c r="AF123" s="52">
        <v>4375.5524092643491</v>
      </c>
      <c r="AG123" s="52">
        <v>7427.2553957047003</v>
      </c>
      <c r="AH123" s="52">
        <v>6562.3770858087846</v>
      </c>
      <c r="AI123" s="52">
        <v>26700.207157381119</v>
      </c>
      <c r="AJ123" s="52">
        <v>30218.811890386765</v>
      </c>
      <c r="AK123" s="52">
        <v>106.29845975976318</v>
      </c>
      <c r="AL123" s="52">
        <v>0.75782853814833351</v>
      </c>
      <c r="AM123" s="52">
        <v>5.2696999917332565</v>
      </c>
      <c r="AN123" s="52">
        <v>23.99069360223028</v>
      </c>
      <c r="AO123" s="52">
        <v>17.963165072063283</v>
      </c>
      <c r="AP123" s="46" t="s">
        <v>1933</v>
      </c>
      <c r="AQ123" s="46" t="s">
        <v>1933</v>
      </c>
      <c r="AR123" s="46" t="s">
        <v>1933</v>
      </c>
      <c r="AS123" s="46" t="s">
        <v>1933</v>
      </c>
      <c r="AT123" s="46" t="s">
        <v>1933</v>
      </c>
      <c r="AU123" s="46" t="s">
        <v>1933</v>
      </c>
      <c r="AV123" s="46" t="s">
        <v>1933</v>
      </c>
      <c r="AW123" s="46" t="s">
        <v>1933</v>
      </c>
      <c r="AX123" s="52">
        <v>64.640638451121987</v>
      </c>
      <c r="AY123" s="52">
        <v>0.72146051711400017</v>
      </c>
      <c r="AZ123" s="52">
        <v>3.3319689990044759</v>
      </c>
      <c r="BA123" s="52">
        <v>5.1614239768635839</v>
      </c>
      <c r="BB123" s="52">
        <v>12.903607976052069</v>
      </c>
      <c r="BC123" s="52">
        <v>2.6129678271470533</v>
      </c>
      <c r="BD123" s="52">
        <v>10.295575443775423</v>
      </c>
      <c r="BE123" s="52">
        <v>6.5195080247865391</v>
      </c>
      <c r="BF123" s="52">
        <v>8.8512614509992069</v>
      </c>
      <c r="BG123" s="52">
        <v>10.265253440687253</v>
      </c>
      <c r="BH123" s="52">
        <v>3.9776874864924578</v>
      </c>
      <c r="BI123" s="52">
        <v>17.667127706350819</v>
      </c>
      <c r="BJ123" s="52">
        <v>3.1482675869859036</v>
      </c>
      <c r="BK123" s="52">
        <v>4.1086924931301079</v>
      </c>
      <c r="BL123" s="52">
        <v>10.410167626585931</v>
      </c>
      <c r="BM123" s="52">
        <v>2.8123294226614002</v>
      </c>
      <c r="BN123" s="52">
        <v>19.397729292714729</v>
      </c>
      <c r="BP123" s="52">
        <v>1.5192265631931443</v>
      </c>
      <c r="BQ123" s="52">
        <v>1.0316553284384069</v>
      </c>
      <c r="BR123" s="52">
        <v>0.48757123484486536</v>
      </c>
      <c r="BS123" s="52">
        <v>1.5325242433276387</v>
      </c>
      <c r="BT123" s="52">
        <v>1.1334912306478908</v>
      </c>
      <c r="BU123" s="52">
        <v>0.39903301263468399</v>
      </c>
      <c r="BV123" s="52">
        <v>7.4833972991233875</v>
      </c>
      <c r="BW123" s="52">
        <v>1743.7034865387025</v>
      </c>
    </row>
    <row r="124" spans="1:75">
      <c r="A124" s="49">
        <v>32477</v>
      </c>
      <c r="B124" s="50">
        <v>59.918278544101241</v>
      </c>
      <c r="C124" s="51">
        <v>120.31157579123973</v>
      </c>
      <c r="D124" s="50">
        <v>59.104748120997101</v>
      </c>
      <c r="E124" s="52">
        <v>9013.1404970645908</v>
      </c>
      <c r="F124" s="52">
        <v>100.72957837133823</v>
      </c>
      <c r="G124" s="52">
        <v>234.26430475803161</v>
      </c>
      <c r="H124" s="52">
        <v>655.3321512785119</v>
      </c>
      <c r="I124" s="52">
        <v>1097.3961517487032</v>
      </c>
      <c r="J124" s="52">
        <v>124.13141021580668</v>
      </c>
      <c r="K124" s="52">
        <v>162.40203329576178</v>
      </c>
      <c r="L124" s="52">
        <v>354.17890434986134</v>
      </c>
      <c r="M124" s="52">
        <v>54.899519507565614</v>
      </c>
      <c r="N124" s="52">
        <v>229.66071521212967</v>
      </c>
      <c r="O124" s="52">
        <v>67.079548473532</v>
      </c>
      <c r="P124" s="52">
        <v>200.79541079459401</v>
      </c>
      <c r="Q124" s="52">
        <v>179.28889300862016</v>
      </c>
      <c r="R124" s="52">
        <v>63.594015729116897</v>
      </c>
      <c r="S124" s="52">
        <v>275.14849079130215</v>
      </c>
      <c r="T124" s="52">
        <v>217.090822969703</v>
      </c>
      <c r="U124" s="52">
        <v>417.54361410156321</v>
      </c>
      <c r="V124" s="52">
        <v>471.97031573664282</v>
      </c>
      <c r="W124" s="52">
        <v>260.41108999932186</v>
      </c>
      <c r="X124" s="52">
        <v>764.63671694751827</v>
      </c>
      <c r="Y124" s="52">
        <v>1654.0755670510232</v>
      </c>
      <c r="Z124" s="52">
        <v>386.43154593216218</v>
      </c>
      <c r="AA124" s="52">
        <v>951.24287384025126</v>
      </c>
      <c r="AB124" s="52">
        <v>299.49558042491168</v>
      </c>
      <c r="AC124" s="52">
        <v>48824.624238586424</v>
      </c>
      <c r="AD124" s="52">
        <v>28882.268929417929</v>
      </c>
      <c r="AE124" s="52">
        <v>34135.469300989309</v>
      </c>
      <c r="AF124" s="52">
        <v>4407.5100821812948</v>
      </c>
      <c r="AG124" s="52">
        <v>7458.0654480934145</v>
      </c>
      <c r="AH124" s="52">
        <v>6586.406752808889</v>
      </c>
      <c r="AI124" s="52">
        <v>26777.469626490274</v>
      </c>
      <c r="AJ124" s="52">
        <v>30320.771464284262</v>
      </c>
      <c r="AK124" s="52">
        <v>106.59906887604545</v>
      </c>
      <c r="AL124" s="52">
        <v>0.75491096502325183</v>
      </c>
      <c r="AM124" s="52">
        <v>5.2707325490502024</v>
      </c>
      <c r="AN124" s="52">
        <v>24.026358468038961</v>
      </c>
      <c r="AO124" s="52">
        <v>18.000714953944165</v>
      </c>
      <c r="AP124" s="46" t="s">
        <v>1933</v>
      </c>
      <c r="AQ124" s="46" t="s">
        <v>1933</v>
      </c>
      <c r="AR124" s="46" t="s">
        <v>1933</v>
      </c>
      <c r="AS124" s="46" t="s">
        <v>1933</v>
      </c>
      <c r="AT124" s="46" t="s">
        <v>1933</v>
      </c>
      <c r="AU124" s="46" t="s">
        <v>1933</v>
      </c>
      <c r="AV124" s="46" t="s">
        <v>1933</v>
      </c>
      <c r="AW124" s="46" t="s">
        <v>1933</v>
      </c>
      <c r="AX124" s="52">
        <v>64.848963129458326</v>
      </c>
      <c r="AY124" s="52">
        <v>0.72144658028767783</v>
      </c>
      <c r="AZ124" s="52">
        <v>3.3433883576013614</v>
      </c>
      <c r="BA124" s="52">
        <v>5.1771545858432848</v>
      </c>
      <c r="BB124" s="52">
        <v>12.909861830684045</v>
      </c>
      <c r="BC124" s="52">
        <v>2.6192906542681156</v>
      </c>
      <c r="BD124" s="52">
        <v>10.310724321077577</v>
      </c>
      <c r="BE124" s="52">
        <v>6.5256854995658307</v>
      </c>
      <c r="BF124" s="52">
        <v>8.9346778015450887</v>
      </c>
      <c r="BG124" s="52">
        <v>10.310659333954876</v>
      </c>
      <c r="BH124" s="52">
        <v>3.996345798558711</v>
      </c>
      <c r="BI124" s="52">
        <v>17.723747278563678</v>
      </c>
      <c r="BJ124" s="52">
        <v>3.1580194384014857</v>
      </c>
      <c r="BK124" s="52">
        <v>4.1147040934631756</v>
      </c>
      <c r="BL124" s="52">
        <v>10.451023746669913</v>
      </c>
      <c r="BM124" s="52">
        <v>2.814336833401224</v>
      </c>
      <c r="BN124" s="52">
        <v>19.455635487571513</v>
      </c>
      <c r="BP124" s="52">
        <v>1.5288437489420175</v>
      </c>
      <c r="BQ124" s="52">
        <v>1.0404448992727946</v>
      </c>
      <c r="BR124" s="52">
        <v>0.48839884966922303</v>
      </c>
      <c r="BS124" s="52">
        <v>1.5599274689758507</v>
      </c>
      <c r="BT124" s="52">
        <v>1.1493576727186641</v>
      </c>
      <c r="BU124" s="52">
        <v>0.41056979635419943</v>
      </c>
      <c r="BV124" s="52">
        <v>7.4375366667130338</v>
      </c>
      <c r="BW124" s="52">
        <v>1759.6266827325026</v>
      </c>
    </row>
    <row r="125" spans="1:75">
      <c r="A125" s="49">
        <v>32508</v>
      </c>
      <c r="B125" s="50">
        <v>60.106391597479103</v>
      </c>
      <c r="C125" s="51">
        <v>120.67804222073286</v>
      </c>
      <c r="D125" s="50">
        <v>59.297856224340293</v>
      </c>
      <c r="E125" s="52">
        <v>9051.1077993915933</v>
      </c>
      <c r="F125" s="52">
        <v>102.10669898441542</v>
      </c>
      <c r="G125" s="52">
        <v>232.35622811219852</v>
      </c>
      <c r="H125" s="52">
        <v>655.28183672685293</v>
      </c>
      <c r="I125" s="52">
        <v>1098.5658330711265</v>
      </c>
      <c r="J125" s="52">
        <v>124.42238118637714</v>
      </c>
      <c r="K125" s="52">
        <v>162.58932521566749</v>
      </c>
      <c r="L125" s="52">
        <v>354.97425842399321</v>
      </c>
      <c r="M125" s="52">
        <v>55.144293741538988</v>
      </c>
      <c r="N125" s="52">
        <v>228.3836180720358</v>
      </c>
      <c r="O125" s="52">
        <v>66.923772649058407</v>
      </c>
      <c r="P125" s="52">
        <v>200.69746570745784</v>
      </c>
      <c r="Q125" s="52">
        <v>179.08469751705564</v>
      </c>
      <c r="R125" s="52">
        <v>63.744522508954809</v>
      </c>
      <c r="S125" s="52">
        <v>276.12868612094394</v>
      </c>
      <c r="T125" s="52">
        <v>219.42902431390698</v>
      </c>
      <c r="U125" s="52">
        <v>421.82788743076458</v>
      </c>
      <c r="V125" s="52">
        <v>473.43516474741796</v>
      </c>
      <c r="W125" s="52">
        <v>261.89094178450682</v>
      </c>
      <c r="X125" s="52">
        <v>766.16002639809687</v>
      </c>
      <c r="Y125" s="52">
        <v>1659.1149176690847</v>
      </c>
      <c r="Z125" s="52">
        <v>389.71233398570951</v>
      </c>
      <c r="AA125" s="52">
        <v>959.2223478715506</v>
      </c>
      <c r="AB125" s="52">
        <v>300.95091796729474</v>
      </c>
      <c r="AC125" s="52">
        <v>49266.079487462201</v>
      </c>
      <c r="AD125" s="52">
        <v>29077.827640933374</v>
      </c>
      <c r="AE125" s="52">
        <v>34288.406753970732</v>
      </c>
      <c r="AF125" s="52">
        <v>4452.5107370499645</v>
      </c>
      <c r="AG125" s="52">
        <v>7509.375972009474</v>
      </c>
      <c r="AH125" s="52">
        <v>6620.6461854134841</v>
      </c>
      <c r="AI125" s="52">
        <v>26897.854496125252</v>
      </c>
      <c r="AJ125" s="52">
        <v>30508.328946759622</v>
      </c>
      <c r="AK125" s="52">
        <v>106.89353810238742</v>
      </c>
      <c r="AL125" s="52">
        <v>0.75225762473682178</v>
      </c>
      <c r="AM125" s="52">
        <v>5.2715695844287236</v>
      </c>
      <c r="AN125" s="52">
        <v>24.054034762384912</v>
      </c>
      <c r="AO125" s="52">
        <v>18.030207553352678</v>
      </c>
      <c r="AP125" s="46" t="s">
        <v>1933</v>
      </c>
      <c r="AQ125" s="46" t="s">
        <v>1933</v>
      </c>
      <c r="AR125" s="46" t="s">
        <v>1933</v>
      </c>
      <c r="AS125" s="46" t="s">
        <v>1933</v>
      </c>
      <c r="AT125" s="46" t="s">
        <v>1933</v>
      </c>
      <c r="AU125" s="46" t="s">
        <v>1933</v>
      </c>
      <c r="AV125" s="46" t="s">
        <v>1933</v>
      </c>
      <c r="AW125" s="46" t="s">
        <v>1933</v>
      </c>
      <c r="AX125" s="52">
        <v>65.07817142324582</v>
      </c>
      <c r="AY125" s="52">
        <v>0.7220858030367151</v>
      </c>
      <c r="AZ125" s="52">
        <v>3.3500938807293066</v>
      </c>
      <c r="BA125" s="52">
        <v>5.1998457785155026</v>
      </c>
      <c r="BB125" s="52">
        <v>12.936013907073967</v>
      </c>
      <c r="BC125" s="52">
        <v>2.618815410641893</v>
      </c>
      <c r="BD125" s="52">
        <v>10.335594567928403</v>
      </c>
      <c r="BE125" s="52">
        <v>6.530817835858362</v>
      </c>
      <c r="BF125" s="52">
        <v>9.0091578814411353</v>
      </c>
      <c r="BG125" s="52">
        <v>10.362022472815889</v>
      </c>
      <c r="BH125" s="52">
        <v>4.0139778697667943</v>
      </c>
      <c r="BI125" s="52">
        <v>17.761331916155836</v>
      </c>
      <c r="BJ125" s="52">
        <v>3.1617781176652398</v>
      </c>
      <c r="BK125" s="52">
        <v>4.1206046207132001</v>
      </c>
      <c r="BL125" s="52">
        <v>10.478949177589628</v>
      </c>
      <c r="BM125" s="52">
        <v>2.8158342206236653</v>
      </c>
      <c r="BN125" s="52">
        <v>19.511655719274835</v>
      </c>
      <c r="BP125" s="52">
        <v>1.4775913140826649</v>
      </c>
      <c r="BQ125" s="52">
        <v>1.0192259517648528</v>
      </c>
      <c r="BR125" s="52">
        <v>0.4583653624379827</v>
      </c>
      <c r="BS125" s="52">
        <v>1.5618255179029918</v>
      </c>
      <c r="BT125" s="52">
        <v>1.1285497313064914</v>
      </c>
      <c r="BU125" s="52">
        <v>0.43327578657396859</v>
      </c>
      <c r="BV125" s="52">
        <v>7.4195827786480226</v>
      </c>
      <c r="BW125" s="52">
        <v>1765.3673850221019</v>
      </c>
    </row>
    <row r="126" spans="1:75">
      <c r="A126" s="49">
        <v>32539</v>
      </c>
      <c r="B126" s="50">
        <v>60.326701146039753</v>
      </c>
      <c r="C126" s="51">
        <v>121.09071113337433</v>
      </c>
      <c r="D126" s="50">
        <v>59.520496553891611</v>
      </c>
      <c r="E126" s="52">
        <v>9080.1741353158031</v>
      </c>
      <c r="F126" s="52">
        <v>103.4566435187364</v>
      </c>
      <c r="G126" s="52">
        <v>230.63359039200839</v>
      </c>
      <c r="H126" s="52">
        <v>654.28621127732822</v>
      </c>
      <c r="I126" s="52">
        <v>1099.6357640085082</v>
      </c>
      <c r="J126" s="52">
        <v>124.92521656031209</v>
      </c>
      <c r="K126" s="52">
        <v>162.9932342957585</v>
      </c>
      <c r="L126" s="52">
        <v>356.1608885014129</v>
      </c>
      <c r="M126" s="52">
        <v>55.451360539598916</v>
      </c>
      <c r="N126" s="52">
        <v>227.45389783827048</v>
      </c>
      <c r="O126" s="52">
        <v>66.886583747372271</v>
      </c>
      <c r="P126" s="52">
        <v>200.8734266619168</v>
      </c>
      <c r="Q126" s="52">
        <v>179.11913452477705</v>
      </c>
      <c r="R126" s="52">
        <v>63.847241815419927</v>
      </c>
      <c r="S126" s="52">
        <v>276.37840972627481</v>
      </c>
      <c r="T126" s="52">
        <v>221.47812068570525</v>
      </c>
      <c r="U126" s="52">
        <v>425.64895011432799</v>
      </c>
      <c r="V126" s="52">
        <v>474.84525906138737</v>
      </c>
      <c r="W126" s="52">
        <v>262.80044902140094</v>
      </c>
      <c r="X126" s="52">
        <v>767.23163067543453</v>
      </c>
      <c r="Y126" s="52">
        <v>1661.842910066247</v>
      </c>
      <c r="Z126" s="52">
        <v>391.6816586709221</v>
      </c>
      <c r="AA126" s="52">
        <v>965.43729677519968</v>
      </c>
      <c r="AB126" s="52">
        <v>301.96407241016749</v>
      </c>
      <c r="AC126" s="52">
        <v>49751.50787550403</v>
      </c>
      <c r="AD126" s="52">
        <v>29286.371448993683</v>
      </c>
      <c r="AE126" s="52">
        <v>34442.222420154081</v>
      </c>
      <c r="AF126" s="52">
        <v>4502.696439835333</v>
      </c>
      <c r="AG126" s="52">
        <v>7565.5162891264881</v>
      </c>
      <c r="AH126" s="52">
        <v>6654.8029121275868</v>
      </c>
      <c r="AI126" s="52">
        <v>27018.558318599578</v>
      </c>
      <c r="AJ126" s="52">
        <v>30716.404537816201</v>
      </c>
      <c r="AK126" s="52">
        <v>107.17458681341621</v>
      </c>
      <c r="AL126" s="52">
        <v>0.75005608134820401</v>
      </c>
      <c r="AM126" s="52">
        <v>5.272761885054229</v>
      </c>
      <c r="AN126" s="52">
        <v>24.072911780748157</v>
      </c>
      <c r="AO126" s="52">
        <v>18.050093814415195</v>
      </c>
      <c r="AP126" s="46" t="s">
        <v>1933</v>
      </c>
      <c r="AQ126" s="46" t="s">
        <v>1933</v>
      </c>
      <c r="AR126" s="46" t="s">
        <v>1933</v>
      </c>
      <c r="AS126" s="46" t="s">
        <v>1933</v>
      </c>
      <c r="AT126" s="46" t="s">
        <v>1933</v>
      </c>
      <c r="AU126" s="46" t="s">
        <v>1933</v>
      </c>
      <c r="AV126" s="46" t="s">
        <v>1933</v>
      </c>
      <c r="AW126" s="46" t="s">
        <v>1933</v>
      </c>
      <c r="AX126" s="52">
        <v>65.317079404549247</v>
      </c>
      <c r="AY126" s="52">
        <v>0.72332714332925763</v>
      </c>
      <c r="AZ126" s="52">
        <v>3.3534387046116358</v>
      </c>
      <c r="BA126" s="52">
        <v>5.224647807528175</v>
      </c>
      <c r="BB126" s="52">
        <v>12.977142850117337</v>
      </c>
      <c r="BC126" s="52">
        <v>2.6171450685829885</v>
      </c>
      <c r="BD126" s="52">
        <v>10.372782671140627</v>
      </c>
      <c r="BE126" s="52">
        <v>6.5352475658892804</v>
      </c>
      <c r="BF126" s="52">
        <v>9.0664849048780827</v>
      </c>
      <c r="BG126" s="52">
        <v>10.415503003874854</v>
      </c>
      <c r="BH126" s="52">
        <v>4.0314688058795349</v>
      </c>
      <c r="BI126" s="52">
        <v>17.784595628479316</v>
      </c>
      <c r="BJ126" s="52">
        <v>3.1605724258077963</v>
      </c>
      <c r="BK126" s="52">
        <v>4.127258075532624</v>
      </c>
      <c r="BL126" s="52">
        <v>10.496765127345439</v>
      </c>
      <c r="BM126" s="52">
        <v>2.817212187934802</v>
      </c>
      <c r="BN126" s="52">
        <v>19.567895638230706</v>
      </c>
      <c r="BP126" s="52">
        <v>1.396002779384294</v>
      </c>
      <c r="BQ126" s="52">
        <v>0.97930488675352068</v>
      </c>
      <c r="BR126" s="52">
        <v>0.41669789251060257</v>
      </c>
      <c r="BS126" s="52">
        <v>1.5372584923395827</v>
      </c>
      <c r="BT126" s="52">
        <v>1.0834862196878079</v>
      </c>
      <c r="BU126" s="52">
        <v>0.4537722727494134</v>
      </c>
      <c r="BV126" s="52">
        <v>7.4220839628288822</v>
      </c>
      <c r="BW126" s="52">
        <v>1765.5020631859379</v>
      </c>
    </row>
    <row r="127" spans="1:75">
      <c r="A127" s="49">
        <v>32567</v>
      </c>
      <c r="B127" s="50">
        <v>60.551843337648151</v>
      </c>
      <c r="C127" s="51">
        <v>121.60945357169423</v>
      </c>
      <c r="D127" s="50">
        <v>59.772506097597734</v>
      </c>
      <c r="E127" s="52">
        <v>9102.2760017599376</v>
      </c>
      <c r="F127" s="52">
        <v>104.88382829940279</v>
      </c>
      <c r="G127" s="52">
        <v>229.20706994328066</v>
      </c>
      <c r="H127" s="52">
        <v>653.03517635590731</v>
      </c>
      <c r="I127" s="52">
        <v>1099.9793927903022</v>
      </c>
      <c r="J127" s="52">
        <v>125.47157161291605</v>
      </c>
      <c r="K127" s="52">
        <v>163.44253806184446</v>
      </c>
      <c r="L127" s="52">
        <v>357.42679111159771</v>
      </c>
      <c r="M127" s="52">
        <v>55.766984715713726</v>
      </c>
      <c r="N127" s="52">
        <v>226.56123626340246</v>
      </c>
      <c r="O127" s="52">
        <v>66.863030920526526</v>
      </c>
      <c r="P127" s="52">
        <v>201.09342103666236</v>
      </c>
      <c r="Q127" s="52">
        <v>179.18640072464976</v>
      </c>
      <c r="R127" s="52">
        <v>63.890348575477091</v>
      </c>
      <c r="S127" s="52">
        <v>276.35220072614487</v>
      </c>
      <c r="T127" s="52">
        <v>223.42795525878734</v>
      </c>
      <c r="U127" s="52">
        <v>428.71986981231851</v>
      </c>
      <c r="V127" s="52">
        <v>476.05431595155306</v>
      </c>
      <c r="W127" s="52">
        <v>264.14947557316293</v>
      </c>
      <c r="X127" s="52">
        <v>768.39458088929371</v>
      </c>
      <c r="Y127" s="52">
        <v>1663.6300513313076</v>
      </c>
      <c r="Z127" s="52">
        <v>392.21693469211459</v>
      </c>
      <c r="AA127" s="52">
        <v>970.51530312585442</v>
      </c>
      <c r="AB127" s="52">
        <v>302.7744960973609</v>
      </c>
      <c r="AC127" s="52">
        <v>50125.619640077864</v>
      </c>
      <c r="AD127" s="52">
        <v>29480.24513053149</v>
      </c>
      <c r="AE127" s="52">
        <v>34585.159857383798</v>
      </c>
      <c r="AF127" s="52">
        <v>4542.6652907133102</v>
      </c>
      <c r="AG127" s="52">
        <v>7600.687370300293</v>
      </c>
      <c r="AH127" s="52">
        <v>6672.680135897228</v>
      </c>
      <c r="AI127" s="52">
        <v>27074.000328200204</v>
      </c>
      <c r="AJ127" s="52">
        <v>30839.988258906775</v>
      </c>
      <c r="AK127" s="52">
        <v>107.41514827353447</v>
      </c>
      <c r="AL127" s="52">
        <v>0.7487117065133394</v>
      </c>
      <c r="AM127" s="52">
        <v>5.275013447922122</v>
      </c>
      <c r="AN127" s="52">
        <v>24.083940548924147</v>
      </c>
      <c r="AO127" s="52">
        <v>18.060215394481411</v>
      </c>
      <c r="AP127" s="46" t="s">
        <v>1933</v>
      </c>
      <c r="AQ127" s="46" t="s">
        <v>1933</v>
      </c>
      <c r="AR127" s="46" t="s">
        <v>1933</v>
      </c>
      <c r="AS127" s="46" t="s">
        <v>1933</v>
      </c>
      <c r="AT127" s="46" t="s">
        <v>1933</v>
      </c>
      <c r="AU127" s="46" t="s">
        <v>1933</v>
      </c>
      <c r="AV127" s="46" t="s">
        <v>1933</v>
      </c>
      <c r="AW127" s="46" t="s">
        <v>1933</v>
      </c>
      <c r="AX127" s="52">
        <v>65.52937597442984</v>
      </c>
      <c r="AY127" s="52">
        <v>0.72488953632396913</v>
      </c>
      <c r="AZ127" s="52">
        <v>3.355578095571484</v>
      </c>
      <c r="BA127" s="52">
        <v>5.2429190875929113</v>
      </c>
      <c r="BB127" s="52">
        <v>13.01959294536417</v>
      </c>
      <c r="BC127" s="52">
        <v>2.6219944355543703</v>
      </c>
      <c r="BD127" s="52">
        <v>10.417759938768411</v>
      </c>
      <c r="BE127" s="52">
        <v>6.5392479763624056</v>
      </c>
      <c r="BF127" s="52">
        <v>9.0976573047477611</v>
      </c>
      <c r="BG127" s="52">
        <v>10.46128183588319</v>
      </c>
      <c r="BH127" s="52">
        <v>4.0484476492108241</v>
      </c>
      <c r="BI127" s="52">
        <v>17.801831750134756</v>
      </c>
      <c r="BJ127" s="52">
        <v>3.1567013084443585</v>
      </c>
      <c r="BK127" s="52">
        <v>4.1350001441018582</v>
      </c>
      <c r="BL127" s="52">
        <v>10.510130297568269</v>
      </c>
      <c r="BM127" s="52">
        <v>2.8189652485795835</v>
      </c>
      <c r="BN127" s="52">
        <v>19.622524247604556</v>
      </c>
      <c r="BP127" s="52">
        <v>1.3372152470650949</v>
      </c>
      <c r="BQ127" s="52">
        <v>0.94252122417258632</v>
      </c>
      <c r="BR127" s="52">
        <v>0.39469402283430099</v>
      </c>
      <c r="BS127" s="52">
        <v>1.4937745025298292</v>
      </c>
      <c r="BT127" s="52">
        <v>1.0392100458474098</v>
      </c>
      <c r="BU127" s="52">
        <v>0.45456445662836942</v>
      </c>
      <c r="BV127" s="52">
        <v>7.431622424312601</v>
      </c>
      <c r="BW127" s="52">
        <v>1767.4230285297547</v>
      </c>
    </row>
    <row r="128" spans="1:75">
      <c r="A128" s="49">
        <v>32598</v>
      </c>
      <c r="B128" s="50">
        <v>60.780343580930946</v>
      </c>
      <c r="C128" s="51">
        <v>122.29429854019996</v>
      </c>
      <c r="D128" s="50">
        <v>60.066594711474835</v>
      </c>
      <c r="E128" s="52">
        <v>9122.1481856684532</v>
      </c>
      <c r="F128" s="52">
        <v>106.58960789714699</v>
      </c>
      <c r="G128" s="52">
        <v>227.97736490026656</v>
      </c>
      <c r="H128" s="52">
        <v>652.02230180292236</v>
      </c>
      <c r="I128" s="52">
        <v>1099.3461902426977</v>
      </c>
      <c r="J128" s="52">
        <v>125.97652303978741</v>
      </c>
      <c r="K128" s="52">
        <v>163.84108347488913</v>
      </c>
      <c r="L128" s="52">
        <v>358.6300579956357</v>
      </c>
      <c r="M128" s="52">
        <v>56.076176021349497</v>
      </c>
      <c r="N128" s="52">
        <v>225.41925475506051</v>
      </c>
      <c r="O128" s="52">
        <v>66.777480486630196</v>
      </c>
      <c r="P128" s="52">
        <v>201.20561043620336</v>
      </c>
      <c r="Q128" s="52">
        <v>179.14305223596673</v>
      </c>
      <c r="R128" s="52">
        <v>63.87302398687649</v>
      </c>
      <c r="S128" s="52">
        <v>276.42744010043208</v>
      </c>
      <c r="T128" s="52">
        <v>225.60108775354081</v>
      </c>
      <c r="U128" s="52">
        <v>431.20760189851507</v>
      </c>
      <c r="V128" s="52">
        <v>477.13079391525036</v>
      </c>
      <c r="W128" s="52">
        <v>266.54017149644994</v>
      </c>
      <c r="X128" s="52">
        <v>770.24700703144435</v>
      </c>
      <c r="Y128" s="52">
        <v>1665.7786903061919</v>
      </c>
      <c r="Z128" s="52">
        <v>391.43365971584836</v>
      </c>
      <c r="AA128" s="52">
        <v>975.56174172118551</v>
      </c>
      <c r="AB128" s="52">
        <v>303.65505007962929</v>
      </c>
      <c r="AC128" s="52">
        <v>50330.927235264935</v>
      </c>
      <c r="AD128" s="52">
        <v>29658.931076586246</v>
      </c>
      <c r="AE128" s="52">
        <v>34723.470907134397</v>
      </c>
      <c r="AF128" s="52">
        <v>4566.8600722282163</v>
      </c>
      <c r="AG128" s="52">
        <v>7603.9789802797377</v>
      </c>
      <c r="AH128" s="52">
        <v>6667.8885785379716</v>
      </c>
      <c r="AI128" s="52">
        <v>27036.53815952424</v>
      </c>
      <c r="AJ128" s="52">
        <v>30832.618863259591</v>
      </c>
      <c r="AK128" s="52">
        <v>107.62044055231907</v>
      </c>
      <c r="AL128" s="52">
        <v>0.74820431275293231</v>
      </c>
      <c r="AM128" s="52">
        <v>5.2791614523232582</v>
      </c>
      <c r="AN128" s="52">
        <v>24.089335465358737</v>
      </c>
      <c r="AO128" s="52">
        <v>18.061969700256256</v>
      </c>
      <c r="AP128" s="46" t="s">
        <v>1933</v>
      </c>
      <c r="AQ128" s="46" t="s">
        <v>1933</v>
      </c>
      <c r="AR128" s="46" t="s">
        <v>1933</v>
      </c>
      <c r="AS128" s="46" t="s">
        <v>1933</v>
      </c>
      <c r="AT128" s="46" t="s">
        <v>1933</v>
      </c>
      <c r="AU128" s="46" t="s">
        <v>1933</v>
      </c>
      <c r="AV128" s="46" t="s">
        <v>1933</v>
      </c>
      <c r="AW128" s="46" t="s">
        <v>1933</v>
      </c>
      <c r="AX128" s="52">
        <v>65.709613263899939</v>
      </c>
      <c r="AY128" s="52">
        <v>0.7266758561195128</v>
      </c>
      <c r="AZ128" s="52">
        <v>3.3584584993858471</v>
      </c>
      <c r="BA128" s="52">
        <v>5.2511672102695988</v>
      </c>
      <c r="BB128" s="52">
        <v>13.057708683183357</v>
      </c>
      <c r="BC128" s="52">
        <v>2.6365373770315803</v>
      </c>
      <c r="BD128" s="52">
        <v>10.471176093872335</v>
      </c>
      <c r="BE128" s="52">
        <v>6.5434961974153278</v>
      </c>
      <c r="BF128" s="52">
        <v>9.10079236803276</v>
      </c>
      <c r="BG128" s="52">
        <v>10.497532757479817</v>
      </c>
      <c r="BH128" s="52">
        <v>4.0660623497209478</v>
      </c>
      <c r="BI128" s="52">
        <v>17.821491823015329</v>
      </c>
      <c r="BJ128" s="52">
        <v>3.1517618762896276</v>
      </c>
      <c r="BK128" s="52">
        <v>4.1446772781810948</v>
      </c>
      <c r="BL128" s="52">
        <v>10.5250526684296</v>
      </c>
      <c r="BM128" s="52">
        <v>2.8214064351688588</v>
      </c>
      <c r="BN128" s="52">
        <v>19.677566331841291</v>
      </c>
      <c r="BP128" s="52">
        <v>1.3281253846963086</v>
      </c>
      <c r="BQ128" s="52">
        <v>0.92067594309487655</v>
      </c>
      <c r="BR128" s="52">
        <v>0.40744944163147478</v>
      </c>
      <c r="BS128" s="52">
        <v>1.4373967956391074</v>
      </c>
      <c r="BT128" s="52">
        <v>1.009807932517311</v>
      </c>
      <c r="BU128" s="52">
        <v>0.42758886314808359</v>
      </c>
      <c r="BV128" s="52">
        <v>7.4398413649609969</v>
      </c>
      <c r="BW128" s="52">
        <v>1776.3210884697976</v>
      </c>
    </row>
    <row r="129" spans="1:75">
      <c r="A129" s="49">
        <v>32628</v>
      </c>
      <c r="B129" s="50">
        <v>61.006723820604385</v>
      </c>
      <c r="C129" s="51">
        <v>123.05761561294396</v>
      </c>
      <c r="D129" s="50">
        <v>60.372437161952256</v>
      </c>
      <c r="E129" s="52">
        <v>9143.6429925918583</v>
      </c>
      <c r="F129" s="52">
        <v>108.60171054612535</v>
      </c>
      <c r="G129" s="52">
        <v>226.80760606743084</v>
      </c>
      <c r="H129" s="52">
        <v>651.63254338065167</v>
      </c>
      <c r="I129" s="52">
        <v>1098.2236029145618</v>
      </c>
      <c r="J129" s="52">
        <v>126.40100976490649</v>
      </c>
      <c r="K129" s="52">
        <v>164.14731341268245</v>
      </c>
      <c r="L129" s="52">
        <v>359.66848076341364</v>
      </c>
      <c r="M129" s="52">
        <v>56.363570057957745</v>
      </c>
      <c r="N129" s="52">
        <v>224.09786292991291</v>
      </c>
      <c r="O129" s="52">
        <v>66.640535294951405</v>
      </c>
      <c r="P129" s="52">
        <v>201.19496175569947</v>
      </c>
      <c r="Q129" s="52">
        <v>178.98993707643822</v>
      </c>
      <c r="R129" s="52">
        <v>63.793862757335106</v>
      </c>
      <c r="S129" s="52">
        <v>276.75214182714313</v>
      </c>
      <c r="T129" s="52">
        <v>228.03245853168579</v>
      </c>
      <c r="U129" s="52">
        <v>433.32137736217118</v>
      </c>
      <c r="V129" s="52">
        <v>478.29690574859268</v>
      </c>
      <c r="W129" s="52">
        <v>269.09939076441032</v>
      </c>
      <c r="X129" s="52">
        <v>773.26912697212151</v>
      </c>
      <c r="Y129" s="52">
        <v>1668.7030631227069</v>
      </c>
      <c r="Z129" s="52">
        <v>389.56380442442992</v>
      </c>
      <c r="AA129" s="52">
        <v>981.12671739727568</v>
      </c>
      <c r="AB129" s="52">
        <v>304.67425411133445</v>
      </c>
      <c r="AC129" s="52">
        <v>50421.786529286699</v>
      </c>
      <c r="AD129" s="52">
        <v>29827.51779410243</v>
      </c>
      <c r="AE129" s="52">
        <v>34862.86249372959</v>
      </c>
      <c r="AF129" s="52">
        <v>4580.4659570693966</v>
      </c>
      <c r="AG129" s="52">
        <v>7587.9237374623617</v>
      </c>
      <c r="AH129" s="52">
        <v>6650.871710586548</v>
      </c>
      <c r="AI129" s="52">
        <v>26947.440692392986</v>
      </c>
      <c r="AJ129" s="52">
        <v>30744.139103190104</v>
      </c>
      <c r="AK129" s="52">
        <v>107.79311054329543</v>
      </c>
      <c r="AL129" s="52">
        <v>0.7479757619827675</v>
      </c>
      <c r="AM129" s="52">
        <v>5.286085042466099</v>
      </c>
      <c r="AN129" s="52">
        <v>24.089136146602687</v>
      </c>
      <c r="AO129" s="52">
        <v>18.05507534215576</v>
      </c>
      <c r="AP129" s="46" t="s">
        <v>1933</v>
      </c>
      <c r="AQ129" s="46" t="s">
        <v>1933</v>
      </c>
      <c r="AR129" s="46" t="s">
        <v>1933</v>
      </c>
      <c r="AS129" s="46" t="s">
        <v>1933</v>
      </c>
      <c r="AT129" s="46" t="s">
        <v>1933</v>
      </c>
      <c r="AU129" s="46" t="s">
        <v>1933</v>
      </c>
      <c r="AV129" s="46" t="s">
        <v>1933</v>
      </c>
      <c r="AW129" s="46" t="s">
        <v>1933</v>
      </c>
      <c r="AX129" s="52">
        <v>65.857937816623604</v>
      </c>
      <c r="AY129" s="52">
        <v>0.72863991834728947</v>
      </c>
      <c r="AZ129" s="52">
        <v>3.362645973932687</v>
      </c>
      <c r="BA129" s="52">
        <v>5.2520216694412136</v>
      </c>
      <c r="BB129" s="52">
        <v>13.093501860151688</v>
      </c>
      <c r="BC129" s="52">
        <v>2.6510618911435206</v>
      </c>
      <c r="BD129" s="52">
        <v>10.535131853376516</v>
      </c>
      <c r="BE129" s="52">
        <v>6.5484157426273066</v>
      </c>
      <c r="BF129" s="52">
        <v>9.0757935924765967</v>
      </c>
      <c r="BG129" s="52">
        <v>10.526947915243605</v>
      </c>
      <c r="BH129" s="52">
        <v>4.0838476505052919</v>
      </c>
      <c r="BI129" s="52">
        <v>17.846036579919748</v>
      </c>
      <c r="BJ129" s="52">
        <v>3.1462125221752406</v>
      </c>
      <c r="BK129" s="52">
        <v>4.1563061633583853</v>
      </c>
      <c r="BL129" s="52">
        <v>10.543517894079075</v>
      </c>
      <c r="BM129" s="52">
        <v>2.8238277025161853</v>
      </c>
      <c r="BN129" s="52">
        <v>19.72642554876705</v>
      </c>
      <c r="BP129" s="52">
        <v>1.3504957317374646</v>
      </c>
      <c r="BQ129" s="52">
        <v>0.91224195104247585</v>
      </c>
      <c r="BR129" s="52">
        <v>0.43825378095110257</v>
      </c>
      <c r="BS129" s="52">
        <v>1.3812179056927563</v>
      </c>
      <c r="BT129" s="52">
        <v>0.99580522325122733</v>
      </c>
      <c r="BU129" s="52">
        <v>0.3854126823755602</v>
      </c>
      <c r="BV129" s="52">
        <v>7.4504441820395488</v>
      </c>
      <c r="BW129" s="52">
        <v>1791.6141911764939</v>
      </c>
    </row>
    <row r="130" spans="1:75">
      <c r="A130" s="49">
        <v>32659</v>
      </c>
      <c r="B130" s="50">
        <v>61.208892346029323</v>
      </c>
      <c r="C130" s="51">
        <v>123.70803247272006</v>
      </c>
      <c r="D130" s="50">
        <v>60.623198543585119</v>
      </c>
      <c r="E130" s="52">
        <v>9169.3708572541509</v>
      </c>
      <c r="F130" s="52">
        <v>110.77336378643409</v>
      </c>
      <c r="G130" s="52">
        <v>225.6128934055657</v>
      </c>
      <c r="H130" s="52">
        <v>652.29959703387033</v>
      </c>
      <c r="I130" s="52">
        <v>1097.4430961379962</v>
      </c>
      <c r="J130" s="52">
        <v>126.68638217165942</v>
      </c>
      <c r="K130" s="52">
        <v>164.30992367519056</v>
      </c>
      <c r="L130" s="52">
        <v>360.36878928070468</v>
      </c>
      <c r="M130" s="52">
        <v>56.592653511726482</v>
      </c>
      <c r="N130" s="52">
        <v>222.86964116004697</v>
      </c>
      <c r="O130" s="52">
        <v>66.49903841802147</v>
      </c>
      <c r="P130" s="52">
        <v>201.08573140944597</v>
      </c>
      <c r="Q130" s="52">
        <v>178.78099558960164</v>
      </c>
      <c r="R130" s="52">
        <v>63.654285212197614</v>
      </c>
      <c r="S130" s="52">
        <v>277.40249253178558</v>
      </c>
      <c r="T130" s="52">
        <v>230.51795799174766</v>
      </c>
      <c r="U130" s="52">
        <v>435.15460164832973</v>
      </c>
      <c r="V130" s="52">
        <v>479.77313673580363</v>
      </c>
      <c r="W130" s="52">
        <v>270.22711828597369</v>
      </c>
      <c r="X130" s="52">
        <v>777.79289822773103</v>
      </c>
      <c r="Y130" s="52">
        <v>1672.4067338946004</v>
      </c>
      <c r="Z130" s="52">
        <v>386.98876657775571</v>
      </c>
      <c r="AA130" s="52">
        <v>987.29271710784201</v>
      </c>
      <c r="AB130" s="52">
        <v>305.77976800324848</v>
      </c>
      <c r="AC130" s="52">
        <v>50484.695516155611</v>
      </c>
      <c r="AD130" s="52">
        <v>29982.134683012962</v>
      </c>
      <c r="AE130" s="52">
        <v>35000.472502362347</v>
      </c>
      <c r="AF130" s="52">
        <v>4591.4492731709634</v>
      </c>
      <c r="AG130" s="52">
        <v>7574.3399079999617</v>
      </c>
      <c r="AH130" s="52">
        <v>6639.3005933146324</v>
      </c>
      <c r="AI130" s="52">
        <v>26878.615756557832</v>
      </c>
      <c r="AJ130" s="52">
        <v>30663.769347098565</v>
      </c>
      <c r="AK130" s="52">
        <v>107.92298536699626</v>
      </c>
      <c r="AL130" s="52">
        <v>0.74726289019904912</v>
      </c>
      <c r="AM130" s="52">
        <v>5.296403198322702</v>
      </c>
      <c r="AN130" s="52">
        <v>24.082500131845833</v>
      </c>
      <c r="AO130" s="52">
        <v>18.038834043387926</v>
      </c>
      <c r="AP130" s="46" t="s">
        <v>1933</v>
      </c>
      <c r="AQ130" s="46" t="s">
        <v>1933</v>
      </c>
      <c r="AR130" s="46" t="s">
        <v>1933</v>
      </c>
      <c r="AS130" s="46" t="s">
        <v>1933</v>
      </c>
      <c r="AT130" s="46" t="s">
        <v>1933</v>
      </c>
      <c r="AU130" s="46" t="s">
        <v>1933</v>
      </c>
      <c r="AV130" s="46" t="s">
        <v>1933</v>
      </c>
      <c r="AW130" s="46" t="s">
        <v>1933</v>
      </c>
      <c r="AX130" s="52">
        <v>65.965670910994376</v>
      </c>
      <c r="AY130" s="52">
        <v>0.73062567962824687</v>
      </c>
      <c r="AZ130" s="52">
        <v>3.3680935776547196</v>
      </c>
      <c r="BA130" s="52">
        <v>5.2500614368416851</v>
      </c>
      <c r="BB130" s="52">
        <v>13.129243469286349</v>
      </c>
      <c r="BC130" s="52">
        <v>2.6497580419865345</v>
      </c>
      <c r="BD130" s="52">
        <v>10.608592342645411</v>
      </c>
      <c r="BE130" s="52">
        <v>6.5540942996627685</v>
      </c>
      <c r="BF130" s="52">
        <v>9.0238841474056244</v>
      </c>
      <c r="BG130" s="52">
        <v>10.551824797967246</v>
      </c>
      <c r="BH130" s="52">
        <v>4.0996219730530417</v>
      </c>
      <c r="BI130" s="52">
        <v>17.874814323660345</v>
      </c>
      <c r="BJ130" s="52">
        <v>3.1405331090903812</v>
      </c>
      <c r="BK130" s="52">
        <v>4.1689453738264648</v>
      </c>
      <c r="BL130" s="52">
        <v>10.565335841295534</v>
      </c>
      <c r="BM130" s="52">
        <v>2.8249560639238962</v>
      </c>
      <c r="BN130" s="52">
        <v>19.755677139146194</v>
      </c>
      <c r="BP130" s="52">
        <v>1.3691985855149407</v>
      </c>
      <c r="BQ130" s="52">
        <v>0.91221846818488328</v>
      </c>
      <c r="BR130" s="52">
        <v>0.45698011725119525</v>
      </c>
      <c r="BS130" s="52">
        <v>1.3456052504329672</v>
      </c>
      <c r="BT130" s="52">
        <v>0.99479819816957804</v>
      </c>
      <c r="BU130" s="52">
        <v>0.35080705231596387</v>
      </c>
      <c r="BV130" s="52">
        <v>7.4707480439195226</v>
      </c>
      <c r="BW130" s="52">
        <v>1810.0022022916426</v>
      </c>
    </row>
    <row r="131" spans="1:75">
      <c r="A131" s="49">
        <v>32689</v>
      </c>
      <c r="B131" s="50">
        <v>61.378020755232619</v>
      </c>
      <c r="C131" s="51">
        <v>124.13186194449663</v>
      </c>
      <c r="D131" s="50">
        <v>60.782357674588759</v>
      </c>
      <c r="E131" s="52">
        <v>9199.9706883748368</v>
      </c>
      <c r="F131" s="52">
        <v>112.93681398592889</v>
      </c>
      <c r="G131" s="52">
        <v>224.3412562516518</v>
      </c>
      <c r="H131" s="52">
        <v>654.03079159346714</v>
      </c>
      <c r="I131" s="52">
        <v>1097.4373288956781</v>
      </c>
      <c r="J131" s="52">
        <v>126.80498621183311</v>
      </c>
      <c r="K131" s="52">
        <v>164.30541007721331</v>
      </c>
      <c r="L131" s="52">
        <v>360.63664926259469</v>
      </c>
      <c r="M131" s="52">
        <v>56.744946635479089</v>
      </c>
      <c r="N131" s="52">
        <v>221.93128042235912</v>
      </c>
      <c r="O131" s="52">
        <v>66.391182831674328</v>
      </c>
      <c r="P131" s="52">
        <v>200.90956453444281</v>
      </c>
      <c r="Q131" s="52">
        <v>178.56539147268728</v>
      </c>
      <c r="R131" s="52">
        <v>63.470870296160378</v>
      </c>
      <c r="S131" s="52">
        <v>278.3793795533789</v>
      </c>
      <c r="T131" s="52">
        <v>232.90112293859323</v>
      </c>
      <c r="U131" s="52">
        <v>436.75139680666229</v>
      </c>
      <c r="V131" s="52">
        <v>481.56394459418954</v>
      </c>
      <c r="W131" s="52">
        <v>269.08506319994729</v>
      </c>
      <c r="X131" s="52">
        <v>783.6732883135478</v>
      </c>
      <c r="Y131" s="52">
        <v>1676.6594746006033</v>
      </c>
      <c r="Z131" s="52">
        <v>384.28776100464165</v>
      </c>
      <c r="AA131" s="52">
        <v>994.04390428140755</v>
      </c>
      <c r="AB131" s="52">
        <v>306.9132510929058</v>
      </c>
      <c r="AC131" s="52">
        <v>50594.048241551718</v>
      </c>
      <c r="AD131" s="52">
        <v>30122.99717394511</v>
      </c>
      <c r="AE131" s="52">
        <v>35138.417292650542</v>
      </c>
      <c r="AF131" s="52">
        <v>4606.8088606675465</v>
      </c>
      <c r="AG131" s="52">
        <v>7579.5883237202961</v>
      </c>
      <c r="AH131" s="52">
        <v>6645.6971435546875</v>
      </c>
      <c r="AI131" s="52">
        <v>26880.723026275635</v>
      </c>
      <c r="AJ131" s="52">
        <v>30658.012340164183</v>
      </c>
      <c r="AK131" s="52">
        <v>108.0144823556145</v>
      </c>
      <c r="AL131" s="52">
        <v>0.74575258480229722</v>
      </c>
      <c r="AM131" s="52">
        <v>5.3095427636678023</v>
      </c>
      <c r="AN131" s="52">
        <v>24.069291494887633</v>
      </c>
      <c r="AO131" s="52">
        <v>18.013996146433055</v>
      </c>
      <c r="AP131" s="46" t="s">
        <v>1933</v>
      </c>
      <c r="AQ131" s="46" t="s">
        <v>1933</v>
      </c>
      <c r="AR131" s="46" t="s">
        <v>1933</v>
      </c>
      <c r="AS131" s="46" t="s">
        <v>1933</v>
      </c>
      <c r="AT131" s="46" t="s">
        <v>1933</v>
      </c>
      <c r="AU131" s="46" t="s">
        <v>1933</v>
      </c>
      <c r="AV131" s="46" t="s">
        <v>1933</v>
      </c>
      <c r="AW131" s="46" t="s">
        <v>1933</v>
      </c>
      <c r="AX131" s="52">
        <v>66.038002240657804</v>
      </c>
      <c r="AY131" s="52">
        <v>0.73253354603699938</v>
      </c>
      <c r="AZ131" s="52">
        <v>3.3748751069354817</v>
      </c>
      <c r="BA131" s="52">
        <v>5.2491281791822981</v>
      </c>
      <c r="BB131" s="52">
        <v>13.164954332386454</v>
      </c>
      <c r="BC131" s="52">
        <v>2.6249214659134545</v>
      </c>
      <c r="BD131" s="52">
        <v>10.688344948242108</v>
      </c>
      <c r="BE131" s="52">
        <v>6.5604979255159073</v>
      </c>
      <c r="BF131" s="52">
        <v>8.9551372321943443</v>
      </c>
      <c r="BG131" s="52">
        <v>10.575210904492996</v>
      </c>
      <c r="BH131" s="52">
        <v>4.1124985329729196</v>
      </c>
      <c r="BI131" s="52">
        <v>17.907188618928195</v>
      </c>
      <c r="BJ131" s="52">
        <v>3.13525882071505</v>
      </c>
      <c r="BK131" s="52">
        <v>4.1817502836716205</v>
      </c>
      <c r="BL131" s="52">
        <v>10.59017951436496</v>
      </c>
      <c r="BM131" s="52">
        <v>2.8238270807686905</v>
      </c>
      <c r="BN131" s="52">
        <v>19.760630296294888</v>
      </c>
      <c r="BP131" s="52">
        <v>1.3589879521479209</v>
      </c>
      <c r="BQ131" s="52">
        <v>0.91557674295909242</v>
      </c>
      <c r="BR131" s="52">
        <v>0.44341120906174181</v>
      </c>
      <c r="BS131" s="52">
        <v>1.3405122241936624</v>
      </c>
      <c r="BT131" s="52">
        <v>1.0014810831751675</v>
      </c>
      <c r="BU131" s="52">
        <v>0.33903114111162724</v>
      </c>
      <c r="BV131" s="52">
        <v>7.5001313618073864</v>
      </c>
      <c r="BW131" s="52">
        <v>1827.9550748149554</v>
      </c>
    </row>
    <row r="132" spans="1:75">
      <c r="A132" s="49">
        <v>32720</v>
      </c>
      <c r="B132" s="50">
        <v>61.519958268250186</v>
      </c>
      <c r="C132" s="51">
        <v>124.38479079113853</v>
      </c>
      <c r="D132" s="50">
        <v>60.873829070118163</v>
      </c>
      <c r="E132" s="52">
        <v>9228.231853515872</v>
      </c>
      <c r="F132" s="52">
        <v>114.71637414146456</v>
      </c>
      <c r="G132" s="52">
        <v>223.181627124578</v>
      </c>
      <c r="H132" s="52">
        <v>655.74873163106463</v>
      </c>
      <c r="I132" s="52">
        <v>1097.4334286813053</v>
      </c>
      <c r="J132" s="52">
        <v>126.75346324087924</v>
      </c>
      <c r="K132" s="52">
        <v>164.1346562436224</v>
      </c>
      <c r="L132" s="52">
        <v>360.45446706715325</v>
      </c>
      <c r="M132" s="52">
        <v>56.818608044986071</v>
      </c>
      <c r="N132" s="52">
        <v>221.35165126582103</v>
      </c>
      <c r="O132" s="52">
        <v>66.33119293789693</v>
      </c>
      <c r="P132" s="52">
        <v>200.68898720515239</v>
      </c>
      <c r="Q132" s="52">
        <v>178.36613277115225</v>
      </c>
      <c r="R132" s="52">
        <v>63.2992018970751</v>
      </c>
      <c r="S132" s="52">
        <v>279.48915584151064</v>
      </c>
      <c r="T132" s="52">
        <v>234.96959609870288</v>
      </c>
      <c r="U132" s="52">
        <v>437.6773287039851</v>
      </c>
      <c r="V132" s="52">
        <v>482.91271739308871</v>
      </c>
      <c r="W132" s="52">
        <v>266.88560144855609</v>
      </c>
      <c r="X132" s="52">
        <v>789.2942188259575</v>
      </c>
      <c r="Y132" s="52">
        <v>1680.4072329513729</v>
      </c>
      <c r="Z132" s="52">
        <v>382.58444977539682</v>
      </c>
      <c r="AA132" s="52">
        <v>1000.6051048989738</v>
      </c>
      <c r="AB132" s="52">
        <v>307.92344844414885</v>
      </c>
      <c r="AC132" s="52">
        <v>50749.821488657304</v>
      </c>
      <c r="AD132" s="52">
        <v>30241.643104883933</v>
      </c>
      <c r="AE132" s="52">
        <v>35279.218589121294</v>
      </c>
      <c r="AF132" s="52">
        <v>4626.5590410232544</v>
      </c>
      <c r="AG132" s="52">
        <v>7600.6635230587372</v>
      </c>
      <c r="AH132" s="52">
        <v>6666.0267063879201</v>
      </c>
      <c r="AI132" s="52">
        <v>26937.779870187082</v>
      </c>
      <c r="AJ132" s="52">
        <v>30714.873519774406</v>
      </c>
      <c r="AK132" s="52">
        <v>108.08910154094619</v>
      </c>
      <c r="AL132" s="52">
        <v>0.74458812953033038</v>
      </c>
      <c r="AM132" s="52">
        <v>5.3212666577028651</v>
      </c>
      <c r="AN132" s="52">
        <v>24.05005043530236</v>
      </c>
      <c r="AO132" s="52">
        <v>17.984195648001567</v>
      </c>
      <c r="AP132" s="46" t="s">
        <v>1933</v>
      </c>
      <c r="AQ132" s="46" t="s">
        <v>1933</v>
      </c>
      <c r="AR132" s="46" t="s">
        <v>1933</v>
      </c>
      <c r="AS132" s="46" t="s">
        <v>1933</v>
      </c>
      <c r="AT132" s="46" t="s">
        <v>1933</v>
      </c>
      <c r="AU132" s="46" t="s">
        <v>1933</v>
      </c>
      <c r="AV132" s="46" t="s">
        <v>1933</v>
      </c>
      <c r="AW132" s="46" t="s">
        <v>1933</v>
      </c>
      <c r="AX132" s="52">
        <v>66.097806269963897</v>
      </c>
      <c r="AY132" s="52">
        <v>0.73426363394731109</v>
      </c>
      <c r="AZ132" s="52">
        <v>3.3833479275603051</v>
      </c>
      <c r="BA132" s="52">
        <v>5.2488924694818353</v>
      </c>
      <c r="BB132" s="52">
        <v>13.189211622841897</v>
      </c>
      <c r="BC132" s="52">
        <v>2.5916036533251887</v>
      </c>
      <c r="BD132" s="52">
        <v>10.760239000161809</v>
      </c>
      <c r="BE132" s="52">
        <v>6.566869603011817</v>
      </c>
      <c r="BF132" s="52">
        <v>8.9022412511610209</v>
      </c>
      <c r="BG132" s="52">
        <v>10.597521722003172</v>
      </c>
      <c r="BH132" s="52">
        <v>4.1236060135396979</v>
      </c>
      <c r="BI132" s="52">
        <v>17.941244835003971</v>
      </c>
      <c r="BJ132" s="52">
        <v>3.131575391477635</v>
      </c>
      <c r="BK132" s="52">
        <v>4.1933921890881569</v>
      </c>
      <c r="BL132" s="52">
        <v>10.616277254445688</v>
      </c>
      <c r="BM132" s="52">
        <v>2.8201005326987914</v>
      </c>
      <c r="BN132" s="52">
        <v>19.755994978090449</v>
      </c>
      <c r="BP132" s="52">
        <v>1.3297337429718143</v>
      </c>
      <c r="BQ132" s="52">
        <v>0.92158666184742843</v>
      </c>
      <c r="BR132" s="52">
        <v>0.40814708110185399</v>
      </c>
      <c r="BS132" s="52">
        <v>1.3508869772176109</v>
      </c>
      <c r="BT132" s="52">
        <v>1.0072332433004292</v>
      </c>
      <c r="BU132" s="52">
        <v>0.34365373393220289</v>
      </c>
      <c r="BV132" s="52">
        <v>7.5131517727408674</v>
      </c>
      <c r="BW132" s="52">
        <v>1841.1609280109406</v>
      </c>
    </row>
    <row r="133" spans="1:75">
      <c r="A133" s="49">
        <v>32751</v>
      </c>
      <c r="B133" s="50">
        <v>61.648154965992418</v>
      </c>
      <c r="C133" s="51">
        <v>124.58633372283751</v>
      </c>
      <c r="D133" s="50">
        <v>60.944512959269268</v>
      </c>
      <c r="E133" s="52">
        <v>9244.5423458160894</v>
      </c>
      <c r="F133" s="52">
        <v>115.68409627417643</v>
      </c>
      <c r="G133" s="52">
        <v>222.39107750838383</v>
      </c>
      <c r="H133" s="52">
        <v>656.00535593121765</v>
      </c>
      <c r="I133" s="52">
        <v>1096.2285176809996</v>
      </c>
      <c r="J133" s="52">
        <v>126.53619771189763</v>
      </c>
      <c r="K133" s="52">
        <v>163.80453918102543</v>
      </c>
      <c r="L133" s="52">
        <v>359.82833925250077</v>
      </c>
      <c r="M133" s="52">
        <v>56.818784833228548</v>
      </c>
      <c r="N133" s="52">
        <v>221.14864671167226</v>
      </c>
      <c r="O133" s="52">
        <v>66.32464145557887</v>
      </c>
      <c r="P133" s="52">
        <v>200.44083826023839</v>
      </c>
      <c r="Q133" s="52">
        <v>178.1950184023909</v>
      </c>
      <c r="R133" s="52">
        <v>63.207173152316003</v>
      </c>
      <c r="S133" s="52">
        <v>280.48388907861624</v>
      </c>
      <c r="T133" s="52">
        <v>236.51931682885476</v>
      </c>
      <c r="U133" s="52">
        <v>437.33986127430632</v>
      </c>
      <c r="V133" s="52">
        <v>482.80570111423731</v>
      </c>
      <c r="W133" s="52">
        <v>265.54141866025185</v>
      </c>
      <c r="X133" s="52">
        <v>792.58114547979449</v>
      </c>
      <c r="Y133" s="52">
        <v>1682.3478433768596</v>
      </c>
      <c r="Z133" s="52">
        <v>383.19460260459493</v>
      </c>
      <c r="AA133" s="52">
        <v>1006.029144043163</v>
      </c>
      <c r="AB133" s="52">
        <v>308.6400352908118</v>
      </c>
      <c r="AC133" s="52">
        <v>50929.545537271806</v>
      </c>
      <c r="AD133" s="52">
        <v>30328.432023532929</v>
      </c>
      <c r="AE133" s="52">
        <v>35427.921603941148</v>
      </c>
      <c r="AF133" s="52">
        <v>4648.6903377540648</v>
      </c>
      <c r="AG133" s="52">
        <v>7628.2478125364551</v>
      </c>
      <c r="AH133" s="52">
        <v>6690.8443077495021</v>
      </c>
      <c r="AI133" s="52">
        <v>27011.637731936669</v>
      </c>
      <c r="AJ133" s="52">
        <v>30796.322125922528</v>
      </c>
      <c r="AK133" s="52">
        <v>108.17621833416483</v>
      </c>
      <c r="AL133" s="52">
        <v>0.74542103713047836</v>
      </c>
      <c r="AM133" s="52">
        <v>5.3261748745496718</v>
      </c>
      <c r="AN133" s="52">
        <v>24.025297837241762</v>
      </c>
      <c r="AO133" s="52">
        <v>17.953701925437688</v>
      </c>
      <c r="AP133" s="46" t="s">
        <v>1933</v>
      </c>
      <c r="AQ133" s="46" t="s">
        <v>1933</v>
      </c>
      <c r="AR133" s="46" t="s">
        <v>1933</v>
      </c>
      <c r="AS133" s="46" t="s">
        <v>1933</v>
      </c>
      <c r="AT133" s="46" t="s">
        <v>1933</v>
      </c>
      <c r="AU133" s="46" t="s">
        <v>1933</v>
      </c>
      <c r="AV133" s="46" t="s">
        <v>1933</v>
      </c>
      <c r="AW133" s="46" t="s">
        <v>1933</v>
      </c>
      <c r="AX133" s="52">
        <v>66.175805483509095</v>
      </c>
      <c r="AY133" s="52">
        <v>0.73574065170047587</v>
      </c>
      <c r="AZ133" s="52">
        <v>3.3941093885652895</v>
      </c>
      <c r="BA133" s="52">
        <v>5.2476131045034213</v>
      </c>
      <c r="BB133" s="52">
        <v>13.186823478749682</v>
      </c>
      <c r="BC133" s="52">
        <v>2.5725167441151795</v>
      </c>
      <c r="BD133" s="52">
        <v>10.807139765951902</v>
      </c>
      <c r="BE133" s="52">
        <v>6.5722868476333396</v>
      </c>
      <c r="BF133" s="52">
        <v>8.9057258026253798</v>
      </c>
      <c r="BG133" s="52">
        <v>10.618700293733948</v>
      </c>
      <c r="BH133" s="52">
        <v>4.1349822373228946</v>
      </c>
      <c r="BI133" s="52">
        <v>17.975115013141711</v>
      </c>
      <c r="BJ133" s="52">
        <v>3.1308467560597966</v>
      </c>
      <c r="BK133" s="52">
        <v>4.2025292108225969</v>
      </c>
      <c r="BL133" s="52">
        <v>10.64173904626495</v>
      </c>
      <c r="BM133" s="52">
        <v>2.8135807124492733</v>
      </c>
      <c r="BN133" s="52">
        <v>19.763503885647701</v>
      </c>
      <c r="BP133" s="52">
        <v>1.3030586424443285</v>
      </c>
      <c r="BQ133" s="52">
        <v>0.93101963596024195</v>
      </c>
      <c r="BR133" s="52">
        <v>0.37203900646155458</v>
      </c>
      <c r="BS133" s="52">
        <v>1.3529096178920759</v>
      </c>
      <c r="BT133" s="52">
        <v>1.0021403664272399</v>
      </c>
      <c r="BU133" s="52">
        <v>0.35076925146483606</v>
      </c>
      <c r="BV133" s="52">
        <v>7.4754951828790288</v>
      </c>
      <c r="BW133" s="52">
        <v>1845.1381416282345</v>
      </c>
    </row>
    <row r="134" spans="1:75">
      <c r="A134" s="49">
        <v>32781</v>
      </c>
      <c r="B134" s="50">
        <v>61.770949657820168</v>
      </c>
      <c r="C134" s="51">
        <v>124.83650466973583</v>
      </c>
      <c r="D134" s="50">
        <v>61.034379902357855</v>
      </c>
      <c r="E134" s="52">
        <v>9244.1638602574658</v>
      </c>
      <c r="F134" s="52">
        <v>115.63045125007629</v>
      </c>
      <c r="G134" s="52">
        <v>222.13912507165224</v>
      </c>
      <c r="H134" s="52">
        <v>654.20574478705726</v>
      </c>
      <c r="I134" s="52">
        <v>1093.3035350111625</v>
      </c>
      <c r="J134" s="52">
        <v>126.17917863183344</v>
      </c>
      <c r="K134" s="52">
        <v>163.34887044588879</v>
      </c>
      <c r="L134" s="52">
        <v>358.83317701810353</v>
      </c>
      <c r="M134" s="52">
        <v>56.755957880620066</v>
      </c>
      <c r="N134" s="52">
        <v>221.30879232039055</v>
      </c>
      <c r="O134" s="52">
        <v>66.370227731603279</v>
      </c>
      <c r="P134" s="52">
        <v>200.18857682397987</v>
      </c>
      <c r="Q134" s="52">
        <v>178.06547969164095</v>
      </c>
      <c r="R134" s="52">
        <v>63.24095911284288</v>
      </c>
      <c r="S134" s="52">
        <v>281.18159841022765</v>
      </c>
      <c r="T134" s="52">
        <v>237.38475980519627</v>
      </c>
      <c r="U134" s="52">
        <v>435.5043775783231</v>
      </c>
      <c r="V134" s="52">
        <v>480.81692242560285</v>
      </c>
      <c r="W134" s="52">
        <v>266.43054888894159</v>
      </c>
      <c r="X134" s="52">
        <v>792.24161104311543</v>
      </c>
      <c r="Y134" s="52">
        <v>1681.9057918970784</v>
      </c>
      <c r="Z134" s="52">
        <v>386.75579906515776</v>
      </c>
      <c r="AA134" s="52">
        <v>1009.7209875764946</v>
      </c>
      <c r="AB134" s="52">
        <v>308.98601027199379</v>
      </c>
      <c r="AC134" s="52">
        <v>51112.464322789507</v>
      </c>
      <c r="AD134" s="52">
        <v>30377.123541577657</v>
      </c>
      <c r="AE134" s="52">
        <v>35580.772568130495</v>
      </c>
      <c r="AF134" s="52">
        <v>4670.9817752679191</v>
      </c>
      <c r="AG134" s="52">
        <v>7653.56441043218</v>
      </c>
      <c r="AH134" s="52">
        <v>6711.9526187499368</v>
      </c>
      <c r="AI134" s="52">
        <v>27070.668478457133</v>
      </c>
      <c r="AJ134" s="52">
        <v>30868.366506681345</v>
      </c>
      <c r="AK134" s="52">
        <v>108.29623612885673</v>
      </c>
      <c r="AL134" s="52">
        <v>0.74907941664569078</v>
      </c>
      <c r="AM134" s="52">
        <v>5.3225326389074326</v>
      </c>
      <c r="AN134" s="52">
        <v>23.998806784736612</v>
      </c>
      <c r="AO134" s="52">
        <v>17.927194729571543</v>
      </c>
      <c r="AP134" s="46" t="s">
        <v>1933</v>
      </c>
      <c r="AQ134" s="46" t="s">
        <v>1933</v>
      </c>
      <c r="AR134" s="46" t="s">
        <v>1933</v>
      </c>
      <c r="AS134" s="46" t="s">
        <v>1933</v>
      </c>
      <c r="AT134" s="46" t="s">
        <v>1933</v>
      </c>
      <c r="AU134" s="46" t="s">
        <v>1933</v>
      </c>
      <c r="AV134" s="46" t="s">
        <v>1933</v>
      </c>
      <c r="AW134" s="46" t="s">
        <v>1933</v>
      </c>
      <c r="AX134" s="52">
        <v>66.291756742323443</v>
      </c>
      <c r="AY134" s="52">
        <v>0.73683557149719647</v>
      </c>
      <c r="AZ134" s="52">
        <v>3.4068363288926777</v>
      </c>
      <c r="BA134" s="52">
        <v>5.2444109067476044</v>
      </c>
      <c r="BB134" s="52">
        <v>13.15300372838974</v>
      </c>
      <c r="BC134" s="52">
        <v>2.5828978110104801</v>
      </c>
      <c r="BD134" s="52">
        <v>10.817353053390979</v>
      </c>
      <c r="BE134" s="52">
        <v>6.5759827788375942</v>
      </c>
      <c r="BF134" s="52">
        <v>8.9868340440094467</v>
      </c>
      <c r="BG134" s="52">
        <v>10.639459472584228</v>
      </c>
      <c r="BH134" s="52">
        <v>4.1478143630006041</v>
      </c>
      <c r="BI134" s="52">
        <v>18.005672601385353</v>
      </c>
      <c r="BJ134" s="52">
        <v>3.1326082253207761</v>
      </c>
      <c r="BK134" s="52">
        <v>4.2083034422714265</v>
      </c>
      <c r="BL134" s="52">
        <v>10.664760933731062</v>
      </c>
      <c r="BM134" s="52">
        <v>2.804674368672325</v>
      </c>
      <c r="BN134" s="52">
        <v>19.798340062548718</v>
      </c>
      <c r="BP134" s="52">
        <v>1.2978034239630991</v>
      </c>
      <c r="BQ134" s="52">
        <v>0.94377349226463891</v>
      </c>
      <c r="BR134" s="52">
        <v>0.35402993171786268</v>
      </c>
      <c r="BS134" s="52">
        <v>1.3338101849891246</v>
      </c>
      <c r="BT134" s="52">
        <v>0.98315838106597464</v>
      </c>
      <c r="BU134" s="52">
        <v>0.35065180393867196</v>
      </c>
      <c r="BV134" s="52">
        <v>7.3770212276528282</v>
      </c>
      <c r="BW134" s="52">
        <v>1838.7441613912583</v>
      </c>
    </row>
    <row r="135" spans="1:75">
      <c r="A135" s="49">
        <v>32812</v>
      </c>
      <c r="B135" s="50">
        <v>61.906303884822037</v>
      </c>
      <c r="C135" s="51">
        <v>125.21742179340893</v>
      </c>
      <c r="D135" s="50">
        <v>61.176998324331734</v>
      </c>
      <c r="E135" s="52">
        <v>9239.8272596174666</v>
      </c>
      <c r="F135" s="52">
        <v>115.17241362860847</v>
      </c>
      <c r="G135" s="52">
        <v>222.18722979186643</v>
      </c>
      <c r="H135" s="52">
        <v>652.31728117672662</v>
      </c>
      <c r="I135" s="52">
        <v>1089.9251475091423</v>
      </c>
      <c r="J135" s="52">
        <v>125.730852089612</v>
      </c>
      <c r="K135" s="52">
        <v>162.818206952682</v>
      </c>
      <c r="L135" s="52">
        <v>357.62787206230627</v>
      </c>
      <c r="M135" s="52">
        <v>56.656475236053545</v>
      </c>
      <c r="N135" s="52">
        <v>221.68839342648823</v>
      </c>
      <c r="O135" s="52">
        <v>66.445398304303509</v>
      </c>
      <c r="P135" s="52">
        <v>199.92836194529974</v>
      </c>
      <c r="Q135" s="52">
        <v>177.96365744314315</v>
      </c>
      <c r="R135" s="52">
        <v>63.365921222394512</v>
      </c>
      <c r="S135" s="52">
        <v>281.78291318838995</v>
      </c>
      <c r="T135" s="52">
        <v>237.80733910815852</v>
      </c>
      <c r="U135" s="52">
        <v>432.92626484327258</v>
      </c>
      <c r="V135" s="52">
        <v>478.23071899024711</v>
      </c>
      <c r="W135" s="52">
        <v>269.11156545038665</v>
      </c>
      <c r="X135" s="52">
        <v>789.90091540424089</v>
      </c>
      <c r="Y135" s="52">
        <v>1681.0152938550998</v>
      </c>
      <c r="Z135" s="52">
        <v>392.03504246809791</v>
      </c>
      <c r="AA135" s="52">
        <v>1013.1583041269934</v>
      </c>
      <c r="AB135" s="52">
        <v>309.29624103198972</v>
      </c>
      <c r="AC135" s="52">
        <v>51317.759747043732</v>
      </c>
      <c r="AD135" s="52">
        <v>30408.101769201217</v>
      </c>
      <c r="AE135" s="52">
        <v>35736.509395476307</v>
      </c>
      <c r="AF135" s="52">
        <v>4694.8649146249218</v>
      </c>
      <c r="AG135" s="52">
        <v>7674.7148740157008</v>
      </c>
      <c r="AH135" s="52">
        <v>6729.5672121047974</v>
      </c>
      <c r="AI135" s="52">
        <v>27116.568111758079</v>
      </c>
      <c r="AJ135" s="52">
        <v>30924.55943383757</v>
      </c>
      <c r="AK135" s="52">
        <v>108.46024983935058</v>
      </c>
      <c r="AL135" s="52">
        <v>0.75412890591448356</v>
      </c>
      <c r="AM135" s="52">
        <v>5.3203574802365994</v>
      </c>
      <c r="AN135" s="52">
        <v>23.979300358783334</v>
      </c>
      <c r="AO135" s="52">
        <v>17.90481397259094</v>
      </c>
      <c r="AP135" s="46" t="s">
        <v>1933</v>
      </c>
      <c r="AQ135" s="46" t="s">
        <v>1933</v>
      </c>
      <c r="AR135" s="46" t="s">
        <v>1933</v>
      </c>
      <c r="AS135" s="46" t="s">
        <v>1933</v>
      </c>
      <c r="AT135" s="46" t="s">
        <v>1933</v>
      </c>
      <c r="AU135" s="46" t="s">
        <v>1933</v>
      </c>
      <c r="AV135" s="46" t="s">
        <v>1933</v>
      </c>
      <c r="AW135" s="46" t="s">
        <v>1933</v>
      </c>
      <c r="AX135" s="52">
        <v>66.448445137409919</v>
      </c>
      <c r="AY135" s="52">
        <v>0.7375405041684131</v>
      </c>
      <c r="AZ135" s="52">
        <v>3.4205439786211729</v>
      </c>
      <c r="BA135" s="52">
        <v>5.2407320302520546</v>
      </c>
      <c r="BB135" s="52">
        <v>13.113209983754542</v>
      </c>
      <c r="BC135" s="52">
        <v>2.6124402776120172</v>
      </c>
      <c r="BD135" s="52">
        <v>10.804022685654703</v>
      </c>
      <c r="BE135" s="52">
        <v>6.5786759672280883</v>
      </c>
      <c r="BF135" s="52">
        <v>9.1109496578574181</v>
      </c>
      <c r="BG135" s="52">
        <v>10.666912237783112</v>
      </c>
      <c r="BH135" s="52">
        <v>4.162976717309756</v>
      </c>
      <c r="BI135" s="52">
        <v>18.032504342856907</v>
      </c>
      <c r="BJ135" s="52">
        <v>3.1308355787468534</v>
      </c>
      <c r="BK135" s="52">
        <v>4.2130200428242288</v>
      </c>
      <c r="BL135" s="52">
        <v>10.688648720790122</v>
      </c>
      <c r="BM135" s="52">
        <v>2.7943169420745577</v>
      </c>
      <c r="BN135" s="52">
        <v>19.858028482345322</v>
      </c>
      <c r="BP135" s="52">
        <v>1.3196050123904921</v>
      </c>
      <c r="BQ135" s="52">
        <v>0.95892164642892541</v>
      </c>
      <c r="BR135" s="52">
        <v>0.36068336594279016</v>
      </c>
      <c r="BS135" s="52">
        <v>1.3137431114371265</v>
      </c>
      <c r="BT135" s="52">
        <v>0.96648484837984849</v>
      </c>
      <c r="BU135" s="52">
        <v>0.34725826304225671</v>
      </c>
      <c r="BV135" s="52">
        <v>7.2716889113428129</v>
      </c>
      <c r="BW135" s="52">
        <v>1831.4270488216032</v>
      </c>
    </row>
    <row r="136" spans="1:75">
      <c r="A136" s="49">
        <v>32842</v>
      </c>
      <c r="B136" s="50">
        <v>62.07065084834273</v>
      </c>
      <c r="C136" s="51">
        <v>125.79526838163535</v>
      </c>
      <c r="D136" s="50">
        <v>61.400107678274317</v>
      </c>
      <c r="E136" s="52">
        <v>9249.039072863261</v>
      </c>
      <c r="F136" s="52">
        <v>115.14911360374342</v>
      </c>
      <c r="G136" s="52">
        <v>222.19396869996564</v>
      </c>
      <c r="H136" s="52">
        <v>653.06310702959695</v>
      </c>
      <c r="I136" s="52">
        <v>1087.9407068643718</v>
      </c>
      <c r="J136" s="52">
        <v>125.25374853584994</v>
      </c>
      <c r="K136" s="52">
        <v>162.27865868524339</v>
      </c>
      <c r="L136" s="52">
        <v>356.41663602457845</v>
      </c>
      <c r="M136" s="52">
        <v>56.551618943869833</v>
      </c>
      <c r="N136" s="52">
        <v>222.11003783508204</v>
      </c>
      <c r="O136" s="52">
        <v>66.521401403906438</v>
      </c>
      <c r="P136" s="52">
        <v>199.65601546669689</v>
      </c>
      <c r="Q136" s="52">
        <v>177.87268333324076</v>
      </c>
      <c r="R136" s="52">
        <v>63.524278277407092</v>
      </c>
      <c r="S136" s="52">
        <v>282.57548309486981</v>
      </c>
      <c r="T136" s="52">
        <v>238.10988909624672</v>
      </c>
      <c r="U136" s="52">
        <v>430.6770054847002</v>
      </c>
      <c r="V136" s="52">
        <v>476.8546741033594</v>
      </c>
      <c r="W136" s="52">
        <v>272.59144074364252</v>
      </c>
      <c r="X136" s="52">
        <v>787.99661732235302</v>
      </c>
      <c r="Y136" s="52">
        <v>1682.3048704300077</v>
      </c>
      <c r="Z136" s="52">
        <v>397.19291240133657</v>
      </c>
      <c r="AA136" s="52">
        <v>1018.2748473410805</v>
      </c>
      <c r="AB136" s="52">
        <v>310.00635495375224</v>
      </c>
      <c r="AC136" s="52">
        <v>51570.981494267784</v>
      </c>
      <c r="AD136" s="52">
        <v>30447.244242238998</v>
      </c>
      <c r="AE136" s="52">
        <v>35890.032463264462</v>
      </c>
      <c r="AF136" s="52">
        <v>4722.1902315855023</v>
      </c>
      <c r="AG136" s="52">
        <v>7691.2440179665882</v>
      </c>
      <c r="AH136" s="52">
        <v>6745.8555266593894</v>
      </c>
      <c r="AI136" s="52">
        <v>27159.492030159632</v>
      </c>
      <c r="AJ136" s="52">
        <v>30965.093145561219</v>
      </c>
      <c r="AK136" s="52">
        <v>108.67280803831915</v>
      </c>
      <c r="AL136" s="52">
        <v>0.75840773435387143</v>
      </c>
      <c r="AM136" s="52">
        <v>5.3329614358022805</v>
      </c>
      <c r="AN136" s="52">
        <v>23.977519787165026</v>
      </c>
      <c r="AO136" s="52">
        <v>17.886150617086482</v>
      </c>
      <c r="AP136" s="46" t="s">
        <v>1933</v>
      </c>
      <c r="AQ136" s="46" t="s">
        <v>1933</v>
      </c>
      <c r="AR136" s="46" t="s">
        <v>1933</v>
      </c>
      <c r="AS136" s="46" t="s">
        <v>1933</v>
      </c>
      <c r="AT136" s="46" t="s">
        <v>1933</v>
      </c>
      <c r="AU136" s="46" t="s">
        <v>1933</v>
      </c>
      <c r="AV136" s="46" t="s">
        <v>1933</v>
      </c>
      <c r="AW136" s="46" t="s">
        <v>1933</v>
      </c>
      <c r="AX136" s="52">
        <v>66.640175874531266</v>
      </c>
      <c r="AY136" s="52">
        <v>0.73784566048125266</v>
      </c>
      <c r="AZ136" s="52">
        <v>3.4337141651948815</v>
      </c>
      <c r="BA136" s="52">
        <v>5.2387709676753733</v>
      </c>
      <c r="BB136" s="52">
        <v>13.102020403121909</v>
      </c>
      <c r="BC136" s="52">
        <v>2.6433061610596877</v>
      </c>
      <c r="BD136" s="52">
        <v>10.786723754244303</v>
      </c>
      <c r="BE136" s="52">
        <v>6.5813851997969932</v>
      </c>
      <c r="BF136" s="52">
        <v>9.2258590454235669</v>
      </c>
      <c r="BG136" s="52">
        <v>10.709269688278436</v>
      </c>
      <c r="BH136" s="52">
        <v>4.1808346980794644</v>
      </c>
      <c r="BI136" s="52">
        <v>18.055112376684942</v>
      </c>
      <c r="BJ136" s="52">
        <v>3.1180086947977541</v>
      </c>
      <c r="BK136" s="52">
        <v>4.2196632038064612</v>
      </c>
      <c r="BL136" s="52">
        <v>10.717440477300746</v>
      </c>
      <c r="BM136" s="52">
        <v>2.7838087229505617</v>
      </c>
      <c r="BN136" s="52">
        <v>19.933961049436281</v>
      </c>
      <c r="BP136" s="52">
        <v>1.3701480917011699</v>
      </c>
      <c r="BQ136" s="52">
        <v>0.97494433433748784</v>
      </c>
      <c r="BR136" s="52">
        <v>0.39520375756546855</v>
      </c>
      <c r="BS136" s="52">
        <v>1.3227428217418491</v>
      </c>
      <c r="BT136" s="52">
        <v>0.97412444955358901</v>
      </c>
      <c r="BU136" s="52">
        <v>0.34861837207960583</v>
      </c>
      <c r="BV136" s="52">
        <v>7.2336770631372929</v>
      </c>
      <c r="BW136" s="52">
        <v>1835.6439558347067</v>
      </c>
    </row>
    <row r="137" spans="1:75">
      <c r="A137" s="49">
        <v>32873</v>
      </c>
      <c r="B137" s="50">
        <v>62.274614648893476</v>
      </c>
      <c r="C137" s="51">
        <v>126.58500665522391</v>
      </c>
      <c r="D137" s="50">
        <v>61.711929729628949</v>
      </c>
      <c r="E137" s="52">
        <v>9282.2567342942766</v>
      </c>
      <c r="F137" s="52">
        <v>116.08610622897264</v>
      </c>
      <c r="G137" s="52">
        <v>221.93761464100211</v>
      </c>
      <c r="H137" s="52">
        <v>657.81618827100726</v>
      </c>
      <c r="I137" s="52">
        <v>1088.5806515572533</v>
      </c>
      <c r="J137" s="52">
        <v>124.81947748261624</v>
      </c>
      <c r="K137" s="52">
        <v>161.80513234301321</v>
      </c>
      <c r="L137" s="52">
        <v>355.39425275869849</v>
      </c>
      <c r="M137" s="52">
        <v>56.473674363809671</v>
      </c>
      <c r="N137" s="52">
        <v>222.47991367330354</v>
      </c>
      <c r="O137" s="52">
        <v>66.590139690824159</v>
      </c>
      <c r="P137" s="52">
        <v>199.40636695798247</v>
      </c>
      <c r="Q137" s="52">
        <v>177.80791544487639</v>
      </c>
      <c r="R137" s="52">
        <v>63.672411624222029</v>
      </c>
      <c r="S137" s="52">
        <v>283.73858773215642</v>
      </c>
      <c r="T137" s="52">
        <v>238.58717560324999</v>
      </c>
      <c r="U137" s="52">
        <v>429.5020911590226</v>
      </c>
      <c r="V137" s="52">
        <v>477.87309447711993</v>
      </c>
      <c r="W137" s="52">
        <v>275.9291745728903</v>
      </c>
      <c r="X137" s="52">
        <v>788.30374772173741</v>
      </c>
      <c r="Y137" s="52">
        <v>1687.3282530548111</v>
      </c>
      <c r="Z137" s="52">
        <v>400.82103487891294</v>
      </c>
      <c r="AA137" s="52">
        <v>1026.1975372883101</v>
      </c>
      <c r="AB137" s="52">
        <v>311.38236808656683</v>
      </c>
      <c r="AC137" s="52">
        <v>51885.023203942081</v>
      </c>
      <c r="AD137" s="52">
        <v>30513.32221390355</v>
      </c>
      <c r="AE137" s="52">
        <v>36038.096321705852</v>
      </c>
      <c r="AF137" s="52">
        <v>4753.8715064910148</v>
      </c>
      <c r="AG137" s="52">
        <v>7703.6138374728544</v>
      </c>
      <c r="AH137" s="52">
        <v>6762.5310524264651</v>
      </c>
      <c r="AI137" s="52">
        <v>27206.891213909272</v>
      </c>
      <c r="AJ137" s="52">
        <v>30992.70389784536</v>
      </c>
      <c r="AK137" s="52">
        <v>108.93045206031492</v>
      </c>
      <c r="AL137" s="52">
        <v>0.76048726511127762</v>
      </c>
      <c r="AM137" s="52">
        <v>5.3664540336016682</v>
      </c>
      <c r="AN137" s="52">
        <v>23.997938557137406</v>
      </c>
      <c r="AO137" s="52">
        <v>17.870997258212281</v>
      </c>
      <c r="AP137" s="46" t="s">
        <v>1933</v>
      </c>
      <c r="AQ137" s="46" t="s">
        <v>1933</v>
      </c>
      <c r="AR137" s="46" t="s">
        <v>1933</v>
      </c>
      <c r="AS137" s="46" t="s">
        <v>1933</v>
      </c>
      <c r="AT137" s="46" t="s">
        <v>1933</v>
      </c>
      <c r="AU137" s="46" t="s">
        <v>1933</v>
      </c>
      <c r="AV137" s="46" t="s">
        <v>1933</v>
      </c>
      <c r="AW137" s="46" t="s">
        <v>1933</v>
      </c>
      <c r="AX137" s="52">
        <v>66.855126597708278</v>
      </c>
      <c r="AY137" s="52">
        <v>0.73781745880677918</v>
      </c>
      <c r="AZ137" s="52">
        <v>3.4452595174281608</v>
      </c>
      <c r="BA137" s="52">
        <v>5.2397648826571963</v>
      </c>
      <c r="BB137" s="52">
        <v>13.140034788798902</v>
      </c>
      <c r="BC137" s="52">
        <v>2.6623817171841377</v>
      </c>
      <c r="BD137" s="52">
        <v>10.781126369556953</v>
      </c>
      <c r="BE137" s="52">
        <v>6.5849297534137046</v>
      </c>
      <c r="BF137" s="52">
        <v>9.2927136328672209</v>
      </c>
      <c r="BG137" s="52">
        <v>10.769622472625587</v>
      </c>
      <c r="BH137" s="52">
        <v>4.2011617468670011</v>
      </c>
      <c r="BI137" s="52">
        <v>18.07738690558941</v>
      </c>
      <c r="BJ137" s="52">
        <v>3.0942742855798815</v>
      </c>
      <c r="BK137" s="52">
        <v>4.2302736309094113</v>
      </c>
      <c r="BL137" s="52">
        <v>10.752838989284131</v>
      </c>
      <c r="BM137" s="52">
        <v>2.7740670222774497</v>
      </c>
      <c r="BN137" s="52">
        <v>20.016933943295189</v>
      </c>
      <c r="BP137" s="52">
        <v>1.4410258663758155</v>
      </c>
      <c r="BQ137" s="52">
        <v>0.98816448154168268</v>
      </c>
      <c r="BR137" s="52">
        <v>0.45286138493928219</v>
      </c>
      <c r="BS137" s="52">
        <v>1.3750434055203391</v>
      </c>
      <c r="BT137" s="52">
        <v>1.0160183725097487</v>
      </c>
      <c r="BU137" s="52">
        <v>0.35902503274020647</v>
      </c>
      <c r="BV137" s="52">
        <v>7.3022020886982641</v>
      </c>
      <c r="BW137" s="52">
        <v>1858.2034939642876</v>
      </c>
    </row>
    <row r="138" spans="1:75">
      <c r="A138" s="49">
        <v>32904</v>
      </c>
      <c r="B138" s="50">
        <v>62.512780219016058</v>
      </c>
      <c r="C138" s="51">
        <v>127.44479709190708</v>
      </c>
      <c r="D138" s="50">
        <v>62.060868505268324</v>
      </c>
      <c r="E138" s="52">
        <v>9328.0654338713612</v>
      </c>
      <c r="F138" s="52">
        <v>117.5396764552401</v>
      </c>
      <c r="G138" s="52">
        <v>221.56028225975894</v>
      </c>
      <c r="H138" s="52">
        <v>663.71324982085537</v>
      </c>
      <c r="I138" s="52">
        <v>1091.1192256399702</v>
      </c>
      <c r="J138" s="52">
        <v>124.52494657136531</v>
      </c>
      <c r="K138" s="52">
        <v>161.49520602858354</v>
      </c>
      <c r="L138" s="52">
        <v>354.71659012912443</v>
      </c>
      <c r="M138" s="52">
        <v>56.458222790290755</v>
      </c>
      <c r="N138" s="52">
        <v>222.96368550818653</v>
      </c>
      <c r="O138" s="52">
        <v>66.70836405033215</v>
      </c>
      <c r="P138" s="52">
        <v>199.33312375930649</v>
      </c>
      <c r="Q138" s="52">
        <v>177.88345757844829</v>
      </c>
      <c r="R138" s="52">
        <v>63.809959684408483</v>
      </c>
      <c r="S138" s="52">
        <v>285.12681349781491</v>
      </c>
      <c r="T138" s="52">
        <v>239.47060538998113</v>
      </c>
      <c r="U138" s="52">
        <v>429.11765522870326</v>
      </c>
      <c r="V138" s="52">
        <v>480.51185743138194</v>
      </c>
      <c r="W138" s="52">
        <v>278.33204671470151</v>
      </c>
      <c r="X138" s="52">
        <v>790.56595909234977</v>
      </c>
      <c r="Y138" s="52">
        <v>1694.2962954707684</v>
      </c>
      <c r="Z138" s="52">
        <v>402.87606367739215</v>
      </c>
      <c r="AA138" s="52">
        <v>1035.6076253928966</v>
      </c>
      <c r="AB138" s="52">
        <v>313.16972334827148</v>
      </c>
      <c r="AC138" s="52">
        <v>52235.938486652987</v>
      </c>
      <c r="AD138" s="52">
        <v>30604.206359824828</v>
      </c>
      <c r="AE138" s="52">
        <v>36185.678004034104</v>
      </c>
      <c r="AF138" s="52">
        <v>4788.2358527183533</v>
      </c>
      <c r="AG138" s="52">
        <v>7715.5651149288296</v>
      </c>
      <c r="AH138" s="52">
        <v>6780.2421214873748</v>
      </c>
      <c r="AI138" s="52">
        <v>27258.75975061232</v>
      </c>
      <c r="AJ138" s="52">
        <v>31019.249277976251</v>
      </c>
      <c r="AK138" s="52">
        <v>109.20617005036723</v>
      </c>
      <c r="AL138" s="52">
        <v>0.76125725635868169</v>
      </c>
      <c r="AM138" s="52">
        <v>5.4044101661251434</v>
      </c>
      <c r="AN138" s="52">
        <v>24.024984656442559</v>
      </c>
      <c r="AO138" s="52">
        <v>17.859317234137112</v>
      </c>
      <c r="AP138" s="52">
        <v>1.4201440558576546</v>
      </c>
      <c r="AQ138" s="52">
        <v>2.1141096130565842</v>
      </c>
      <c r="AR138" s="52">
        <v>2.0112226311066683</v>
      </c>
      <c r="AS138" s="52">
        <v>2.5874617091223806</v>
      </c>
      <c r="AT138" s="52">
        <v>1.7249850330164833</v>
      </c>
      <c r="AU138" s="52">
        <v>1.3028771060184041</v>
      </c>
      <c r="AV138" s="52">
        <v>2.8469612467922061</v>
      </c>
      <c r="AW138" s="52">
        <v>3.8200885018844795</v>
      </c>
      <c r="AX138" s="52">
        <v>67.063625066991776</v>
      </c>
      <c r="AY138" s="52">
        <v>0.73778466677838639</v>
      </c>
      <c r="AZ138" s="52">
        <v>3.4556172147746227</v>
      </c>
      <c r="BA138" s="52">
        <v>5.2419214531508906</v>
      </c>
      <c r="BB138" s="52">
        <v>13.203942396708074</v>
      </c>
      <c r="BC138" s="52">
        <v>2.6711505672203435</v>
      </c>
      <c r="BD138" s="52">
        <v>10.791353640794348</v>
      </c>
      <c r="BE138" s="52">
        <v>6.5895879088063429</v>
      </c>
      <c r="BF138" s="52">
        <v>9.3147453904872943</v>
      </c>
      <c r="BG138" s="52">
        <v>10.835346726280067</v>
      </c>
      <c r="BH138" s="52">
        <v>4.2220666670210418</v>
      </c>
      <c r="BI138" s="52">
        <v>18.117560326091706</v>
      </c>
      <c r="BJ138" s="52">
        <v>3.0838588704505274</v>
      </c>
      <c r="BK138" s="52">
        <v>4.2440788711819257</v>
      </c>
      <c r="BL138" s="52">
        <v>10.789622584703348</v>
      </c>
      <c r="BM138" s="52">
        <v>2.7647023996107767</v>
      </c>
      <c r="BN138" s="52">
        <v>20.096085202850162</v>
      </c>
      <c r="BP138" s="52">
        <v>1.4917935700185838</v>
      </c>
      <c r="BQ138" s="52">
        <v>0.98826225292718695</v>
      </c>
      <c r="BR138" s="52">
        <v>0.50353131713646071</v>
      </c>
      <c r="BS138" s="52">
        <v>1.4352481724514115</v>
      </c>
      <c r="BT138" s="52">
        <v>1.0641446219336601</v>
      </c>
      <c r="BU138" s="52">
        <v>0.37110355042762333</v>
      </c>
      <c r="BV138" s="52">
        <v>7.4060979990228528</v>
      </c>
      <c r="BW138" s="52">
        <v>1888.2505387490796</v>
      </c>
    </row>
    <row r="139" spans="1:75">
      <c r="A139" s="49">
        <v>32932</v>
      </c>
      <c r="B139" s="50">
        <v>62.75365684271258</v>
      </c>
      <c r="C139" s="51">
        <v>128.12210765587432</v>
      </c>
      <c r="D139" s="50">
        <v>62.350571823971613</v>
      </c>
      <c r="E139" s="52">
        <v>9364.8745258876261</v>
      </c>
      <c r="F139" s="52">
        <v>118.65952866760615</v>
      </c>
      <c r="G139" s="52">
        <v>221.34116266750996</v>
      </c>
      <c r="H139" s="52">
        <v>666.2936150963817</v>
      </c>
      <c r="I139" s="52">
        <v>1093.9831330174181</v>
      </c>
      <c r="J139" s="52">
        <v>124.4832111617517</v>
      </c>
      <c r="K139" s="52">
        <v>161.46183956038607</v>
      </c>
      <c r="L139" s="52">
        <v>354.55195978287207</v>
      </c>
      <c r="M139" s="52">
        <v>56.536649608681081</v>
      </c>
      <c r="N139" s="52">
        <v>223.7455888102829</v>
      </c>
      <c r="O139" s="52">
        <v>66.935172857766574</v>
      </c>
      <c r="P139" s="52">
        <v>199.60943932518629</v>
      </c>
      <c r="Q139" s="52">
        <v>178.21983361751441</v>
      </c>
      <c r="R139" s="52">
        <v>63.93902425135353</v>
      </c>
      <c r="S139" s="52">
        <v>286.38082033636914</v>
      </c>
      <c r="T139" s="52">
        <v>240.85615819952051</v>
      </c>
      <c r="U139" s="52">
        <v>428.93979041923637</v>
      </c>
      <c r="V139" s="52">
        <v>483.15946696141538</v>
      </c>
      <c r="W139" s="52">
        <v>278.97304358779053</v>
      </c>
      <c r="X139" s="52">
        <v>793.63504236918686</v>
      </c>
      <c r="Y139" s="52">
        <v>1699.8713992614564</v>
      </c>
      <c r="Z139" s="52">
        <v>403.648602686706</v>
      </c>
      <c r="AA139" s="52">
        <v>1043.6902131465529</v>
      </c>
      <c r="AB139" s="52">
        <v>314.80617616445357</v>
      </c>
      <c r="AC139" s="52">
        <v>52559.41980787686</v>
      </c>
      <c r="AD139" s="52">
        <v>30702.671967518116</v>
      </c>
      <c r="AE139" s="52">
        <v>36327.554051842009</v>
      </c>
      <c r="AF139" s="52">
        <v>4819.9606826475692</v>
      </c>
      <c r="AG139" s="52">
        <v>7730.5328695348335</v>
      </c>
      <c r="AH139" s="52">
        <v>6797.7184465655255</v>
      </c>
      <c r="AI139" s="52">
        <v>27308.22932101999</v>
      </c>
      <c r="AJ139" s="52">
        <v>31056.151263884134</v>
      </c>
      <c r="AK139" s="52">
        <v>109.44415577944061</v>
      </c>
      <c r="AL139" s="52">
        <v>0.76224382126071888</v>
      </c>
      <c r="AM139" s="52">
        <v>5.4215474989531298</v>
      </c>
      <c r="AN139" s="52">
        <v>24.03570123252991</v>
      </c>
      <c r="AO139" s="52">
        <v>17.851909912124807</v>
      </c>
      <c r="AP139" s="52">
        <v>1.4211953233484171</v>
      </c>
      <c r="AQ139" s="52">
        <v>2.14594085150202</v>
      </c>
      <c r="AR139" s="52">
        <v>2.0156458974300544</v>
      </c>
      <c r="AS139" s="52">
        <v>2.5783975290628693</v>
      </c>
      <c r="AT139" s="52">
        <v>1.7316019859038445</v>
      </c>
      <c r="AU139" s="52">
        <v>1.3016396126457681</v>
      </c>
      <c r="AV139" s="52">
        <v>2.8545785530934595</v>
      </c>
      <c r="AW139" s="52">
        <v>3.8088705268648582</v>
      </c>
      <c r="AX139" s="52">
        <v>67.21612419400897</v>
      </c>
      <c r="AY139" s="52">
        <v>0.73813000065040668</v>
      </c>
      <c r="AZ139" s="52">
        <v>3.4648479546727424</v>
      </c>
      <c r="BA139" s="52">
        <v>5.242438525618387</v>
      </c>
      <c r="BB139" s="52">
        <v>13.252339004339385</v>
      </c>
      <c r="BC139" s="52">
        <v>2.6752583586057881</v>
      </c>
      <c r="BD139" s="52">
        <v>10.815937887278519</v>
      </c>
      <c r="BE139" s="52">
        <v>6.5950016579232136</v>
      </c>
      <c r="BF139" s="52">
        <v>9.308338763890788</v>
      </c>
      <c r="BG139" s="52">
        <v>10.884356856545699</v>
      </c>
      <c r="BH139" s="52">
        <v>4.2395397253463409</v>
      </c>
      <c r="BI139" s="52">
        <v>18.192330353494203</v>
      </c>
      <c r="BJ139" s="52">
        <v>3.1163596409772123</v>
      </c>
      <c r="BK139" s="52">
        <v>4.2581933102192124</v>
      </c>
      <c r="BL139" s="52">
        <v>10.817777402798779</v>
      </c>
      <c r="BM139" s="52">
        <v>2.7557193651209673</v>
      </c>
      <c r="BN139" s="52">
        <v>20.154616873411992</v>
      </c>
      <c r="BP139" s="52">
        <v>1.4726182620174117</v>
      </c>
      <c r="BQ139" s="52">
        <v>0.96448140366867718</v>
      </c>
      <c r="BR139" s="52">
        <v>0.50813685836536548</v>
      </c>
      <c r="BS139" s="52">
        <v>1.4504457592099373</v>
      </c>
      <c r="BT139" s="52">
        <v>1.0769894604371595</v>
      </c>
      <c r="BU139" s="52">
        <v>0.37345629856489332</v>
      </c>
      <c r="BV139" s="52">
        <v>7.4361592201249938</v>
      </c>
      <c r="BW139" s="52">
        <v>1907.5801895516258</v>
      </c>
    </row>
    <row r="140" spans="1:75">
      <c r="A140" s="49">
        <v>32963</v>
      </c>
      <c r="B140" s="50">
        <v>62.995529729482385</v>
      </c>
      <c r="C140" s="51">
        <v>128.54168631280623</v>
      </c>
      <c r="D140" s="50">
        <v>62.551518232832031</v>
      </c>
      <c r="E140" s="52">
        <v>9382.5643495129007</v>
      </c>
      <c r="F140" s="52">
        <v>118.99435597835409</v>
      </c>
      <c r="G140" s="52">
        <v>221.43883770496976</v>
      </c>
      <c r="H140" s="52">
        <v>663.25307201714281</v>
      </c>
      <c r="I140" s="52">
        <v>1096.2129212127502</v>
      </c>
      <c r="J140" s="52">
        <v>124.70436939837471</v>
      </c>
      <c r="K140" s="52">
        <v>161.71674401977009</v>
      </c>
      <c r="L140" s="52">
        <v>354.89851421261989</v>
      </c>
      <c r="M140" s="52">
        <v>56.715901007890821</v>
      </c>
      <c r="N140" s="52">
        <v>224.95192240166568</v>
      </c>
      <c r="O140" s="52">
        <v>67.303756617430238</v>
      </c>
      <c r="P140" s="52">
        <v>200.29238472644599</v>
      </c>
      <c r="Q140" s="52">
        <v>178.87089310601473</v>
      </c>
      <c r="R140" s="52">
        <v>64.07614744334451</v>
      </c>
      <c r="S140" s="52">
        <v>287.41283685789114</v>
      </c>
      <c r="T140" s="52">
        <v>242.80568872734665</v>
      </c>
      <c r="U140" s="52">
        <v>428.53517365443611</v>
      </c>
      <c r="V140" s="52">
        <v>484.90678163287379</v>
      </c>
      <c r="W140" s="52">
        <v>277.68627015477227</v>
      </c>
      <c r="X140" s="52">
        <v>796.87349896625642</v>
      </c>
      <c r="Y140" s="52">
        <v>1702.5761445356954</v>
      </c>
      <c r="Z140" s="52">
        <v>403.58740139130742</v>
      </c>
      <c r="AA140" s="52">
        <v>1049.3765551701429</v>
      </c>
      <c r="AB140" s="52">
        <v>316.06553515856484</v>
      </c>
      <c r="AC140" s="52">
        <v>52842.124455421203</v>
      </c>
      <c r="AD140" s="52">
        <v>30804.745725530771</v>
      </c>
      <c r="AE140" s="52">
        <v>36472.615809871306</v>
      </c>
      <c r="AF140" s="52">
        <v>4848.4928856011356</v>
      </c>
      <c r="AG140" s="52">
        <v>7751.3081455845986</v>
      </c>
      <c r="AH140" s="52">
        <v>6815.4141203434237</v>
      </c>
      <c r="AI140" s="52">
        <v>27354.129894871865</v>
      </c>
      <c r="AJ140" s="52">
        <v>31111.003844968734</v>
      </c>
      <c r="AK140" s="52">
        <v>109.62749569716999</v>
      </c>
      <c r="AL140" s="52">
        <v>0.76445800178654255</v>
      </c>
      <c r="AM140" s="52">
        <v>5.4051598348925189</v>
      </c>
      <c r="AN140" s="52">
        <v>24.016317455758973</v>
      </c>
      <c r="AO140" s="52">
        <v>17.84669961930523</v>
      </c>
      <c r="AP140" s="52">
        <v>1.4209053295050562</v>
      </c>
      <c r="AQ140" s="52">
        <v>2.1649760694577109</v>
      </c>
      <c r="AR140" s="52">
        <v>2.0187746228274759</v>
      </c>
      <c r="AS140" s="52">
        <v>2.5689534259176172</v>
      </c>
      <c r="AT140" s="52">
        <v>1.7340725088042224</v>
      </c>
      <c r="AU140" s="52">
        <v>1.299900018043493</v>
      </c>
      <c r="AV140" s="52">
        <v>2.8562581246072405</v>
      </c>
      <c r="AW140" s="52">
        <v>3.7981484715403782</v>
      </c>
      <c r="AX140" s="52">
        <v>67.300520821684785</v>
      </c>
      <c r="AY140" s="52">
        <v>0.73906565521610901</v>
      </c>
      <c r="AZ140" s="52">
        <v>3.4735523745513355</v>
      </c>
      <c r="BA140" s="52">
        <v>5.2398437493811212</v>
      </c>
      <c r="BB140" s="52">
        <v>13.262977211946442</v>
      </c>
      <c r="BC140" s="52">
        <v>2.6795838186517358</v>
      </c>
      <c r="BD140" s="52">
        <v>10.85425084802292</v>
      </c>
      <c r="BE140" s="52">
        <v>6.6013783356503417</v>
      </c>
      <c r="BF140" s="52">
        <v>9.2893357261895169</v>
      </c>
      <c r="BG140" s="52">
        <v>10.908137402347018</v>
      </c>
      <c r="BH140" s="52">
        <v>4.2525426132544393</v>
      </c>
      <c r="BI140" s="52">
        <v>18.310657419744999</v>
      </c>
      <c r="BJ140" s="52">
        <v>3.2039453257476129</v>
      </c>
      <c r="BK140" s="52">
        <v>4.2717465260258551</v>
      </c>
      <c r="BL140" s="52">
        <v>10.834965567645286</v>
      </c>
      <c r="BM140" s="52">
        <v>2.7463006637485852</v>
      </c>
      <c r="BN140" s="52">
        <v>20.189099556916663</v>
      </c>
      <c r="BP140" s="52">
        <v>1.3616479996952318</v>
      </c>
      <c r="BQ140" s="52">
        <v>0.91220615659990623</v>
      </c>
      <c r="BR140" s="52">
        <v>0.44944184297515499</v>
      </c>
      <c r="BS140" s="52">
        <v>1.3937040452034242</v>
      </c>
      <c r="BT140" s="52">
        <v>1.0337358648858723</v>
      </c>
      <c r="BU140" s="52">
        <v>0.35996817991197588</v>
      </c>
      <c r="BV140" s="52">
        <v>7.3349107364493031</v>
      </c>
      <c r="BW140" s="52">
        <v>1907.4397133627247</v>
      </c>
    </row>
    <row r="141" spans="1:75">
      <c r="A141" s="49">
        <v>32993</v>
      </c>
      <c r="B141" s="50">
        <v>63.237735136039554</v>
      </c>
      <c r="C141" s="51">
        <v>128.84225247999032</v>
      </c>
      <c r="D141" s="50">
        <v>62.704731667538482</v>
      </c>
      <c r="E141" s="52">
        <v>9387.2657794952393</v>
      </c>
      <c r="F141" s="52">
        <v>118.69238392226399</v>
      </c>
      <c r="G141" s="52">
        <v>221.80715043681363</v>
      </c>
      <c r="H141" s="52">
        <v>656.38461454063656</v>
      </c>
      <c r="I141" s="52">
        <v>1097.5425053032347</v>
      </c>
      <c r="J141" s="52">
        <v>124.98091922057793</v>
      </c>
      <c r="K141" s="52">
        <v>162.06327099247525</v>
      </c>
      <c r="L141" s="52">
        <v>355.45433287303894</v>
      </c>
      <c r="M141" s="52">
        <v>56.929571989737454</v>
      </c>
      <c r="N141" s="52">
        <v>226.35830686865376</v>
      </c>
      <c r="O141" s="52">
        <v>67.724148834931356</v>
      </c>
      <c r="P141" s="52">
        <v>201.10212856555978</v>
      </c>
      <c r="Q141" s="52">
        <v>179.6531214998414</v>
      </c>
      <c r="R141" s="52">
        <v>64.234151915709177</v>
      </c>
      <c r="S141" s="52">
        <v>288.43209993053847</v>
      </c>
      <c r="T141" s="52">
        <v>244.92861691322179</v>
      </c>
      <c r="U141" s="52">
        <v>427.9648632899237</v>
      </c>
      <c r="V141" s="52">
        <v>485.80163119276983</v>
      </c>
      <c r="W141" s="52">
        <v>275.50064674379922</v>
      </c>
      <c r="X141" s="52">
        <v>800.16232566246765</v>
      </c>
      <c r="Y141" s="52">
        <v>1703.764768311878</v>
      </c>
      <c r="Z141" s="52">
        <v>403.04008417657263</v>
      </c>
      <c r="AA141" s="52">
        <v>1053.2631674459824</v>
      </c>
      <c r="AB141" s="52">
        <v>317.03866285163286</v>
      </c>
      <c r="AC141" s="52">
        <v>53093.792591222125</v>
      </c>
      <c r="AD141" s="52">
        <v>30911.44732985894</v>
      </c>
      <c r="AE141" s="52">
        <v>36619.953638839725</v>
      </c>
      <c r="AF141" s="52">
        <v>4875.0237554272016</v>
      </c>
      <c r="AG141" s="52">
        <v>7774.6856122016907</v>
      </c>
      <c r="AH141" s="52">
        <v>6832.5563807964327</v>
      </c>
      <c r="AI141" s="52">
        <v>27393.289065249763</v>
      </c>
      <c r="AJ141" s="52">
        <v>31170.906339963276</v>
      </c>
      <c r="AK141" s="52">
        <v>109.75381881131325</v>
      </c>
      <c r="AL141" s="52">
        <v>0.76726034588646141</v>
      </c>
      <c r="AM141" s="52">
        <v>5.365372913951675</v>
      </c>
      <c r="AN141" s="52">
        <v>23.969160012900829</v>
      </c>
      <c r="AO141" s="52">
        <v>17.836526753132542</v>
      </c>
      <c r="AP141" s="52">
        <v>1.4194603888511825</v>
      </c>
      <c r="AQ141" s="52">
        <v>2.1737167616558453</v>
      </c>
      <c r="AR141" s="52">
        <v>2.0207351348420119</v>
      </c>
      <c r="AS141" s="52">
        <v>2.5589812503765144</v>
      </c>
      <c r="AT141" s="52">
        <v>1.7336767615970898</v>
      </c>
      <c r="AU141" s="52">
        <v>1.2976394055449973</v>
      </c>
      <c r="AV141" s="52">
        <v>2.853221735153967</v>
      </c>
      <c r="AW141" s="52">
        <v>3.7872029247455816</v>
      </c>
      <c r="AX141" s="52">
        <v>67.342038935174543</v>
      </c>
      <c r="AY141" s="52">
        <v>0.74031869140744677</v>
      </c>
      <c r="AZ141" s="52">
        <v>3.4803383980867997</v>
      </c>
      <c r="BA141" s="52">
        <v>5.2356968069604291</v>
      </c>
      <c r="BB141" s="52">
        <v>13.244358421117067</v>
      </c>
      <c r="BC141" s="52">
        <v>2.6847297556698324</v>
      </c>
      <c r="BD141" s="52">
        <v>10.903278693991403</v>
      </c>
      <c r="BE141" s="52">
        <v>6.6088934604277405</v>
      </c>
      <c r="BF141" s="52">
        <v>9.2690053917467594</v>
      </c>
      <c r="BG141" s="52">
        <v>10.914258970382313</v>
      </c>
      <c r="BH141" s="52">
        <v>4.2613034991547467</v>
      </c>
      <c r="BI141" s="52">
        <v>18.442619864394267</v>
      </c>
      <c r="BJ141" s="52">
        <v>3.3094467108448344</v>
      </c>
      <c r="BK141" s="52">
        <v>4.2846388477739916</v>
      </c>
      <c r="BL141" s="52">
        <v>10.848534305145343</v>
      </c>
      <c r="BM141" s="52">
        <v>2.7364255525302723</v>
      </c>
      <c r="BN141" s="52">
        <v>20.207882186273732</v>
      </c>
      <c r="BP141" s="52">
        <v>1.2032382879406214</v>
      </c>
      <c r="BQ141" s="52">
        <v>0.84612100639690957</v>
      </c>
      <c r="BR141" s="52">
        <v>0.35711728222668171</v>
      </c>
      <c r="BS141" s="52">
        <v>1.2919948177412153</v>
      </c>
      <c r="BT141" s="52">
        <v>0.95652159191668029</v>
      </c>
      <c r="BU141" s="52">
        <v>0.33547322563827037</v>
      </c>
      <c r="BV141" s="52">
        <v>7.1561446885267896</v>
      </c>
      <c r="BW141" s="52">
        <v>1895.4654900709788</v>
      </c>
    </row>
    <row r="142" spans="1:75">
      <c r="A142" s="49">
        <v>33024</v>
      </c>
      <c r="B142" s="50">
        <v>63.46417671885478</v>
      </c>
      <c r="C142" s="51">
        <v>129.22281349354213</v>
      </c>
      <c r="D142" s="50">
        <v>62.866851221469624</v>
      </c>
      <c r="E142" s="52">
        <v>9390.2496868102789</v>
      </c>
      <c r="F142" s="52">
        <v>118.10999637086606</v>
      </c>
      <c r="G142" s="52">
        <v>222.3144266461473</v>
      </c>
      <c r="H142" s="52">
        <v>649.30959827356764</v>
      </c>
      <c r="I142" s="52">
        <v>1097.7846790204658</v>
      </c>
      <c r="J142" s="52">
        <v>124.99690285209387</v>
      </c>
      <c r="K142" s="52">
        <v>162.1973039240261</v>
      </c>
      <c r="L142" s="52">
        <v>355.76010904566294</v>
      </c>
      <c r="M142" s="52">
        <v>57.067851205446544</v>
      </c>
      <c r="N142" s="52">
        <v>227.51896645957905</v>
      </c>
      <c r="O142" s="52">
        <v>68.031518058137848</v>
      </c>
      <c r="P142" s="52">
        <v>201.57203459175633</v>
      </c>
      <c r="Q142" s="52">
        <v>180.24069627475055</v>
      </c>
      <c r="R142" s="52">
        <v>64.4162602136212</v>
      </c>
      <c r="S142" s="52">
        <v>289.69795882098015</v>
      </c>
      <c r="T142" s="52">
        <v>246.51505820541792</v>
      </c>
      <c r="U142" s="52">
        <v>427.48888892426544</v>
      </c>
      <c r="V142" s="52">
        <v>486.11982184481025</v>
      </c>
      <c r="W142" s="52">
        <v>274.0495121308993</v>
      </c>
      <c r="X142" s="52">
        <v>803.32733796903437</v>
      </c>
      <c r="Y142" s="52">
        <v>1705.7184542264908</v>
      </c>
      <c r="Z142" s="52">
        <v>402.37625506677995</v>
      </c>
      <c r="AA142" s="52">
        <v>1056.2304807210401</v>
      </c>
      <c r="AB142" s="52">
        <v>317.85408220512249</v>
      </c>
      <c r="AC142" s="52">
        <v>53315.248148149061</v>
      </c>
      <c r="AD142" s="52">
        <v>31018.742342941223</v>
      </c>
      <c r="AE142" s="52">
        <v>36755.899849119683</v>
      </c>
      <c r="AF142" s="52">
        <v>4899.64171773003</v>
      </c>
      <c r="AG142" s="52">
        <v>7793.7449659277354</v>
      </c>
      <c r="AH142" s="52">
        <v>6846.7510791440163</v>
      </c>
      <c r="AI142" s="52">
        <v>27418.733024781752</v>
      </c>
      <c r="AJ142" s="52">
        <v>31211.21635640629</v>
      </c>
      <c r="AK142" s="52">
        <v>109.81506844327575</v>
      </c>
      <c r="AL142" s="52">
        <v>0.76924794656224549</v>
      </c>
      <c r="AM142" s="52">
        <v>5.3225388131254627</v>
      </c>
      <c r="AN142" s="52">
        <v>23.904120499921603</v>
      </c>
      <c r="AO142" s="52">
        <v>17.812333740023597</v>
      </c>
      <c r="AP142" s="52">
        <v>1.4170655603037456</v>
      </c>
      <c r="AQ142" s="52">
        <v>2.1733641444253364</v>
      </c>
      <c r="AR142" s="52">
        <v>2.0214293635632745</v>
      </c>
      <c r="AS142" s="52">
        <v>2.5489807210114153</v>
      </c>
      <c r="AT142" s="52">
        <v>1.7315643568822583</v>
      </c>
      <c r="AU142" s="52">
        <v>1.2949542041742637</v>
      </c>
      <c r="AV142" s="52">
        <v>2.8465932227337278</v>
      </c>
      <c r="AW142" s="52">
        <v>3.7760226255182237</v>
      </c>
      <c r="AX142" s="52">
        <v>67.376438616023904</v>
      </c>
      <c r="AY142" s="52">
        <v>0.74135985275431937</v>
      </c>
      <c r="AZ142" s="52">
        <v>3.482526487889587</v>
      </c>
      <c r="BA142" s="52">
        <v>5.2329145695773827</v>
      </c>
      <c r="BB142" s="52">
        <v>13.216048544573207</v>
      </c>
      <c r="BC142" s="52">
        <v>2.689668212752534</v>
      </c>
      <c r="BD142" s="52">
        <v>10.956101731453542</v>
      </c>
      <c r="BE142" s="52">
        <v>6.6172745906552599</v>
      </c>
      <c r="BF142" s="52">
        <v>9.2595662328024062</v>
      </c>
      <c r="BG142" s="52">
        <v>10.915278676686988</v>
      </c>
      <c r="BH142" s="52">
        <v>4.2657755404981152</v>
      </c>
      <c r="BI142" s="52">
        <v>18.534509327863493</v>
      </c>
      <c r="BJ142" s="52">
        <v>3.369640523627881</v>
      </c>
      <c r="BK142" s="52">
        <v>4.2961517331014845</v>
      </c>
      <c r="BL142" s="52">
        <v>10.868717072231155</v>
      </c>
      <c r="BM142" s="52">
        <v>2.7269543771009714</v>
      </c>
      <c r="BN142" s="52">
        <v>20.22222148020181</v>
      </c>
      <c r="BP142" s="52">
        <v>1.0764343229332758</v>
      </c>
      <c r="BQ142" s="52">
        <v>0.79249479436886405</v>
      </c>
      <c r="BR142" s="52">
        <v>0.28393952872964645</v>
      </c>
      <c r="BS142" s="52">
        <v>1.1976281947666598</v>
      </c>
      <c r="BT142" s="52">
        <v>0.88755291411953585</v>
      </c>
      <c r="BU142" s="52">
        <v>0.31007528090999731</v>
      </c>
      <c r="BV142" s="52">
        <v>7.0042966351273561</v>
      </c>
      <c r="BW142" s="52">
        <v>1885.7719748673901</v>
      </c>
    </row>
    <row r="143" spans="1:75">
      <c r="A143" s="49">
        <v>33054</v>
      </c>
      <c r="B143" s="50">
        <v>63.668848921108051</v>
      </c>
      <c r="C143" s="51">
        <v>129.83750690718492</v>
      </c>
      <c r="D143" s="50">
        <v>63.087055402497448</v>
      </c>
      <c r="E143" s="52">
        <v>9399.3042439778637</v>
      </c>
      <c r="F143" s="52">
        <v>117.59037708646308</v>
      </c>
      <c r="G143" s="52">
        <v>222.8713480007369</v>
      </c>
      <c r="H143" s="52">
        <v>644.63088942095635</v>
      </c>
      <c r="I143" s="52">
        <v>1096.8675254894654</v>
      </c>
      <c r="J143" s="52">
        <v>124.52491670126716</v>
      </c>
      <c r="K143" s="52">
        <v>161.90818654438482</v>
      </c>
      <c r="L143" s="52">
        <v>355.51776082506404</v>
      </c>
      <c r="M143" s="52">
        <v>57.056793588089448</v>
      </c>
      <c r="N143" s="52">
        <v>228.14864227389916</v>
      </c>
      <c r="O143" s="52">
        <v>68.114624443836504</v>
      </c>
      <c r="P143" s="52">
        <v>201.3782713774126</v>
      </c>
      <c r="Q143" s="52">
        <v>180.42042437905135</v>
      </c>
      <c r="R143" s="52">
        <v>64.611330295602485</v>
      </c>
      <c r="S143" s="52">
        <v>291.30229717114321</v>
      </c>
      <c r="T143" s="52">
        <v>247.1079831128319</v>
      </c>
      <c r="U143" s="52">
        <v>427.36110676179328</v>
      </c>
      <c r="V143" s="52">
        <v>486.16023738199146</v>
      </c>
      <c r="W143" s="52">
        <v>274.38682414355378</v>
      </c>
      <c r="X143" s="52">
        <v>806.37187402720258</v>
      </c>
      <c r="Y143" s="52">
        <v>1709.9197691405814</v>
      </c>
      <c r="Z143" s="52">
        <v>401.8580067824883</v>
      </c>
      <c r="AA143" s="52">
        <v>1058.8311911230287</v>
      </c>
      <c r="AB143" s="52">
        <v>318.52951031550765</v>
      </c>
      <c r="AC143" s="52">
        <v>53513.800229263303</v>
      </c>
      <c r="AD143" s="52">
        <v>31124.506485239664</v>
      </c>
      <c r="AE143" s="52">
        <v>36873.686726500593</v>
      </c>
      <c r="AF143" s="52">
        <v>4922.9592362801232</v>
      </c>
      <c r="AG143" s="52">
        <v>7803.3896492272615</v>
      </c>
      <c r="AH143" s="52">
        <v>6855.9466040293373</v>
      </c>
      <c r="AI143" s="52">
        <v>27423.753476015725</v>
      </c>
      <c r="AJ143" s="52">
        <v>31213.349368143081</v>
      </c>
      <c r="AK143" s="52">
        <v>109.81443268638104</v>
      </c>
      <c r="AL143" s="52">
        <v>0.76947233155369754</v>
      </c>
      <c r="AM143" s="52">
        <v>5.2912147569780545</v>
      </c>
      <c r="AN143" s="52">
        <v>23.829615471001791</v>
      </c>
      <c r="AO143" s="52">
        <v>17.76892838254571</v>
      </c>
      <c r="AP143" s="52">
        <v>1.4139663099460473</v>
      </c>
      <c r="AQ143" s="52">
        <v>2.1662447335490751</v>
      </c>
      <c r="AR143" s="52">
        <v>2.0209223005870371</v>
      </c>
      <c r="AS143" s="52">
        <v>2.539139782356123</v>
      </c>
      <c r="AT143" s="52">
        <v>1.7290942367983901</v>
      </c>
      <c r="AU143" s="52">
        <v>1.2919023612526981</v>
      </c>
      <c r="AV143" s="52">
        <v>2.8377608235767453</v>
      </c>
      <c r="AW143" s="52">
        <v>3.7642285561222977</v>
      </c>
      <c r="AX143" s="52">
        <v>67.430741162846488</v>
      </c>
      <c r="AY143" s="52">
        <v>0.74181501630312896</v>
      </c>
      <c r="AZ143" s="52">
        <v>3.4793764533164602</v>
      </c>
      <c r="BA143" s="52">
        <v>5.2332225822222727</v>
      </c>
      <c r="BB143" s="52">
        <v>13.194264749903232</v>
      </c>
      <c r="BC143" s="52">
        <v>2.693590868935765</v>
      </c>
      <c r="BD143" s="52">
        <v>11.007605072180741</v>
      </c>
      <c r="BE143" s="52">
        <v>6.6258339069628471</v>
      </c>
      <c r="BF143" s="52">
        <v>9.267620611997943</v>
      </c>
      <c r="BG143" s="52">
        <v>10.920508618839085</v>
      </c>
      <c r="BH143" s="52">
        <v>4.2668839978519824</v>
      </c>
      <c r="BI143" s="52">
        <v>18.554076052208742</v>
      </c>
      <c r="BJ143" s="52">
        <v>3.3459914152820907</v>
      </c>
      <c r="BK143" s="52">
        <v>4.3061932502401756</v>
      </c>
      <c r="BL143" s="52">
        <v>10.901891387129824</v>
      </c>
      <c r="BM143" s="52">
        <v>2.7183137329389564</v>
      </c>
      <c r="BN143" s="52">
        <v>20.239933394826949</v>
      </c>
      <c r="BP143" s="52">
        <v>1.0322351331512134</v>
      </c>
      <c r="BQ143" s="52">
        <v>0.76770103927701716</v>
      </c>
      <c r="BR143" s="52">
        <v>0.26453409406046074</v>
      </c>
      <c r="BS143" s="52">
        <v>1.1478671584278346</v>
      </c>
      <c r="BT143" s="52">
        <v>0.85634039674575135</v>
      </c>
      <c r="BU143" s="52">
        <v>0.29152676177521547</v>
      </c>
      <c r="BV143" s="52">
        <v>6.9554416789362827</v>
      </c>
      <c r="BW143" s="52">
        <v>1888.6352088451385</v>
      </c>
    </row>
    <row r="144" spans="1:75">
      <c r="A144" s="49">
        <v>33085</v>
      </c>
      <c r="B144" s="50">
        <v>63.849826521776016</v>
      </c>
      <c r="C144" s="51">
        <v>130.64593745960343</v>
      </c>
      <c r="D144" s="50">
        <v>63.364415909373953</v>
      </c>
      <c r="E144" s="52">
        <v>9407.8913676046559</v>
      </c>
      <c r="F144" s="52">
        <v>117.3112615045881</v>
      </c>
      <c r="G144" s="52">
        <v>223.54735794381028</v>
      </c>
      <c r="H144" s="52">
        <v>641.67617811454886</v>
      </c>
      <c r="I144" s="52">
        <v>1094.6707018673826</v>
      </c>
      <c r="J144" s="52">
        <v>123.5807855323618</v>
      </c>
      <c r="K144" s="52">
        <v>161.24646293986288</v>
      </c>
      <c r="L144" s="52">
        <v>354.90136748209835</v>
      </c>
      <c r="M144" s="52">
        <v>56.914050828124729</v>
      </c>
      <c r="N144" s="52">
        <v>228.3383872081796</v>
      </c>
      <c r="O144" s="52">
        <v>67.988297707941982</v>
      </c>
      <c r="P144" s="52">
        <v>200.56215767185353</v>
      </c>
      <c r="Q144" s="52">
        <v>180.26206892431384</v>
      </c>
      <c r="R144" s="52">
        <v>64.752368015627709</v>
      </c>
      <c r="S144" s="52">
        <v>292.71556908414971</v>
      </c>
      <c r="T144" s="52">
        <v>246.81344752275055</v>
      </c>
      <c r="U144" s="52">
        <v>427.8435047686761</v>
      </c>
      <c r="V144" s="52">
        <v>485.97191746104806</v>
      </c>
      <c r="W144" s="52">
        <v>275.84837029501796</v>
      </c>
      <c r="X144" s="52">
        <v>809.48986216051685</v>
      </c>
      <c r="Y144" s="52">
        <v>1714.9404531719704</v>
      </c>
      <c r="Z144" s="52">
        <v>401.36516277597195</v>
      </c>
      <c r="AA144" s="52">
        <v>1059.727457493784</v>
      </c>
      <c r="AB144" s="52">
        <v>318.5602348192084</v>
      </c>
      <c r="AC144" s="52">
        <v>53680.922015036303</v>
      </c>
      <c r="AD144" s="52">
        <v>31221.893534383467</v>
      </c>
      <c r="AE144" s="52">
        <v>36971.833404842888</v>
      </c>
      <c r="AF144" s="52">
        <v>4943.7747637610282</v>
      </c>
      <c r="AG144" s="52">
        <v>7801.9957146904162</v>
      </c>
      <c r="AH144" s="52">
        <v>6857.0126803613475</v>
      </c>
      <c r="AI144" s="52">
        <v>27396.000743373748</v>
      </c>
      <c r="AJ144" s="52">
        <v>31171.125344134147</v>
      </c>
      <c r="AK144" s="52">
        <v>109.76020986454621</v>
      </c>
      <c r="AL144" s="52">
        <v>0.7681832585724131</v>
      </c>
      <c r="AM144" s="52">
        <v>5.2669535105627387</v>
      </c>
      <c r="AN144" s="52">
        <v>23.747529528982518</v>
      </c>
      <c r="AO144" s="52">
        <v>17.712392759839855</v>
      </c>
      <c r="AP144" s="52">
        <v>1.4103926220633636</v>
      </c>
      <c r="AQ144" s="52">
        <v>2.1545363240704849</v>
      </c>
      <c r="AR144" s="52">
        <v>2.0192525354937443</v>
      </c>
      <c r="AS144" s="52">
        <v>2.52964988643257</v>
      </c>
      <c r="AT144" s="52">
        <v>1.7276174816079064</v>
      </c>
      <c r="AU144" s="52">
        <v>1.2885337660456433</v>
      </c>
      <c r="AV144" s="52">
        <v>2.8280643368421079</v>
      </c>
      <c r="AW144" s="52">
        <v>3.751428209367544</v>
      </c>
      <c r="AX144" s="52">
        <v>67.490485816232621</v>
      </c>
      <c r="AY144" s="52">
        <v>0.74171456493880417</v>
      </c>
      <c r="AZ144" s="52">
        <v>3.47476904562697</v>
      </c>
      <c r="BA144" s="52">
        <v>5.2348236733626932</v>
      </c>
      <c r="BB144" s="52">
        <v>13.179790165756017</v>
      </c>
      <c r="BC144" s="52">
        <v>2.6960173651628616</v>
      </c>
      <c r="BD144" s="52">
        <v>11.055449388282854</v>
      </c>
      <c r="BE144" s="52">
        <v>6.6320702352020291</v>
      </c>
      <c r="BF144" s="52">
        <v>9.2849762540671126</v>
      </c>
      <c r="BG144" s="52">
        <v>10.924333493615832</v>
      </c>
      <c r="BH144" s="52">
        <v>4.2664540936990134</v>
      </c>
      <c r="BI144" s="52">
        <v>18.522194518677651</v>
      </c>
      <c r="BJ144" s="52">
        <v>3.2666866284224296</v>
      </c>
      <c r="BK144" s="52">
        <v>4.3149834589050675</v>
      </c>
      <c r="BL144" s="52">
        <v>10.940524431726624</v>
      </c>
      <c r="BM144" s="52">
        <v>2.7105781373316682</v>
      </c>
      <c r="BN144" s="52">
        <v>20.25242109392439</v>
      </c>
      <c r="BP144" s="52">
        <v>1.0430392344752628</v>
      </c>
      <c r="BQ144" s="52">
        <v>0.7622282775118947</v>
      </c>
      <c r="BR144" s="52">
        <v>0.28081095711358134</v>
      </c>
      <c r="BS144" s="52">
        <v>1.134740263944672</v>
      </c>
      <c r="BT144" s="52">
        <v>0.85428162015253495</v>
      </c>
      <c r="BU144" s="52">
        <v>0.280458643769605</v>
      </c>
      <c r="BV144" s="52">
        <v>7.0011837875410432</v>
      </c>
      <c r="BW144" s="52">
        <v>1901.1920680307574</v>
      </c>
    </row>
    <row r="145" spans="1:75">
      <c r="A145" s="49">
        <v>33116</v>
      </c>
      <c r="B145" s="50">
        <v>64.009578639040555</v>
      </c>
      <c r="C145" s="51">
        <v>131.5534023273616</v>
      </c>
      <c r="D145" s="50">
        <v>63.685432775246518</v>
      </c>
      <c r="E145" s="52">
        <v>9404.5749739677667</v>
      </c>
      <c r="F145" s="52">
        <v>117.39537021833202</v>
      </c>
      <c r="G145" s="52">
        <v>224.47780764286196</v>
      </c>
      <c r="H145" s="52">
        <v>638.59562740901549</v>
      </c>
      <c r="I145" s="52">
        <v>1091.0214971059693</v>
      </c>
      <c r="J145" s="52">
        <v>122.24875660219621</v>
      </c>
      <c r="K145" s="52">
        <v>160.34273170093977</v>
      </c>
      <c r="L145" s="52">
        <v>354.24134014773693</v>
      </c>
      <c r="M145" s="52">
        <v>56.686811296006425</v>
      </c>
      <c r="N145" s="52">
        <v>228.31362152342956</v>
      </c>
      <c r="O145" s="52">
        <v>67.708907508306325</v>
      </c>
      <c r="P145" s="52">
        <v>199.27796149874226</v>
      </c>
      <c r="Q145" s="52">
        <v>179.93158512206134</v>
      </c>
      <c r="R145" s="52">
        <v>64.753531882359141</v>
      </c>
      <c r="S145" s="52">
        <v>293.20520472135996</v>
      </c>
      <c r="T145" s="52">
        <v>245.92750732858306</v>
      </c>
      <c r="U145" s="52">
        <v>429.21552672483506</v>
      </c>
      <c r="V145" s="52">
        <v>485.51911218662656</v>
      </c>
      <c r="W145" s="52">
        <v>277.18880987122293</v>
      </c>
      <c r="X145" s="52">
        <v>812.99288141679381</v>
      </c>
      <c r="Y145" s="52">
        <v>1718.3976417839483</v>
      </c>
      <c r="Z145" s="52">
        <v>400.63607717474036</v>
      </c>
      <c r="AA145" s="52">
        <v>1056.9207922883572</v>
      </c>
      <c r="AB145" s="52">
        <v>317.25236227267209</v>
      </c>
      <c r="AC145" s="52">
        <v>53805.245570113584</v>
      </c>
      <c r="AD145" s="52">
        <v>31303.811768458076</v>
      </c>
      <c r="AE145" s="52">
        <v>37052.255156547792</v>
      </c>
      <c r="AF145" s="52">
        <v>4960.5791863818322</v>
      </c>
      <c r="AG145" s="52">
        <v>7789.0618777736545</v>
      </c>
      <c r="AH145" s="52">
        <v>6846.4006133848625</v>
      </c>
      <c r="AI145" s="52">
        <v>27320.492741492486</v>
      </c>
      <c r="AJ145" s="52">
        <v>31081.772391411567</v>
      </c>
      <c r="AK145" s="52">
        <v>109.66202287261765</v>
      </c>
      <c r="AL145" s="52">
        <v>0.76602649311685278</v>
      </c>
      <c r="AM145" s="52">
        <v>5.2383505241164281</v>
      </c>
      <c r="AN145" s="52">
        <v>23.656291268059924</v>
      </c>
      <c r="AO145" s="52">
        <v>17.651914250826643</v>
      </c>
      <c r="AP145" s="52">
        <v>1.4065209344897052</v>
      </c>
      <c r="AQ145" s="52">
        <v>2.1402670767812402</v>
      </c>
      <c r="AR145" s="52">
        <v>2.0164269781464514</v>
      </c>
      <c r="AS145" s="52">
        <v>2.520552376388201</v>
      </c>
      <c r="AT145" s="52">
        <v>1.7285026336176081</v>
      </c>
      <c r="AU145" s="52">
        <v>1.2848417428359686</v>
      </c>
      <c r="AV145" s="52">
        <v>2.8187172134958431</v>
      </c>
      <c r="AW145" s="52">
        <v>3.7370049055026375</v>
      </c>
      <c r="AX145" s="52">
        <v>67.527756264493348</v>
      </c>
      <c r="AY145" s="52">
        <v>0.74122597612973373</v>
      </c>
      <c r="AZ145" s="52">
        <v>3.4742003012300215</v>
      </c>
      <c r="BA145" s="52">
        <v>5.2346918565867044</v>
      </c>
      <c r="BB145" s="52">
        <v>13.16800086435321</v>
      </c>
      <c r="BC145" s="52">
        <v>2.6966056737620683</v>
      </c>
      <c r="BD145" s="52">
        <v>11.098945059212706</v>
      </c>
      <c r="BE145" s="52">
        <v>6.6328968954753247</v>
      </c>
      <c r="BF145" s="52">
        <v>9.2984371169980982</v>
      </c>
      <c r="BG145" s="52">
        <v>10.916007643896005</v>
      </c>
      <c r="BH145" s="52">
        <v>4.2666774536257668</v>
      </c>
      <c r="BI145" s="52">
        <v>18.477975339598714</v>
      </c>
      <c r="BJ145" s="52">
        <v>3.182214167329573</v>
      </c>
      <c r="BK145" s="52">
        <v>4.3230026781275228</v>
      </c>
      <c r="BL145" s="52">
        <v>10.97275849440766</v>
      </c>
      <c r="BM145" s="52">
        <v>2.7035771497717032</v>
      </c>
      <c r="BN145" s="52">
        <v>20.245510213016981</v>
      </c>
      <c r="BP145" s="52">
        <v>1.0538840412853225</v>
      </c>
      <c r="BQ145" s="52">
        <v>0.75738346560167213</v>
      </c>
      <c r="BR145" s="52">
        <v>0.29650057562356513</v>
      </c>
      <c r="BS145" s="52">
        <v>1.1344545722503456</v>
      </c>
      <c r="BT145" s="52">
        <v>0.85953220459275814</v>
      </c>
      <c r="BU145" s="52">
        <v>0.2749223676172175</v>
      </c>
      <c r="BV145" s="52">
        <v>7.1048928349008484</v>
      </c>
      <c r="BW145" s="52">
        <v>1916.2313009000593</v>
      </c>
    </row>
    <row r="146" spans="1:75">
      <c r="A146" s="49">
        <v>33146</v>
      </c>
      <c r="B146" s="50">
        <v>64.148348000148928</v>
      </c>
      <c r="C146" s="51">
        <v>132.42957110727826</v>
      </c>
      <c r="D146" s="50">
        <v>64.015823025504744</v>
      </c>
      <c r="E146" s="52">
        <v>9382.5150466283158</v>
      </c>
      <c r="F146" s="52">
        <v>117.8347896910583</v>
      </c>
      <c r="G146" s="52">
        <v>225.66293511064723</v>
      </c>
      <c r="H146" s="52">
        <v>634.12553250581652</v>
      </c>
      <c r="I146" s="52">
        <v>1086.0735277033721</v>
      </c>
      <c r="J146" s="52">
        <v>120.69445925860977</v>
      </c>
      <c r="K146" s="52">
        <v>159.36641062161263</v>
      </c>
      <c r="L146" s="52">
        <v>353.83842020555943</v>
      </c>
      <c r="M146" s="52">
        <v>56.431554158947741</v>
      </c>
      <c r="N146" s="52">
        <v>228.27550711554164</v>
      </c>
      <c r="O146" s="52">
        <v>67.349582194404988</v>
      </c>
      <c r="P146" s="52">
        <v>197.75464023466532</v>
      </c>
      <c r="Q146" s="52">
        <v>179.59312414580489</v>
      </c>
      <c r="R146" s="52">
        <v>64.557450097799304</v>
      </c>
      <c r="S146" s="52">
        <v>292.3836609625568</v>
      </c>
      <c r="T146" s="52">
        <v>244.69976965902995</v>
      </c>
      <c r="U146" s="52">
        <v>431.47990509954593</v>
      </c>
      <c r="V146" s="52">
        <v>484.7719289566856</v>
      </c>
      <c r="W146" s="52">
        <v>277.41182753111548</v>
      </c>
      <c r="X146" s="52">
        <v>816.63606269707282</v>
      </c>
      <c r="Y146" s="52">
        <v>1718.2019065090144</v>
      </c>
      <c r="Z146" s="52">
        <v>399.48294117566354</v>
      </c>
      <c r="AA146" s="52">
        <v>1049.5626101247967</v>
      </c>
      <c r="AB146" s="52">
        <v>314.41420859222609</v>
      </c>
      <c r="AC146" s="52">
        <v>53872.674967225394</v>
      </c>
      <c r="AD146" s="52">
        <v>31360.945837313931</v>
      </c>
      <c r="AE146" s="52">
        <v>37114.764392820995</v>
      </c>
      <c r="AF146" s="52">
        <v>4971.6074515541395</v>
      </c>
      <c r="AG146" s="52">
        <v>7766.1615625063578</v>
      </c>
      <c r="AH146" s="52">
        <v>6824.0279961586002</v>
      </c>
      <c r="AI146" s="52">
        <v>27198.023398844402</v>
      </c>
      <c r="AJ146" s="52">
        <v>30952.921392440796</v>
      </c>
      <c r="AK146" s="52">
        <v>109.53493728364508</v>
      </c>
      <c r="AL146" s="52">
        <v>0.7637165899272077</v>
      </c>
      <c r="AM146" s="52">
        <v>5.1985191639512776</v>
      </c>
      <c r="AN146" s="52">
        <v>23.558051842947801</v>
      </c>
      <c r="AO146" s="52">
        <v>17.595816089212896</v>
      </c>
      <c r="AP146" s="52">
        <v>1.402660436006284</v>
      </c>
      <c r="AQ146" s="52">
        <v>2.1253164857865507</v>
      </c>
      <c r="AR146" s="52">
        <v>2.0126067247940083</v>
      </c>
      <c r="AS146" s="52">
        <v>2.5121154395296581</v>
      </c>
      <c r="AT146" s="52">
        <v>1.7322738928905912</v>
      </c>
      <c r="AU146" s="52">
        <v>1.280898640822334</v>
      </c>
      <c r="AV146" s="52">
        <v>2.8106412868729942</v>
      </c>
      <c r="AW146" s="52">
        <v>3.7213683776609208</v>
      </c>
      <c r="AX146" s="52">
        <v>67.524083183954161</v>
      </c>
      <c r="AY146" s="52">
        <v>0.74053921867271133</v>
      </c>
      <c r="AZ146" s="52">
        <v>3.4807672304663964</v>
      </c>
      <c r="BA146" s="52">
        <v>5.2305939524938969</v>
      </c>
      <c r="BB146" s="52">
        <v>13.155407046627564</v>
      </c>
      <c r="BC146" s="52">
        <v>2.6953561931305257</v>
      </c>
      <c r="BD146" s="52">
        <v>11.13690351533393</v>
      </c>
      <c r="BE146" s="52">
        <v>6.626911742861072</v>
      </c>
      <c r="BF146" s="52">
        <v>9.2987395161141944</v>
      </c>
      <c r="BG146" s="52">
        <v>10.890003046207131</v>
      </c>
      <c r="BH146" s="52">
        <v>4.2689196233249582</v>
      </c>
      <c r="BI146" s="52">
        <v>18.452802256991465</v>
      </c>
      <c r="BJ146" s="52">
        <v>3.133113621920347</v>
      </c>
      <c r="BK146" s="52">
        <v>4.3302587695097223</v>
      </c>
      <c r="BL146" s="52">
        <v>10.989429865311831</v>
      </c>
      <c r="BM146" s="52">
        <v>2.6974260993018104</v>
      </c>
      <c r="BN146" s="52">
        <v>20.21227098169426</v>
      </c>
      <c r="BP146" s="52">
        <v>1.0255792817100882</v>
      </c>
      <c r="BQ146" s="52">
        <v>0.73995675429857022</v>
      </c>
      <c r="BR146" s="52">
        <v>0.28562252745032313</v>
      </c>
      <c r="BS146" s="52">
        <v>1.1266320027178154</v>
      </c>
      <c r="BT146" s="52">
        <v>0.85412571435639018</v>
      </c>
      <c r="BU146" s="52">
        <v>0.2725062882527709</v>
      </c>
      <c r="BV146" s="52">
        <v>7.227096483359734</v>
      </c>
      <c r="BW146" s="52">
        <v>1926.8560104568799</v>
      </c>
    </row>
    <row r="147" spans="1:75">
      <c r="A147" s="49">
        <v>33177</v>
      </c>
      <c r="B147" s="50">
        <v>64.290460797807867</v>
      </c>
      <c r="C147" s="51">
        <v>133.21185847708296</v>
      </c>
      <c r="D147" s="50">
        <v>64.321257512776114</v>
      </c>
      <c r="E147" s="52">
        <v>9347.7679029895407</v>
      </c>
      <c r="F147" s="52">
        <v>118.25427552156391</v>
      </c>
      <c r="G147" s="52">
        <v>226.88103251441592</v>
      </c>
      <c r="H147" s="52">
        <v>628.14318509988732</v>
      </c>
      <c r="I147" s="52">
        <v>1080.247192574064</v>
      </c>
      <c r="J147" s="52">
        <v>119.06960057884815</v>
      </c>
      <c r="K147" s="52">
        <v>158.42962680389024</v>
      </c>
      <c r="L147" s="52">
        <v>353.78220106612503</v>
      </c>
      <c r="M147" s="52">
        <v>56.189056141985461</v>
      </c>
      <c r="N147" s="52">
        <v>228.35019178632948</v>
      </c>
      <c r="O147" s="52">
        <v>66.979816047985466</v>
      </c>
      <c r="P147" s="52">
        <v>196.19704329994536</v>
      </c>
      <c r="Q147" s="52">
        <v>179.34340408453417</v>
      </c>
      <c r="R147" s="52">
        <v>64.189877381247854</v>
      </c>
      <c r="S147" s="52">
        <v>290.9714614923202</v>
      </c>
      <c r="T147" s="52">
        <v>243.07275723497713</v>
      </c>
      <c r="U147" s="52">
        <v>434.08665995696379</v>
      </c>
      <c r="V147" s="52">
        <v>483.63301524333656</v>
      </c>
      <c r="W147" s="52">
        <v>276.5048056225022</v>
      </c>
      <c r="X147" s="52">
        <v>819.19539052199934</v>
      </c>
      <c r="Y147" s="52">
        <v>1713.7661067937922</v>
      </c>
      <c r="Z147" s="52">
        <v>397.79475583733932</v>
      </c>
      <c r="AA147" s="52">
        <v>1039.6556421282792</v>
      </c>
      <c r="AB147" s="52">
        <v>311.08534422949435</v>
      </c>
      <c r="AC147" s="52">
        <v>53884.709493806287</v>
      </c>
      <c r="AD147" s="52">
        <v>31392.925577965354</v>
      </c>
      <c r="AE147" s="52">
        <v>37168.344314421374</v>
      </c>
      <c r="AF147" s="52">
        <v>4977.5359993327047</v>
      </c>
      <c r="AG147" s="52">
        <v>7738.5059221021593</v>
      </c>
      <c r="AH147" s="52">
        <v>6798.0111827850342</v>
      </c>
      <c r="AI147" s="52">
        <v>27061.519761116273</v>
      </c>
      <c r="AJ147" s="52">
        <v>30805.794898494598</v>
      </c>
      <c r="AK147" s="52">
        <v>109.39160749652693</v>
      </c>
      <c r="AL147" s="52">
        <v>0.76176313097558679</v>
      </c>
      <c r="AM147" s="52">
        <v>5.1484408181821628</v>
      </c>
      <c r="AN147" s="52">
        <v>23.448564049442329</v>
      </c>
      <c r="AO147" s="52">
        <v>17.538360100179428</v>
      </c>
      <c r="AP147" s="52">
        <v>1.3987778647051547</v>
      </c>
      <c r="AQ147" s="52">
        <v>2.1084435207138967</v>
      </c>
      <c r="AR147" s="52">
        <v>2.0078699541774343</v>
      </c>
      <c r="AS147" s="52">
        <v>2.5035366715256346</v>
      </c>
      <c r="AT147" s="52">
        <v>1.7371511085194047</v>
      </c>
      <c r="AU147" s="52">
        <v>1.2763026889987006</v>
      </c>
      <c r="AV147" s="52">
        <v>2.8021311244164018</v>
      </c>
      <c r="AW147" s="52">
        <v>3.7051980204346502</v>
      </c>
      <c r="AX147" s="52">
        <v>67.495999384791617</v>
      </c>
      <c r="AY147" s="52">
        <v>0.73981728749253484</v>
      </c>
      <c r="AZ147" s="52">
        <v>3.490415485480034</v>
      </c>
      <c r="BA147" s="52">
        <v>5.2225865322022491</v>
      </c>
      <c r="BB147" s="52">
        <v>13.139694703660245</v>
      </c>
      <c r="BC147" s="52">
        <v>2.6933881527473851</v>
      </c>
      <c r="BD147" s="52">
        <v>11.174948268329665</v>
      </c>
      <c r="BE147" s="52">
        <v>6.6178211060262493</v>
      </c>
      <c r="BF147" s="52">
        <v>9.2907135717931286</v>
      </c>
      <c r="BG147" s="52">
        <v>10.85460923185512</v>
      </c>
      <c r="BH147" s="52">
        <v>4.2721827027778474</v>
      </c>
      <c r="BI147" s="52">
        <v>18.447044063179241</v>
      </c>
      <c r="BJ147" s="52">
        <v>3.1147285189119076</v>
      </c>
      <c r="BK147" s="52">
        <v>4.3369025130206511</v>
      </c>
      <c r="BL147" s="52">
        <v>10.995413031444073</v>
      </c>
      <c r="BM147" s="52">
        <v>2.6917465747774845</v>
      </c>
      <c r="BN147" s="52">
        <v>20.165818490568668</v>
      </c>
      <c r="BP147" s="52">
        <v>0.96736580502962877</v>
      </c>
      <c r="BQ147" s="52">
        <v>0.71191352443589317</v>
      </c>
      <c r="BR147" s="52">
        <v>0.25545228041347956</v>
      </c>
      <c r="BS147" s="52">
        <v>1.1008739423517497</v>
      </c>
      <c r="BT147" s="52">
        <v>0.83248665490217744</v>
      </c>
      <c r="BU147" s="52">
        <v>0.26838728731438038</v>
      </c>
      <c r="BV147" s="52">
        <v>7.3397509691215328</v>
      </c>
      <c r="BW147" s="52">
        <v>1929.9436080436553</v>
      </c>
    </row>
    <row r="148" spans="1:75">
      <c r="A148" s="49">
        <v>33207</v>
      </c>
      <c r="B148" s="50">
        <v>64.462252481902638</v>
      </c>
      <c r="C148" s="51">
        <v>133.83376543819904</v>
      </c>
      <c r="D148" s="50">
        <v>64.558585073053834</v>
      </c>
      <c r="E148" s="52">
        <v>9310.6292681694031</v>
      </c>
      <c r="F148" s="52">
        <v>118.16881915042177</v>
      </c>
      <c r="G148" s="52">
        <v>227.81691563532999</v>
      </c>
      <c r="H148" s="52">
        <v>621.01026588380341</v>
      </c>
      <c r="I148" s="52">
        <v>1074.1646516411254</v>
      </c>
      <c r="J148" s="52">
        <v>117.55971175553277</v>
      </c>
      <c r="K148" s="52">
        <v>157.65084629961444</v>
      </c>
      <c r="L148" s="52">
        <v>354.108676741831</v>
      </c>
      <c r="M148" s="52">
        <v>56.000904657625746</v>
      </c>
      <c r="N148" s="52">
        <v>228.6359164625639</v>
      </c>
      <c r="O148" s="52">
        <v>66.67490340042859</v>
      </c>
      <c r="P148" s="52">
        <v>194.83719823891298</v>
      </c>
      <c r="Q148" s="52">
        <v>179.26422787654059</v>
      </c>
      <c r="R148" s="52">
        <v>63.704713249206542</v>
      </c>
      <c r="S148" s="52">
        <v>290.01635741479697</v>
      </c>
      <c r="T148" s="52">
        <v>240.92606175138306</v>
      </c>
      <c r="U148" s="52">
        <v>436.27726399023084</v>
      </c>
      <c r="V148" s="52">
        <v>482.00581180670611</v>
      </c>
      <c r="W148" s="52">
        <v>274.74395754958192</v>
      </c>
      <c r="X148" s="52">
        <v>819.0736145059268</v>
      </c>
      <c r="Y148" s="52">
        <v>1704.9542398159704</v>
      </c>
      <c r="Z148" s="52">
        <v>395.51807130072268</v>
      </c>
      <c r="AA148" s="52">
        <v>1030.1800667518751</v>
      </c>
      <c r="AB148" s="52">
        <v>308.71753096853695</v>
      </c>
      <c r="AC148" s="52">
        <v>53844.684846242271</v>
      </c>
      <c r="AD148" s="52">
        <v>31399.997440783183</v>
      </c>
      <c r="AE148" s="52">
        <v>37222.275134388605</v>
      </c>
      <c r="AF148" s="52">
        <v>4979.35069882075</v>
      </c>
      <c r="AG148" s="52">
        <v>7712.8069920976959</v>
      </c>
      <c r="AH148" s="52">
        <v>6779.2554541667305</v>
      </c>
      <c r="AI148" s="52">
        <v>26955.864181836445</v>
      </c>
      <c r="AJ148" s="52">
        <v>30668.4655244112</v>
      </c>
      <c r="AK148" s="52">
        <v>109.24680890484403</v>
      </c>
      <c r="AL148" s="52">
        <v>0.76065830689234037</v>
      </c>
      <c r="AM148" s="52">
        <v>5.0926040383288633</v>
      </c>
      <c r="AN148" s="52">
        <v>23.324637081287801</v>
      </c>
      <c r="AO148" s="52">
        <v>17.471374735826007</v>
      </c>
      <c r="AP148" s="52">
        <v>1.3948500112414497</v>
      </c>
      <c r="AQ148" s="52">
        <v>2.0879201089164261</v>
      </c>
      <c r="AR148" s="52">
        <v>2.0023655539478225</v>
      </c>
      <c r="AS148" s="52">
        <v>2.4939776798014721</v>
      </c>
      <c r="AT148" s="52">
        <v>1.7406229232787755</v>
      </c>
      <c r="AU148" s="52">
        <v>1.2706352445604829</v>
      </c>
      <c r="AV148" s="52">
        <v>2.7909830341279265</v>
      </c>
      <c r="AW148" s="52">
        <v>3.689697769666942</v>
      </c>
      <c r="AX148" s="52">
        <v>67.469878617301589</v>
      </c>
      <c r="AY148" s="52">
        <v>0.7392257211515243</v>
      </c>
      <c r="AZ148" s="52">
        <v>3.4968900206416342</v>
      </c>
      <c r="BA148" s="52">
        <v>5.2115091082329554</v>
      </c>
      <c r="BB148" s="52">
        <v>13.119380376379317</v>
      </c>
      <c r="BC148" s="52">
        <v>2.6921378385780068</v>
      </c>
      <c r="BD148" s="52">
        <v>11.21936835066105</v>
      </c>
      <c r="BE148" s="52">
        <v>6.6108732631740468</v>
      </c>
      <c r="BF148" s="52">
        <v>9.2832392461597912</v>
      </c>
      <c r="BG148" s="52">
        <v>10.822679716783265</v>
      </c>
      <c r="BH148" s="52">
        <v>4.2747178755254334</v>
      </c>
      <c r="BI148" s="52">
        <v>18.452293207938784</v>
      </c>
      <c r="BJ148" s="52">
        <v>3.1103453886617598</v>
      </c>
      <c r="BK148" s="52">
        <v>4.3428838699110202</v>
      </c>
      <c r="BL148" s="52">
        <v>10.99906394930246</v>
      </c>
      <c r="BM148" s="52">
        <v>2.6862245125852646</v>
      </c>
      <c r="BN148" s="52">
        <v>20.125690818329652</v>
      </c>
      <c r="BP148" s="52">
        <v>0.90377622215310116</v>
      </c>
      <c r="BQ148" s="52">
        <v>0.68032281468622391</v>
      </c>
      <c r="BR148" s="52">
        <v>0.22345340747463827</v>
      </c>
      <c r="BS148" s="52">
        <v>1.0505188426002861</v>
      </c>
      <c r="BT148" s="52">
        <v>0.79322271027291813</v>
      </c>
      <c r="BU148" s="52">
        <v>0.25729613231184584</v>
      </c>
      <c r="BV148" s="52">
        <v>7.4160512912242362</v>
      </c>
      <c r="BW148" s="52">
        <v>1923.2951503753661</v>
      </c>
    </row>
    <row r="149" spans="1:75">
      <c r="A149" s="49">
        <v>33238</v>
      </c>
      <c r="B149" s="50">
        <v>64.677810994247281</v>
      </c>
      <c r="C149" s="51">
        <v>134.25654056091463</v>
      </c>
      <c r="D149" s="50">
        <v>64.702176287289589</v>
      </c>
      <c r="E149" s="52">
        <v>9280.3393855402555</v>
      </c>
      <c r="F149" s="52">
        <v>117.2846906353389</v>
      </c>
      <c r="G149" s="52">
        <v>228.35119204084961</v>
      </c>
      <c r="H149" s="52">
        <v>613.26585346832871</v>
      </c>
      <c r="I149" s="52">
        <v>1068.5494502083429</v>
      </c>
      <c r="J149" s="52">
        <v>116.27845512366584</v>
      </c>
      <c r="K149" s="52">
        <v>157.09343599564124</v>
      </c>
      <c r="L149" s="52">
        <v>354.7991779101111</v>
      </c>
      <c r="M149" s="52">
        <v>55.889882502070961</v>
      </c>
      <c r="N149" s="52">
        <v>229.18253856969457</v>
      </c>
      <c r="O149" s="52">
        <v>66.479267216753215</v>
      </c>
      <c r="P149" s="52">
        <v>193.80969962654936</v>
      </c>
      <c r="Q149" s="52">
        <v>179.39528259692054</v>
      </c>
      <c r="R149" s="52">
        <v>63.16806895117606</v>
      </c>
      <c r="S149" s="52">
        <v>290.24546114793947</v>
      </c>
      <c r="T149" s="52">
        <v>238.31631610554552</v>
      </c>
      <c r="U149" s="52">
        <v>437.5868041151233</v>
      </c>
      <c r="V149" s="52">
        <v>479.93762864947558</v>
      </c>
      <c r="W149" s="52">
        <v>272.58287920226013</v>
      </c>
      <c r="X149" s="52">
        <v>815.6385884890633</v>
      </c>
      <c r="Y149" s="52">
        <v>1693.0143484780865</v>
      </c>
      <c r="Z149" s="52">
        <v>392.73574477644456</v>
      </c>
      <c r="AA149" s="52">
        <v>1023.2807741148338</v>
      </c>
      <c r="AB149" s="52">
        <v>308.21715425387504</v>
      </c>
      <c r="AC149" s="52">
        <v>53767.129059576218</v>
      </c>
      <c r="AD149" s="52">
        <v>31384.177869758299</v>
      </c>
      <c r="AE149" s="52">
        <v>37283.2260666355</v>
      </c>
      <c r="AF149" s="52">
        <v>4978.8306790474926</v>
      </c>
      <c r="AG149" s="52">
        <v>7694.8839733677523</v>
      </c>
      <c r="AH149" s="52">
        <v>6775.5537323336448</v>
      </c>
      <c r="AI149" s="52">
        <v>26912.934257261215</v>
      </c>
      <c r="AJ149" s="52">
        <v>30564.888093640726</v>
      </c>
      <c r="AK149" s="52">
        <v>109.10851291807428</v>
      </c>
      <c r="AL149" s="52">
        <v>0.76056753976210467</v>
      </c>
      <c r="AM149" s="52">
        <v>5.034974628488623</v>
      </c>
      <c r="AN149" s="52">
        <v>23.185959205391907</v>
      </c>
      <c r="AO149" s="52">
        <v>17.390417037171222</v>
      </c>
      <c r="AP149" s="52">
        <v>1.3906748125880755</v>
      </c>
      <c r="AQ149" s="52">
        <v>2.0635778792594435</v>
      </c>
      <c r="AR149" s="52">
        <v>1.9962709075935003</v>
      </c>
      <c r="AS149" s="52">
        <v>2.4829021329675749</v>
      </c>
      <c r="AT149" s="52">
        <v>1.7409569216711922</v>
      </c>
      <c r="AU149" s="52">
        <v>1.2637750313191014</v>
      </c>
      <c r="AV149" s="52">
        <v>2.7758293801909715</v>
      </c>
      <c r="AW149" s="52">
        <v>3.675690687478792</v>
      </c>
      <c r="AX149" s="52">
        <v>67.460935288859957</v>
      </c>
      <c r="AY149" s="52">
        <v>0.7388545952637815</v>
      </c>
      <c r="AZ149" s="52">
        <v>3.4957769676684327</v>
      </c>
      <c r="BA149" s="52">
        <v>5.1983272340298905</v>
      </c>
      <c r="BB149" s="52">
        <v>13.092892028864533</v>
      </c>
      <c r="BC149" s="52">
        <v>2.6924569497275495</v>
      </c>
      <c r="BD149" s="52">
        <v>11.273576983701318</v>
      </c>
      <c r="BE149" s="52">
        <v>6.6092477792934066</v>
      </c>
      <c r="BF149" s="52">
        <v>9.2819796307312874</v>
      </c>
      <c r="BG149" s="52">
        <v>10.802582440236884</v>
      </c>
      <c r="BH149" s="52">
        <v>4.2751225789731011</v>
      </c>
      <c r="BI149" s="52">
        <v>18.461618424295597</v>
      </c>
      <c r="BJ149" s="52">
        <v>3.1069157294358218</v>
      </c>
      <c r="BK149" s="52">
        <v>4.3482206236278156</v>
      </c>
      <c r="BL149" s="52">
        <v>11.006482071430993</v>
      </c>
      <c r="BM149" s="52">
        <v>2.6805974994649366</v>
      </c>
      <c r="BN149" s="52">
        <v>20.104287169032521</v>
      </c>
      <c r="BP149" s="52">
        <v>0.85568946371636079</v>
      </c>
      <c r="BQ149" s="52">
        <v>0.65272031078535708</v>
      </c>
      <c r="BR149" s="52">
        <v>0.20296915294602513</v>
      </c>
      <c r="BS149" s="52">
        <v>0.97686051114672612</v>
      </c>
      <c r="BT149" s="52">
        <v>0.74043760400625969</v>
      </c>
      <c r="BU149" s="52">
        <v>0.23642290717050915</v>
      </c>
      <c r="BV149" s="52">
        <v>7.4372638791138606</v>
      </c>
      <c r="BW149" s="52">
        <v>1907.2169883789554</v>
      </c>
    </row>
    <row r="150" spans="1:75">
      <c r="A150" s="49">
        <v>33269</v>
      </c>
      <c r="B150" s="50">
        <v>64.915411875493106</v>
      </c>
      <c r="C150" s="51">
        <v>134.54231999285759</v>
      </c>
      <c r="D150" s="50">
        <v>64.786334305520981</v>
      </c>
      <c r="E150" s="52">
        <v>9262.7487716520991</v>
      </c>
      <c r="F150" s="52">
        <v>115.90916100168421</v>
      </c>
      <c r="G150" s="52">
        <v>228.99457973247814</v>
      </c>
      <c r="H150" s="52">
        <v>605.94898859567695</v>
      </c>
      <c r="I150" s="52">
        <v>1064.3869248462781</v>
      </c>
      <c r="J150" s="52">
        <v>115.093161509162</v>
      </c>
      <c r="K150" s="52">
        <v>156.63415387807595</v>
      </c>
      <c r="L150" s="52">
        <v>355.65478552499366</v>
      </c>
      <c r="M150" s="52">
        <v>55.816406052754893</v>
      </c>
      <c r="N150" s="52">
        <v>229.88902256487597</v>
      </c>
      <c r="O150" s="52">
        <v>66.336326906021924</v>
      </c>
      <c r="P150" s="52">
        <v>192.92376274552436</v>
      </c>
      <c r="Q150" s="52">
        <v>179.63977239187807</v>
      </c>
      <c r="R150" s="52">
        <v>62.684095478826954</v>
      </c>
      <c r="S150" s="52">
        <v>291.38631092979301</v>
      </c>
      <c r="T150" s="52">
        <v>235.84289575260013</v>
      </c>
      <c r="U150" s="52">
        <v>438.49410762193224</v>
      </c>
      <c r="V150" s="52">
        <v>477.91979272909941</v>
      </c>
      <c r="W150" s="52">
        <v>271.04903961213364</v>
      </c>
      <c r="X150" s="52">
        <v>811.3418009463818</v>
      </c>
      <c r="Y150" s="52">
        <v>1683.5869964284282</v>
      </c>
      <c r="Z150" s="52">
        <v>389.94537634829118</v>
      </c>
      <c r="AA150" s="52">
        <v>1018.4318227659791</v>
      </c>
      <c r="AB150" s="52">
        <v>308.75747857026516</v>
      </c>
      <c r="AC150" s="52">
        <v>53703.647577839511</v>
      </c>
      <c r="AD150" s="52">
        <v>31354.281455247634</v>
      </c>
      <c r="AE150" s="52">
        <v>37350.981801356036</v>
      </c>
      <c r="AF150" s="52">
        <v>4980.5103173871194</v>
      </c>
      <c r="AG150" s="52">
        <v>7687.566479898268</v>
      </c>
      <c r="AH150" s="52">
        <v>6784.7744948325617</v>
      </c>
      <c r="AI150" s="52">
        <v>26922.636325713127</v>
      </c>
      <c r="AJ150" s="52">
        <v>30504.740678848761</v>
      </c>
      <c r="AK150" s="52">
        <v>108.96178264363158</v>
      </c>
      <c r="AL150" s="52">
        <v>0.76059939060360193</v>
      </c>
      <c r="AM150" s="52">
        <v>4.9773684248268122</v>
      </c>
      <c r="AN150" s="52">
        <v>23.039763897777565</v>
      </c>
      <c r="AO150" s="52">
        <v>17.301796082226979</v>
      </c>
      <c r="AP150" s="52">
        <v>1.3854253070232825</v>
      </c>
      <c r="AQ150" s="52">
        <v>2.0399232635732365</v>
      </c>
      <c r="AR150" s="52">
        <v>1.9898064348522435</v>
      </c>
      <c r="AS150" s="52">
        <v>2.4705731420460615</v>
      </c>
      <c r="AT150" s="52">
        <v>1.7388799737535634</v>
      </c>
      <c r="AU150" s="52">
        <v>1.2564735064434751</v>
      </c>
      <c r="AV150" s="52">
        <v>2.7577747927881222</v>
      </c>
      <c r="AW150" s="52">
        <v>3.6625726991424958</v>
      </c>
      <c r="AX150" s="52">
        <v>67.449833807445344</v>
      </c>
      <c r="AY150" s="52">
        <v>0.73855019129639976</v>
      </c>
      <c r="AZ150" s="52">
        <v>3.4884412890166838</v>
      </c>
      <c r="BA150" s="52">
        <v>5.1843842231788706</v>
      </c>
      <c r="BB150" s="52">
        <v>13.058152227564864</v>
      </c>
      <c r="BC150" s="52">
        <v>2.6933718364415391</v>
      </c>
      <c r="BD150" s="52">
        <v>11.3326681584961</v>
      </c>
      <c r="BE150" s="52">
        <v>6.6096363908821534</v>
      </c>
      <c r="BF150" s="52">
        <v>9.2826654612417183</v>
      </c>
      <c r="BG150" s="52">
        <v>10.788441167363237</v>
      </c>
      <c r="BH150" s="52">
        <v>4.273088519692406</v>
      </c>
      <c r="BI150" s="52">
        <v>18.472184938220909</v>
      </c>
      <c r="BJ150" s="52">
        <v>3.1017553119078998</v>
      </c>
      <c r="BK150" s="52">
        <v>4.353273070599478</v>
      </c>
      <c r="BL150" s="52">
        <v>11.017156555835578</v>
      </c>
      <c r="BM150" s="52">
        <v>2.6746517515130694</v>
      </c>
      <c r="BN150" s="52">
        <v>20.091449394942291</v>
      </c>
      <c r="BP150" s="52">
        <v>0.83250745614209487</v>
      </c>
      <c r="BQ150" s="52">
        <v>0.6379746063161762</v>
      </c>
      <c r="BR150" s="52">
        <v>0.19453284987098268</v>
      </c>
      <c r="BS150" s="52">
        <v>0.90605204582454701</v>
      </c>
      <c r="BT150" s="52">
        <v>0.69548553372583077</v>
      </c>
      <c r="BU150" s="52">
        <v>0.21056651212875882</v>
      </c>
      <c r="BV150" s="52">
        <v>7.4113857544537991</v>
      </c>
      <c r="BW150" s="52">
        <v>1890.0829136140885</v>
      </c>
    </row>
    <row r="151" spans="1:75">
      <c r="A151" s="49">
        <v>33297</v>
      </c>
      <c r="B151" s="50">
        <v>65.123323782746283</v>
      </c>
      <c r="C151" s="51">
        <v>134.7619825156705</v>
      </c>
      <c r="D151" s="50">
        <v>64.856792345709565</v>
      </c>
      <c r="E151" s="52">
        <v>9262.9498371737336</v>
      </c>
      <c r="F151" s="52">
        <v>114.64751087823763</v>
      </c>
      <c r="G151" s="52">
        <v>230.34551510201501</v>
      </c>
      <c r="H151" s="52">
        <v>600.74696473724077</v>
      </c>
      <c r="I151" s="52">
        <v>1062.9258555712711</v>
      </c>
      <c r="J151" s="52">
        <v>113.90116662273483</v>
      </c>
      <c r="K151" s="52">
        <v>156.13662942984541</v>
      </c>
      <c r="L151" s="52">
        <v>356.35915145347826</v>
      </c>
      <c r="M151" s="52">
        <v>55.729436849890462</v>
      </c>
      <c r="N151" s="52">
        <v>230.54970367937599</v>
      </c>
      <c r="O151" s="52">
        <v>66.172712859261082</v>
      </c>
      <c r="P151" s="52">
        <v>191.97224803272235</v>
      </c>
      <c r="Q151" s="52">
        <v>179.84129469219312</v>
      </c>
      <c r="R151" s="52">
        <v>62.397025470222744</v>
      </c>
      <c r="S151" s="52">
        <v>292.74157981927107</v>
      </c>
      <c r="T151" s="52">
        <v>234.41755155972871</v>
      </c>
      <c r="U151" s="52">
        <v>439.67144519494781</v>
      </c>
      <c r="V151" s="52">
        <v>476.70252872057193</v>
      </c>
      <c r="W151" s="52">
        <v>271.34856964927167</v>
      </c>
      <c r="X151" s="52">
        <v>809.76579460794369</v>
      </c>
      <c r="Y151" s="52">
        <v>1683.8137966096401</v>
      </c>
      <c r="Z151" s="52">
        <v>387.96133756225129</v>
      </c>
      <c r="AA151" s="52">
        <v>1014.6316464999026</v>
      </c>
      <c r="AB151" s="52">
        <v>308.95411676234966</v>
      </c>
      <c r="AC151" s="52">
        <v>53717.180952072144</v>
      </c>
      <c r="AD151" s="52">
        <v>31323.639674761467</v>
      </c>
      <c r="AE151" s="52">
        <v>37417.227389966734</v>
      </c>
      <c r="AF151" s="52">
        <v>4989.1101393699646</v>
      </c>
      <c r="AG151" s="52">
        <v>7692.5692538874491</v>
      </c>
      <c r="AH151" s="52">
        <v>6800.4851548118249</v>
      </c>
      <c r="AI151" s="52">
        <v>26959.328619667463</v>
      </c>
      <c r="AJ151" s="52">
        <v>30495.195187296187</v>
      </c>
      <c r="AK151" s="52">
        <v>108.7986933136625</v>
      </c>
      <c r="AL151" s="52">
        <v>0.7596078620866008</v>
      </c>
      <c r="AM151" s="52">
        <v>4.925583774074247</v>
      </c>
      <c r="AN151" s="52">
        <v>22.907550145709788</v>
      </c>
      <c r="AO151" s="52">
        <v>17.222358509544783</v>
      </c>
      <c r="AP151" s="52">
        <v>1.3786506039395832</v>
      </c>
      <c r="AQ151" s="52">
        <v>2.0244348709655546</v>
      </c>
      <c r="AR151" s="52">
        <v>1.9837460552126038</v>
      </c>
      <c r="AS151" s="52">
        <v>2.4585683913455898</v>
      </c>
      <c r="AT151" s="52">
        <v>1.7361086038099749</v>
      </c>
      <c r="AU151" s="52">
        <v>1.2503155671522261</v>
      </c>
      <c r="AV151" s="52">
        <v>2.7402422211291997</v>
      </c>
      <c r="AW151" s="52">
        <v>3.6504063099158892</v>
      </c>
      <c r="AX151" s="52">
        <v>67.409408740433193</v>
      </c>
      <c r="AY151" s="52">
        <v>0.73811974636529543</v>
      </c>
      <c r="AZ151" s="52">
        <v>3.4788405676229428</v>
      </c>
      <c r="BA151" s="52">
        <v>5.1722221180804935</v>
      </c>
      <c r="BB151" s="52">
        <v>13.016449417852398</v>
      </c>
      <c r="BC151" s="52">
        <v>2.6933269231979335</v>
      </c>
      <c r="BD151" s="52">
        <v>11.384438577623639</v>
      </c>
      <c r="BE151" s="52">
        <v>6.6068935768479218</v>
      </c>
      <c r="BF151" s="52">
        <v>9.2781986918167352</v>
      </c>
      <c r="BG151" s="52">
        <v>10.771404859210763</v>
      </c>
      <c r="BH151" s="52">
        <v>4.2689678846135006</v>
      </c>
      <c r="BI151" s="52">
        <v>18.481734427656711</v>
      </c>
      <c r="BJ151" s="52">
        <v>3.0961390027576789</v>
      </c>
      <c r="BK151" s="52">
        <v>4.3580637757549994</v>
      </c>
      <c r="BL151" s="52">
        <v>11.027531649152349</v>
      </c>
      <c r="BM151" s="52">
        <v>2.6687202758403146</v>
      </c>
      <c r="BN151" s="52">
        <v>20.071625359422928</v>
      </c>
      <c r="BP151" s="52">
        <v>0.83988861578317098</v>
      </c>
      <c r="BQ151" s="52">
        <v>0.64512707369535094</v>
      </c>
      <c r="BR151" s="52">
        <v>0.19476154208781996</v>
      </c>
      <c r="BS151" s="52">
        <v>0.87529967239658746</v>
      </c>
      <c r="BT151" s="52">
        <v>0.68644677967365297</v>
      </c>
      <c r="BU151" s="52">
        <v>0.18885289289339977</v>
      </c>
      <c r="BV151" s="52">
        <v>7.3585657025022169</v>
      </c>
      <c r="BW151" s="52">
        <v>1883.4782661156994</v>
      </c>
    </row>
    <row r="152" spans="1:75">
      <c r="A152" s="49">
        <v>33328</v>
      </c>
      <c r="B152" s="50">
        <v>65.289650514962219</v>
      </c>
      <c r="C152" s="51">
        <v>134.99524418593595</v>
      </c>
      <c r="D152" s="50">
        <v>64.953982286756073</v>
      </c>
      <c r="E152" s="52">
        <v>9281.7813752697366</v>
      </c>
      <c r="F152" s="52">
        <v>113.83923000431123</v>
      </c>
      <c r="G152" s="52">
        <v>232.71828487647636</v>
      </c>
      <c r="H152" s="52">
        <v>598.0293917636717</v>
      </c>
      <c r="I152" s="52">
        <v>1064.4240794833149</v>
      </c>
      <c r="J152" s="52">
        <v>112.53683918624395</v>
      </c>
      <c r="K152" s="52">
        <v>155.47279984924583</v>
      </c>
      <c r="L152" s="52">
        <v>356.78171880393018</v>
      </c>
      <c r="M152" s="52">
        <v>55.588729721463977</v>
      </c>
      <c r="N152" s="52">
        <v>231.07747211583305</v>
      </c>
      <c r="O152" s="52">
        <v>65.929793654798317</v>
      </c>
      <c r="P152" s="52">
        <v>190.75347152968209</v>
      </c>
      <c r="Q152" s="52">
        <v>179.91186499175043</v>
      </c>
      <c r="R152" s="52">
        <v>62.360913776582287</v>
      </c>
      <c r="S152" s="52">
        <v>293.97114025897559</v>
      </c>
      <c r="T152" s="52">
        <v>234.3803072348237</v>
      </c>
      <c r="U152" s="52">
        <v>441.71033022847149</v>
      </c>
      <c r="V152" s="52">
        <v>476.64018348180838</v>
      </c>
      <c r="W152" s="52">
        <v>273.94651512681475</v>
      </c>
      <c r="X152" s="52">
        <v>812.74871394566946</v>
      </c>
      <c r="Y152" s="52">
        <v>1697.0740607054004</v>
      </c>
      <c r="Z152" s="52">
        <v>387.11884538937483</v>
      </c>
      <c r="AA152" s="52">
        <v>1010.8073909008696</v>
      </c>
      <c r="AB152" s="52">
        <v>307.96767881740965</v>
      </c>
      <c r="AC152" s="52">
        <v>53839.579232492753</v>
      </c>
      <c r="AD152" s="52">
        <v>31298.701463891615</v>
      </c>
      <c r="AE152" s="52">
        <v>37482.257710272388</v>
      </c>
      <c r="AF152" s="52">
        <v>5007.4556858308852</v>
      </c>
      <c r="AG152" s="52">
        <v>7709.3592160132621</v>
      </c>
      <c r="AH152" s="52">
        <v>6818.5121395741744</v>
      </c>
      <c r="AI152" s="52">
        <v>27003.776534234323</v>
      </c>
      <c r="AJ152" s="52">
        <v>30531.367149845246</v>
      </c>
      <c r="AK152" s="52">
        <v>108.60746210621249</v>
      </c>
      <c r="AL152" s="52">
        <v>0.7568515726635533</v>
      </c>
      <c r="AM152" s="52">
        <v>4.8788784890766106</v>
      </c>
      <c r="AN152" s="52">
        <v>22.792126293474389</v>
      </c>
      <c r="AO152" s="52">
        <v>17.156396231952034</v>
      </c>
      <c r="AP152" s="52">
        <v>1.3697935023215999</v>
      </c>
      <c r="AQ152" s="52">
        <v>2.0197807239417593</v>
      </c>
      <c r="AR152" s="52">
        <v>1.9782293862460394</v>
      </c>
      <c r="AS152" s="52">
        <v>2.4468489560934152</v>
      </c>
      <c r="AT152" s="52">
        <v>1.7337042296034761</v>
      </c>
      <c r="AU152" s="52">
        <v>1.2457575941932335</v>
      </c>
      <c r="AV152" s="52">
        <v>2.7241354590951712</v>
      </c>
      <c r="AW152" s="52">
        <v>3.6384101924602059</v>
      </c>
      <c r="AX152" s="52">
        <v>67.325216362553263</v>
      </c>
      <c r="AY152" s="52">
        <v>0.73743842488916167</v>
      </c>
      <c r="AZ152" s="52">
        <v>3.4695091660340101</v>
      </c>
      <c r="BA152" s="52">
        <v>5.1624151540097722</v>
      </c>
      <c r="BB152" s="52">
        <v>12.967345072136771</v>
      </c>
      <c r="BC152" s="52">
        <v>2.6913651361190265</v>
      </c>
      <c r="BD152" s="52">
        <v>11.426226029653222</v>
      </c>
      <c r="BE152" s="52">
        <v>6.59768553973446</v>
      </c>
      <c r="BF152" s="52">
        <v>9.2644453976423513</v>
      </c>
      <c r="BG152" s="52">
        <v>10.745451218178195</v>
      </c>
      <c r="BH152" s="52">
        <v>4.2630050038738601</v>
      </c>
      <c r="BI152" s="52">
        <v>18.490119449704164</v>
      </c>
      <c r="BJ152" s="52">
        <v>3.0910868791923409</v>
      </c>
      <c r="BK152" s="52">
        <v>4.3626693255087785</v>
      </c>
      <c r="BL152" s="52">
        <v>11.036363244909163</v>
      </c>
      <c r="BM152" s="52">
        <v>2.6625621043776553</v>
      </c>
      <c r="BN152" s="52">
        <v>20.034501894106789</v>
      </c>
      <c r="BP152" s="52">
        <v>0.87662540688630075</v>
      </c>
      <c r="BQ152" s="52">
        <v>0.67707190782793103</v>
      </c>
      <c r="BR152" s="52">
        <v>0.19955349917102966</v>
      </c>
      <c r="BS152" s="52">
        <v>0.90077405615199002</v>
      </c>
      <c r="BT152" s="52">
        <v>0.72546576203838475</v>
      </c>
      <c r="BU152" s="52">
        <v>0.17530829436896789</v>
      </c>
      <c r="BV152" s="52">
        <v>7.2971058147208341</v>
      </c>
      <c r="BW152" s="52">
        <v>1892.9369387934285</v>
      </c>
    </row>
    <row r="153" spans="1:75">
      <c r="A153" s="49">
        <v>33358</v>
      </c>
      <c r="B153" s="50">
        <v>65.434444132943952</v>
      </c>
      <c r="C153" s="51">
        <v>135.26434727107795</v>
      </c>
      <c r="D153" s="50">
        <v>65.080605511491498</v>
      </c>
      <c r="E153" s="52">
        <v>9312.6438493728638</v>
      </c>
      <c r="F153" s="52">
        <v>113.59156117872723</v>
      </c>
      <c r="G153" s="52">
        <v>235.34531418830156</v>
      </c>
      <c r="H153" s="52">
        <v>596.82284121985242</v>
      </c>
      <c r="I153" s="52">
        <v>1067.5456427517036</v>
      </c>
      <c r="J153" s="52">
        <v>111.05000080764293</v>
      </c>
      <c r="K153" s="52">
        <v>154.68604210477011</v>
      </c>
      <c r="L153" s="52">
        <v>357.01879192286481</v>
      </c>
      <c r="M153" s="52">
        <v>55.406487601234886</v>
      </c>
      <c r="N153" s="52">
        <v>231.46660458838451</v>
      </c>
      <c r="O153" s="52">
        <v>65.635796970478253</v>
      </c>
      <c r="P153" s="52">
        <v>189.37352677322923</v>
      </c>
      <c r="Q153" s="52">
        <v>179.86427282480679</v>
      </c>
      <c r="R153" s="52">
        <v>62.533695540825526</v>
      </c>
      <c r="S153" s="52">
        <v>295.30497587503243</v>
      </c>
      <c r="T153" s="52">
        <v>235.25489683523773</v>
      </c>
      <c r="U153" s="52">
        <v>444.72134509248036</v>
      </c>
      <c r="V153" s="52">
        <v>477.65267875424274</v>
      </c>
      <c r="W153" s="52">
        <v>277.60448150361577</v>
      </c>
      <c r="X153" s="52">
        <v>818.63624601066113</v>
      </c>
      <c r="Y153" s="52">
        <v>1718.8740945170323</v>
      </c>
      <c r="Z153" s="52">
        <v>387.34958259168394</v>
      </c>
      <c r="AA153" s="52">
        <v>1007.1741731708248</v>
      </c>
      <c r="AB153" s="52">
        <v>306.25693503208458</v>
      </c>
      <c r="AC153" s="52">
        <v>54033.386768595381</v>
      </c>
      <c r="AD153" s="52">
        <v>31277.701878984768</v>
      </c>
      <c r="AE153" s="52">
        <v>37547.46049063628</v>
      </c>
      <c r="AF153" s="52">
        <v>5032.1158109664921</v>
      </c>
      <c r="AG153" s="52">
        <v>7732.3184881528223</v>
      </c>
      <c r="AH153" s="52">
        <v>6836.7521821260452</v>
      </c>
      <c r="AI153" s="52">
        <v>27046.561752065023</v>
      </c>
      <c r="AJ153" s="52">
        <v>30589.555123901366</v>
      </c>
      <c r="AK153" s="52">
        <v>108.41774988075097</v>
      </c>
      <c r="AL153" s="52">
        <v>0.752721628251796</v>
      </c>
      <c r="AM153" s="52">
        <v>4.8375422716839243</v>
      </c>
      <c r="AN153" s="52">
        <v>22.693579284691562</v>
      </c>
      <c r="AO153" s="52">
        <v>17.103315384693754</v>
      </c>
      <c r="AP153" s="52">
        <v>1.3599176778646558</v>
      </c>
      <c r="AQ153" s="52">
        <v>2.0228141165426519</v>
      </c>
      <c r="AR153" s="52">
        <v>1.973873635808191</v>
      </c>
      <c r="AS153" s="52">
        <v>2.4350327963758285</v>
      </c>
      <c r="AT153" s="52">
        <v>1.7317871115762651</v>
      </c>
      <c r="AU153" s="52">
        <v>1.2425636677892564</v>
      </c>
      <c r="AV153" s="52">
        <v>2.70958860064979</v>
      </c>
      <c r="AW153" s="52">
        <v>3.6278761632302037</v>
      </c>
      <c r="AX153" s="52">
        <v>67.224557496607304</v>
      </c>
      <c r="AY153" s="52">
        <v>0.73668240151722175</v>
      </c>
      <c r="AZ153" s="52">
        <v>3.4620778900479006</v>
      </c>
      <c r="BA153" s="52">
        <v>5.154759162691577</v>
      </c>
      <c r="BB153" s="52">
        <v>12.918472599610686</v>
      </c>
      <c r="BC153" s="52">
        <v>2.6878748207042613</v>
      </c>
      <c r="BD153" s="52">
        <v>11.462272326275706</v>
      </c>
      <c r="BE153" s="52">
        <v>6.5835622126236562</v>
      </c>
      <c r="BF153" s="52">
        <v>9.2455205600087833</v>
      </c>
      <c r="BG153" s="52">
        <v>10.717318023679157</v>
      </c>
      <c r="BH153" s="52">
        <v>4.2560744924548395</v>
      </c>
      <c r="BI153" s="52">
        <v>18.499613099715983</v>
      </c>
      <c r="BJ153" s="52">
        <v>3.0888790249203644</v>
      </c>
      <c r="BK153" s="52">
        <v>4.3655046469531955</v>
      </c>
      <c r="BL153" s="52">
        <v>11.045229427551385</v>
      </c>
      <c r="BM153" s="52">
        <v>2.6563528352970023</v>
      </c>
      <c r="BN153" s="52">
        <v>19.988755056882898</v>
      </c>
      <c r="BP153" s="52">
        <v>0.92696772416432693</v>
      </c>
      <c r="BQ153" s="52">
        <v>0.72261904580518599</v>
      </c>
      <c r="BR153" s="52">
        <v>0.2043486785609275</v>
      </c>
      <c r="BS153" s="52">
        <v>0.96179800822089112</v>
      </c>
      <c r="BT153" s="52">
        <v>0.79313270132988689</v>
      </c>
      <c r="BU153" s="52">
        <v>0.16866530721696715</v>
      </c>
      <c r="BV153" s="52">
        <v>7.2550410149618987</v>
      </c>
      <c r="BW153" s="52">
        <v>1912.4608727614084</v>
      </c>
    </row>
    <row r="154" spans="1:75">
      <c r="A154" s="49">
        <v>33389</v>
      </c>
      <c r="B154" s="50">
        <v>65.580073067317571</v>
      </c>
      <c r="C154" s="51">
        <v>135.5590345448469</v>
      </c>
      <c r="D154" s="50">
        <v>65.220222336442902</v>
      </c>
      <c r="E154" s="52">
        <v>9344.2423695864218</v>
      </c>
      <c r="F154" s="52">
        <v>113.9829092135713</v>
      </c>
      <c r="G154" s="52">
        <v>236.8675356775282</v>
      </c>
      <c r="H154" s="52">
        <v>595.7482827618237</v>
      </c>
      <c r="I154" s="52">
        <v>1070.1569234101523</v>
      </c>
      <c r="J154" s="52">
        <v>109.6584464851166</v>
      </c>
      <c r="K154" s="52">
        <v>153.92753128536165</v>
      </c>
      <c r="L154" s="52">
        <v>357.2305297510278</v>
      </c>
      <c r="M154" s="52">
        <v>55.223884481546136</v>
      </c>
      <c r="N154" s="52">
        <v>231.70822063833475</v>
      </c>
      <c r="O154" s="52">
        <v>65.367780299586869</v>
      </c>
      <c r="P154" s="52">
        <v>188.13461479670818</v>
      </c>
      <c r="Q154" s="52">
        <v>179.74522214707346</v>
      </c>
      <c r="R154" s="52">
        <v>62.833567239103779</v>
      </c>
      <c r="S154" s="52">
        <v>297.09834237288561</v>
      </c>
      <c r="T154" s="52">
        <v>236.22534168779009</v>
      </c>
      <c r="U154" s="52">
        <v>448.5072419241431</v>
      </c>
      <c r="V154" s="52">
        <v>479.48060919371466</v>
      </c>
      <c r="W154" s="52">
        <v>280.20298757151733</v>
      </c>
      <c r="X154" s="52">
        <v>824.188435154937</v>
      </c>
      <c r="Y154" s="52">
        <v>1740.5712545927495</v>
      </c>
      <c r="Z154" s="52">
        <v>388.46771439086768</v>
      </c>
      <c r="AA154" s="52">
        <v>1004.6269590322289</v>
      </c>
      <c r="AB154" s="52">
        <v>304.83613790903661</v>
      </c>
      <c r="AC154" s="52">
        <v>54224.690911939069</v>
      </c>
      <c r="AD154" s="52">
        <v>31257.536941741742</v>
      </c>
      <c r="AE154" s="52">
        <v>37610.502039266692</v>
      </c>
      <c r="AF154" s="52">
        <v>5055.8953818044356</v>
      </c>
      <c r="AG154" s="52">
        <v>7752.3236041069031</v>
      </c>
      <c r="AH154" s="52">
        <v>6852.3789142985497</v>
      </c>
      <c r="AI154" s="52">
        <v>27077.636063729562</v>
      </c>
      <c r="AJ154" s="52">
        <v>30634.490131501228</v>
      </c>
      <c r="AK154" s="52">
        <v>108.28806172227186</v>
      </c>
      <c r="AL154" s="52">
        <v>0.74823655970695035</v>
      </c>
      <c r="AM154" s="52">
        <v>4.8050822011765932</v>
      </c>
      <c r="AN154" s="52">
        <v>22.618076554920165</v>
      </c>
      <c r="AO154" s="52">
        <v>17.064757793946491</v>
      </c>
      <c r="AP154" s="52">
        <v>1.3513277760942461</v>
      </c>
      <c r="AQ154" s="52">
        <v>2.0282413581732928</v>
      </c>
      <c r="AR154" s="52">
        <v>1.9718368170456826</v>
      </c>
      <c r="AS154" s="52">
        <v>2.4233499650315555</v>
      </c>
      <c r="AT154" s="52">
        <v>1.7303270861567384</v>
      </c>
      <c r="AU154" s="52">
        <v>1.2405032510867124</v>
      </c>
      <c r="AV154" s="52">
        <v>2.6974967533720213</v>
      </c>
      <c r="AW154" s="52">
        <v>3.6216343602618912</v>
      </c>
      <c r="AX154" s="52">
        <v>67.157058661383005</v>
      </c>
      <c r="AY154" s="52">
        <v>0.73618965961471872</v>
      </c>
      <c r="AZ154" s="52">
        <v>3.4585978433221292</v>
      </c>
      <c r="BA154" s="52">
        <v>5.1493449795750843</v>
      </c>
      <c r="BB154" s="52">
        <v>12.884039290069092</v>
      </c>
      <c r="BC154" s="52">
        <v>2.6838952669148117</v>
      </c>
      <c r="BD154" s="52">
        <v>11.49696729471907</v>
      </c>
      <c r="BE154" s="52">
        <v>6.5685694520854607</v>
      </c>
      <c r="BF154" s="52">
        <v>9.2296959321059653</v>
      </c>
      <c r="BG154" s="52">
        <v>10.700326352350173</v>
      </c>
      <c r="BH154" s="52">
        <v>4.2497641472380625</v>
      </c>
      <c r="BI154" s="52">
        <v>18.512926504676862</v>
      </c>
      <c r="BJ154" s="52">
        <v>3.0926729411397491</v>
      </c>
      <c r="BK154" s="52">
        <v>4.3640435794368386</v>
      </c>
      <c r="BL154" s="52">
        <v>11.056209983972591</v>
      </c>
      <c r="BM154" s="52">
        <v>2.650823469957686</v>
      </c>
      <c r="BN154" s="52">
        <v>19.952791071376733</v>
      </c>
      <c r="BP154" s="52">
        <v>0.96602194962061705</v>
      </c>
      <c r="BQ154" s="52">
        <v>0.76235703305311264</v>
      </c>
      <c r="BR154" s="52">
        <v>0.20366491669518572</v>
      </c>
      <c r="BS154" s="52">
        <v>1.0208484996711054</v>
      </c>
      <c r="BT154" s="52">
        <v>0.85437715423083116</v>
      </c>
      <c r="BU154" s="52">
        <v>0.16647134539990446</v>
      </c>
      <c r="BV154" s="52">
        <v>7.2698068545470313</v>
      </c>
      <c r="BW154" s="52">
        <v>1930.7625673259458</v>
      </c>
    </row>
    <row r="155" spans="1:75">
      <c r="A155" s="49">
        <v>33419</v>
      </c>
      <c r="B155" s="50">
        <v>65.746713697724047</v>
      </c>
      <c r="C155" s="51">
        <v>135.87687258810425</v>
      </c>
      <c r="D155" s="50">
        <v>65.362198074177527</v>
      </c>
      <c r="E155" s="52">
        <v>9367.9531019528713</v>
      </c>
      <c r="F155" s="52">
        <v>114.99760843090093</v>
      </c>
      <c r="G155" s="52">
        <v>236.47632802041869</v>
      </c>
      <c r="H155" s="52">
        <v>593.78746370549004</v>
      </c>
      <c r="I155" s="52">
        <v>1071.0990736290812</v>
      </c>
      <c r="J155" s="52">
        <v>108.53917687311768</v>
      </c>
      <c r="K155" s="52">
        <v>153.3582585791126</v>
      </c>
      <c r="L155" s="52">
        <v>357.69327431122463</v>
      </c>
      <c r="M155" s="52">
        <v>55.090602609220269</v>
      </c>
      <c r="N155" s="52">
        <v>231.89540138610948</v>
      </c>
      <c r="O155" s="52">
        <v>65.205996688548481</v>
      </c>
      <c r="P155" s="52">
        <v>187.31927871586134</v>
      </c>
      <c r="Q155" s="52">
        <v>179.66086623333393</v>
      </c>
      <c r="R155" s="52">
        <v>63.176510531703634</v>
      </c>
      <c r="S155" s="52">
        <v>299.56320698447524</v>
      </c>
      <c r="T155" s="52">
        <v>236.67122652307154</v>
      </c>
      <c r="U155" s="52">
        <v>452.78738537343838</v>
      </c>
      <c r="V155" s="52">
        <v>481.76077001976472</v>
      </c>
      <c r="W155" s="52">
        <v>280.38017517502107</v>
      </c>
      <c r="X155" s="52">
        <v>827.15348589941857</v>
      </c>
      <c r="Y155" s="52">
        <v>1755.4540194669119</v>
      </c>
      <c r="Z155" s="52">
        <v>390.13670834830651</v>
      </c>
      <c r="AA155" s="52">
        <v>1003.4991919934749</v>
      </c>
      <c r="AB155" s="52">
        <v>304.47283646374319</v>
      </c>
      <c r="AC155" s="52">
        <v>54363.446866989136</v>
      </c>
      <c r="AD155" s="52">
        <v>31236.022176452479</v>
      </c>
      <c r="AE155" s="52">
        <v>37671.398627318937</v>
      </c>
      <c r="AF155" s="52">
        <v>5074.2107612450918</v>
      </c>
      <c r="AG155" s="52">
        <v>7763.5836140950523</v>
      </c>
      <c r="AH155" s="52">
        <v>6863.9503397782646</v>
      </c>
      <c r="AI155" s="52">
        <v>27091.614315636954</v>
      </c>
      <c r="AJ155" s="52">
        <v>30643.281434377033</v>
      </c>
      <c r="AK155" s="52">
        <v>108.25019745305181</v>
      </c>
      <c r="AL155" s="52">
        <v>0.74404503784220044</v>
      </c>
      <c r="AM155" s="52">
        <v>4.7814727870437004</v>
      </c>
      <c r="AN155" s="52">
        <v>22.564586053043605</v>
      </c>
      <c r="AO155" s="52">
        <v>17.039068228409935</v>
      </c>
      <c r="AP155" s="52">
        <v>1.3453836201712883</v>
      </c>
      <c r="AQ155" s="52">
        <v>2.031723146678285</v>
      </c>
      <c r="AR155" s="52">
        <v>1.9726205421335032</v>
      </c>
      <c r="AS155" s="52">
        <v>2.4117177953137978</v>
      </c>
      <c r="AT155" s="52">
        <v>1.7292859844887951</v>
      </c>
      <c r="AU155" s="52">
        <v>1.2392418616433729</v>
      </c>
      <c r="AV155" s="52">
        <v>2.6879425319768888</v>
      </c>
      <c r="AW155" s="52">
        <v>3.6210560022774065</v>
      </c>
      <c r="AX155" s="52">
        <v>67.154092998802668</v>
      </c>
      <c r="AY155" s="52">
        <v>0.73613272798878215</v>
      </c>
      <c r="AZ155" s="52">
        <v>3.4597754496295239</v>
      </c>
      <c r="BA155" s="52">
        <v>5.1457154695022229</v>
      </c>
      <c r="BB155" s="52">
        <v>12.871225689227382</v>
      </c>
      <c r="BC155" s="52">
        <v>2.6802334034815432</v>
      </c>
      <c r="BD155" s="52">
        <v>11.534794802575682</v>
      </c>
      <c r="BE155" s="52">
        <v>6.5558937978877418</v>
      </c>
      <c r="BF155" s="52">
        <v>9.2228825323749337</v>
      </c>
      <c r="BG155" s="52">
        <v>10.702566968028744</v>
      </c>
      <c r="BH155" s="52">
        <v>4.2451803331981255</v>
      </c>
      <c r="BI155" s="52">
        <v>18.531518401081364</v>
      </c>
      <c r="BJ155" s="52">
        <v>3.1035256021345656</v>
      </c>
      <c r="BK155" s="52">
        <v>4.357394765379528</v>
      </c>
      <c r="BL155" s="52">
        <v>11.070598033396527</v>
      </c>
      <c r="BM155" s="52">
        <v>2.6464109072081556</v>
      </c>
      <c r="BN155" s="52">
        <v>19.938694169248144</v>
      </c>
      <c r="BP155" s="52">
        <v>0.97770959430684645</v>
      </c>
      <c r="BQ155" s="52">
        <v>0.78281202013604345</v>
      </c>
      <c r="BR155" s="52">
        <v>0.19489757418632508</v>
      </c>
      <c r="BS155" s="52">
        <v>1.050025208775575</v>
      </c>
      <c r="BT155" s="52">
        <v>0.88414423953120902</v>
      </c>
      <c r="BU155" s="52">
        <v>0.16588096921720233</v>
      </c>
      <c r="BV155" s="52">
        <v>7.3581253824134665</v>
      </c>
      <c r="BW155" s="52">
        <v>1939.3397597372532</v>
      </c>
    </row>
    <row r="156" spans="1:75">
      <c r="A156" s="49">
        <v>33450</v>
      </c>
      <c r="B156" s="50">
        <v>65.927159374399537</v>
      </c>
      <c r="C156" s="51">
        <v>136.22010092892413</v>
      </c>
      <c r="D156" s="50">
        <v>65.507506061991251</v>
      </c>
      <c r="E156" s="52">
        <v>9382.7414817117879</v>
      </c>
      <c r="F156" s="52">
        <v>116.5136391209859</v>
      </c>
      <c r="G156" s="52">
        <v>234.78442970999788</v>
      </c>
      <c r="H156" s="52">
        <v>591.51315091694551</v>
      </c>
      <c r="I156" s="52">
        <v>1072.2258889026218</v>
      </c>
      <c r="J156" s="52">
        <v>107.88180855805835</v>
      </c>
      <c r="K156" s="52">
        <v>153.229055088434</v>
      </c>
      <c r="L156" s="52">
        <v>358.97467317071653</v>
      </c>
      <c r="M156" s="52">
        <v>55.093162649881933</v>
      </c>
      <c r="N156" s="52">
        <v>232.35620855756343</v>
      </c>
      <c r="O156" s="52">
        <v>65.262379504199473</v>
      </c>
      <c r="P156" s="52">
        <v>187.27010488762491</v>
      </c>
      <c r="Q156" s="52">
        <v>179.87660939258433</v>
      </c>
      <c r="R156" s="52">
        <v>63.505455890970843</v>
      </c>
      <c r="S156" s="52">
        <v>302.36514523312928</v>
      </c>
      <c r="T156" s="52">
        <v>236.69029892205953</v>
      </c>
      <c r="U156" s="52">
        <v>456.95109812470696</v>
      </c>
      <c r="V156" s="52">
        <v>483.97755702639057</v>
      </c>
      <c r="W156" s="52">
        <v>278.90526859101749</v>
      </c>
      <c r="X156" s="52">
        <v>828.33415298668604</v>
      </c>
      <c r="Y156" s="52">
        <v>1762.3094326714354</v>
      </c>
      <c r="Z156" s="52">
        <v>391.81079780009964</v>
      </c>
      <c r="AA156" s="52">
        <v>1002.868868944866</v>
      </c>
      <c r="AB156" s="52">
        <v>305.20589851554962</v>
      </c>
      <c r="AC156" s="52">
        <v>54468.209332127728</v>
      </c>
      <c r="AD156" s="52">
        <v>31217.075844499373</v>
      </c>
      <c r="AE156" s="52">
        <v>37730.259480758061</v>
      </c>
      <c r="AF156" s="52">
        <v>5089.2420925632596</v>
      </c>
      <c r="AG156" s="52">
        <v>7769.3270998616372</v>
      </c>
      <c r="AH156" s="52">
        <v>6872.202787422365</v>
      </c>
      <c r="AI156" s="52">
        <v>27091.773818908197</v>
      </c>
      <c r="AJ156" s="52">
        <v>30629.162222339262</v>
      </c>
      <c r="AK156" s="52">
        <v>108.27719104217906</v>
      </c>
      <c r="AL156" s="52">
        <v>0.73977510905974819</v>
      </c>
      <c r="AM156" s="52">
        <v>4.7618755146620737</v>
      </c>
      <c r="AN156" s="52">
        <v>22.525417387425417</v>
      </c>
      <c r="AO156" s="52">
        <v>17.023766763898873</v>
      </c>
      <c r="AP156" s="52">
        <v>1.3414326402797674</v>
      </c>
      <c r="AQ156" s="52">
        <v>2.0333756657903672</v>
      </c>
      <c r="AR156" s="52">
        <v>1.9755411459077734</v>
      </c>
      <c r="AS156" s="52">
        <v>2.4003601264752112</v>
      </c>
      <c r="AT156" s="52">
        <v>1.7289490232121056</v>
      </c>
      <c r="AU156" s="52">
        <v>1.2388320770431347</v>
      </c>
      <c r="AV156" s="52">
        <v>2.680553158995878</v>
      </c>
      <c r="AW156" s="52">
        <v>3.6246731583557272</v>
      </c>
      <c r="AX156" s="52">
        <v>67.19940898759711</v>
      </c>
      <c r="AY156" s="52">
        <v>0.73624984028931306</v>
      </c>
      <c r="AZ156" s="52">
        <v>3.4635989552780595</v>
      </c>
      <c r="BA156" s="52">
        <v>5.143141343528705</v>
      </c>
      <c r="BB156" s="52">
        <v>12.87155145226467</v>
      </c>
      <c r="BC156" s="52">
        <v>2.6769893990985434</v>
      </c>
      <c r="BD156" s="52">
        <v>11.575244531065467</v>
      </c>
      <c r="BE156" s="52">
        <v>6.5464520752007491</v>
      </c>
      <c r="BF156" s="52">
        <v>9.2247316088196971</v>
      </c>
      <c r="BG156" s="52">
        <v>10.719031188276507</v>
      </c>
      <c r="BH156" s="52">
        <v>4.2425156685602552</v>
      </c>
      <c r="BI156" s="52">
        <v>18.552364667937642</v>
      </c>
      <c r="BJ156" s="52">
        <v>3.1171611339875285</v>
      </c>
      <c r="BK156" s="52">
        <v>4.3488187243741363</v>
      </c>
      <c r="BL156" s="52">
        <v>11.086384809711166</v>
      </c>
      <c r="BM156" s="52">
        <v>2.6433400890668817</v>
      </c>
      <c r="BN156" s="52">
        <v>19.942472662716622</v>
      </c>
      <c r="BP156" s="52">
        <v>0.97017522700010772</v>
      </c>
      <c r="BQ156" s="52">
        <v>0.78664898908426684</v>
      </c>
      <c r="BR156" s="52">
        <v>0.18352623790081951</v>
      </c>
      <c r="BS156" s="52">
        <v>1.0524127398046754</v>
      </c>
      <c r="BT156" s="52">
        <v>0.8870842689948697</v>
      </c>
      <c r="BU156" s="52">
        <v>0.16532847093936476</v>
      </c>
      <c r="BV156" s="52">
        <v>7.4843995434141926</v>
      </c>
      <c r="BW156" s="52">
        <v>1938.3799279543662</v>
      </c>
    </row>
    <row r="157" spans="1:75">
      <c r="A157" s="49">
        <v>33481</v>
      </c>
      <c r="B157" s="50">
        <v>66.107629266131909</v>
      </c>
      <c r="C157" s="51">
        <v>136.5980865340079</v>
      </c>
      <c r="D157" s="50">
        <v>65.663395084590917</v>
      </c>
      <c r="E157" s="52">
        <v>9390.3663044129644</v>
      </c>
      <c r="F157" s="52">
        <v>118.39154526637867</v>
      </c>
      <c r="G157" s="52">
        <v>232.87980448325436</v>
      </c>
      <c r="H157" s="52">
        <v>590.01646651423744</v>
      </c>
      <c r="I157" s="52">
        <v>1076.4768967546763</v>
      </c>
      <c r="J157" s="52">
        <v>107.87377954893294</v>
      </c>
      <c r="K157" s="52">
        <v>153.82495332431168</v>
      </c>
      <c r="L157" s="52">
        <v>361.77550750442089</v>
      </c>
      <c r="M157" s="52">
        <v>55.332654269682543</v>
      </c>
      <c r="N157" s="52">
        <v>233.51386993774963</v>
      </c>
      <c r="O157" s="52">
        <v>65.663122774792768</v>
      </c>
      <c r="P157" s="52">
        <v>188.35710496215088</v>
      </c>
      <c r="Q157" s="52">
        <v>180.72173193000978</v>
      </c>
      <c r="R157" s="52">
        <v>63.775496856069132</v>
      </c>
      <c r="S157" s="52">
        <v>305.0183051403522</v>
      </c>
      <c r="T157" s="52">
        <v>236.62578088238897</v>
      </c>
      <c r="U157" s="52">
        <v>460.32360804856063</v>
      </c>
      <c r="V157" s="52">
        <v>485.58315664752115</v>
      </c>
      <c r="W157" s="52">
        <v>277.27232740443918</v>
      </c>
      <c r="X157" s="52">
        <v>829.61048854526973</v>
      </c>
      <c r="Y157" s="52">
        <v>1761.8688044971036</v>
      </c>
      <c r="Z157" s="52">
        <v>392.88238092680132</v>
      </c>
      <c r="AA157" s="52">
        <v>1001.350992473984</v>
      </c>
      <c r="AB157" s="52">
        <v>306.83932433499683</v>
      </c>
      <c r="AC157" s="52">
        <v>54583.105871000596</v>
      </c>
      <c r="AD157" s="52">
        <v>31206.502554899744</v>
      </c>
      <c r="AE157" s="52">
        <v>37788.197305513007</v>
      </c>
      <c r="AF157" s="52">
        <v>5105.7800533867648</v>
      </c>
      <c r="AG157" s="52">
        <v>7776.0485248911764</v>
      </c>
      <c r="AH157" s="52">
        <v>6878.7988566429385</v>
      </c>
      <c r="AI157" s="52">
        <v>27084.557333730882</v>
      </c>
      <c r="AJ157" s="52">
        <v>30617.85405094393</v>
      </c>
      <c r="AK157" s="52">
        <v>108.3215890689002</v>
      </c>
      <c r="AL157" s="52">
        <v>0.73463039687128673</v>
      </c>
      <c r="AM157" s="52">
        <v>4.7393354422322682</v>
      </c>
      <c r="AN157" s="52">
        <v>22.489653264232462</v>
      </c>
      <c r="AO157" s="52">
        <v>17.015687425260342</v>
      </c>
      <c r="AP157" s="52">
        <v>1.3380504632436565</v>
      </c>
      <c r="AQ157" s="52">
        <v>2.0348357025385515</v>
      </c>
      <c r="AR157" s="52">
        <v>1.9795311521563574</v>
      </c>
      <c r="AS157" s="52">
        <v>2.3894223232762322</v>
      </c>
      <c r="AT157" s="52">
        <v>1.7297086813742175</v>
      </c>
      <c r="AU157" s="52">
        <v>1.2394463592948144</v>
      </c>
      <c r="AV157" s="52">
        <v>2.6746564882278006</v>
      </c>
      <c r="AW157" s="52">
        <v>3.6300519422814075</v>
      </c>
      <c r="AX157" s="52">
        <v>67.260764674944497</v>
      </c>
      <c r="AY157" s="52">
        <v>0.73612558732166955</v>
      </c>
      <c r="AZ157" s="52">
        <v>3.4671214973485247</v>
      </c>
      <c r="BA157" s="52">
        <v>5.1407275941845354</v>
      </c>
      <c r="BB157" s="52">
        <v>12.87093940100843</v>
      </c>
      <c r="BC157" s="52">
        <v>2.6739726803498343</v>
      </c>
      <c r="BD157" s="52">
        <v>11.616767342800403</v>
      </c>
      <c r="BE157" s="52">
        <v>6.5402669394163473</v>
      </c>
      <c r="BF157" s="52">
        <v>9.2327917475842938</v>
      </c>
      <c r="BG157" s="52">
        <v>10.740352180981708</v>
      </c>
      <c r="BH157" s="52">
        <v>4.2416083592576008</v>
      </c>
      <c r="BI157" s="52">
        <v>18.571171130414211</v>
      </c>
      <c r="BJ157" s="52">
        <v>3.1275729145103646</v>
      </c>
      <c r="BK157" s="52">
        <v>4.3429555457776354</v>
      </c>
      <c r="BL157" s="52">
        <v>11.100642670283936</v>
      </c>
      <c r="BM157" s="52">
        <v>2.6417179466476344</v>
      </c>
      <c r="BN157" s="52">
        <v>19.954591800789199</v>
      </c>
      <c r="BP157" s="52">
        <v>0.95994314420151505</v>
      </c>
      <c r="BQ157" s="52">
        <v>0.78218383330010599</v>
      </c>
      <c r="BR157" s="52">
        <v>0.17775931091408334</v>
      </c>
      <c r="BS157" s="52">
        <v>1.0417633527709591</v>
      </c>
      <c r="BT157" s="52">
        <v>0.87814150879069441</v>
      </c>
      <c r="BU157" s="52">
        <v>0.16362184402908408</v>
      </c>
      <c r="BV157" s="52">
        <v>7.5960121794093043</v>
      </c>
      <c r="BW157" s="52">
        <v>1931.0190805235218</v>
      </c>
    </row>
    <row r="158" spans="1:75">
      <c r="A158" s="49">
        <v>33511</v>
      </c>
      <c r="B158" s="50">
        <v>66.267651737822845</v>
      </c>
      <c r="C158" s="51">
        <v>136.99453962109982</v>
      </c>
      <c r="D158" s="50">
        <v>65.826335482175153</v>
      </c>
      <c r="E158" s="52">
        <v>9393.5799542427067</v>
      </c>
      <c r="F158" s="52">
        <v>120.39843013609449</v>
      </c>
      <c r="G158" s="52">
        <v>231.60468501746655</v>
      </c>
      <c r="H158" s="52">
        <v>590.09284753613179</v>
      </c>
      <c r="I158" s="52">
        <v>1084.8020330727099</v>
      </c>
      <c r="J158" s="52">
        <v>108.51577998660505</v>
      </c>
      <c r="K158" s="52">
        <v>155.15013081158202</v>
      </c>
      <c r="L158" s="52">
        <v>366.08473745981854</v>
      </c>
      <c r="M158" s="52">
        <v>55.811237757094204</v>
      </c>
      <c r="N158" s="52">
        <v>235.3978161374728</v>
      </c>
      <c r="O158" s="52">
        <v>66.403198713250461</v>
      </c>
      <c r="P158" s="52">
        <v>190.55972608402371</v>
      </c>
      <c r="Q158" s="52">
        <v>182.21298020693163</v>
      </c>
      <c r="R158" s="52">
        <v>63.938424376212062</v>
      </c>
      <c r="S158" s="52">
        <v>307.03294187157104</v>
      </c>
      <c r="T158" s="52">
        <v>236.70402312797185</v>
      </c>
      <c r="U158" s="52">
        <v>462.39916455335913</v>
      </c>
      <c r="V158" s="52">
        <v>486.28312438279391</v>
      </c>
      <c r="W158" s="52">
        <v>276.68497023597979</v>
      </c>
      <c r="X158" s="52">
        <v>832.18748392574491</v>
      </c>
      <c r="Y158" s="52">
        <v>1755.8928154021501</v>
      </c>
      <c r="Z158" s="52">
        <v>393.01466449821987</v>
      </c>
      <c r="AA158" s="52">
        <v>998.37084601769845</v>
      </c>
      <c r="AB158" s="52">
        <v>309.04694141857328</v>
      </c>
      <c r="AC158" s="52">
        <v>54738.626064292592</v>
      </c>
      <c r="AD158" s="52">
        <v>31209.161531911293</v>
      </c>
      <c r="AE158" s="52">
        <v>37843.382651231688</v>
      </c>
      <c r="AF158" s="52">
        <v>5126.8159157256287</v>
      </c>
      <c r="AG158" s="52">
        <v>7788.7554462711014</v>
      </c>
      <c r="AH158" s="52">
        <v>6886.2684345245361</v>
      </c>
      <c r="AI158" s="52">
        <v>27081.524475351969</v>
      </c>
      <c r="AJ158" s="52">
        <v>30631.091505781809</v>
      </c>
      <c r="AK158" s="52">
        <v>108.34521610656132</v>
      </c>
      <c r="AL158" s="52">
        <v>0.72840319943303866</v>
      </c>
      <c r="AM158" s="52">
        <v>4.7109264558181163</v>
      </c>
      <c r="AN158" s="52">
        <v>22.449671437575791</v>
      </c>
      <c r="AO158" s="52">
        <v>17.010341782309116</v>
      </c>
      <c r="AP158" s="52">
        <v>1.3341963485813408</v>
      </c>
      <c r="AQ158" s="52">
        <v>2.0366438082823293</v>
      </c>
      <c r="AR158" s="52">
        <v>1.9834564031115203</v>
      </c>
      <c r="AS158" s="52">
        <v>2.3792781352568437</v>
      </c>
      <c r="AT158" s="52">
        <v>1.7314682995948563</v>
      </c>
      <c r="AU158" s="52">
        <v>1.2409611713396649</v>
      </c>
      <c r="AV158" s="52">
        <v>2.6696166978688676</v>
      </c>
      <c r="AW158" s="52">
        <v>3.6347561568445999</v>
      </c>
      <c r="AX158" s="52">
        <v>67.310576105552414</v>
      </c>
      <c r="AY158" s="52">
        <v>0.7355098359136415</v>
      </c>
      <c r="AZ158" s="52">
        <v>3.4679355322834455</v>
      </c>
      <c r="BA158" s="52">
        <v>5.137842097686371</v>
      </c>
      <c r="BB158" s="52">
        <v>12.859861674594383</v>
      </c>
      <c r="BC158" s="52">
        <v>2.6709391845623029</v>
      </c>
      <c r="BD158" s="52">
        <v>11.65629884141963</v>
      </c>
      <c r="BE158" s="52">
        <v>6.5371459071058782</v>
      </c>
      <c r="BF158" s="52">
        <v>9.2448258650353328</v>
      </c>
      <c r="BG158" s="52">
        <v>10.758237185201143</v>
      </c>
      <c r="BH158" s="52">
        <v>4.241871837930133</v>
      </c>
      <c r="BI158" s="52">
        <v>18.584968563852211</v>
      </c>
      <c r="BJ158" s="52">
        <v>3.1304414830791454</v>
      </c>
      <c r="BK158" s="52">
        <v>4.3431665874784811</v>
      </c>
      <c r="BL158" s="52">
        <v>11.111360492937576</v>
      </c>
      <c r="BM158" s="52">
        <v>2.6415291812266029</v>
      </c>
      <c r="BN158" s="52">
        <v>19.966322276896488</v>
      </c>
      <c r="BP158" s="52">
        <v>0.96078879423633523</v>
      </c>
      <c r="BQ158" s="52">
        <v>0.7780283057441314</v>
      </c>
      <c r="BR158" s="52">
        <v>0.18276048842817544</v>
      </c>
      <c r="BS158" s="52">
        <v>1.032506926668187</v>
      </c>
      <c r="BT158" s="52">
        <v>0.87153336314174035</v>
      </c>
      <c r="BU158" s="52">
        <v>0.16097356343331437</v>
      </c>
      <c r="BV158" s="52">
        <v>7.6453112511585157</v>
      </c>
      <c r="BW158" s="52">
        <v>1921.3451162656149</v>
      </c>
    </row>
    <row r="159" spans="1:75">
      <c r="A159" s="49">
        <v>33542</v>
      </c>
      <c r="B159" s="50">
        <v>66.401409708654441</v>
      </c>
      <c r="C159" s="51">
        <v>137.38953300048746</v>
      </c>
      <c r="D159" s="50">
        <v>65.990687657387994</v>
      </c>
      <c r="E159" s="52">
        <v>9399.517600705547</v>
      </c>
      <c r="F159" s="52">
        <v>122.38069210736261</v>
      </c>
      <c r="G159" s="52">
        <v>230.71782618863207</v>
      </c>
      <c r="H159" s="52">
        <v>591.38177909798196</v>
      </c>
      <c r="I159" s="52">
        <v>1093.0874843232093</v>
      </c>
      <c r="J159" s="52">
        <v>109.25583985700241</v>
      </c>
      <c r="K159" s="52">
        <v>156.49355372642316</v>
      </c>
      <c r="L159" s="52">
        <v>370.32507375267244</v>
      </c>
      <c r="M159" s="52">
        <v>56.284780125704501</v>
      </c>
      <c r="N159" s="52">
        <v>237.09578242297135</v>
      </c>
      <c r="O159" s="52">
        <v>67.166845864105611</v>
      </c>
      <c r="P159" s="52">
        <v>192.91253774517006</v>
      </c>
      <c r="Q159" s="52">
        <v>183.60574909371715</v>
      </c>
      <c r="R159" s="52">
        <v>63.986279969734532</v>
      </c>
      <c r="S159" s="52">
        <v>308.40943319976873</v>
      </c>
      <c r="T159" s="52">
        <v>236.79168888517927</v>
      </c>
      <c r="U159" s="52">
        <v>463.80717488113913</v>
      </c>
      <c r="V159" s="52">
        <v>486.83189968620576</v>
      </c>
      <c r="W159" s="52">
        <v>277.18569463515473</v>
      </c>
      <c r="X159" s="52">
        <v>835.52092795722911</v>
      </c>
      <c r="Y159" s="52">
        <v>1749.0763898895632</v>
      </c>
      <c r="Z159" s="52">
        <v>392.86797287927999</v>
      </c>
      <c r="AA159" s="52">
        <v>995.4515061123717</v>
      </c>
      <c r="AB159" s="52">
        <v>311.43191993320659</v>
      </c>
      <c r="AC159" s="52">
        <v>54947.156155493954</v>
      </c>
      <c r="AD159" s="52">
        <v>31225.165450137469</v>
      </c>
      <c r="AE159" s="52">
        <v>37896.37960574896</v>
      </c>
      <c r="AF159" s="52">
        <v>5153.2149400518783</v>
      </c>
      <c r="AG159" s="52">
        <v>7809.3988535269618</v>
      </c>
      <c r="AH159" s="52">
        <v>6901.0200311906874</v>
      </c>
      <c r="AI159" s="52">
        <v>27108.199972091181</v>
      </c>
      <c r="AJ159" s="52">
        <v>30676.881304387123</v>
      </c>
      <c r="AK159" s="52">
        <v>108.34538405148253</v>
      </c>
      <c r="AL159" s="52">
        <v>0.72164099282705252</v>
      </c>
      <c r="AM159" s="52">
        <v>4.681250324472785</v>
      </c>
      <c r="AN159" s="52">
        <v>22.400546968659206</v>
      </c>
      <c r="AO159" s="52">
        <v>16.997655651321814</v>
      </c>
      <c r="AP159" s="52">
        <v>1.329305456930167</v>
      </c>
      <c r="AQ159" s="52">
        <v>2.0363437913508742</v>
      </c>
      <c r="AR159" s="52">
        <v>1.986732850012866</v>
      </c>
      <c r="AS159" s="52">
        <v>2.368880877071236</v>
      </c>
      <c r="AT159" s="52">
        <v>1.7328265660497764</v>
      </c>
      <c r="AU159" s="52">
        <v>1.242488681225582</v>
      </c>
      <c r="AV159" s="52">
        <v>2.6637579898864203</v>
      </c>
      <c r="AW159" s="52">
        <v>3.6373373779908182</v>
      </c>
      <c r="AX159" s="52">
        <v>67.346559581166559</v>
      </c>
      <c r="AY159" s="52">
        <v>0.73461409708045633</v>
      </c>
      <c r="AZ159" s="52">
        <v>3.4658617428204677</v>
      </c>
      <c r="BA159" s="52">
        <v>5.1341481822225523</v>
      </c>
      <c r="BB159" s="52">
        <v>12.842003917381648</v>
      </c>
      <c r="BC159" s="52">
        <v>2.6669088058594252</v>
      </c>
      <c r="BD159" s="52">
        <v>11.694253035725259</v>
      </c>
      <c r="BE159" s="52">
        <v>6.5350976078019984</v>
      </c>
      <c r="BF159" s="52">
        <v>9.2607924493382718</v>
      </c>
      <c r="BG159" s="52">
        <v>10.771573115718521</v>
      </c>
      <c r="BH159" s="52">
        <v>4.24128546068565</v>
      </c>
      <c r="BI159" s="52">
        <v>18.598277501942171</v>
      </c>
      <c r="BJ159" s="52">
        <v>3.1283605481167474</v>
      </c>
      <c r="BK159" s="52">
        <v>4.3479648235614503</v>
      </c>
      <c r="BL159" s="52">
        <v>11.121952129467841</v>
      </c>
      <c r="BM159" s="52">
        <v>2.6420886943909161</v>
      </c>
      <c r="BN159" s="52">
        <v>19.973579529417499</v>
      </c>
      <c r="BP159" s="52">
        <v>0.97652391501000124</v>
      </c>
      <c r="BQ159" s="52">
        <v>0.78286638214523274</v>
      </c>
      <c r="BR159" s="52">
        <v>0.19365753286007431</v>
      </c>
      <c r="BS159" s="52">
        <v>1.0390701362442585</v>
      </c>
      <c r="BT159" s="52">
        <v>0.87766751414164901</v>
      </c>
      <c r="BU159" s="52">
        <v>0.16140262212514156</v>
      </c>
      <c r="BV159" s="52">
        <v>7.6199269046285938</v>
      </c>
      <c r="BW159" s="52">
        <v>1914.8532546566378</v>
      </c>
    </row>
    <row r="160" spans="1:75">
      <c r="A160" s="49">
        <v>33572</v>
      </c>
      <c r="B160" s="50">
        <v>66.502647838431102</v>
      </c>
      <c r="C160" s="51">
        <v>137.75076601381105</v>
      </c>
      <c r="D160" s="50">
        <v>66.145418071063858</v>
      </c>
      <c r="E160" s="52">
        <v>9416.2577910900109</v>
      </c>
      <c r="F160" s="52">
        <v>124.15643507394319</v>
      </c>
      <c r="G160" s="52">
        <v>229.69268984321195</v>
      </c>
      <c r="H160" s="52">
        <v>593.19467226122993</v>
      </c>
      <c r="I160" s="52">
        <v>1095.5857579226295</v>
      </c>
      <c r="J160" s="52">
        <v>109.37972998656332</v>
      </c>
      <c r="K160" s="52">
        <v>156.91668165375788</v>
      </c>
      <c r="L160" s="52">
        <v>372.37629745801291</v>
      </c>
      <c r="M160" s="52">
        <v>56.42985177574058</v>
      </c>
      <c r="N160" s="52">
        <v>237.38642044477166</v>
      </c>
      <c r="O160" s="52">
        <v>67.535023373737928</v>
      </c>
      <c r="P160" s="52">
        <v>194.13928701045612</v>
      </c>
      <c r="Q160" s="52">
        <v>183.90787690952419</v>
      </c>
      <c r="R160" s="52">
        <v>63.917398856083551</v>
      </c>
      <c r="S160" s="52">
        <v>309.23137222416699</v>
      </c>
      <c r="T160" s="52">
        <v>236.64648930653931</v>
      </c>
      <c r="U160" s="52">
        <v>465.42696174969899</v>
      </c>
      <c r="V160" s="52">
        <v>488.25015277812878</v>
      </c>
      <c r="W160" s="52">
        <v>278.48232077149055</v>
      </c>
      <c r="X160" s="52">
        <v>838.47203379894302</v>
      </c>
      <c r="Y160" s="52">
        <v>1746.9513033693036</v>
      </c>
      <c r="Z160" s="52">
        <v>393.37330281715839</v>
      </c>
      <c r="AA160" s="52">
        <v>994.79299109031751</v>
      </c>
      <c r="AB160" s="52">
        <v>313.5320881626879</v>
      </c>
      <c r="AC160" s="52">
        <v>55210.756688563029</v>
      </c>
      <c r="AD160" s="52">
        <v>31253.290282091995</v>
      </c>
      <c r="AE160" s="52">
        <v>37946.724965047833</v>
      </c>
      <c r="AF160" s="52">
        <v>5184.561272525787</v>
      </c>
      <c r="AG160" s="52">
        <v>7838.597026713689</v>
      </c>
      <c r="AH160" s="52">
        <v>6930.2311542510988</v>
      </c>
      <c r="AI160" s="52">
        <v>27193.731552886962</v>
      </c>
      <c r="AJ160" s="52">
        <v>30758.593017387389</v>
      </c>
      <c r="AK160" s="52">
        <v>108.32976089554528</v>
      </c>
      <c r="AL160" s="52">
        <v>0.71528601818621007</v>
      </c>
      <c r="AM160" s="52">
        <v>4.657909966787944</v>
      </c>
      <c r="AN160" s="52">
        <v>22.33959707307319</v>
      </c>
      <c r="AO160" s="52">
        <v>16.966401088361938</v>
      </c>
      <c r="AP160" s="52">
        <v>1.3231015987938</v>
      </c>
      <c r="AQ160" s="52">
        <v>2.0305735259415174</v>
      </c>
      <c r="AR160" s="52">
        <v>1.9888520629446034</v>
      </c>
      <c r="AS160" s="52">
        <v>2.3571036636357481</v>
      </c>
      <c r="AT160" s="52">
        <v>1.7319861014393572</v>
      </c>
      <c r="AU160" s="52">
        <v>1.2429025445717794</v>
      </c>
      <c r="AV160" s="52">
        <v>2.6553139866465263</v>
      </c>
      <c r="AW160" s="52">
        <v>3.6365620799087539</v>
      </c>
      <c r="AX160" s="52">
        <v>67.372859618254012</v>
      </c>
      <c r="AY160" s="52">
        <v>0.73379871694002452</v>
      </c>
      <c r="AZ160" s="52">
        <v>3.4613664192491949</v>
      </c>
      <c r="BA160" s="52">
        <v>5.1294974499711925</v>
      </c>
      <c r="BB160" s="52">
        <v>12.825286202734182</v>
      </c>
      <c r="BC160" s="52">
        <v>2.6608017387023817</v>
      </c>
      <c r="BD160" s="52">
        <v>11.730863204194854</v>
      </c>
      <c r="BE160" s="52">
        <v>6.531793613545597</v>
      </c>
      <c r="BF160" s="52">
        <v>9.281049075319121</v>
      </c>
      <c r="BG160" s="52">
        <v>10.780976208640883</v>
      </c>
      <c r="BH160" s="52">
        <v>4.2374658937876424</v>
      </c>
      <c r="BI160" s="52">
        <v>18.617304204497486</v>
      </c>
      <c r="BJ160" s="52">
        <v>3.1257979089238992</v>
      </c>
      <c r="BK160" s="52">
        <v>4.3544807773791643</v>
      </c>
      <c r="BL160" s="52">
        <v>11.137025518009128</v>
      </c>
      <c r="BM160" s="52">
        <v>2.6425576230979155</v>
      </c>
      <c r="BN160" s="52">
        <v>19.973571560531855</v>
      </c>
      <c r="BP160" s="52">
        <v>1.0077881435398013</v>
      </c>
      <c r="BQ160" s="52">
        <v>0.80518443626351655</v>
      </c>
      <c r="BR160" s="52">
        <v>0.20260370715210835</v>
      </c>
      <c r="BS160" s="52">
        <v>1.0755943172611295</v>
      </c>
      <c r="BT160" s="52">
        <v>0.90555701057116189</v>
      </c>
      <c r="BU160" s="52">
        <v>0.17003730641057094</v>
      </c>
      <c r="BV160" s="52">
        <v>7.5166682445754605</v>
      </c>
      <c r="BW160" s="52">
        <v>1917.5301323175431</v>
      </c>
    </row>
    <row r="161" spans="1:75">
      <c r="A161" s="49">
        <v>33603</v>
      </c>
      <c r="B161" s="50">
        <v>66.572285931557417</v>
      </c>
      <c r="C161" s="51">
        <v>138.06026333113832</v>
      </c>
      <c r="D161" s="50">
        <v>66.284069048541213</v>
      </c>
      <c r="E161" s="52">
        <v>9448.7484076715282</v>
      </c>
      <c r="F161" s="52">
        <v>125.65884552505469</v>
      </c>
      <c r="G161" s="52">
        <v>228.15643070770366</v>
      </c>
      <c r="H161" s="52">
        <v>594.98341023350213</v>
      </c>
      <c r="I161" s="52">
        <v>1089.3419549426724</v>
      </c>
      <c r="J161" s="52">
        <v>108.49098465351328</v>
      </c>
      <c r="K161" s="52">
        <v>155.91801046820419</v>
      </c>
      <c r="L161" s="52">
        <v>371.1131854326494</v>
      </c>
      <c r="M161" s="52">
        <v>56.074453586952821</v>
      </c>
      <c r="N161" s="52">
        <v>235.65033140802575</v>
      </c>
      <c r="O161" s="52">
        <v>67.281002505051518</v>
      </c>
      <c r="P161" s="52">
        <v>193.53798473458136</v>
      </c>
      <c r="Q161" s="52">
        <v>182.6070201954534</v>
      </c>
      <c r="R161" s="52">
        <v>63.760280270730298</v>
      </c>
      <c r="S161" s="52">
        <v>309.73291972760234</v>
      </c>
      <c r="T161" s="52">
        <v>236.16124541763097</v>
      </c>
      <c r="U161" s="52">
        <v>467.93079415528524</v>
      </c>
      <c r="V161" s="52">
        <v>491.1228095420426</v>
      </c>
      <c r="W161" s="52">
        <v>280.2767519137912</v>
      </c>
      <c r="X161" s="52">
        <v>840.1753652607722</v>
      </c>
      <c r="Y161" s="52">
        <v>1752.9684927386622</v>
      </c>
      <c r="Z161" s="52">
        <v>395.09554857388139</v>
      </c>
      <c r="AA161" s="52">
        <v>997.7857378113174</v>
      </c>
      <c r="AB161" s="52">
        <v>315.03088512379799</v>
      </c>
      <c r="AC161" s="52">
        <v>55526.85041181503</v>
      </c>
      <c r="AD161" s="52">
        <v>31292.865244024943</v>
      </c>
      <c r="AE161" s="52">
        <v>37994.464086840228</v>
      </c>
      <c r="AF161" s="52">
        <v>5220.2486027286895</v>
      </c>
      <c r="AG161" s="52">
        <v>7876.138088349373</v>
      </c>
      <c r="AH161" s="52">
        <v>6977.1562714730544</v>
      </c>
      <c r="AI161" s="52">
        <v>27351.285622381394</v>
      </c>
      <c r="AJ161" s="52">
        <v>30875.73299998622</v>
      </c>
      <c r="AK161" s="52">
        <v>108.30891185578319</v>
      </c>
      <c r="AL161" s="52">
        <v>0.71006071001418958</v>
      </c>
      <c r="AM161" s="52">
        <v>4.6457185251337867</v>
      </c>
      <c r="AN161" s="52">
        <v>22.267971993574211</v>
      </c>
      <c r="AO161" s="52">
        <v>16.912192758773603</v>
      </c>
      <c r="AP161" s="52">
        <v>1.315804823807009</v>
      </c>
      <c r="AQ161" s="52">
        <v>2.017957097522924</v>
      </c>
      <c r="AR161" s="52">
        <v>1.9896296697181597</v>
      </c>
      <c r="AS161" s="52">
        <v>2.3434360075823517</v>
      </c>
      <c r="AT161" s="52">
        <v>1.7280738290827191</v>
      </c>
      <c r="AU161" s="52">
        <v>1.2416271358554851</v>
      </c>
      <c r="AV161" s="52">
        <v>2.6435639585201649</v>
      </c>
      <c r="AW161" s="52">
        <v>3.6320875039049829</v>
      </c>
      <c r="AX161" s="52">
        <v>67.395619282318705</v>
      </c>
      <c r="AY161" s="52">
        <v>0.73328391878420651</v>
      </c>
      <c r="AZ161" s="52">
        <v>3.4552890342433051</v>
      </c>
      <c r="BA161" s="52">
        <v>5.1238650382353716</v>
      </c>
      <c r="BB161" s="52">
        <v>12.81592986479612</v>
      </c>
      <c r="BC161" s="52">
        <v>2.6523153178333754</v>
      </c>
      <c r="BD161" s="52">
        <v>11.765900852699433</v>
      </c>
      <c r="BE161" s="52">
        <v>6.5261343792080879</v>
      </c>
      <c r="BF161" s="52">
        <v>9.3051170477523435</v>
      </c>
      <c r="BG161" s="52">
        <v>10.788471413716193</v>
      </c>
      <c r="BH161" s="52">
        <v>4.2292959325376058</v>
      </c>
      <c r="BI161" s="52">
        <v>18.645320579710027</v>
      </c>
      <c r="BJ161" s="52">
        <v>3.1258135186658511</v>
      </c>
      <c r="BK161" s="52">
        <v>4.360559155338354</v>
      </c>
      <c r="BL161" s="52">
        <v>11.158947906907528</v>
      </c>
      <c r="BM161" s="52">
        <v>2.6424067786166203</v>
      </c>
      <c r="BN161" s="52">
        <v>19.966921110307016</v>
      </c>
      <c r="BP161" s="52">
        <v>1.0515520751115777</v>
      </c>
      <c r="BQ161" s="52">
        <v>0.84772932448334271</v>
      </c>
      <c r="BR161" s="52">
        <v>0.20382275054561755</v>
      </c>
      <c r="BS161" s="52">
        <v>1.1459676215365049</v>
      </c>
      <c r="BT161" s="52">
        <v>0.9575138736155725</v>
      </c>
      <c r="BU161" s="52">
        <v>0.18845374798101763</v>
      </c>
      <c r="BV161" s="52">
        <v>7.3522988182883111</v>
      </c>
      <c r="BW161" s="52">
        <v>1932.4952946862866</v>
      </c>
    </row>
    <row r="162" spans="1:75">
      <c r="A162" s="49">
        <v>33634</v>
      </c>
      <c r="B162" s="50">
        <v>66.636572907168059</v>
      </c>
      <c r="C162" s="51">
        <v>138.35105741817145</v>
      </c>
      <c r="D162" s="50">
        <v>66.417058606421762</v>
      </c>
      <c r="E162" s="52">
        <v>9492.2680665293046</v>
      </c>
      <c r="F162" s="52">
        <v>127.21185190032327</v>
      </c>
      <c r="G162" s="52">
        <v>226.19170085232585</v>
      </c>
      <c r="H162" s="52">
        <v>596.62133422759621</v>
      </c>
      <c r="I162" s="52">
        <v>1080.2383412738</v>
      </c>
      <c r="J162" s="52">
        <v>107.19005084302157</v>
      </c>
      <c r="K162" s="52">
        <v>154.3769953628221</v>
      </c>
      <c r="L162" s="52">
        <v>368.57777160598386</v>
      </c>
      <c r="M162" s="52">
        <v>55.525603551237332</v>
      </c>
      <c r="N162" s="52">
        <v>233.17564642549522</v>
      </c>
      <c r="O162" s="52">
        <v>66.787955487327224</v>
      </c>
      <c r="P162" s="52">
        <v>192.22611730041044</v>
      </c>
      <c r="Q162" s="52">
        <v>180.71006376416452</v>
      </c>
      <c r="R162" s="52">
        <v>63.642256875191968</v>
      </c>
      <c r="S162" s="52">
        <v>310.66191419430317</v>
      </c>
      <c r="T162" s="52">
        <v>235.65310253869862</v>
      </c>
      <c r="U162" s="52">
        <v>471.39431745498894</v>
      </c>
      <c r="V162" s="52">
        <v>494.69237293951932</v>
      </c>
      <c r="W162" s="52">
        <v>282.23312164813041</v>
      </c>
      <c r="X162" s="52">
        <v>840.64914690703154</v>
      </c>
      <c r="Y162" s="52">
        <v>1764.056133474073</v>
      </c>
      <c r="Z162" s="52">
        <v>397.46675744833004</v>
      </c>
      <c r="AA162" s="52">
        <v>1003.2550700583284</v>
      </c>
      <c r="AB162" s="52">
        <v>316.09313434855113</v>
      </c>
      <c r="AC162" s="52">
        <v>55880.432745041384</v>
      </c>
      <c r="AD162" s="52">
        <v>31344.841972874779</v>
      </c>
      <c r="AE162" s="52">
        <v>38042.170527212082</v>
      </c>
      <c r="AF162" s="52">
        <v>5259.3673656063693</v>
      </c>
      <c r="AG162" s="52">
        <v>7919.3551206281109</v>
      </c>
      <c r="AH162" s="52">
        <v>7032.8739006903861</v>
      </c>
      <c r="AI162" s="52">
        <v>27543.877922304215</v>
      </c>
      <c r="AJ162" s="52">
        <v>31015.672133907196</v>
      </c>
      <c r="AK162" s="52">
        <v>108.3030315201369</v>
      </c>
      <c r="AL162" s="52">
        <v>0.70591414517970874</v>
      </c>
      <c r="AM162" s="52">
        <v>4.640359215919049</v>
      </c>
      <c r="AN162" s="52">
        <v>22.198232101456775</v>
      </c>
      <c r="AO162" s="52">
        <v>16.851958740382425</v>
      </c>
      <c r="AP162" s="52">
        <v>1.3091332016329134</v>
      </c>
      <c r="AQ162" s="52">
        <v>2.0033764857391358</v>
      </c>
      <c r="AR162" s="52">
        <v>1.989956466973636</v>
      </c>
      <c r="AS162" s="52">
        <v>2.3291254679988942</v>
      </c>
      <c r="AT162" s="52">
        <v>1.7231285097448354</v>
      </c>
      <c r="AU162" s="52">
        <v>1.2398243831942919</v>
      </c>
      <c r="AV162" s="52">
        <v>2.6309689411355039</v>
      </c>
      <c r="AW162" s="52">
        <v>3.6264388379889128</v>
      </c>
      <c r="AX162" s="52">
        <v>67.42811808687064</v>
      </c>
      <c r="AY162" s="52">
        <v>0.73284657441892642</v>
      </c>
      <c r="AZ162" s="52">
        <v>3.449684290586212</v>
      </c>
      <c r="BA162" s="52">
        <v>5.11756960372065</v>
      </c>
      <c r="BB162" s="52">
        <v>12.814772683593835</v>
      </c>
      <c r="BC162" s="52">
        <v>2.6435353606638889</v>
      </c>
      <c r="BD162" s="52">
        <v>11.798341241304673</v>
      </c>
      <c r="BE162" s="52">
        <v>6.520778481277727</v>
      </c>
      <c r="BF162" s="52">
        <v>9.3300155838951468</v>
      </c>
      <c r="BG162" s="52">
        <v>10.800815724797788</v>
      </c>
      <c r="BH162" s="52">
        <v>4.2196125913892057</v>
      </c>
      <c r="BI162" s="52">
        <v>18.676681331148551</v>
      </c>
      <c r="BJ162" s="52">
        <v>3.127192687829055</v>
      </c>
      <c r="BK162" s="52">
        <v>4.3662117566845771</v>
      </c>
      <c r="BL162" s="52">
        <v>11.183276889244876</v>
      </c>
      <c r="BM162" s="52">
        <v>2.6420529766520859</v>
      </c>
      <c r="BN162" s="52">
        <v>19.965129566288763</v>
      </c>
      <c r="BP162" s="52">
        <v>1.0931786059612227</v>
      </c>
      <c r="BQ162" s="52">
        <v>0.89521474021697234</v>
      </c>
      <c r="BR162" s="52">
        <v>0.19796386569167576</v>
      </c>
      <c r="BS162" s="52">
        <v>1.2218084965622233</v>
      </c>
      <c r="BT162" s="52">
        <v>1.0147577355946265</v>
      </c>
      <c r="BU162" s="52">
        <v>0.20705076120793819</v>
      </c>
      <c r="BV162" s="52">
        <v>7.2077850651356483</v>
      </c>
      <c r="BW162" s="52">
        <v>1953.7815249889127</v>
      </c>
    </row>
    <row r="163" spans="1:75">
      <c r="A163" s="49">
        <v>33663</v>
      </c>
      <c r="B163" s="50">
        <v>66.724074908178949</v>
      </c>
      <c r="C163" s="51">
        <v>138.65116526571842</v>
      </c>
      <c r="D163" s="50">
        <v>66.550644784170231</v>
      </c>
      <c r="E163" s="52">
        <v>9536.0244735397137</v>
      </c>
      <c r="F163" s="52">
        <v>129.1377079925532</v>
      </c>
      <c r="G163" s="52">
        <v>224.16776238413976</v>
      </c>
      <c r="H163" s="52">
        <v>598.01651473889319</v>
      </c>
      <c r="I163" s="52">
        <v>1077.3318001216855</v>
      </c>
      <c r="J163" s="52">
        <v>106.46016263492919</v>
      </c>
      <c r="K163" s="52">
        <v>153.68195811415026</v>
      </c>
      <c r="L163" s="52">
        <v>367.91049152304385</v>
      </c>
      <c r="M163" s="52">
        <v>55.267865274551099</v>
      </c>
      <c r="N163" s="52">
        <v>231.97262883083573</v>
      </c>
      <c r="O163" s="52">
        <v>66.651281154939326</v>
      </c>
      <c r="P163" s="52">
        <v>191.94482593341121</v>
      </c>
      <c r="Q163" s="52">
        <v>179.79524361136657</v>
      </c>
      <c r="R163" s="52">
        <v>63.722005463879682</v>
      </c>
      <c r="S163" s="52">
        <v>312.81270406652112</v>
      </c>
      <c r="T163" s="52">
        <v>235.59229532921495</v>
      </c>
      <c r="U163" s="52">
        <v>475.4375867695901</v>
      </c>
      <c r="V163" s="52">
        <v>497.55519615537645</v>
      </c>
      <c r="W163" s="52">
        <v>283.88434470425648</v>
      </c>
      <c r="X163" s="52">
        <v>840.1919028812955</v>
      </c>
      <c r="Y163" s="52">
        <v>1774.3485969838141</v>
      </c>
      <c r="Z163" s="52">
        <v>399.41232128460604</v>
      </c>
      <c r="AA163" s="52">
        <v>1008.8380821187949</v>
      </c>
      <c r="AB163" s="52">
        <v>316.96711426636142</v>
      </c>
      <c r="AC163" s="52">
        <v>56228.207680208929</v>
      </c>
      <c r="AD163" s="52">
        <v>31406.778375656439</v>
      </c>
      <c r="AE163" s="52">
        <v>38089.816149974693</v>
      </c>
      <c r="AF163" s="52">
        <v>5298.1958612244707</v>
      </c>
      <c r="AG163" s="52">
        <v>7961.8428159088926</v>
      </c>
      <c r="AH163" s="52">
        <v>7081.0483467825525</v>
      </c>
      <c r="AI163" s="52">
        <v>27706.550619519989</v>
      </c>
      <c r="AJ163" s="52">
        <v>31152.447285948128</v>
      </c>
      <c r="AK163" s="52">
        <v>108.33427281305194</v>
      </c>
      <c r="AL163" s="52">
        <v>0.70280697248908208</v>
      </c>
      <c r="AM163" s="52">
        <v>4.6350429105765087</v>
      </c>
      <c r="AN163" s="52">
        <v>22.150583339020095</v>
      </c>
      <c r="AO163" s="52">
        <v>16.812733455850132</v>
      </c>
      <c r="AP163" s="52">
        <v>1.3056257659735584</v>
      </c>
      <c r="AQ163" s="52">
        <v>1.994475492395946</v>
      </c>
      <c r="AR163" s="52">
        <v>1.9910042362357534</v>
      </c>
      <c r="AS163" s="52">
        <v>2.3169052385815978</v>
      </c>
      <c r="AT163" s="52">
        <v>1.720366819762156</v>
      </c>
      <c r="AU163" s="52">
        <v>1.2392814315218523</v>
      </c>
      <c r="AV163" s="52">
        <v>2.6217489038616755</v>
      </c>
      <c r="AW163" s="52">
        <v>3.6233274722618458</v>
      </c>
      <c r="AX163" s="52">
        <v>67.482689837764568</v>
      </c>
      <c r="AY163" s="52">
        <v>0.73216268583840649</v>
      </c>
      <c r="AZ163" s="52">
        <v>3.4472497719920097</v>
      </c>
      <c r="BA163" s="52">
        <v>5.1114649707571891</v>
      </c>
      <c r="BB163" s="52">
        <v>12.820755037543332</v>
      </c>
      <c r="BC163" s="52">
        <v>2.6377984922025997</v>
      </c>
      <c r="BD163" s="52">
        <v>11.824815719051223</v>
      </c>
      <c r="BE163" s="52">
        <v>6.5197916352190077</v>
      </c>
      <c r="BF163" s="52">
        <v>9.3504138537522028</v>
      </c>
      <c r="BG163" s="52">
        <v>10.824923365248431</v>
      </c>
      <c r="BH163" s="52">
        <v>4.2130560231924958</v>
      </c>
      <c r="BI163" s="52">
        <v>18.700999636395739</v>
      </c>
      <c r="BJ163" s="52">
        <v>3.1272980031990927</v>
      </c>
      <c r="BK163" s="52">
        <v>4.3717678663544639</v>
      </c>
      <c r="BL163" s="52">
        <v>11.201933766723258</v>
      </c>
      <c r="BM163" s="52">
        <v>2.6422189097251372</v>
      </c>
      <c r="BN163" s="52">
        <v>19.982513492027746</v>
      </c>
      <c r="BP163" s="52">
        <v>1.1123715686804518</v>
      </c>
      <c r="BQ163" s="52">
        <v>0.9240956943450046</v>
      </c>
      <c r="BR163" s="52">
        <v>0.18827587422706057</v>
      </c>
      <c r="BS163" s="52">
        <v>1.2607337559155862</v>
      </c>
      <c r="BT163" s="52">
        <v>1.0487969339793097</v>
      </c>
      <c r="BU163" s="52">
        <v>0.21193682201656289</v>
      </c>
      <c r="BV163" s="52">
        <v>7.1892794666105306</v>
      </c>
      <c r="BW163" s="52">
        <v>1971.2483976421686</v>
      </c>
    </row>
    <row r="164" spans="1:75">
      <c r="A164" s="49">
        <v>33694</v>
      </c>
      <c r="B164" s="50">
        <v>66.855389276098819</v>
      </c>
      <c r="C164" s="51">
        <v>138.99677722648747</v>
      </c>
      <c r="D164" s="50">
        <v>66.697015628338818</v>
      </c>
      <c r="E164" s="52">
        <v>9574.8537484753524</v>
      </c>
      <c r="F164" s="52">
        <v>131.67488765692519</v>
      </c>
      <c r="G164" s="52">
        <v>222.30733304705112</v>
      </c>
      <c r="H164" s="52">
        <v>599.33226083050818</v>
      </c>
      <c r="I164" s="52">
        <v>1085.3581859450187</v>
      </c>
      <c r="J164" s="52">
        <v>106.81341709148499</v>
      </c>
      <c r="K164" s="52">
        <v>154.56217582307517</v>
      </c>
      <c r="L164" s="52">
        <v>370.84839262500884</v>
      </c>
      <c r="M164" s="52">
        <v>55.558560210069821</v>
      </c>
      <c r="N164" s="52">
        <v>233.08295361433298</v>
      </c>
      <c r="O164" s="52">
        <v>67.195624017907733</v>
      </c>
      <c r="P164" s="52">
        <v>193.65176325243326</v>
      </c>
      <c r="Q164" s="52">
        <v>180.6834181251545</v>
      </c>
      <c r="R164" s="52">
        <v>64.079336943164947</v>
      </c>
      <c r="S164" s="52">
        <v>316.61667764331065</v>
      </c>
      <c r="T164" s="52">
        <v>236.26630664166183</v>
      </c>
      <c r="U164" s="52">
        <v>479.93944326067162</v>
      </c>
      <c r="V164" s="52">
        <v>499.07266668038022</v>
      </c>
      <c r="W164" s="52">
        <v>285.01039018726817</v>
      </c>
      <c r="X164" s="52">
        <v>839.21824163042254</v>
      </c>
      <c r="Y164" s="52">
        <v>1780.315595926777</v>
      </c>
      <c r="Z164" s="52">
        <v>400.4459288149111</v>
      </c>
      <c r="AA164" s="52">
        <v>1013.15083705718</v>
      </c>
      <c r="AB164" s="52">
        <v>317.98841699356996</v>
      </c>
      <c r="AC164" s="52">
        <v>56555.952341264296</v>
      </c>
      <c r="AD164" s="52">
        <v>31479.622487768051</v>
      </c>
      <c r="AE164" s="52">
        <v>38140.17029439249</v>
      </c>
      <c r="AF164" s="52">
        <v>5335.9327641763994</v>
      </c>
      <c r="AG164" s="52">
        <v>8000.9335585871049</v>
      </c>
      <c r="AH164" s="52">
        <v>7113.789936496365</v>
      </c>
      <c r="AI164" s="52">
        <v>27805.961820540888</v>
      </c>
      <c r="AJ164" s="52">
        <v>31272.997915514054</v>
      </c>
      <c r="AK164" s="52">
        <v>108.41461649489018</v>
      </c>
      <c r="AL164" s="52">
        <v>0.70026642889265089</v>
      </c>
      <c r="AM164" s="52">
        <v>4.6247081688695379</v>
      </c>
      <c r="AN164" s="52">
        <v>22.132534023013807</v>
      </c>
      <c r="AO164" s="52">
        <v>16.807559425311705</v>
      </c>
      <c r="AP164" s="52">
        <v>1.3063480710584867</v>
      </c>
      <c r="AQ164" s="52">
        <v>1.9948442901915087</v>
      </c>
      <c r="AR164" s="52">
        <v>1.9935073120316229</v>
      </c>
      <c r="AS164" s="52">
        <v>2.3077029647258329</v>
      </c>
      <c r="AT164" s="52">
        <v>1.7215794469341565</v>
      </c>
      <c r="AU164" s="52">
        <v>1.2410435249519471</v>
      </c>
      <c r="AV164" s="52">
        <v>2.6178648799831454</v>
      </c>
      <c r="AW164" s="52">
        <v>3.6246734375640681</v>
      </c>
      <c r="AX164" s="52">
        <v>67.567526903844652</v>
      </c>
      <c r="AY164" s="52">
        <v>0.73100123560218511</v>
      </c>
      <c r="AZ164" s="52">
        <v>3.4492680732481888</v>
      </c>
      <c r="BA164" s="52">
        <v>5.1054631654743945</v>
      </c>
      <c r="BB164" s="52">
        <v>12.831859700501926</v>
      </c>
      <c r="BC164" s="52">
        <v>2.6365671251570024</v>
      </c>
      <c r="BD164" s="52">
        <v>11.845960182678555</v>
      </c>
      <c r="BE164" s="52">
        <v>6.5252874084417858</v>
      </c>
      <c r="BF164" s="52">
        <v>9.3647047894736453</v>
      </c>
      <c r="BG164" s="52">
        <v>10.86491187986347</v>
      </c>
      <c r="BH164" s="52">
        <v>4.2122059676255432</v>
      </c>
      <c r="BI164" s="52">
        <v>18.714555567911557</v>
      </c>
      <c r="BJ164" s="52">
        <v>3.1245715456954652</v>
      </c>
      <c r="BK164" s="52">
        <v>4.3780054005901254</v>
      </c>
      <c r="BL164" s="52">
        <v>11.211978619287331</v>
      </c>
      <c r="BM164" s="52">
        <v>2.6431987095932148</v>
      </c>
      <c r="BN164" s="52">
        <v>20.026766412921489</v>
      </c>
      <c r="BP164" s="52">
        <v>1.100140464161673</v>
      </c>
      <c r="BQ164" s="52">
        <v>0.92236240571665185</v>
      </c>
      <c r="BR164" s="52">
        <v>0.17777805841497837</v>
      </c>
      <c r="BS164" s="52">
        <v>1.2417308932110187</v>
      </c>
      <c r="BT164" s="52">
        <v>1.0452709395678774</v>
      </c>
      <c r="BU164" s="52">
        <v>0.19645995373326924</v>
      </c>
      <c r="BV164" s="52">
        <v>7.3427226375187598</v>
      </c>
      <c r="BW164" s="52">
        <v>1979.5201675353512</v>
      </c>
    </row>
    <row r="165" spans="1:75">
      <c r="A165" s="49">
        <v>33724</v>
      </c>
      <c r="B165" s="50">
        <v>67.010667196040359</v>
      </c>
      <c r="C165" s="51">
        <v>139.37428230245908</v>
      </c>
      <c r="D165" s="50">
        <v>66.852057078915337</v>
      </c>
      <c r="E165" s="52">
        <v>9608.7838736295707</v>
      </c>
      <c r="F165" s="52">
        <v>134.40158760038514</v>
      </c>
      <c r="G165" s="52">
        <v>220.92219045323631</v>
      </c>
      <c r="H165" s="52">
        <v>601.08667940360806</v>
      </c>
      <c r="I165" s="52">
        <v>1098.4664210100968</v>
      </c>
      <c r="J165" s="52">
        <v>107.69216160078844</v>
      </c>
      <c r="K165" s="52">
        <v>156.17666674405336</v>
      </c>
      <c r="L165" s="52">
        <v>375.59816404481728</v>
      </c>
      <c r="M165" s="52">
        <v>56.118601890405017</v>
      </c>
      <c r="N165" s="52">
        <v>235.29332181687155</v>
      </c>
      <c r="O165" s="52">
        <v>68.064914567396045</v>
      </c>
      <c r="P165" s="52">
        <v>196.30550037324429</v>
      </c>
      <c r="Q165" s="52">
        <v>182.42292054742575</v>
      </c>
      <c r="R165" s="52">
        <v>64.58474003473917</v>
      </c>
      <c r="S165" s="52">
        <v>321.14703739682835</v>
      </c>
      <c r="T165" s="52">
        <v>237.54495121861498</v>
      </c>
      <c r="U165" s="52">
        <v>484.62041893961526</v>
      </c>
      <c r="V165" s="52">
        <v>499.9638222011427</v>
      </c>
      <c r="W165" s="52">
        <v>285.61682575175848</v>
      </c>
      <c r="X165" s="52">
        <v>838.4296584298213</v>
      </c>
      <c r="Y165" s="52">
        <v>1782.3672612257301</v>
      </c>
      <c r="Z165" s="52">
        <v>401.21939760508639</v>
      </c>
      <c r="AA165" s="52">
        <v>1016.2317124778405</v>
      </c>
      <c r="AB165" s="52">
        <v>319.50502878980092</v>
      </c>
      <c r="AC165" s="52">
        <v>56843.389903386436</v>
      </c>
      <c r="AD165" s="52">
        <v>31560.494433196385</v>
      </c>
      <c r="AE165" s="52">
        <v>38192.094486570357</v>
      </c>
      <c r="AF165" s="52">
        <v>5370.2505239645643</v>
      </c>
      <c r="AG165" s="52">
        <v>8033.7118550777432</v>
      </c>
      <c r="AH165" s="52">
        <v>7133.8209937095644</v>
      </c>
      <c r="AI165" s="52">
        <v>27852.507492319743</v>
      </c>
      <c r="AJ165" s="52">
        <v>31365.600656064351</v>
      </c>
      <c r="AK165" s="52">
        <v>108.52625034401814</v>
      </c>
      <c r="AL165" s="52">
        <v>0.69753179097703344</v>
      </c>
      <c r="AM165" s="52">
        <v>4.610590697576602</v>
      </c>
      <c r="AN165" s="52">
        <v>22.131235696623722</v>
      </c>
      <c r="AO165" s="52">
        <v>16.823113207891584</v>
      </c>
      <c r="AP165" s="52">
        <v>1.3096177475214195</v>
      </c>
      <c r="AQ165" s="52">
        <v>1.9996862481111066</v>
      </c>
      <c r="AR165" s="52">
        <v>1.996815140616703</v>
      </c>
      <c r="AS165" s="52">
        <v>2.3007353396727241</v>
      </c>
      <c r="AT165" s="52">
        <v>1.725582649380264</v>
      </c>
      <c r="AU165" s="52">
        <v>1.2444074815787549</v>
      </c>
      <c r="AV165" s="52">
        <v>2.6177647885586586</v>
      </c>
      <c r="AW165" s="52">
        <v>3.6285061681439403</v>
      </c>
      <c r="AX165" s="52">
        <v>67.669471881041929</v>
      </c>
      <c r="AY165" s="52">
        <v>0.72952282184996875</v>
      </c>
      <c r="AZ165" s="52">
        <v>3.4541903327384111</v>
      </c>
      <c r="BA165" s="52">
        <v>5.0982807318369545</v>
      </c>
      <c r="BB165" s="52">
        <v>12.843093014104912</v>
      </c>
      <c r="BC165" s="52">
        <v>2.6379314885629963</v>
      </c>
      <c r="BD165" s="52">
        <v>11.866252803647269</v>
      </c>
      <c r="BE165" s="52">
        <v>6.5348522745072843</v>
      </c>
      <c r="BF165" s="52">
        <v>9.3760355326967932</v>
      </c>
      <c r="BG165" s="52">
        <v>10.913024267678459</v>
      </c>
      <c r="BH165" s="52">
        <v>4.2160120976623148</v>
      </c>
      <c r="BI165" s="52">
        <v>18.725542766352493</v>
      </c>
      <c r="BJ165" s="52">
        <v>3.1203188696876167</v>
      </c>
      <c r="BK165" s="52">
        <v>4.3856060134305155</v>
      </c>
      <c r="BL165" s="52">
        <v>11.219617877341808</v>
      </c>
      <c r="BM165" s="52">
        <v>2.6440825178685676</v>
      </c>
      <c r="BN165" s="52">
        <v>20.085808030640084</v>
      </c>
      <c r="BP165" s="52">
        <v>1.070935663022101</v>
      </c>
      <c r="BQ165" s="52">
        <v>0.90027500769744317</v>
      </c>
      <c r="BR165" s="52">
        <v>0.17066065509182712</v>
      </c>
      <c r="BS165" s="52">
        <v>1.1884113441531856</v>
      </c>
      <c r="BT165" s="52">
        <v>1.0173770401937265</v>
      </c>
      <c r="BU165" s="52">
        <v>0.17103430395945907</v>
      </c>
      <c r="BV165" s="52">
        <v>7.5685508136947952</v>
      </c>
      <c r="BW165" s="52">
        <v>1981.7976991812388</v>
      </c>
    </row>
    <row r="166" spans="1:75">
      <c r="A166" s="49">
        <v>33755</v>
      </c>
      <c r="B166" s="50">
        <v>67.151921503185747</v>
      </c>
      <c r="C166" s="51">
        <v>139.74305740713834</v>
      </c>
      <c r="D166" s="50">
        <v>67.001889527565055</v>
      </c>
      <c r="E166" s="52">
        <v>9638.4513260010754</v>
      </c>
      <c r="F166" s="52">
        <v>136.58200949592697</v>
      </c>
      <c r="G166" s="52">
        <v>220.41966020802576</v>
      </c>
      <c r="H166" s="52">
        <v>603.89610327924447</v>
      </c>
      <c r="I166" s="52">
        <v>1106.7976033543387</v>
      </c>
      <c r="J166" s="52">
        <v>108.14837261397511</v>
      </c>
      <c r="K166" s="52">
        <v>157.09979395664507</v>
      </c>
      <c r="L166" s="52">
        <v>379.03062599224427</v>
      </c>
      <c r="M166" s="52">
        <v>56.469974144031447</v>
      </c>
      <c r="N166" s="52">
        <v>236.55502684222114</v>
      </c>
      <c r="O166" s="52">
        <v>68.645483250519447</v>
      </c>
      <c r="P166" s="52">
        <v>198.10514004696762</v>
      </c>
      <c r="Q166" s="52">
        <v>183.40509514029949</v>
      </c>
      <c r="R166" s="52">
        <v>65.022237403738885</v>
      </c>
      <c r="S166" s="52">
        <v>324.86861499783492</v>
      </c>
      <c r="T166" s="52">
        <v>239.13029774164241</v>
      </c>
      <c r="U166" s="52">
        <v>489.00162526724802</v>
      </c>
      <c r="V166" s="52">
        <v>501.38671509344732</v>
      </c>
      <c r="W166" s="52">
        <v>285.75746637150166</v>
      </c>
      <c r="X166" s="52">
        <v>838.6862324871604</v>
      </c>
      <c r="Y166" s="52">
        <v>1782.0805746119829</v>
      </c>
      <c r="Z166" s="52">
        <v>402.75919473964359</v>
      </c>
      <c r="AA166" s="52">
        <v>1018.4680427027446</v>
      </c>
      <c r="AB166" s="52">
        <v>321.85173155175102</v>
      </c>
      <c r="AC166" s="52">
        <v>57058.094839895923</v>
      </c>
      <c r="AD166" s="52">
        <v>31642.958550062871</v>
      </c>
      <c r="AE166" s="52">
        <v>38241.652021169662</v>
      </c>
      <c r="AF166" s="52">
        <v>5397.1452234944991</v>
      </c>
      <c r="AG166" s="52">
        <v>8055.9511286827828</v>
      </c>
      <c r="AH166" s="52">
        <v>7146.6065922225671</v>
      </c>
      <c r="AI166" s="52">
        <v>27868.867394131998</v>
      </c>
      <c r="AJ166" s="52">
        <v>31415.087178999376</v>
      </c>
      <c r="AK166" s="52">
        <v>108.63816531651443</v>
      </c>
      <c r="AL166" s="52">
        <v>0.69378251747618758</v>
      </c>
      <c r="AM166" s="52">
        <v>4.5963646541236933</v>
      </c>
      <c r="AN166" s="52">
        <v>22.126918846080379</v>
      </c>
      <c r="AO166" s="52">
        <v>16.836771674574383</v>
      </c>
      <c r="AP166" s="52">
        <v>1.3127273151850238</v>
      </c>
      <c r="AQ166" s="52">
        <v>2.0011752701830319</v>
      </c>
      <c r="AR166" s="52">
        <v>1.999713624474702</v>
      </c>
      <c r="AS166" s="52">
        <v>2.2948680396837462</v>
      </c>
      <c r="AT166" s="52">
        <v>1.730104915854358</v>
      </c>
      <c r="AU166" s="52">
        <v>1.2480011553823973</v>
      </c>
      <c r="AV166" s="52">
        <v>2.6187528795369657</v>
      </c>
      <c r="AW166" s="52">
        <v>3.6314277842316343</v>
      </c>
      <c r="AX166" s="52">
        <v>67.76516440408605</v>
      </c>
      <c r="AY166" s="52">
        <v>0.72805943912939142</v>
      </c>
      <c r="AZ166" s="52">
        <v>3.4593829757791208</v>
      </c>
      <c r="BA166" s="52">
        <v>5.0883608330491814</v>
      </c>
      <c r="BB166" s="52">
        <v>12.847894305813938</v>
      </c>
      <c r="BC166" s="52">
        <v>2.6388016765065974</v>
      </c>
      <c r="BD166" s="52">
        <v>11.89106445242801</v>
      </c>
      <c r="BE166" s="52">
        <v>6.5442847201991228</v>
      </c>
      <c r="BF166" s="52">
        <v>9.3888899385178046</v>
      </c>
      <c r="BG166" s="52">
        <v>10.956014758546747</v>
      </c>
      <c r="BH166" s="52">
        <v>4.2221797866438848</v>
      </c>
      <c r="BI166" s="52">
        <v>18.746082066588343</v>
      </c>
      <c r="BJ166" s="52">
        <v>3.1169323335521884</v>
      </c>
      <c r="BK166" s="52">
        <v>4.39506554449608</v>
      </c>
      <c r="BL166" s="52">
        <v>11.234084183094843</v>
      </c>
      <c r="BM166" s="52">
        <v>2.6434883295161282</v>
      </c>
      <c r="BN166" s="52">
        <v>20.139101155582935</v>
      </c>
      <c r="BP166" s="52">
        <v>1.0481009122750331</v>
      </c>
      <c r="BQ166" s="52">
        <v>0.87610542809031156</v>
      </c>
      <c r="BR166" s="52">
        <v>0.17199548409741011</v>
      </c>
      <c r="BS166" s="52">
        <v>1.1409889432571587</v>
      </c>
      <c r="BT166" s="52">
        <v>0.98828662800670208</v>
      </c>
      <c r="BU166" s="52">
        <v>0.15270231501950371</v>
      </c>
      <c r="BV166" s="52">
        <v>7.7095132574679388</v>
      </c>
      <c r="BW166" s="52">
        <v>1984.0484095148502</v>
      </c>
    </row>
    <row r="167" spans="1:75">
      <c r="A167" s="49">
        <v>33785</v>
      </c>
      <c r="B167" s="50">
        <v>67.257013917217648</v>
      </c>
      <c r="C167" s="51">
        <v>140.08233615383506</v>
      </c>
      <c r="D167" s="50">
        <v>67.139923742910227</v>
      </c>
      <c r="E167" s="52">
        <v>9665.9368228117619</v>
      </c>
      <c r="F167" s="52">
        <v>137.62839701343327</v>
      </c>
      <c r="G167" s="52">
        <v>220.90747181947032</v>
      </c>
      <c r="H167" s="52">
        <v>607.7598024100065</v>
      </c>
      <c r="I167" s="52">
        <v>1105.1486025770505</v>
      </c>
      <c r="J167" s="52">
        <v>107.64911511391401</v>
      </c>
      <c r="K167" s="52">
        <v>156.52002811208368</v>
      </c>
      <c r="L167" s="52">
        <v>379.49538207550842</v>
      </c>
      <c r="M167" s="52">
        <v>56.35166685854395</v>
      </c>
      <c r="N167" s="52">
        <v>235.72716109007598</v>
      </c>
      <c r="O167" s="52">
        <v>68.596502111355463</v>
      </c>
      <c r="P167" s="52">
        <v>198.04190284560124</v>
      </c>
      <c r="Q167" s="52">
        <v>182.72892490501206</v>
      </c>
      <c r="R167" s="52">
        <v>65.249209098021183</v>
      </c>
      <c r="S167" s="52">
        <v>326.71106621747214</v>
      </c>
      <c r="T167" s="52">
        <v>240.6926109302789</v>
      </c>
      <c r="U167" s="52">
        <v>492.73422924291032</v>
      </c>
      <c r="V167" s="52">
        <v>503.9970066266755</v>
      </c>
      <c r="W167" s="52">
        <v>285.78048176020383</v>
      </c>
      <c r="X167" s="52">
        <v>840.41323755234475</v>
      </c>
      <c r="Y167" s="52">
        <v>1781.7799362480641</v>
      </c>
      <c r="Z167" s="52">
        <v>405.54704967066647</v>
      </c>
      <c r="AA167" s="52">
        <v>1020.4244545957695</v>
      </c>
      <c r="AB167" s="52">
        <v>324.90874236697954</v>
      </c>
      <c r="AC167" s="52">
        <v>57194.806697336833</v>
      </c>
      <c r="AD167" s="52">
        <v>31723.4781680425</v>
      </c>
      <c r="AE167" s="52">
        <v>38286.180581935245</v>
      </c>
      <c r="AF167" s="52">
        <v>5415.6672451337181</v>
      </c>
      <c r="AG167" s="52">
        <v>8067.0797364552818</v>
      </c>
      <c r="AH167" s="52">
        <v>7157.4217610379064</v>
      </c>
      <c r="AI167" s="52">
        <v>27876.529533704121</v>
      </c>
      <c r="AJ167" s="52">
        <v>31420.035558064777</v>
      </c>
      <c r="AK167" s="52">
        <v>108.72935660754641</v>
      </c>
      <c r="AL167" s="52">
        <v>0.68867071873197949</v>
      </c>
      <c r="AM167" s="52">
        <v>4.5850769375722544</v>
      </c>
      <c r="AN167" s="52">
        <v>22.105659274446467</v>
      </c>
      <c r="AO167" s="52">
        <v>16.831911618076266</v>
      </c>
      <c r="AP167" s="52">
        <v>1.3137318045651445</v>
      </c>
      <c r="AQ167" s="52">
        <v>1.9940437504775181</v>
      </c>
      <c r="AR167" s="52">
        <v>2.0013574474261038</v>
      </c>
      <c r="AS167" s="52">
        <v>2.2889965748763017</v>
      </c>
      <c r="AT167" s="52">
        <v>1.7332893976038384</v>
      </c>
      <c r="AU167" s="52">
        <v>1.2507824356372015</v>
      </c>
      <c r="AV167" s="52">
        <v>2.6185694581420433</v>
      </c>
      <c r="AW167" s="52">
        <v>3.631139087380181</v>
      </c>
      <c r="AX167" s="52">
        <v>67.841147124022243</v>
      </c>
      <c r="AY167" s="52">
        <v>0.72682020216161614</v>
      </c>
      <c r="AZ167" s="52">
        <v>3.4629083700696355</v>
      </c>
      <c r="BA167" s="52">
        <v>5.0751219627757864</v>
      </c>
      <c r="BB167" s="52">
        <v>12.842500647281607</v>
      </c>
      <c r="BC167" s="52">
        <v>2.6372401124952982</v>
      </c>
      <c r="BD167" s="52">
        <v>11.923769484429309</v>
      </c>
      <c r="BE167" s="52">
        <v>6.5508312921039762</v>
      </c>
      <c r="BF167" s="52">
        <v>9.4071337529370798</v>
      </c>
      <c r="BG167" s="52">
        <v>10.985816037716965</v>
      </c>
      <c r="BH167" s="52">
        <v>4.2288132339657754</v>
      </c>
      <c r="BI167" s="52">
        <v>18.782550209139785</v>
      </c>
      <c r="BJ167" s="52">
        <v>3.115773274283856</v>
      </c>
      <c r="BK167" s="52">
        <v>4.4063484795081118</v>
      </c>
      <c r="BL167" s="52">
        <v>11.260428466989348</v>
      </c>
      <c r="BM167" s="52">
        <v>2.6403291568784955</v>
      </c>
      <c r="BN167" s="52">
        <v>20.173887442797422</v>
      </c>
      <c r="BP167" s="52">
        <v>1.0482156165720273</v>
      </c>
      <c r="BQ167" s="52">
        <v>0.86476049424769974</v>
      </c>
      <c r="BR167" s="52">
        <v>0.1834551224174599</v>
      </c>
      <c r="BS167" s="52">
        <v>1.1289889703504741</v>
      </c>
      <c r="BT167" s="52">
        <v>0.9765267775394022</v>
      </c>
      <c r="BU167" s="52">
        <v>0.15246219284211596</v>
      </c>
      <c r="BV167" s="52">
        <v>7.66365517899394</v>
      </c>
      <c r="BW167" s="52">
        <v>1990.9813442925613</v>
      </c>
    </row>
    <row r="168" spans="1:75">
      <c r="A168" s="49">
        <v>33816</v>
      </c>
      <c r="B168" s="50">
        <v>67.346270543793523</v>
      </c>
      <c r="C168" s="51">
        <v>140.41585589452617</v>
      </c>
      <c r="D168" s="50">
        <v>67.274573622692017</v>
      </c>
      <c r="E168" s="52">
        <v>9695.1435896965759</v>
      </c>
      <c r="F168" s="52">
        <v>137.24755552591336</v>
      </c>
      <c r="G168" s="52">
        <v>221.75495746791844</v>
      </c>
      <c r="H168" s="52">
        <v>610.7978517768845</v>
      </c>
      <c r="I168" s="52">
        <v>1102.2463402152061</v>
      </c>
      <c r="J168" s="52">
        <v>106.9270367235426</v>
      </c>
      <c r="K168" s="52">
        <v>155.47197623118277</v>
      </c>
      <c r="L168" s="52">
        <v>379.77285736414694</v>
      </c>
      <c r="M168" s="52">
        <v>56.159300841030571</v>
      </c>
      <c r="N168" s="52">
        <v>234.41390374591273</v>
      </c>
      <c r="O168" s="52">
        <v>68.390627730637789</v>
      </c>
      <c r="P168" s="52">
        <v>197.46113524177383</v>
      </c>
      <c r="Q168" s="52">
        <v>181.63043994672836</v>
      </c>
      <c r="R168" s="52">
        <v>65.334215269934745</v>
      </c>
      <c r="S168" s="52">
        <v>326.82123999081313</v>
      </c>
      <c r="T168" s="52">
        <v>241.82300799111687</v>
      </c>
      <c r="U168" s="52">
        <v>495.61973703232024</v>
      </c>
      <c r="V168" s="52">
        <v>506.81783637500581</v>
      </c>
      <c r="W168" s="52">
        <v>286.82463761298885</v>
      </c>
      <c r="X168" s="52">
        <v>842.83174596895128</v>
      </c>
      <c r="Y168" s="52">
        <v>1785.3942970335484</v>
      </c>
      <c r="Z168" s="52">
        <v>408.36327485451773</v>
      </c>
      <c r="AA168" s="52">
        <v>1022.8518663564276</v>
      </c>
      <c r="AB168" s="52">
        <v>327.1834016884527</v>
      </c>
      <c r="AC168" s="52">
        <v>57307.569453331729</v>
      </c>
      <c r="AD168" s="52">
        <v>31804.176150710351</v>
      </c>
      <c r="AE168" s="52">
        <v>38324.230809719331</v>
      </c>
      <c r="AF168" s="52">
        <v>5431.6061320151048</v>
      </c>
      <c r="AG168" s="52">
        <v>8074.6624257487638</v>
      </c>
      <c r="AH168" s="52">
        <v>7167.9918566326942</v>
      </c>
      <c r="AI168" s="52">
        <v>27882.905380725861</v>
      </c>
      <c r="AJ168" s="52">
        <v>31410.527634897539</v>
      </c>
      <c r="AK168" s="52">
        <v>108.80722398286865</v>
      </c>
      <c r="AL168" s="52">
        <v>0.68335680050715319</v>
      </c>
      <c r="AM168" s="52">
        <v>4.5781408731540241</v>
      </c>
      <c r="AN168" s="52">
        <v>22.073245762817322</v>
      </c>
      <c r="AO168" s="52">
        <v>16.811748089088546</v>
      </c>
      <c r="AP168" s="52">
        <v>1.3131314509248586</v>
      </c>
      <c r="AQ168" s="52">
        <v>1.9809262192529162</v>
      </c>
      <c r="AR168" s="52">
        <v>2.0019262877393258</v>
      </c>
      <c r="AS168" s="52">
        <v>2.2827939836513775</v>
      </c>
      <c r="AT168" s="52">
        <v>1.7346901389521074</v>
      </c>
      <c r="AU168" s="52">
        <v>1.2527430196155451</v>
      </c>
      <c r="AV168" s="52">
        <v>2.6167936312749549</v>
      </c>
      <c r="AW168" s="52">
        <v>3.6287424760306832</v>
      </c>
      <c r="AX168" s="52">
        <v>67.910602344500447</v>
      </c>
      <c r="AY168" s="52">
        <v>0.72567847361431392</v>
      </c>
      <c r="AZ168" s="52">
        <v>3.4650512620085672</v>
      </c>
      <c r="BA168" s="52">
        <v>5.0610561469689976</v>
      </c>
      <c r="BB168" s="52">
        <v>12.830733677853019</v>
      </c>
      <c r="BC168" s="52">
        <v>2.6350461652862931</v>
      </c>
      <c r="BD168" s="52">
        <v>11.960747226952545</v>
      </c>
      <c r="BE168" s="52">
        <v>6.5561414808335323</v>
      </c>
      <c r="BF168" s="52">
        <v>9.4319225466930341</v>
      </c>
      <c r="BG168" s="52">
        <v>11.008339531299088</v>
      </c>
      <c r="BH168" s="52">
        <v>4.2357245223641753</v>
      </c>
      <c r="BI168" s="52">
        <v>18.823375875550894</v>
      </c>
      <c r="BJ168" s="52">
        <v>3.1151299441473617</v>
      </c>
      <c r="BK168" s="52">
        <v>4.4176573216644748</v>
      </c>
      <c r="BL168" s="52">
        <v>11.290588628230315</v>
      </c>
      <c r="BM168" s="52">
        <v>2.634265982046585</v>
      </c>
      <c r="BN168" s="52">
        <v>20.199527177599169</v>
      </c>
      <c r="BP168" s="52">
        <v>1.0671270422847761</v>
      </c>
      <c r="BQ168" s="52">
        <v>0.86956434141686789</v>
      </c>
      <c r="BR168" s="52">
        <v>0.19756270087354125</v>
      </c>
      <c r="BS168" s="52">
        <v>1.1484221727136643</v>
      </c>
      <c r="BT168" s="52">
        <v>0.98502507791178484</v>
      </c>
      <c r="BU168" s="52">
        <v>0.16339709495584812</v>
      </c>
      <c r="BV168" s="52">
        <v>7.4897427969882564</v>
      </c>
      <c r="BW168" s="52">
        <v>2002.6311357155923</v>
      </c>
    </row>
    <row r="169" spans="1:75">
      <c r="A169" s="49">
        <v>33847</v>
      </c>
      <c r="B169" s="50">
        <v>67.456491357015992</v>
      </c>
      <c r="C169" s="51">
        <v>140.78856575609214</v>
      </c>
      <c r="D169" s="50">
        <v>67.421784175049154</v>
      </c>
      <c r="E169" s="52">
        <v>9731.1801325275046</v>
      </c>
      <c r="F169" s="52">
        <v>135.23419998922657</v>
      </c>
      <c r="G169" s="52">
        <v>222.07559370585989</v>
      </c>
      <c r="H169" s="52">
        <v>610.49102819302391</v>
      </c>
      <c r="I169" s="52">
        <v>1111.7292860092655</v>
      </c>
      <c r="J169" s="52">
        <v>107.15205834902102</v>
      </c>
      <c r="K169" s="52">
        <v>155.62750274087153</v>
      </c>
      <c r="L169" s="52">
        <v>384.22555390529095</v>
      </c>
      <c r="M169" s="52">
        <v>56.518738975928677</v>
      </c>
      <c r="N169" s="52">
        <v>235.17251275287521</v>
      </c>
      <c r="O169" s="52">
        <v>68.785898598812281</v>
      </c>
      <c r="P169" s="52">
        <v>198.5337599626472</v>
      </c>
      <c r="Q169" s="52">
        <v>182.0861197428838</v>
      </c>
      <c r="R169" s="52">
        <v>65.420973759024378</v>
      </c>
      <c r="S169" s="52">
        <v>325.76950461874083</v>
      </c>
      <c r="T169" s="52">
        <v>242.0909888830877</v>
      </c>
      <c r="U169" s="52">
        <v>497.55284529972459</v>
      </c>
      <c r="V169" s="52">
        <v>508.3394687853513</v>
      </c>
      <c r="W169" s="52">
        <v>290.34383368131614</v>
      </c>
      <c r="X169" s="52">
        <v>844.77083482328919</v>
      </c>
      <c r="Y169" s="52">
        <v>1797.559483404121</v>
      </c>
      <c r="Z169" s="52">
        <v>409.42313374482814</v>
      </c>
      <c r="AA169" s="52">
        <v>1026.6263552735891</v>
      </c>
      <c r="AB169" s="52">
        <v>326.71439355034983</v>
      </c>
      <c r="AC169" s="52">
        <v>57474.053166543286</v>
      </c>
      <c r="AD169" s="52">
        <v>31890.436599108481</v>
      </c>
      <c r="AE169" s="52">
        <v>38355.356989860535</v>
      </c>
      <c r="AF169" s="52">
        <v>5453.476902961731</v>
      </c>
      <c r="AG169" s="52">
        <v>8089.3847240632576</v>
      </c>
      <c r="AH169" s="52">
        <v>7179.0909159625726</v>
      </c>
      <c r="AI169" s="52">
        <v>27891.076499269853</v>
      </c>
      <c r="AJ169" s="52">
        <v>31428.127033725861</v>
      </c>
      <c r="AK169" s="52">
        <v>108.89033269290361</v>
      </c>
      <c r="AL169" s="52">
        <v>0.67946228935503428</v>
      </c>
      <c r="AM169" s="52">
        <v>4.5763571858368515</v>
      </c>
      <c r="AN169" s="52">
        <v>22.041820891516945</v>
      </c>
      <c r="AO169" s="52">
        <v>16.786001416268729</v>
      </c>
      <c r="AP169" s="52">
        <v>1.3122606739835079</v>
      </c>
      <c r="AQ169" s="52">
        <v>1.9670127233742805</v>
      </c>
      <c r="AR169" s="52">
        <v>2.0019644151530973</v>
      </c>
      <c r="AS169" s="52">
        <v>2.27608280336029</v>
      </c>
      <c r="AT169" s="52">
        <v>1.7343493080697221</v>
      </c>
      <c r="AU169" s="52">
        <v>1.2542566314430674</v>
      </c>
      <c r="AV169" s="52">
        <v>2.6135849334735881</v>
      </c>
      <c r="AW169" s="52">
        <v>3.6264901742508786</v>
      </c>
      <c r="AX169" s="52">
        <v>67.997297360051064</v>
      </c>
      <c r="AY169" s="52">
        <v>0.72437167709616801</v>
      </c>
      <c r="AZ169" s="52">
        <v>3.4668965799245335</v>
      </c>
      <c r="BA169" s="52">
        <v>5.049549807351263</v>
      </c>
      <c r="BB169" s="52">
        <v>12.818944281815822</v>
      </c>
      <c r="BC169" s="52">
        <v>2.6353008834524982</v>
      </c>
      <c r="BD169" s="52">
        <v>11.996491853012554</v>
      </c>
      <c r="BE169" s="52">
        <v>6.5634916995637003</v>
      </c>
      <c r="BF169" s="52">
        <v>9.4639122697614848</v>
      </c>
      <c r="BG169" s="52">
        <v>11.034797359993982</v>
      </c>
      <c r="BH169" s="52">
        <v>4.2434075716958048</v>
      </c>
      <c r="BI169" s="52">
        <v>18.851214441921442</v>
      </c>
      <c r="BJ169" s="52">
        <v>3.1121885380407255</v>
      </c>
      <c r="BK169" s="52">
        <v>4.4267235885960083</v>
      </c>
      <c r="BL169" s="52">
        <v>11.312302302614215</v>
      </c>
      <c r="BM169" s="52">
        <v>2.6251084994165144</v>
      </c>
      <c r="BN169" s="52">
        <v>20.233589942807392</v>
      </c>
      <c r="BP169" s="52">
        <v>1.0938184238883908</v>
      </c>
      <c r="BQ169" s="52">
        <v>0.89008830637941438</v>
      </c>
      <c r="BR169" s="52">
        <v>0.20373011745452399</v>
      </c>
      <c r="BS169" s="52">
        <v>1.1840985297796227</v>
      </c>
      <c r="BT169" s="52">
        <v>1.0116260745562613</v>
      </c>
      <c r="BU169" s="52">
        <v>0.1724724554036173</v>
      </c>
      <c r="BV169" s="52">
        <v>7.3002632413765474</v>
      </c>
      <c r="BW169" s="52">
        <v>2017.6377148964714</v>
      </c>
    </row>
    <row r="170" spans="1:75">
      <c r="A170" s="49">
        <v>33877</v>
      </c>
      <c r="B170" s="50">
        <v>67.605679369221136</v>
      </c>
      <c r="C170" s="51">
        <v>141.20876429527999</v>
      </c>
      <c r="D170" s="50">
        <v>67.583763609764475</v>
      </c>
      <c r="E170" s="52">
        <v>9773.9344203948967</v>
      </c>
      <c r="F170" s="52">
        <v>131.77633688822388</v>
      </c>
      <c r="G170" s="52">
        <v>221.43247443487246</v>
      </c>
      <c r="H170" s="52">
        <v>605.8738005697727</v>
      </c>
      <c r="I170" s="52">
        <v>1139.3638962705929</v>
      </c>
      <c r="J170" s="52">
        <v>108.87096769710382</v>
      </c>
      <c r="K170" s="52">
        <v>157.78867745101451</v>
      </c>
      <c r="L170" s="52">
        <v>394.67052803734936</v>
      </c>
      <c r="M170" s="52">
        <v>57.707702960819006</v>
      </c>
      <c r="N170" s="52">
        <v>239.18334340502818</v>
      </c>
      <c r="O170" s="52">
        <v>70.125966282685596</v>
      </c>
      <c r="P170" s="52">
        <v>202.25483721246323</v>
      </c>
      <c r="Q170" s="52">
        <v>185.0190937022368</v>
      </c>
      <c r="R170" s="52">
        <v>65.607304670413342</v>
      </c>
      <c r="S170" s="52">
        <v>324.2838963041703</v>
      </c>
      <c r="T170" s="52">
        <v>241.27013234533371</v>
      </c>
      <c r="U170" s="52">
        <v>498.4653553032627</v>
      </c>
      <c r="V170" s="52">
        <v>507.86114197721082</v>
      </c>
      <c r="W170" s="52">
        <v>296.61319463253022</v>
      </c>
      <c r="X170" s="52">
        <v>845.57013315583265</v>
      </c>
      <c r="Y170" s="52">
        <v>1818.7387958486875</v>
      </c>
      <c r="Z170" s="52">
        <v>407.85507156451541</v>
      </c>
      <c r="AA170" s="52">
        <v>1031.8538410817584</v>
      </c>
      <c r="AB170" s="52">
        <v>322.83635521630447</v>
      </c>
      <c r="AC170" s="52">
        <v>57724.96566518148</v>
      </c>
      <c r="AD170" s="52">
        <v>31979.603413709006</v>
      </c>
      <c r="AE170" s="52">
        <v>38378.913014952341</v>
      </c>
      <c r="AF170" s="52">
        <v>5484.6483303705854</v>
      </c>
      <c r="AG170" s="52">
        <v>8115.9832667032879</v>
      </c>
      <c r="AH170" s="52">
        <v>7190.6123350103699</v>
      </c>
      <c r="AI170" s="52">
        <v>27902.352057393393</v>
      </c>
      <c r="AJ170" s="52">
        <v>31493.226846822105</v>
      </c>
      <c r="AK170" s="52">
        <v>108.99154699059824</v>
      </c>
      <c r="AL170" s="52">
        <v>0.67810916265783205</v>
      </c>
      <c r="AM170" s="52">
        <v>4.5805742279160766</v>
      </c>
      <c r="AN170" s="52">
        <v>22.023186679650099</v>
      </c>
      <c r="AO170" s="52">
        <v>16.764503288889923</v>
      </c>
      <c r="AP170" s="52">
        <v>1.3121970264835692</v>
      </c>
      <c r="AQ170" s="52">
        <v>1.9569919815074106</v>
      </c>
      <c r="AR170" s="52">
        <v>2.0020107181222833</v>
      </c>
      <c r="AS170" s="52">
        <v>2.2692006534212723</v>
      </c>
      <c r="AT170" s="52">
        <v>1.7326892150706101</v>
      </c>
      <c r="AU170" s="52">
        <v>1.2556470272394342</v>
      </c>
      <c r="AV170" s="52">
        <v>2.6095999275376109</v>
      </c>
      <c r="AW170" s="52">
        <v>3.6261673175043163</v>
      </c>
      <c r="AX170" s="52">
        <v>68.11357030620178</v>
      </c>
      <c r="AY170" s="52">
        <v>0.72280151093339862</v>
      </c>
      <c r="AZ170" s="52">
        <v>3.4695294522214679</v>
      </c>
      <c r="BA170" s="52">
        <v>5.0432316249546902</v>
      </c>
      <c r="BB170" s="52">
        <v>12.813270552906518</v>
      </c>
      <c r="BC170" s="52">
        <v>2.6397524940470856</v>
      </c>
      <c r="BD170" s="52">
        <v>12.025786283767472</v>
      </c>
      <c r="BE170" s="52">
        <v>6.5746901578580337</v>
      </c>
      <c r="BF170" s="52">
        <v>9.5003040231764313</v>
      </c>
      <c r="BG170" s="52">
        <v>11.071958545626451</v>
      </c>
      <c r="BH170" s="52">
        <v>4.2521412805809327</v>
      </c>
      <c r="BI170" s="52">
        <v>18.854790005336206</v>
      </c>
      <c r="BJ170" s="52">
        <v>3.1055042350354296</v>
      </c>
      <c r="BK170" s="52">
        <v>4.4318286149296906</v>
      </c>
      <c r="BL170" s="52">
        <v>11.317457149333011</v>
      </c>
      <c r="BM170" s="52">
        <v>2.6134028155802906</v>
      </c>
      <c r="BN170" s="52">
        <v>20.28640119737635</v>
      </c>
      <c r="BP170" s="52">
        <v>1.1178674627328291</v>
      </c>
      <c r="BQ170" s="52">
        <v>0.92227004170417781</v>
      </c>
      <c r="BR170" s="52">
        <v>0.1955974209898462</v>
      </c>
      <c r="BS170" s="52">
        <v>1.2196397185015182</v>
      </c>
      <c r="BT170" s="52">
        <v>1.049460476047049</v>
      </c>
      <c r="BU170" s="52">
        <v>0.1701792425631235</v>
      </c>
      <c r="BV170" s="52">
        <v>7.1917921168108778</v>
      </c>
      <c r="BW170" s="52">
        <v>2033.7280543645222</v>
      </c>
    </row>
    <row r="171" spans="1:75">
      <c r="A171" s="49">
        <v>33908</v>
      </c>
      <c r="B171" s="50">
        <v>67.777562324318197</v>
      </c>
      <c r="C171" s="51">
        <v>141.64790659542047</v>
      </c>
      <c r="D171" s="50">
        <v>67.750348913333113</v>
      </c>
      <c r="E171" s="52">
        <v>9814.7877973125833</v>
      </c>
      <c r="F171" s="52">
        <v>127.83731439060742</v>
      </c>
      <c r="G171" s="52">
        <v>220.77305685416346</v>
      </c>
      <c r="H171" s="52">
        <v>600.50042273344536</v>
      </c>
      <c r="I171" s="52">
        <v>1169.5083921955477</v>
      </c>
      <c r="J171" s="52">
        <v>110.83558500149557</v>
      </c>
      <c r="K171" s="52">
        <v>160.22174722965687</v>
      </c>
      <c r="L171" s="52">
        <v>406.26839239366592</v>
      </c>
      <c r="M171" s="52">
        <v>59.045793386957335</v>
      </c>
      <c r="N171" s="52">
        <v>243.71054550716954</v>
      </c>
      <c r="O171" s="52">
        <v>71.607763501184607</v>
      </c>
      <c r="P171" s="52">
        <v>206.3560959326644</v>
      </c>
      <c r="Q171" s="52">
        <v>188.3327158136714</v>
      </c>
      <c r="R171" s="52">
        <v>65.872552174714301</v>
      </c>
      <c r="S171" s="52">
        <v>323.36228877954903</v>
      </c>
      <c r="T171" s="52">
        <v>239.78143530531275</v>
      </c>
      <c r="U171" s="52">
        <v>498.76571124287381</v>
      </c>
      <c r="V171" s="52">
        <v>507.36114870059873</v>
      </c>
      <c r="W171" s="52">
        <v>303.1042805862042</v>
      </c>
      <c r="X171" s="52">
        <v>846.44365422187309</v>
      </c>
      <c r="Y171" s="52">
        <v>1839.4151877049476</v>
      </c>
      <c r="Z171" s="52">
        <v>405.68073271311101</v>
      </c>
      <c r="AA171" s="52">
        <v>1037.0940389974464</v>
      </c>
      <c r="AB171" s="52">
        <v>318.61485640079746</v>
      </c>
      <c r="AC171" s="52">
        <v>57984.618558822141</v>
      </c>
      <c r="AD171" s="52">
        <v>32061.7136482731</v>
      </c>
      <c r="AE171" s="52">
        <v>38399.605644702911</v>
      </c>
      <c r="AF171" s="52">
        <v>5517.5241254375824</v>
      </c>
      <c r="AG171" s="52">
        <v>8144.5119950694425</v>
      </c>
      <c r="AH171" s="52">
        <v>7202.0277318070011</v>
      </c>
      <c r="AI171" s="52">
        <v>27914.609924716333</v>
      </c>
      <c r="AJ171" s="52">
        <v>31567.3596910046</v>
      </c>
      <c r="AK171" s="52">
        <v>109.12291332730844</v>
      </c>
      <c r="AL171" s="52">
        <v>0.67821249858506261</v>
      </c>
      <c r="AM171" s="52">
        <v>4.5914881967511327</v>
      </c>
      <c r="AN171" s="52">
        <v>22.022213241986691</v>
      </c>
      <c r="AO171" s="52">
        <v>16.752512546556613</v>
      </c>
      <c r="AP171" s="52">
        <v>1.313094316489523</v>
      </c>
      <c r="AQ171" s="52">
        <v>1.9514427325563257</v>
      </c>
      <c r="AR171" s="52">
        <v>2.002598913094968</v>
      </c>
      <c r="AS171" s="52">
        <v>2.2627156171060583</v>
      </c>
      <c r="AT171" s="52">
        <v>1.7311827906413408</v>
      </c>
      <c r="AU171" s="52">
        <v>1.2573778756558198</v>
      </c>
      <c r="AV171" s="52">
        <v>2.6063413798038999</v>
      </c>
      <c r="AW171" s="52">
        <v>3.6277592383266186</v>
      </c>
      <c r="AX171" s="52">
        <v>68.254735177683258</v>
      </c>
      <c r="AY171" s="52">
        <v>0.72110460199943305</v>
      </c>
      <c r="AZ171" s="52">
        <v>3.4743952257192556</v>
      </c>
      <c r="BA171" s="52">
        <v>5.0403256769922953</v>
      </c>
      <c r="BB171" s="52">
        <v>12.817050783940021</v>
      </c>
      <c r="BC171" s="52">
        <v>2.6462711878120899</v>
      </c>
      <c r="BD171" s="52">
        <v>12.051063051867869</v>
      </c>
      <c r="BE171" s="52">
        <v>6.5886242783988918</v>
      </c>
      <c r="BF171" s="52">
        <v>9.5342004430149832</v>
      </c>
      <c r="BG171" s="52">
        <v>11.118595141947511</v>
      </c>
      <c r="BH171" s="52">
        <v>4.2630331500793899</v>
      </c>
      <c r="BI171" s="52">
        <v>18.845964907398148</v>
      </c>
      <c r="BJ171" s="52">
        <v>3.097101426262769</v>
      </c>
      <c r="BK171" s="52">
        <v>4.4345871889437998</v>
      </c>
      <c r="BL171" s="52">
        <v>11.314276290036016</v>
      </c>
      <c r="BM171" s="52">
        <v>2.600114783808221</v>
      </c>
      <c r="BN171" s="52">
        <v>20.353490608534024</v>
      </c>
      <c r="BP171" s="52">
        <v>1.1356827684550457</v>
      </c>
      <c r="BQ171" s="52">
        <v>0.95529702555147866</v>
      </c>
      <c r="BR171" s="52">
        <v>0.18038574286225822</v>
      </c>
      <c r="BS171" s="52">
        <v>1.2419465196228796</v>
      </c>
      <c r="BT171" s="52">
        <v>1.0828537370769247</v>
      </c>
      <c r="BU171" s="52">
        <v>0.15909278283136025</v>
      </c>
      <c r="BV171" s="52">
        <v>7.1784572608678809</v>
      </c>
      <c r="BW171" s="52">
        <v>2048.8098884551755</v>
      </c>
    </row>
    <row r="172" spans="1:75">
      <c r="A172" s="49">
        <v>33938</v>
      </c>
      <c r="B172" s="50">
        <v>67.941638000681991</v>
      </c>
      <c r="C172" s="51">
        <v>142.05462001276513</v>
      </c>
      <c r="D172" s="50">
        <v>67.903071425358448</v>
      </c>
      <c r="E172" s="52">
        <v>9841.5394514719646</v>
      </c>
      <c r="F172" s="52">
        <v>124.67056801145276</v>
      </c>
      <c r="G172" s="52">
        <v>221.45129242911935</v>
      </c>
      <c r="H172" s="52">
        <v>599.29120756536724</v>
      </c>
      <c r="I172" s="52">
        <v>1179.7849988063176</v>
      </c>
      <c r="J172" s="52">
        <v>111.24852019200722</v>
      </c>
      <c r="K172" s="52">
        <v>160.4222470678389</v>
      </c>
      <c r="L172" s="52">
        <v>412.03325744767983</v>
      </c>
      <c r="M172" s="52">
        <v>59.552155516669153</v>
      </c>
      <c r="N172" s="52">
        <v>244.81229433119296</v>
      </c>
      <c r="O172" s="52">
        <v>72.069906161601338</v>
      </c>
      <c r="P172" s="52">
        <v>207.55093431224427</v>
      </c>
      <c r="Q172" s="52">
        <v>189.00430768008033</v>
      </c>
      <c r="R172" s="52">
        <v>66.155026577692482</v>
      </c>
      <c r="S172" s="52">
        <v>324.08717743530872</v>
      </c>
      <c r="T172" s="52">
        <v>238.24182510749282</v>
      </c>
      <c r="U172" s="52">
        <v>498.95144690077871</v>
      </c>
      <c r="V172" s="52">
        <v>509.57190454825758</v>
      </c>
      <c r="W172" s="52">
        <v>306.35034885803856</v>
      </c>
      <c r="X172" s="52">
        <v>849.10866070017221</v>
      </c>
      <c r="Y172" s="52">
        <v>1846.7729643921057</v>
      </c>
      <c r="Z172" s="52">
        <v>405.76544054696956</v>
      </c>
      <c r="AA172" s="52">
        <v>1040.3337186043461</v>
      </c>
      <c r="AB172" s="52">
        <v>318.24232245932023</v>
      </c>
      <c r="AC172" s="52">
        <v>58140.147789255781</v>
      </c>
      <c r="AD172" s="52">
        <v>32122.135973151526</v>
      </c>
      <c r="AE172" s="52">
        <v>38422.791437037784</v>
      </c>
      <c r="AF172" s="52">
        <v>5540.5134932200117</v>
      </c>
      <c r="AG172" s="52">
        <v>8160.1268041928606</v>
      </c>
      <c r="AH172" s="52">
        <v>7212.3446196238201</v>
      </c>
      <c r="AI172" s="52">
        <v>27924.426349020003</v>
      </c>
      <c r="AJ172" s="52">
        <v>31593.659179814658</v>
      </c>
      <c r="AK172" s="52">
        <v>109.29293598110478</v>
      </c>
      <c r="AL172" s="52">
        <v>0.67811493484769014</v>
      </c>
      <c r="AM172" s="52">
        <v>4.6096992696169767</v>
      </c>
      <c r="AN172" s="52">
        <v>22.042177693297464</v>
      </c>
      <c r="AO172" s="52">
        <v>16.754363488654295</v>
      </c>
      <c r="AP172" s="52">
        <v>1.314822156231982</v>
      </c>
      <c r="AQ172" s="52">
        <v>1.9499888250745243</v>
      </c>
      <c r="AR172" s="52">
        <v>2.0042385925651494</v>
      </c>
      <c r="AS172" s="52">
        <v>2.2574586772774383</v>
      </c>
      <c r="AT172" s="52">
        <v>1.7316068056053477</v>
      </c>
      <c r="AU172" s="52">
        <v>1.2598937199630138</v>
      </c>
      <c r="AV172" s="52">
        <v>2.605632049626839</v>
      </c>
      <c r="AW172" s="52">
        <v>3.6307226283895271</v>
      </c>
      <c r="AX172" s="52">
        <v>68.407798050126686</v>
      </c>
      <c r="AY172" s="52">
        <v>0.71953143896256122</v>
      </c>
      <c r="AZ172" s="52">
        <v>3.4829291181706745</v>
      </c>
      <c r="BA172" s="52">
        <v>5.0380155076195177</v>
      </c>
      <c r="BB172" s="52">
        <v>12.832887744686255</v>
      </c>
      <c r="BC172" s="52">
        <v>2.6515118172237027</v>
      </c>
      <c r="BD172" s="52">
        <v>12.076073457426052</v>
      </c>
      <c r="BE172" s="52">
        <v>6.6030173131885626</v>
      </c>
      <c r="BF172" s="52">
        <v>9.5566241030270849</v>
      </c>
      <c r="BG172" s="52">
        <v>11.170015904033789</v>
      </c>
      <c r="BH172" s="52">
        <v>4.2771577727360031</v>
      </c>
      <c r="BI172" s="52">
        <v>18.842960237401225</v>
      </c>
      <c r="BJ172" s="52">
        <v>3.0901701171106351</v>
      </c>
      <c r="BK172" s="52">
        <v>4.4373837724260135</v>
      </c>
      <c r="BL172" s="52">
        <v>11.315406367726004</v>
      </c>
      <c r="BM172" s="52">
        <v>2.5866234152007865</v>
      </c>
      <c r="BN172" s="52">
        <v>20.424545034626497</v>
      </c>
      <c r="BP172" s="52">
        <v>1.1451889026114561</v>
      </c>
      <c r="BQ172" s="52">
        <v>0.97583045437155913</v>
      </c>
      <c r="BR172" s="52">
        <v>0.16935844814870507</v>
      </c>
      <c r="BS172" s="52">
        <v>1.2383950027016302</v>
      </c>
      <c r="BT172" s="52">
        <v>1.0929811257558564</v>
      </c>
      <c r="BU172" s="52">
        <v>0.14541387672264439</v>
      </c>
      <c r="BV172" s="52">
        <v>7.2523724971959984</v>
      </c>
      <c r="BW172" s="52">
        <v>2060.4527808328471</v>
      </c>
    </row>
    <row r="173" spans="1:75">
      <c r="A173" s="49">
        <v>33969</v>
      </c>
      <c r="B173" s="50">
        <v>68.077110577855379</v>
      </c>
      <c r="C173" s="51">
        <v>142.39816006008655</v>
      </c>
      <c r="D173" s="50">
        <v>68.031840029863574</v>
      </c>
      <c r="E173" s="52">
        <v>9847.4295080246466</v>
      </c>
      <c r="F173" s="52">
        <v>123.03151968337836</v>
      </c>
      <c r="G173" s="52">
        <v>224.22926949301075</v>
      </c>
      <c r="H173" s="52">
        <v>605.13204136298543</v>
      </c>
      <c r="I173" s="52">
        <v>1157.4424018629136</v>
      </c>
      <c r="J173" s="52">
        <v>109.07851026519653</v>
      </c>
      <c r="K173" s="52">
        <v>156.96023780492044</v>
      </c>
      <c r="L173" s="52">
        <v>407.94679414841437</v>
      </c>
      <c r="M173" s="52">
        <v>58.661981070233928</v>
      </c>
      <c r="N173" s="52">
        <v>240.23131088576008</v>
      </c>
      <c r="O173" s="52">
        <v>70.850826920040191</v>
      </c>
      <c r="P173" s="52">
        <v>203.96271340404786</v>
      </c>
      <c r="Q173" s="52">
        <v>185.30456826667631</v>
      </c>
      <c r="R173" s="52">
        <v>66.404282319209273</v>
      </c>
      <c r="S173" s="52">
        <v>326.98547787483659</v>
      </c>
      <c r="T173" s="52">
        <v>237.12743848347435</v>
      </c>
      <c r="U173" s="52">
        <v>499.41571503497227</v>
      </c>
      <c r="V173" s="52">
        <v>515.99510383125278</v>
      </c>
      <c r="W173" s="52">
        <v>304.42539182689882</v>
      </c>
      <c r="X173" s="52">
        <v>854.4455734606712</v>
      </c>
      <c r="Y173" s="52">
        <v>1833.8520926044832</v>
      </c>
      <c r="Z173" s="52">
        <v>409.80811565922153</v>
      </c>
      <c r="AA173" s="52">
        <v>1040.3875809398389</v>
      </c>
      <c r="AB173" s="52">
        <v>324.10769729556574</v>
      </c>
      <c r="AC173" s="52">
        <v>58129.860590780932</v>
      </c>
      <c r="AD173" s="52">
        <v>32152.839383617524</v>
      </c>
      <c r="AE173" s="52">
        <v>38451.961915739121</v>
      </c>
      <c r="AF173" s="52">
        <v>5547.1164937788444</v>
      </c>
      <c r="AG173" s="52">
        <v>8154.4621878593198</v>
      </c>
      <c r="AH173" s="52">
        <v>7221.0600556558175</v>
      </c>
      <c r="AI173" s="52">
        <v>27930.009737476226</v>
      </c>
      <c r="AJ173" s="52">
        <v>31539.996594336724</v>
      </c>
      <c r="AK173" s="52">
        <v>109.5037077665329</v>
      </c>
      <c r="AL173" s="52">
        <v>0.6766870268920977</v>
      </c>
      <c r="AM173" s="52">
        <v>4.6347383166993819</v>
      </c>
      <c r="AN173" s="52">
        <v>22.082388990468555</v>
      </c>
      <c r="AO173" s="52">
        <v>16.770963646591671</v>
      </c>
      <c r="AP173" s="52">
        <v>1.3171767151139289</v>
      </c>
      <c r="AQ173" s="52">
        <v>1.9515358238231857</v>
      </c>
      <c r="AR173" s="52">
        <v>2.007148685497905</v>
      </c>
      <c r="AS173" s="52">
        <v>2.2539071683243659</v>
      </c>
      <c r="AT173" s="52">
        <v>1.7349123216018898</v>
      </c>
      <c r="AU173" s="52">
        <v>1.2634174491111529</v>
      </c>
      <c r="AV173" s="52">
        <v>2.6083888947507679</v>
      </c>
      <c r="AW173" s="52">
        <v>3.6344764013101116</v>
      </c>
      <c r="AX173" s="52">
        <v>68.563438752395726</v>
      </c>
      <c r="AY173" s="52">
        <v>0.71826067212544242</v>
      </c>
      <c r="AZ173" s="52">
        <v>3.4956303588602871</v>
      </c>
      <c r="BA173" s="52">
        <v>5.0344722189249529</v>
      </c>
      <c r="BB173" s="52">
        <v>12.861126667429362</v>
      </c>
      <c r="BC173" s="52">
        <v>2.653255010564481</v>
      </c>
      <c r="BD173" s="52">
        <v>12.103833602236973</v>
      </c>
      <c r="BE173" s="52">
        <v>6.6163697195870261</v>
      </c>
      <c r="BF173" s="52">
        <v>9.5633461237434414</v>
      </c>
      <c r="BG173" s="52">
        <v>11.222378714190375</v>
      </c>
      <c r="BH173" s="52">
        <v>4.294771155883228</v>
      </c>
      <c r="BI173" s="52">
        <v>18.857880023458311</v>
      </c>
      <c r="BJ173" s="52">
        <v>3.0866909336238617</v>
      </c>
      <c r="BK173" s="52">
        <v>4.4420091603120282</v>
      </c>
      <c r="BL173" s="52">
        <v>11.329179913376368</v>
      </c>
      <c r="BM173" s="52">
        <v>2.5739163464468513</v>
      </c>
      <c r="BN173" s="52">
        <v>20.492003444251754</v>
      </c>
      <c r="BP173" s="52">
        <v>1.1452311967845046</v>
      </c>
      <c r="BQ173" s="52">
        <v>0.97510360981968625</v>
      </c>
      <c r="BR173" s="52">
        <v>0.17012758694228627</v>
      </c>
      <c r="BS173" s="52">
        <v>1.2049830476603201</v>
      </c>
      <c r="BT173" s="52">
        <v>1.0705193669324922</v>
      </c>
      <c r="BU173" s="52">
        <v>0.13446368051377394</v>
      </c>
      <c r="BV173" s="52">
        <v>7.3963226934354154</v>
      </c>
      <c r="BW173" s="52">
        <v>2067.5823881549218</v>
      </c>
    </row>
    <row r="174" spans="1:75">
      <c r="A174" s="49">
        <v>34000</v>
      </c>
      <c r="B174" s="50">
        <v>68.195533129837244</v>
      </c>
      <c r="C174" s="51">
        <v>142.71862930684321</v>
      </c>
      <c r="D174" s="50">
        <v>68.155267613669551</v>
      </c>
      <c r="E174" s="52">
        <v>9843.3478597210305</v>
      </c>
      <c r="F174" s="52">
        <v>122.08106458884093</v>
      </c>
      <c r="G174" s="52">
        <v>228.01547493088631</v>
      </c>
      <c r="H174" s="52">
        <v>614.51692417071706</v>
      </c>
      <c r="I174" s="52">
        <v>1120.1137320072421</v>
      </c>
      <c r="J174" s="52">
        <v>105.70430973172188</v>
      </c>
      <c r="K174" s="52">
        <v>151.78341513487601</v>
      </c>
      <c r="L174" s="52">
        <v>399.38293446263958</v>
      </c>
      <c r="M174" s="52">
        <v>57.123004488406643</v>
      </c>
      <c r="N174" s="52">
        <v>233.01359783353345</v>
      </c>
      <c r="O174" s="52">
        <v>68.865234957587333</v>
      </c>
      <c r="P174" s="52">
        <v>198.16074406043177</v>
      </c>
      <c r="Q174" s="52">
        <v>179.57400656611688</v>
      </c>
      <c r="R174" s="52">
        <v>66.607069896594169</v>
      </c>
      <c r="S174" s="52">
        <v>330.82850761519325</v>
      </c>
      <c r="T174" s="52">
        <v>236.47589934570715</v>
      </c>
      <c r="U174" s="52">
        <v>500.255276118837</v>
      </c>
      <c r="V174" s="52">
        <v>524.29266332907059</v>
      </c>
      <c r="W174" s="52">
        <v>300.29588169147894</v>
      </c>
      <c r="X174" s="52">
        <v>860.73714704475094</v>
      </c>
      <c r="Y174" s="52">
        <v>1812.2625119070854</v>
      </c>
      <c r="Z174" s="52">
        <v>415.86127838588533</v>
      </c>
      <c r="AA174" s="52">
        <v>1038.7287450509687</v>
      </c>
      <c r="AB174" s="52">
        <v>332.93132687095675</v>
      </c>
      <c r="AC174" s="52">
        <v>58055.491861651019</v>
      </c>
      <c r="AD174" s="52">
        <v>32167.872751943527</v>
      </c>
      <c r="AE174" s="52">
        <v>38485.261216578947</v>
      </c>
      <c r="AF174" s="52">
        <v>5547.180326461792</v>
      </c>
      <c r="AG174" s="52">
        <v>8139.7435072621993</v>
      </c>
      <c r="AH174" s="52">
        <v>7229.3874055185624</v>
      </c>
      <c r="AI174" s="52">
        <v>27934.832285327295</v>
      </c>
      <c r="AJ174" s="52">
        <v>31452.252635832756</v>
      </c>
      <c r="AK174" s="52">
        <v>109.73867446472568</v>
      </c>
      <c r="AL174" s="52">
        <v>0.6743989294064382</v>
      </c>
      <c r="AM174" s="52">
        <v>4.6627641346666122</v>
      </c>
      <c r="AN174" s="52">
        <v>22.129271396826351</v>
      </c>
      <c r="AO174" s="52">
        <v>16.792108332317682</v>
      </c>
      <c r="AP174" s="52">
        <v>1.3197160641343433</v>
      </c>
      <c r="AQ174" s="52">
        <v>1.9525344042070305</v>
      </c>
      <c r="AR174" s="52">
        <v>2.0106403748697042</v>
      </c>
      <c r="AS174" s="52">
        <v>2.2513226533362301</v>
      </c>
      <c r="AT174" s="52">
        <v>1.7394568528458854</v>
      </c>
      <c r="AU174" s="52">
        <v>1.2675035819229004</v>
      </c>
      <c r="AV174" s="52">
        <v>2.6126392846344237</v>
      </c>
      <c r="AW174" s="52">
        <v>3.6382950416919781</v>
      </c>
      <c r="AX174" s="52">
        <v>68.725376396199621</v>
      </c>
      <c r="AY174" s="52">
        <v>0.7172239512432087</v>
      </c>
      <c r="AZ174" s="52">
        <v>3.5100998342705649</v>
      </c>
      <c r="BA174" s="52">
        <v>5.0307965098369509</v>
      </c>
      <c r="BB174" s="52">
        <v>12.894881268061939</v>
      </c>
      <c r="BC174" s="52">
        <v>2.6528270627341923</v>
      </c>
      <c r="BD174" s="52">
        <v>12.135609785226999</v>
      </c>
      <c r="BE174" s="52">
        <v>6.62975335992392</v>
      </c>
      <c r="BF174" s="52">
        <v>9.5655435523198502</v>
      </c>
      <c r="BG174" s="52">
        <v>11.274980641646131</v>
      </c>
      <c r="BH174" s="52">
        <v>4.3136893229619151</v>
      </c>
      <c r="BI174" s="52">
        <v>18.884026671369231</v>
      </c>
      <c r="BJ174" s="52">
        <v>3.084793377096855</v>
      </c>
      <c r="BK174" s="52">
        <v>4.4485304234605731</v>
      </c>
      <c r="BL174" s="52">
        <v>11.350702873551317</v>
      </c>
      <c r="BM174" s="52">
        <v>2.5616058667205395</v>
      </c>
      <c r="BN174" s="52">
        <v>20.557561064409391</v>
      </c>
      <c r="BP174" s="52">
        <v>1.1379078171411228</v>
      </c>
      <c r="BQ174" s="52">
        <v>0.95899048791597452</v>
      </c>
      <c r="BR174" s="52">
        <v>0.17891732924768039</v>
      </c>
      <c r="BS174" s="52">
        <v>1.1652532162204865</v>
      </c>
      <c r="BT174" s="52">
        <v>1.0363504514098167</v>
      </c>
      <c r="BU174" s="52">
        <v>0.12890276446142385</v>
      </c>
      <c r="BV174" s="52">
        <v>7.5613306278903636</v>
      </c>
      <c r="BW174" s="52">
        <v>2073.6117687225342</v>
      </c>
    </row>
    <row r="175" spans="1:75">
      <c r="A175" s="49">
        <v>34028</v>
      </c>
      <c r="B175" s="50">
        <v>68.30839424274329</v>
      </c>
      <c r="C175" s="51">
        <v>143.04873949794896</v>
      </c>
      <c r="D175" s="50">
        <v>68.289092895774431</v>
      </c>
      <c r="E175" s="52">
        <v>9845.4879591805602</v>
      </c>
      <c r="F175" s="52">
        <v>120.60873061272183</v>
      </c>
      <c r="G175" s="52">
        <v>230.87866049885218</v>
      </c>
      <c r="H175" s="52">
        <v>621.32261456336289</v>
      </c>
      <c r="I175" s="52">
        <v>1097.0851524131638</v>
      </c>
      <c r="J175" s="52">
        <v>103.46613706089556</v>
      </c>
      <c r="K175" s="52">
        <v>148.22439074516296</v>
      </c>
      <c r="L175" s="52">
        <v>395.06882134452462</v>
      </c>
      <c r="M175" s="52">
        <v>56.181632064482464</v>
      </c>
      <c r="N175" s="52">
        <v>228.30181115626223</v>
      </c>
      <c r="O175" s="52">
        <v>67.635924364972325</v>
      </c>
      <c r="P175" s="52">
        <v>194.45013492740691</v>
      </c>
      <c r="Q175" s="52">
        <v>175.77822371199727</v>
      </c>
      <c r="R175" s="52">
        <v>66.748245554577025</v>
      </c>
      <c r="S175" s="52">
        <v>333.58862247584119</v>
      </c>
      <c r="T175" s="52">
        <v>236.21664994659037</v>
      </c>
      <c r="U175" s="52">
        <v>501.37738484061055</v>
      </c>
      <c r="V175" s="52">
        <v>530.36601568971366</v>
      </c>
      <c r="W175" s="52">
        <v>298.62413762829135</v>
      </c>
      <c r="X175" s="52">
        <v>865.04694136498233</v>
      </c>
      <c r="Y175" s="52">
        <v>1800.5272666301046</v>
      </c>
      <c r="Z175" s="52">
        <v>420.42095301619599</v>
      </c>
      <c r="AA175" s="52">
        <v>1037.7421193238613</v>
      </c>
      <c r="AB175" s="52">
        <v>339.09508996802782</v>
      </c>
      <c r="AC175" s="52">
        <v>58069.376996176587</v>
      </c>
      <c r="AD175" s="52">
        <v>32186.363558530807</v>
      </c>
      <c r="AE175" s="52">
        <v>38516.374698315347</v>
      </c>
      <c r="AF175" s="52">
        <v>5555.0257590157644</v>
      </c>
      <c r="AG175" s="52">
        <v>8135.1246246610372</v>
      </c>
      <c r="AH175" s="52">
        <v>7238.2805889930041</v>
      </c>
      <c r="AI175" s="52">
        <v>27943.291846752167</v>
      </c>
      <c r="AJ175" s="52">
        <v>31405.24784878322</v>
      </c>
      <c r="AK175" s="52">
        <v>109.95621175764661</v>
      </c>
      <c r="AL175" s="52">
        <v>0.67240503146812058</v>
      </c>
      <c r="AM175" s="52">
        <v>4.6867535055748055</v>
      </c>
      <c r="AN175" s="52">
        <v>22.162250979803503</v>
      </c>
      <c r="AO175" s="52">
        <v>16.80309244338423</v>
      </c>
      <c r="AP175" s="52">
        <v>1.3217437945860635</v>
      </c>
      <c r="AQ175" s="52">
        <v>1.948945245323614</v>
      </c>
      <c r="AR175" s="52">
        <v>2.0134864091679554</v>
      </c>
      <c r="AS175" s="52">
        <v>2.2488232780582038</v>
      </c>
      <c r="AT175" s="52">
        <v>1.7425049834641422</v>
      </c>
      <c r="AU175" s="52">
        <v>1.2711704418620264</v>
      </c>
      <c r="AV175" s="52">
        <v>2.6152677332771281</v>
      </c>
      <c r="AW175" s="52">
        <v>3.6411505766257437</v>
      </c>
      <c r="AX175" s="52">
        <v>68.887193675651886</v>
      </c>
      <c r="AY175" s="52">
        <v>0.71635737765128782</v>
      </c>
      <c r="AZ175" s="52">
        <v>3.521965531836031</v>
      </c>
      <c r="BA175" s="52">
        <v>5.0292068272413291</v>
      </c>
      <c r="BB175" s="52">
        <v>12.922565418328825</v>
      </c>
      <c r="BC175" s="52">
        <v>2.652674665262956</v>
      </c>
      <c r="BD175" s="52">
        <v>12.169165131546574</v>
      </c>
      <c r="BE175" s="52">
        <v>6.6438206106623898</v>
      </c>
      <c r="BF175" s="52">
        <v>9.5781782017355521</v>
      </c>
      <c r="BG175" s="52">
        <v>11.323747732061227</v>
      </c>
      <c r="BH175" s="52">
        <v>4.3295270186458117</v>
      </c>
      <c r="BI175" s="52">
        <v>18.906767101259902</v>
      </c>
      <c r="BJ175" s="52">
        <v>3.0816693722070858</v>
      </c>
      <c r="BK175" s="52">
        <v>4.4558357332737488</v>
      </c>
      <c r="BL175" s="52">
        <v>11.369261986018889</v>
      </c>
      <c r="BM175" s="52">
        <v>2.5499211420476837</v>
      </c>
      <c r="BN175" s="52">
        <v>20.620243008065568</v>
      </c>
      <c r="BP175" s="52">
        <v>1.1271289406618703</v>
      </c>
      <c r="BQ175" s="52">
        <v>0.93948993179219542</v>
      </c>
      <c r="BR175" s="52">
        <v>0.18763900887071422</v>
      </c>
      <c r="BS175" s="52">
        <v>1.1527335330777402</v>
      </c>
      <c r="BT175" s="52">
        <v>1.0222173918238175</v>
      </c>
      <c r="BU175" s="52">
        <v>0.13051614124976499</v>
      </c>
      <c r="BV175" s="52">
        <v>7.6781386378986225</v>
      </c>
      <c r="BW175" s="52">
        <v>2082.5821182919399</v>
      </c>
    </row>
    <row r="176" spans="1:75">
      <c r="A176" s="49">
        <v>34059</v>
      </c>
      <c r="B176" s="50">
        <v>68.434626909513625</v>
      </c>
      <c r="C176" s="51">
        <v>143.43089630767221</v>
      </c>
      <c r="D176" s="50">
        <v>68.451680737637702</v>
      </c>
      <c r="E176" s="52">
        <v>9863.5523711173773</v>
      </c>
      <c r="F176" s="52">
        <v>117.78282217392999</v>
      </c>
      <c r="G176" s="52">
        <v>231.93373143384534</v>
      </c>
      <c r="H176" s="52">
        <v>622.42414324322056</v>
      </c>
      <c r="I176" s="52">
        <v>1103.9946005575118</v>
      </c>
      <c r="J176" s="52">
        <v>103.59199124742901</v>
      </c>
      <c r="K176" s="52">
        <v>148.00671004720272</v>
      </c>
      <c r="L176" s="52">
        <v>399.90033919099841</v>
      </c>
      <c r="M176" s="52">
        <v>56.516055792089432</v>
      </c>
      <c r="N176" s="52">
        <v>228.80843156143541</v>
      </c>
      <c r="O176" s="52">
        <v>67.973189579383018</v>
      </c>
      <c r="P176" s="52">
        <v>195.13084399411755</v>
      </c>
      <c r="Q176" s="52">
        <v>175.99527058966697</v>
      </c>
      <c r="R176" s="52">
        <v>66.835966377008347</v>
      </c>
      <c r="S176" s="52">
        <v>334.30367443830738</v>
      </c>
      <c r="T176" s="52">
        <v>236.20117395190942</v>
      </c>
      <c r="U176" s="52">
        <v>502.75570426520801</v>
      </c>
      <c r="V176" s="52">
        <v>532.27825440129925</v>
      </c>
      <c r="W176" s="52">
        <v>301.9053447573416</v>
      </c>
      <c r="X176" s="52">
        <v>866.04136237502098</v>
      </c>
      <c r="Y176" s="52">
        <v>1808.0630956080652</v>
      </c>
      <c r="Z176" s="52">
        <v>421.66876292420972</v>
      </c>
      <c r="AA176" s="52">
        <v>1038.7821653312253</v>
      </c>
      <c r="AB176" s="52">
        <v>339.72104677654085</v>
      </c>
      <c r="AC176" s="52">
        <v>58256.024953534528</v>
      </c>
      <c r="AD176" s="52">
        <v>32221.364095903213</v>
      </c>
      <c r="AE176" s="52">
        <v>38544.908773883697</v>
      </c>
      <c r="AF176" s="52">
        <v>5579.3186644277266</v>
      </c>
      <c r="AG176" s="52">
        <v>8151.1466536368089</v>
      </c>
      <c r="AH176" s="52">
        <v>7248.6439979614752</v>
      </c>
      <c r="AI176" s="52">
        <v>27956.71056310592</v>
      </c>
      <c r="AJ176" s="52">
        <v>31437.260270887804</v>
      </c>
      <c r="AK176" s="52">
        <v>110.15087620697675</v>
      </c>
      <c r="AL176" s="52">
        <v>0.67117071966640651</v>
      </c>
      <c r="AM176" s="52">
        <v>4.7046843119145878</v>
      </c>
      <c r="AN176" s="52">
        <v>22.172243847000985</v>
      </c>
      <c r="AO176" s="52">
        <v>16.796388815247244</v>
      </c>
      <c r="AP176" s="52">
        <v>1.323063734304051</v>
      </c>
      <c r="AQ176" s="52">
        <v>1.9385473096942201</v>
      </c>
      <c r="AR176" s="52">
        <v>2.0152106103979377</v>
      </c>
      <c r="AS176" s="52">
        <v>2.2454821277724717</v>
      </c>
      <c r="AT176" s="52">
        <v>1.7427460072335048</v>
      </c>
      <c r="AU176" s="52">
        <v>1.2740521480081639</v>
      </c>
      <c r="AV176" s="52">
        <v>2.6146995369217252</v>
      </c>
      <c r="AW176" s="52">
        <v>3.6425873987926431</v>
      </c>
      <c r="AX176" s="52">
        <v>69.059093832128468</v>
      </c>
      <c r="AY176" s="52">
        <v>0.71551777216858858</v>
      </c>
      <c r="AZ176" s="52">
        <v>3.5297700079484664</v>
      </c>
      <c r="BA176" s="52">
        <v>5.0308876461724958</v>
      </c>
      <c r="BB176" s="52">
        <v>12.940091901729184</v>
      </c>
      <c r="BC176" s="52">
        <v>2.6544345298992291</v>
      </c>
      <c r="BD176" s="52">
        <v>12.206112031441842</v>
      </c>
      <c r="BE176" s="52">
        <v>6.6603441529666947</v>
      </c>
      <c r="BF176" s="52">
        <v>9.6106180726520485</v>
      </c>
      <c r="BG176" s="52">
        <v>11.370343987454451</v>
      </c>
      <c r="BH176" s="52">
        <v>4.340931434131738</v>
      </c>
      <c r="BI176" s="52">
        <v>18.919538528207809</v>
      </c>
      <c r="BJ176" s="52">
        <v>3.0756342867990174</v>
      </c>
      <c r="BK176" s="52">
        <v>4.4636179465000634</v>
      </c>
      <c r="BL176" s="52">
        <v>11.380286300434701</v>
      </c>
      <c r="BM176" s="52">
        <v>2.5378950863185663</v>
      </c>
      <c r="BN176" s="52">
        <v>20.685122670305351</v>
      </c>
      <c r="BP176" s="52">
        <v>1.1159757203272274</v>
      </c>
      <c r="BQ176" s="52">
        <v>0.92437344463917637</v>
      </c>
      <c r="BR176" s="52">
        <v>0.19160227569931698</v>
      </c>
      <c r="BS176" s="52">
        <v>1.183568109067217</v>
      </c>
      <c r="BT176" s="52">
        <v>1.0442273881767066</v>
      </c>
      <c r="BU176" s="52">
        <v>0.13934072092806379</v>
      </c>
      <c r="BV176" s="52">
        <v>7.7108708197671563</v>
      </c>
      <c r="BW176" s="52">
        <v>2097.5037373419732</v>
      </c>
    </row>
    <row r="177" spans="1:75">
      <c r="A177" s="49">
        <v>34089</v>
      </c>
      <c r="B177" s="50">
        <v>68.575994600945464</v>
      </c>
      <c r="C177" s="51">
        <v>143.8261732786894</v>
      </c>
      <c r="D177" s="50">
        <v>68.626648934806383</v>
      </c>
      <c r="E177" s="52">
        <v>9890.7225922266643</v>
      </c>
      <c r="F177" s="52">
        <v>114.13516233488917</v>
      </c>
      <c r="G177" s="52">
        <v>231.93598292320968</v>
      </c>
      <c r="H177" s="52">
        <v>619.81858753065274</v>
      </c>
      <c r="I177" s="52">
        <v>1131.266521235307</v>
      </c>
      <c r="J177" s="52">
        <v>105.37043463662266</v>
      </c>
      <c r="K177" s="52">
        <v>150.14862694789966</v>
      </c>
      <c r="L177" s="52">
        <v>411.07113558749359</v>
      </c>
      <c r="M177" s="52">
        <v>57.75425125074883</v>
      </c>
      <c r="N177" s="52">
        <v>232.9553627272447</v>
      </c>
      <c r="O177" s="52">
        <v>69.382650504757962</v>
      </c>
      <c r="P177" s="52">
        <v>198.91680343002082</v>
      </c>
      <c r="Q177" s="52">
        <v>179.01174217710891</v>
      </c>
      <c r="R177" s="52">
        <v>66.879682103544468</v>
      </c>
      <c r="S177" s="52">
        <v>333.68379098946849</v>
      </c>
      <c r="T177" s="52">
        <v>236.22981124731402</v>
      </c>
      <c r="U177" s="52">
        <v>504.22933323414378</v>
      </c>
      <c r="V177" s="52">
        <v>531.31005351990461</v>
      </c>
      <c r="W177" s="52">
        <v>307.95758854746816</v>
      </c>
      <c r="X177" s="52">
        <v>864.76696096758053</v>
      </c>
      <c r="Y177" s="52">
        <v>1826.0236564040183</v>
      </c>
      <c r="Z177" s="52">
        <v>420.37136535098153</v>
      </c>
      <c r="AA177" s="52">
        <v>1040.939006783565</v>
      </c>
      <c r="AB177" s="52">
        <v>336.53907850484052</v>
      </c>
      <c r="AC177" s="52">
        <v>58533.747046407065</v>
      </c>
      <c r="AD177" s="52">
        <v>32264.508901453017</v>
      </c>
      <c r="AE177" s="52">
        <v>38576.077298672993</v>
      </c>
      <c r="AF177" s="52">
        <v>5612.8470828374229</v>
      </c>
      <c r="AG177" s="52">
        <v>8179.2339653015133</v>
      </c>
      <c r="AH177" s="52">
        <v>7258.3024619420366</v>
      </c>
      <c r="AI177" s="52">
        <v>27965.381088256836</v>
      </c>
      <c r="AJ177" s="52">
        <v>31513.653400929768</v>
      </c>
      <c r="AK177" s="52">
        <v>110.33941950214405</v>
      </c>
      <c r="AL177" s="52">
        <v>0.6700005120287339</v>
      </c>
      <c r="AM177" s="52">
        <v>4.7191053965749843</v>
      </c>
      <c r="AN177" s="52">
        <v>22.166580815240742</v>
      </c>
      <c r="AO177" s="52">
        <v>16.777474906605978</v>
      </c>
      <c r="AP177" s="52">
        <v>1.3240425231132964</v>
      </c>
      <c r="AQ177" s="52">
        <v>1.9241031747206156</v>
      </c>
      <c r="AR177" s="52">
        <v>2.0162578920464909</v>
      </c>
      <c r="AS177" s="52">
        <v>2.2409966974385731</v>
      </c>
      <c r="AT177" s="52">
        <v>1.7413252759668694</v>
      </c>
      <c r="AU177" s="52">
        <v>1.2760841458167527</v>
      </c>
      <c r="AV177" s="52">
        <v>2.6122278278798867</v>
      </c>
      <c r="AW177" s="52">
        <v>3.642437354118758</v>
      </c>
      <c r="AX177" s="52">
        <v>69.243463924496126</v>
      </c>
      <c r="AY177" s="52">
        <v>0.71466482728753056</v>
      </c>
      <c r="AZ177" s="52">
        <v>3.5353760255442466</v>
      </c>
      <c r="BA177" s="52">
        <v>5.0353366811371716</v>
      </c>
      <c r="BB177" s="52">
        <v>12.953067364854117</v>
      </c>
      <c r="BC177" s="52">
        <v>2.6577662353559086</v>
      </c>
      <c r="BD177" s="52">
        <v>12.248111518934214</v>
      </c>
      <c r="BE177" s="52">
        <v>6.6798194239265287</v>
      </c>
      <c r="BF177" s="52">
        <v>9.6557016830891378</v>
      </c>
      <c r="BG177" s="52">
        <v>11.4148698761904</v>
      </c>
      <c r="BH177" s="52">
        <v>4.348642680631019</v>
      </c>
      <c r="BI177" s="52">
        <v>18.929374761879444</v>
      </c>
      <c r="BJ177" s="52">
        <v>3.0688404944104453</v>
      </c>
      <c r="BK177" s="52">
        <v>4.4714706434654845</v>
      </c>
      <c r="BL177" s="52">
        <v>11.389063615910709</v>
      </c>
      <c r="BM177" s="52">
        <v>2.5252701288499035</v>
      </c>
      <c r="BN177" s="52">
        <v>20.752455535344779</v>
      </c>
      <c r="BP177" s="52">
        <v>1.108639770032217</v>
      </c>
      <c r="BQ177" s="52">
        <v>0.91646121254695267</v>
      </c>
      <c r="BR177" s="52">
        <v>0.19217855750272672</v>
      </c>
      <c r="BS177" s="52">
        <v>1.2375273220861951</v>
      </c>
      <c r="BT177" s="52">
        <v>1.0858228403454027</v>
      </c>
      <c r="BU177" s="52">
        <v>0.15170448175631462</v>
      </c>
      <c r="BV177" s="52">
        <v>7.659274456650019</v>
      </c>
      <c r="BW177" s="52">
        <v>2116.4483284393946</v>
      </c>
    </row>
    <row r="178" spans="1:75">
      <c r="A178" s="49">
        <v>34120</v>
      </c>
      <c r="B178" s="50">
        <v>68.720231565233746</v>
      </c>
      <c r="C178" s="51">
        <v>144.14023893206351</v>
      </c>
      <c r="D178" s="50">
        <v>68.773779464104479</v>
      </c>
      <c r="E178" s="52">
        <v>9912.6906203300714</v>
      </c>
      <c r="F178" s="52">
        <v>110.9051887219952</v>
      </c>
      <c r="G178" s="52">
        <v>232.21403979738392</v>
      </c>
      <c r="H178" s="52">
        <v>617.41245018402412</v>
      </c>
      <c r="I178" s="52">
        <v>1159.0848636704106</v>
      </c>
      <c r="J178" s="52">
        <v>107.32835540668138</v>
      </c>
      <c r="K178" s="52">
        <v>152.63107209935063</v>
      </c>
      <c r="L178" s="52">
        <v>422.47722871409309</v>
      </c>
      <c r="M178" s="52">
        <v>59.095601235576453</v>
      </c>
      <c r="N178" s="52">
        <v>237.46462464344597</v>
      </c>
      <c r="O178" s="52">
        <v>70.84060568665906</v>
      </c>
      <c r="P178" s="52">
        <v>203.08622516619582</v>
      </c>
      <c r="Q178" s="52">
        <v>182.32091452205373</v>
      </c>
      <c r="R178" s="52">
        <v>66.886100474865202</v>
      </c>
      <c r="S178" s="52">
        <v>333.04969810039523</v>
      </c>
      <c r="T178" s="52">
        <v>236.06508512257207</v>
      </c>
      <c r="U178" s="52">
        <v>505.48565268979195</v>
      </c>
      <c r="V178" s="52">
        <v>529.88421684587672</v>
      </c>
      <c r="W178" s="52">
        <v>312.56009746342897</v>
      </c>
      <c r="X178" s="52">
        <v>863.15447176584314</v>
      </c>
      <c r="Y178" s="52">
        <v>1837.9414077824163</v>
      </c>
      <c r="Z178" s="52">
        <v>418.2118839138214</v>
      </c>
      <c r="AA178" s="52">
        <v>1042.3741680270721</v>
      </c>
      <c r="AB178" s="52">
        <v>333.02909407127771</v>
      </c>
      <c r="AC178" s="52">
        <v>58743.745565599012</v>
      </c>
      <c r="AD178" s="52">
        <v>32297.144664333711</v>
      </c>
      <c r="AE178" s="52">
        <v>38615.535702482346</v>
      </c>
      <c r="AF178" s="52">
        <v>5640.6595994887812</v>
      </c>
      <c r="AG178" s="52">
        <v>8202.3299320282476</v>
      </c>
      <c r="AH178" s="52">
        <v>7263.2185189800875</v>
      </c>
      <c r="AI178" s="52">
        <v>27954.33447265625</v>
      </c>
      <c r="AJ178" s="52">
        <v>31569.178867832306</v>
      </c>
      <c r="AK178" s="52">
        <v>110.53511319036085</v>
      </c>
      <c r="AL178" s="52">
        <v>0.66783136478625238</v>
      </c>
      <c r="AM178" s="52">
        <v>4.7332663764320912</v>
      </c>
      <c r="AN178" s="52">
        <v>22.158529394546584</v>
      </c>
      <c r="AO178" s="52">
        <v>16.757431653208069</v>
      </c>
      <c r="AP178" s="52">
        <v>1.3251930891763952</v>
      </c>
      <c r="AQ178" s="52">
        <v>1.9110777126501446</v>
      </c>
      <c r="AR178" s="52">
        <v>2.0173262628302511</v>
      </c>
      <c r="AS178" s="52">
        <v>2.2354902517370698</v>
      </c>
      <c r="AT178" s="52">
        <v>1.7403386594597658</v>
      </c>
      <c r="AU178" s="52">
        <v>1.2771336412626768</v>
      </c>
      <c r="AV178" s="52">
        <v>2.6103062820795282</v>
      </c>
      <c r="AW178" s="52">
        <v>3.640565696685615</v>
      </c>
      <c r="AX178" s="52">
        <v>69.428892980089344</v>
      </c>
      <c r="AY178" s="52">
        <v>0.71384133177742759</v>
      </c>
      <c r="AZ178" s="52">
        <v>3.5414759335582211</v>
      </c>
      <c r="BA178" s="52">
        <v>5.0412591309333594</v>
      </c>
      <c r="BB178" s="52">
        <v>12.969822844670665</v>
      </c>
      <c r="BC178" s="52">
        <v>2.6614909638282693</v>
      </c>
      <c r="BD178" s="52">
        <v>12.294455165944752</v>
      </c>
      <c r="BE178" s="52">
        <v>6.701217929320034</v>
      </c>
      <c r="BF178" s="52">
        <v>9.6976831118546194</v>
      </c>
      <c r="BG178" s="52">
        <v>11.453990408309526</v>
      </c>
      <c r="BH178" s="52">
        <v>4.3535306720690228</v>
      </c>
      <c r="BI178" s="52">
        <v>18.94769081581504</v>
      </c>
      <c r="BJ178" s="52">
        <v>3.065312620853224</v>
      </c>
      <c r="BK178" s="52">
        <v>4.4784083058550621</v>
      </c>
      <c r="BL178" s="52">
        <v>11.40396990542931</v>
      </c>
      <c r="BM178" s="52">
        <v>2.5127897254776821</v>
      </c>
      <c r="BN178" s="52">
        <v>20.816699301463462</v>
      </c>
      <c r="BP178" s="52">
        <v>1.1107353344033923</v>
      </c>
      <c r="BQ178" s="52">
        <v>0.91803611423294507</v>
      </c>
      <c r="BR178" s="52">
        <v>0.19269922017490665</v>
      </c>
      <c r="BS178" s="52">
        <v>1.2778241464026994</v>
      </c>
      <c r="BT178" s="52">
        <v>1.1161495055102053</v>
      </c>
      <c r="BU178" s="52">
        <v>0.16167464097886677</v>
      </c>
      <c r="BV178" s="52">
        <v>7.5351681352983562</v>
      </c>
      <c r="BW178" s="52">
        <v>2134.5973186569831</v>
      </c>
    </row>
    <row r="179" spans="1:75">
      <c r="A179" s="49">
        <v>34150</v>
      </c>
      <c r="B179" s="50">
        <v>68.860732781755118</v>
      </c>
      <c r="C179" s="51">
        <v>144.3322464937965</v>
      </c>
      <c r="D179" s="50">
        <v>68.873045618335411</v>
      </c>
      <c r="E179" s="52">
        <v>9921.4830002466842</v>
      </c>
      <c r="F179" s="52">
        <v>109.0542200054042</v>
      </c>
      <c r="G179" s="52">
        <v>233.69778623903792</v>
      </c>
      <c r="H179" s="52">
        <v>618.07142053643861</v>
      </c>
      <c r="I179" s="52">
        <v>1172.7887267549834</v>
      </c>
      <c r="J179" s="52">
        <v>108.33721119388937</v>
      </c>
      <c r="K179" s="52">
        <v>153.90315676343937</v>
      </c>
      <c r="L179" s="52">
        <v>429.53606666326522</v>
      </c>
      <c r="M179" s="52">
        <v>59.933475287631154</v>
      </c>
      <c r="N179" s="52">
        <v>239.8267918954293</v>
      </c>
      <c r="O179" s="52">
        <v>71.566685141809288</v>
      </c>
      <c r="P179" s="52">
        <v>205.56820237164695</v>
      </c>
      <c r="Q179" s="52">
        <v>184.00539540524284</v>
      </c>
      <c r="R179" s="52">
        <v>66.879575180013973</v>
      </c>
      <c r="S179" s="52">
        <v>333.41271926090121</v>
      </c>
      <c r="T179" s="52">
        <v>235.54020037241281</v>
      </c>
      <c r="U179" s="52">
        <v>506.40970233865085</v>
      </c>
      <c r="V179" s="52">
        <v>530.01325055447717</v>
      </c>
      <c r="W179" s="52">
        <v>312.90407075931631</v>
      </c>
      <c r="X179" s="52">
        <v>862.60731358031433</v>
      </c>
      <c r="Y179" s="52">
        <v>1834.207167728742</v>
      </c>
      <c r="Z179" s="52">
        <v>416.67825647671708</v>
      </c>
      <c r="AA179" s="52">
        <v>1041.9260201729835</v>
      </c>
      <c r="AB179" s="52">
        <v>331.86001004825033</v>
      </c>
      <c r="AC179" s="52">
        <v>58789.0783803304</v>
      </c>
      <c r="AD179" s="52">
        <v>32310.242464383442</v>
      </c>
      <c r="AE179" s="52">
        <v>38668.244668070474</v>
      </c>
      <c r="AF179" s="52">
        <v>5653.7950310389197</v>
      </c>
      <c r="AG179" s="52">
        <v>8209.6984273274738</v>
      </c>
      <c r="AH179" s="52">
        <v>7261.9571349461876</v>
      </c>
      <c r="AI179" s="52">
        <v>27918.006623077392</v>
      </c>
      <c r="AJ179" s="52">
        <v>31562.264348602293</v>
      </c>
      <c r="AK179" s="52">
        <v>110.75270797895888</v>
      </c>
      <c r="AL179" s="52">
        <v>0.66415152219124141</v>
      </c>
      <c r="AM179" s="52">
        <v>4.7506637918918084</v>
      </c>
      <c r="AN179" s="52">
        <v>22.159994365212818</v>
      </c>
      <c r="AO179" s="52">
        <v>16.745179051277226</v>
      </c>
      <c r="AP179" s="52">
        <v>1.3269712847377595</v>
      </c>
      <c r="AQ179" s="52">
        <v>1.9032765222076364</v>
      </c>
      <c r="AR179" s="52">
        <v>2.0189216363622546</v>
      </c>
      <c r="AS179" s="52">
        <v>2.2293055979886693</v>
      </c>
      <c r="AT179" s="52">
        <v>1.7413113591785399</v>
      </c>
      <c r="AU179" s="52">
        <v>1.2773733137673786</v>
      </c>
      <c r="AV179" s="52">
        <v>2.6107923473046126</v>
      </c>
      <c r="AW179" s="52">
        <v>3.6372269137434938</v>
      </c>
      <c r="AX179" s="52">
        <v>69.611613329717272</v>
      </c>
      <c r="AY179" s="52">
        <v>0.71299357432241472</v>
      </c>
      <c r="AZ179" s="52">
        <v>3.5500755097736447</v>
      </c>
      <c r="BA179" s="52">
        <v>5.0476088836110042</v>
      </c>
      <c r="BB179" s="52">
        <v>12.99631680653741</v>
      </c>
      <c r="BC179" s="52">
        <v>2.6647375465293104</v>
      </c>
      <c r="BD179" s="52">
        <v>12.344473698642105</v>
      </c>
      <c r="BE179" s="52">
        <v>6.7239776046713811</v>
      </c>
      <c r="BF179" s="52">
        <v>9.7264702130729948</v>
      </c>
      <c r="BG179" s="52">
        <v>11.48808447998017</v>
      </c>
      <c r="BH179" s="52">
        <v>4.356808958194839</v>
      </c>
      <c r="BI179" s="52">
        <v>18.981100284059842</v>
      </c>
      <c r="BJ179" s="52">
        <v>3.0669031312068302</v>
      </c>
      <c r="BK179" s="52">
        <v>4.4841074405005203</v>
      </c>
      <c r="BL179" s="52">
        <v>11.430089704164613</v>
      </c>
      <c r="BM179" s="52">
        <v>2.5007142362638359</v>
      </c>
      <c r="BN179" s="52">
        <v>20.87679963093251</v>
      </c>
      <c r="BP179" s="52">
        <v>1.1267781621388471</v>
      </c>
      <c r="BQ179" s="52">
        <v>0.93062369160664582</v>
      </c>
      <c r="BR179" s="52">
        <v>0.19615447054820834</v>
      </c>
      <c r="BS179" s="52">
        <v>1.2822543934608499</v>
      </c>
      <c r="BT179" s="52">
        <v>1.1167004482820631</v>
      </c>
      <c r="BU179" s="52">
        <v>0.16555394485282401</v>
      </c>
      <c r="BV179" s="52">
        <v>7.3612731604526438</v>
      </c>
      <c r="BW179" s="52">
        <v>2148.8960422873497</v>
      </c>
    </row>
    <row r="180" spans="1:75">
      <c r="A180" s="49">
        <v>34181</v>
      </c>
      <c r="B180" s="50">
        <v>68.996617940960519</v>
      </c>
      <c r="C180" s="51">
        <v>144.48305862949741</v>
      </c>
      <c r="D180" s="50">
        <v>68.949346001590456</v>
      </c>
      <c r="E180" s="52">
        <v>9927.6051562524608</v>
      </c>
      <c r="F180" s="52">
        <v>108.91432030498981</v>
      </c>
      <c r="G180" s="52">
        <v>235.85690990931565</v>
      </c>
      <c r="H180" s="52">
        <v>620.89163578277635</v>
      </c>
      <c r="I180" s="52">
        <v>1175.3365631141971</v>
      </c>
      <c r="J180" s="52">
        <v>108.52365120620497</v>
      </c>
      <c r="K180" s="52">
        <v>154.1798545726605</v>
      </c>
      <c r="L180" s="52">
        <v>432.60234205088307</v>
      </c>
      <c r="M180" s="52">
        <v>60.336182923867334</v>
      </c>
      <c r="N180" s="52">
        <v>240.30025735425372</v>
      </c>
      <c r="O180" s="52">
        <v>71.624910849777436</v>
      </c>
      <c r="P180" s="52">
        <v>206.61476451927615</v>
      </c>
      <c r="Q180" s="52">
        <v>184.2905203685645</v>
      </c>
      <c r="R180" s="52">
        <v>66.922913393666661</v>
      </c>
      <c r="S180" s="52">
        <v>334.5916629913113</v>
      </c>
      <c r="T180" s="52">
        <v>234.70292338464529</v>
      </c>
      <c r="U180" s="52">
        <v>507.34789617443755</v>
      </c>
      <c r="V180" s="52">
        <v>531.87322945003552</v>
      </c>
      <c r="W180" s="52">
        <v>310.45035917287873</v>
      </c>
      <c r="X180" s="52">
        <v>862.50815602896671</v>
      </c>
      <c r="Y180" s="52">
        <v>1826.5641319251829</v>
      </c>
      <c r="Z180" s="52">
        <v>416.17857145236792</v>
      </c>
      <c r="AA180" s="52">
        <v>1040.5145598385602</v>
      </c>
      <c r="AB180" s="52">
        <v>332.65963731009151</v>
      </c>
      <c r="AC180" s="52">
        <v>58751.413892192228</v>
      </c>
      <c r="AD180" s="52">
        <v>32321.252285434355</v>
      </c>
      <c r="AE180" s="52">
        <v>38734.603835598115</v>
      </c>
      <c r="AF180" s="52">
        <v>5660.0027415367867</v>
      </c>
      <c r="AG180" s="52">
        <v>8209.6043392919728</v>
      </c>
      <c r="AH180" s="52">
        <v>7259.7070522000713</v>
      </c>
      <c r="AI180" s="52">
        <v>27877.00680148217</v>
      </c>
      <c r="AJ180" s="52">
        <v>31525.362406822944</v>
      </c>
      <c r="AK180" s="52">
        <v>110.98992433549175</v>
      </c>
      <c r="AL180" s="52">
        <v>0.66025308638270341</v>
      </c>
      <c r="AM180" s="52">
        <v>4.7731857273216933</v>
      </c>
      <c r="AN180" s="52">
        <v>22.175648127111696</v>
      </c>
      <c r="AO180" s="52">
        <v>16.742209313647642</v>
      </c>
      <c r="AP180" s="52">
        <v>1.3294815478231357</v>
      </c>
      <c r="AQ180" s="52">
        <v>1.9001068874032729</v>
      </c>
      <c r="AR180" s="52">
        <v>2.0206888978428954</v>
      </c>
      <c r="AS180" s="52">
        <v>2.2236457147340047</v>
      </c>
      <c r="AT180" s="52">
        <v>1.7438020257239537</v>
      </c>
      <c r="AU180" s="52">
        <v>1.2774615997585084</v>
      </c>
      <c r="AV180" s="52">
        <v>2.6135632934327777</v>
      </c>
      <c r="AW180" s="52">
        <v>3.6334593057646023</v>
      </c>
      <c r="AX180" s="52">
        <v>69.794283746771754</v>
      </c>
      <c r="AY180" s="52">
        <v>0.71185924754442365</v>
      </c>
      <c r="AZ180" s="52">
        <v>3.5599714097268356</v>
      </c>
      <c r="BA180" s="52">
        <v>5.0543162443904173</v>
      </c>
      <c r="BB180" s="52">
        <v>13.028897111454318</v>
      </c>
      <c r="BC180" s="52">
        <v>2.6676025283222478</v>
      </c>
      <c r="BD180" s="52">
        <v>12.394373277983357</v>
      </c>
      <c r="BE180" s="52">
        <v>6.7476144635171122</v>
      </c>
      <c r="BF180" s="52">
        <v>9.7472629012359722</v>
      </c>
      <c r="BG180" s="52">
        <v>11.523465523676526</v>
      </c>
      <c r="BH180" s="52">
        <v>4.3589497798370314</v>
      </c>
      <c r="BI180" s="52">
        <v>19.019992461848645</v>
      </c>
      <c r="BJ180" s="52">
        <v>3.0694589382938799</v>
      </c>
      <c r="BK180" s="52">
        <v>4.4894053734606132</v>
      </c>
      <c r="BL180" s="52">
        <v>11.461128150383312</v>
      </c>
      <c r="BM180" s="52">
        <v>2.4890536349886396</v>
      </c>
      <c r="BN180" s="52">
        <v>20.938682515414492</v>
      </c>
      <c r="BP180" s="52">
        <v>1.1600231320837573</v>
      </c>
      <c r="BQ180" s="52">
        <v>0.95639239823175293</v>
      </c>
      <c r="BR180" s="52">
        <v>0.20363073387218925</v>
      </c>
      <c r="BS180" s="52">
        <v>1.2724290524399089</v>
      </c>
      <c r="BT180" s="52">
        <v>1.1065506374523524</v>
      </c>
      <c r="BU180" s="52">
        <v>0.16587841510021639</v>
      </c>
      <c r="BV180" s="52">
        <v>7.1772774562479986</v>
      </c>
      <c r="BW180" s="52">
        <v>2160.554172908106</v>
      </c>
    </row>
    <row r="181" spans="1:75">
      <c r="A181" s="49">
        <v>34212</v>
      </c>
      <c r="B181" s="50">
        <v>69.131126737113178</v>
      </c>
      <c r="C181" s="51">
        <v>144.71983140755086</v>
      </c>
      <c r="D181" s="50">
        <v>69.04484164294216</v>
      </c>
      <c r="E181" s="52">
        <v>9948.2358036656533</v>
      </c>
      <c r="F181" s="52">
        <v>110.61056972126806</v>
      </c>
      <c r="G181" s="52">
        <v>237.68799861580615</v>
      </c>
      <c r="H181" s="52">
        <v>623.71248054516411</v>
      </c>
      <c r="I181" s="52">
        <v>1175.7735107065209</v>
      </c>
      <c r="J181" s="52">
        <v>108.44518831127414</v>
      </c>
      <c r="K181" s="52">
        <v>154.28327071047838</v>
      </c>
      <c r="L181" s="52">
        <v>433.76091742722861</v>
      </c>
      <c r="M181" s="52">
        <v>60.608643465945796</v>
      </c>
      <c r="N181" s="52">
        <v>240.09409272024828</v>
      </c>
      <c r="O181" s="52">
        <v>71.367670628065696</v>
      </c>
      <c r="P181" s="52">
        <v>207.28710206012212</v>
      </c>
      <c r="Q181" s="52">
        <v>184.13685661040606</v>
      </c>
      <c r="R181" s="52">
        <v>67.094584118935373</v>
      </c>
      <c r="S181" s="52">
        <v>336.01745039446939</v>
      </c>
      <c r="T181" s="52">
        <v>233.66425210928483</v>
      </c>
      <c r="U181" s="52">
        <v>508.82951603331151</v>
      </c>
      <c r="V181" s="52">
        <v>535.05550569608329</v>
      </c>
      <c r="W181" s="52">
        <v>308.11390048734125</v>
      </c>
      <c r="X181" s="52">
        <v>861.5403040380728</v>
      </c>
      <c r="Y181" s="52">
        <v>1834.1962638670398</v>
      </c>
      <c r="Z181" s="52">
        <v>416.76226290261314</v>
      </c>
      <c r="AA181" s="52">
        <v>1039.7715045992404</v>
      </c>
      <c r="AB181" s="52">
        <v>334.03047133868017</v>
      </c>
      <c r="AC181" s="52">
        <v>58774.833246046495</v>
      </c>
      <c r="AD181" s="52">
        <v>32357.307209845512</v>
      </c>
      <c r="AE181" s="52">
        <v>38814.540930132709</v>
      </c>
      <c r="AF181" s="52">
        <v>5673.0290254469837</v>
      </c>
      <c r="AG181" s="52">
        <v>8216.9930428535699</v>
      </c>
      <c r="AH181" s="52">
        <v>7264.0305020270807</v>
      </c>
      <c r="AI181" s="52">
        <v>27860.806760480325</v>
      </c>
      <c r="AJ181" s="52">
        <v>31516.370182037354</v>
      </c>
      <c r="AK181" s="52">
        <v>111.24252180881881</v>
      </c>
      <c r="AL181" s="52">
        <v>0.65801733201219426</v>
      </c>
      <c r="AM181" s="52">
        <v>4.8025894148816022</v>
      </c>
      <c r="AN181" s="52">
        <v>22.208113170979964</v>
      </c>
      <c r="AO181" s="52">
        <v>16.747506424296468</v>
      </c>
      <c r="AP181" s="52">
        <v>1.3327529524995452</v>
      </c>
      <c r="AQ181" s="52">
        <v>1.8994146907330003</v>
      </c>
      <c r="AR181" s="52">
        <v>2.0220003096489432</v>
      </c>
      <c r="AS181" s="52">
        <v>2.2199523847739804</v>
      </c>
      <c r="AT181" s="52">
        <v>1.746727777413476</v>
      </c>
      <c r="AU181" s="52">
        <v>1.2782464272509086</v>
      </c>
      <c r="AV181" s="52">
        <v>2.6178674292735802</v>
      </c>
      <c r="AW181" s="52">
        <v>3.6305444574816375</v>
      </c>
      <c r="AX181" s="52">
        <v>69.984811443805455</v>
      </c>
      <c r="AY181" s="52">
        <v>0.71007959574138024</v>
      </c>
      <c r="AZ181" s="52">
        <v>3.569004979545078</v>
      </c>
      <c r="BA181" s="52">
        <v>5.0617461978606206</v>
      </c>
      <c r="BB181" s="52">
        <v>13.061076427885</v>
      </c>
      <c r="BC181" s="52">
        <v>2.6705602678477822</v>
      </c>
      <c r="BD181" s="52">
        <v>12.439991580592769</v>
      </c>
      <c r="BE181" s="52">
        <v>6.7720377241738232</v>
      </c>
      <c r="BF181" s="52">
        <v>9.7709412344641269</v>
      </c>
      <c r="BG181" s="52">
        <v>11.569232618195876</v>
      </c>
      <c r="BH181" s="52">
        <v>4.3602335172805811</v>
      </c>
      <c r="BI181" s="52">
        <v>19.049597193997712</v>
      </c>
      <c r="BJ181" s="52">
        <v>3.0667105869299944</v>
      </c>
      <c r="BK181" s="52">
        <v>4.4956440324669762</v>
      </c>
      <c r="BL181" s="52">
        <v>11.487242576711241</v>
      </c>
      <c r="BM181" s="52">
        <v>2.4775419622011476</v>
      </c>
      <c r="BN181" s="52">
        <v>21.011830610012815</v>
      </c>
      <c r="BP181" s="52">
        <v>1.2138589717928441</v>
      </c>
      <c r="BQ181" s="52">
        <v>0.99814434849747247</v>
      </c>
      <c r="BR181" s="52">
        <v>0.21571462334419089</v>
      </c>
      <c r="BS181" s="52">
        <v>1.2852705978457966</v>
      </c>
      <c r="BT181" s="52">
        <v>1.1178922851179396</v>
      </c>
      <c r="BU181" s="52">
        <v>0.16737831287055968</v>
      </c>
      <c r="BV181" s="52">
        <v>7.0271536565475889</v>
      </c>
      <c r="BW181" s="52">
        <v>2172.4543692911825</v>
      </c>
    </row>
    <row r="182" spans="1:75">
      <c r="A182" s="49">
        <v>34242</v>
      </c>
      <c r="B182" s="50">
        <v>69.260530499322343</v>
      </c>
      <c r="C182" s="51">
        <v>145.10812473545471</v>
      </c>
      <c r="D182" s="50">
        <v>69.180806099623439</v>
      </c>
      <c r="E182" s="52">
        <v>9992.2634075800579</v>
      </c>
      <c r="F182" s="52">
        <v>113.96156112800041</v>
      </c>
      <c r="G182" s="52">
        <v>238.60332501530647</v>
      </c>
      <c r="H182" s="52">
        <v>624.91024778460462</v>
      </c>
      <c r="I182" s="52">
        <v>1180.4555721054473</v>
      </c>
      <c r="J182" s="52">
        <v>108.5234606212005</v>
      </c>
      <c r="K182" s="52">
        <v>154.80130971303831</v>
      </c>
      <c r="L182" s="52">
        <v>434.60049052539591</v>
      </c>
      <c r="M182" s="52">
        <v>60.965851395111528</v>
      </c>
      <c r="N182" s="52">
        <v>240.13896864689886</v>
      </c>
      <c r="O182" s="52">
        <v>71.084117615479045</v>
      </c>
      <c r="P182" s="52">
        <v>208.33609182871879</v>
      </c>
      <c r="Q182" s="52">
        <v>184.26505213628212</v>
      </c>
      <c r="R182" s="52">
        <v>67.424541471401852</v>
      </c>
      <c r="S182" s="52">
        <v>337.31314951305586</v>
      </c>
      <c r="T182" s="52">
        <v>232.7126336103926</v>
      </c>
      <c r="U182" s="52">
        <v>511.12353441628318</v>
      </c>
      <c r="V182" s="52">
        <v>538.9505285759767</v>
      </c>
      <c r="W182" s="52">
        <v>308.07145472367603</v>
      </c>
      <c r="X182" s="52">
        <v>859.11776047001285</v>
      </c>
      <c r="Y182" s="52">
        <v>1866.5989144603411</v>
      </c>
      <c r="Z182" s="52">
        <v>418.29680354334414</v>
      </c>
      <c r="AA182" s="52">
        <v>1040.8308366653821</v>
      </c>
      <c r="AB182" s="52">
        <v>334.90387697244682</v>
      </c>
      <c r="AC182" s="52">
        <v>58947.12887471517</v>
      </c>
      <c r="AD182" s="52">
        <v>32432.279904651641</v>
      </c>
      <c r="AE182" s="52">
        <v>38903.410942761104</v>
      </c>
      <c r="AF182" s="52">
        <v>5700.5225072860721</v>
      </c>
      <c r="AG182" s="52">
        <v>8240.4691709518429</v>
      </c>
      <c r="AH182" s="52">
        <v>7279.162393760681</v>
      </c>
      <c r="AI182" s="52">
        <v>27887.592651875813</v>
      </c>
      <c r="AJ182" s="52">
        <v>31570.592499542236</v>
      </c>
      <c r="AK182" s="52">
        <v>111.49580565083694</v>
      </c>
      <c r="AL182" s="52">
        <v>0.658720567682758</v>
      </c>
      <c r="AM182" s="52">
        <v>4.8372990199675163</v>
      </c>
      <c r="AN182" s="52">
        <v>22.255624436338742</v>
      </c>
      <c r="AO182" s="52">
        <v>16.759604848610859</v>
      </c>
      <c r="AP182" s="52">
        <v>1.3365843496665624</v>
      </c>
      <c r="AQ182" s="52">
        <v>1.899574369259186</v>
      </c>
      <c r="AR182" s="52">
        <v>2.0224344855917695</v>
      </c>
      <c r="AS182" s="52">
        <v>2.2192464082862142</v>
      </c>
      <c r="AT182" s="52">
        <v>1.7490165419776285</v>
      </c>
      <c r="AU182" s="52">
        <v>1.2802439276458264</v>
      </c>
      <c r="AV182" s="52">
        <v>2.622926030981219</v>
      </c>
      <c r="AW182" s="52">
        <v>3.6295787727592614</v>
      </c>
      <c r="AX182" s="52">
        <v>70.180223858573783</v>
      </c>
      <c r="AY182" s="52">
        <v>0.70758763972068361</v>
      </c>
      <c r="AZ182" s="52">
        <v>3.5757688421950053</v>
      </c>
      <c r="BA182" s="52">
        <v>5.0698954763434205</v>
      </c>
      <c r="BB182" s="52">
        <v>13.087347342818976</v>
      </c>
      <c r="BC182" s="52">
        <v>2.6739428883767689</v>
      </c>
      <c r="BD182" s="52">
        <v>12.476934090505043</v>
      </c>
      <c r="BE182" s="52">
        <v>6.796137183819277</v>
      </c>
      <c r="BF182" s="52">
        <v>9.8037668370952211</v>
      </c>
      <c r="BG182" s="52">
        <v>11.628078587601582</v>
      </c>
      <c r="BH182" s="52">
        <v>4.3608439263063099</v>
      </c>
      <c r="BI182" s="52">
        <v>19.059957355757554</v>
      </c>
      <c r="BJ182" s="52">
        <v>3.055558157960574</v>
      </c>
      <c r="BK182" s="52">
        <v>4.5031822805525739</v>
      </c>
      <c r="BL182" s="52">
        <v>11.501216915280869</v>
      </c>
      <c r="BM182" s="52">
        <v>2.4664718227345173</v>
      </c>
      <c r="BN182" s="52">
        <v>21.098158659103017</v>
      </c>
      <c r="BP182" s="52">
        <v>1.2832107147201897</v>
      </c>
      <c r="BQ182" s="52">
        <v>1.0520898060252268</v>
      </c>
      <c r="BR182" s="52">
        <v>0.23112090866391857</v>
      </c>
      <c r="BS182" s="52">
        <v>1.3406436942517757</v>
      </c>
      <c r="BT182" s="52">
        <v>1.1677645358567437</v>
      </c>
      <c r="BU182" s="52">
        <v>0.17287915892278155</v>
      </c>
      <c r="BV182" s="52">
        <v>6.9516046192652237</v>
      </c>
      <c r="BW182" s="52">
        <v>2186.0933063864709</v>
      </c>
    </row>
    <row r="183" spans="1:75">
      <c r="A183" s="49">
        <v>34273</v>
      </c>
      <c r="B183" s="50">
        <v>69.386194184692883</v>
      </c>
      <c r="C183" s="51">
        <v>145.57771229792027</v>
      </c>
      <c r="D183" s="50">
        <v>69.335308175654177</v>
      </c>
      <c r="E183" s="52">
        <v>10048.116109355804</v>
      </c>
      <c r="F183" s="52">
        <v>118.2104946821928</v>
      </c>
      <c r="G183" s="52">
        <v>239.59455312067462</v>
      </c>
      <c r="H183" s="52">
        <v>624.98644031343918</v>
      </c>
      <c r="I183" s="52">
        <v>1187.8538223899179</v>
      </c>
      <c r="J183" s="52">
        <v>108.76068281328246</v>
      </c>
      <c r="K183" s="52">
        <v>155.64575438171386</v>
      </c>
      <c r="L183" s="52">
        <v>435.45254042263952</v>
      </c>
      <c r="M183" s="52">
        <v>61.407613844655813</v>
      </c>
      <c r="N183" s="52">
        <v>240.49693261765904</v>
      </c>
      <c r="O183" s="52">
        <v>70.825228718379819</v>
      </c>
      <c r="P183" s="52">
        <v>209.71893925297886</v>
      </c>
      <c r="Q183" s="52">
        <v>184.65248381935299</v>
      </c>
      <c r="R183" s="52">
        <v>67.833025297810948</v>
      </c>
      <c r="S183" s="52">
        <v>338.94689284132852</v>
      </c>
      <c r="T183" s="52">
        <v>232.46684932973116</v>
      </c>
      <c r="U183" s="52">
        <v>514.01803791378779</v>
      </c>
      <c r="V183" s="52">
        <v>542.97286751698107</v>
      </c>
      <c r="W183" s="52">
        <v>309.8846488513293</v>
      </c>
      <c r="X183" s="52">
        <v>856.63297353973314</v>
      </c>
      <c r="Y183" s="52">
        <v>1906.1629332496275</v>
      </c>
      <c r="Z183" s="52">
        <v>420.23526096476184</v>
      </c>
      <c r="AA183" s="52">
        <v>1043.223348626206</v>
      </c>
      <c r="AB183" s="52">
        <v>335.45186809426355</v>
      </c>
      <c r="AC183" s="52">
        <v>59194.905739568894</v>
      </c>
      <c r="AD183" s="52">
        <v>32527.934204101563</v>
      </c>
      <c r="AE183" s="52">
        <v>38998.35501433957</v>
      </c>
      <c r="AF183" s="52">
        <v>5734.66270735956</v>
      </c>
      <c r="AG183" s="52">
        <v>8271.3674063528742</v>
      </c>
      <c r="AH183" s="52">
        <v>7300.3972329170474</v>
      </c>
      <c r="AI183" s="52">
        <v>27939.367073059082</v>
      </c>
      <c r="AJ183" s="52">
        <v>31655.076120930335</v>
      </c>
      <c r="AK183" s="52">
        <v>111.75254331120185</v>
      </c>
      <c r="AL183" s="52">
        <v>0.66144099636303799</v>
      </c>
      <c r="AM183" s="52">
        <v>4.8715267567144283</v>
      </c>
      <c r="AN183" s="52">
        <v>22.309752730412349</v>
      </c>
      <c r="AO183" s="52">
        <v>16.776784977049477</v>
      </c>
      <c r="AP183" s="52">
        <v>1.3407224229344634</v>
      </c>
      <c r="AQ183" s="52">
        <v>1.9003946550605282</v>
      </c>
      <c r="AR183" s="52">
        <v>2.0224290242857998</v>
      </c>
      <c r="AS183" s="52">
        <v>2.2206178197759896</v>
      </c>
      <c r="AT183" s="52">
        <v>1.7501826558321478</v>
      </c>
      <c r="AU183" s="52">
        <v>1.2831520100279037</v>
      </c>
      <c r="AV183" s="52">
        <v>2.6287098742562653</v>
      </c>
      <c r="AW183" s="52">
        <v>3.6305765574251541</v>
      </c>
      <c r="AX183" s="52">
        <v>70.381883168953564</v>
      </c>
      <c r="AY183" s="52">
        <v>0.70483590988160649</v>
      </c>
      <c r="AZ183" s="52">
        <v>3.5828068842548095</v>
      </c>
      <c r="BA183" s="52">
        <v>5.0790892602263709</v>
      </c>
      <c r="BB183" s="52">
        <v>13.11123227676557</v>
      </c>
      <c r="BC183" s="52">
        <v>2.6782289843728404</v>
      </c>
      <c r="BD183" s="52">
        <v>12.508790081877622</v>
      </c>
      <c r="BE183" s="52">
        <v>6.8204523886745463</v>
      </c>
      <c r="BF183" s="52">
        <v>9.8429189160946873</v>
      </c>
      <c r="BG183" s="52">
        <v>11.692596114931568</v>
      </c>
      <c r="BH183" s="52">
        <v>4.3609417810737563</v>
      </c>
      <c r="BI183" s="52">
        <v>19.060907411479182</v>
      </c>
      <c r="BJ183" s="52">
        <v>3.0417075124118598</v>
      </c>
      <c r="BK183" s="52">
        <v>4.5106730544864533</v>
      </c>
      <c r="BL183" s="52">
        <v>11.508526851423085</v>
      </c>
      <c r="BM183" s="52">
        <v>2.4555842891080712</v>
      </c>
      <c r="BN183" s="52">
        <v>21.191277487804332</v>
      </c>
      <c r="BP183" s="52">
        <v>1.3482334032174079</v>
      </c>
      <c r="BQ183" s="52">
        <v>1.1028850781280668</v>
      </c>
      <c r="BR183" s="52">
        <v>0.2453483250668092</v>
      </c>
      <c r="BS183" s="52">
        <v>1.4105946032871162</v>
      </c>
      <c r="BT183" s="52">
        <v>1.2307139051056677</v>
      </c>
      <c r="BU183" s="52">
        <v>0.17988069821900177</v>
      </c>
      <c r="BV183" s="52">
        <v>6.9539060938442425</v>
      </c>
      <c r="BW183" s="52">
        <v>2201.1556142491677</v>
      </c>
    </row>
    <row r="184" spans="1:75">
      <c r="A184" s="49">
        <v>34303</v>
      </c>
      <c r="B184" s="50">
        <v>69.50692353070869</v>
      </c>
      <c r="C184" s="51">
        <v>146.00843161468705</v>
      </c>
      <c r="D184" s="50">
        <v>69.470000112180912</v>
      </c>
      <c r="E184" s="52">
        <v>10097.216598637899</v>
      </c>
      <c r="F184" s="52">
        <v>122.37334890216589</v>
      </c>
      <c r="G184" s="52">
        <v>242.07161040554445</v>
      </c>
      <c r="H184" s="52">
        <v>625.03716051758579</v>
      </c>
      <c r="I184" s="52">
        <v>1193.9155830755831</v>
      </c>
      <c r="J184" s="52">
        <v>109.02544520880522</v>
      </c>
      <c r="K184" s="52">
        <v>156.50751134377595</v>
      </c>
      <c r="L184" s="52">
        <v>436.20204982701688</v>
      </c>
      <c r="M184" s="52">
        <v>61.85545923818912</v>
      </c>
      <c r="N184" s="52">
        <v>240.95318515220814</v>
      </c>
      <c r="O184" s="52">
        <v>70.572217416450925</v>
      </c>
      <c r="P184" s="52">
        <v>211.11538864440905</v>
      </c>
      <c r="Q184" s="52">
        <v>185.0413263856278</v>
      </c>
      <c r="R184" s="52">
        <v>68.201129855712253</v>
      </c>
      <c r="S184" s="52">
        <v>341.59515262407564</v>
      </c>
      <c r="T184" s="52">
        <v>233.65649832114576</v>
      </c>
      <c r="U184" s="52">
        <v>517.10030008889737</v>
      </c>
      <c r="V184" s="52">
        <v>546.46095475306117</v>
      </c>
      <c r="W184" s="52">
        <v>312.34106347900814</v>
      </c>
      <c r="X184" s="52">
        <v>856.10500952551763</v>
      </c>
      <c r="Y184" s="52">
        <v>1926.7723126014073</v>
      </c>
      <c r="Z184" s="52">
        <v>421.89082960374651</v>
      </c>
      <c r="AA184" s="52">
        <v>1045.988506104052</v>
      </c>
      <c r="AB184" s="52">
        <v>336.20001552117367</v>
      </c>
      <c r="AC184" s="52">
        <v>59393.685255940756</v>
      </c>
      <c r="AD184" s="52">
        <v>32614.905073420206</v>
      </c>
      <c r="AE184" s="52">
        <v>39094.592060637471</v>
      </c>
      <c r="AF184" s="52">
        <v>5762.4186484972633</v>
      </c>
      <c r="AG184" s="52">
        <v>8295.429132938385</v>
      </c>
      <c r="AH184" s="52">
        <v>7320.0962781111402</v>
      </c>
      <c r="AI184" s="52">
        <v>27987.277761967976</v>
      </c>
      <c r="AJ184" s="52">
        <v>31715.902524566649</v>
      </c>
      <c r="AK184" s="52">
        <v>112.01312841173882</v>
      </c>
      <c r="AL184" s="52">
        <v>0.66462187537787643</v>
      </c>
      <c r="AM184" s="52">
        <v>4.8973955859119691</v>
      </c>
      <c r="AN184" s="52">
        <v>22.359086160113414</v>
      </c>
      <c r="AO184" s="52">
        <v>16.797068698622752</v>
      </c>
      <c r="AP184" s="52">
        <v>1.3447996641977757</v>
      </c>
      <c r="AQ184" s="52">
        <v>1.9021615213317185</v>
      </c>
      <c r="AR184" s="52">
        <v>2.0226496869463517</v>
      </c>
      <c r="AS184" s="52">
        <v>2.2226540871814739</v>
      </c>
      <c r="AT184" s="52">
        <v>1.7498634192891549</v>
      </c>
      <c r="AU184" s="52">
        <v>1.2863794993183042</v>
      </c>
      <c r="AV184" s="52">
        <v>2.6352876726211787</v>
      </c>
      <c r="AW184" s="52">
        <v>3.6332731755530472</v>
      </c>
      <c r="AX184" s="52">
        <v>70.586500927262634</v>
      </c>
      <c r="AY184" s="52">
        <v>0.70248936828672115</v>
      </c>
      <c r="AZ184" s="52">
        <v>3.5935695256746838</v>
      </c>
      <c r="BA184" s="52">
        <v>5.0895063663658222</v>
      </c>
      <c r="BB184" s="52">
        <v>13.138077994164389</v>
      </c>
      <c r="BC184" s="52">
        <v>2.6838282949873244</v>
      </c>
      <c r="BD184" s="52">
        <v>12.540248349002407</v>
      </c>
      <c r="BE184" s="52">
        <v>6.8452663661989694</v>
      </c>
      <c r="BF184" s="52">
        <v>9.8819340600011252</v>
      </c>
      <c r="BG184" s="52">
        <v>11.750860108931859</v>
      </c>
      <c r="BH184" s="52">
        <v>4.3606466223408153</v>
      </c>
      <c r="BI184" s="52">
        <v>19.067541324160992</v>
      </c>
      <c r="BJ184" s="52">
        <v>3.0336416792745391</v>
      </c>
      <c r="BK184" s="52">
        <v>4.5160683684245067</v>
      </c>
      <c r="BL184" s="52">
        <v>11.517831271747127</v>
      </c>
      <c r="BM184" s="52">
        <v>2.4448072637200311</v>
      </c>
      <c r="BN184" s="52">
        <v>21.279954770269494</v>
      </c>
      <c r="BP184" s="52">
        <v>1.3832764457911253</v>
      </c>
      <c r="BQ184" s="52">
        <v>1.1306440187928577</v>
      </c>
      <c r="BR184" s="52">
        <v>0.25263242692841836</v>
      </c>
      <c r="BS184" s="52">
        <v>1.4520754635023574</v>
      </c>
      <c r="BT184" s="52">
        <v>1.2678822640640039</v>
      </c>
      <c r="BU184" s="52">
        <v>0.18419319955476871</v>
      </c>
      <c r="BV184" s="52">
        <v>7.0289718516791861</v>
      </c>
      <c r="BW184" s="52">
        <v>2216.3675834109386</v>
      </c>
    </row>
    <row r="185" spans="1:75">
      <c r="A185" s="49">
        <v>34334</v>
      </c>
      <c r="B185" s="50">
        <v>69.621944333974938</v>
      </c>
      <c r="C185" s="51">
        <v>146.31520334583135</v>
      </c>
      <c r="D185" s="50">
        <v>69.560175588174218</v>
      </c>
      <c r="E185" s="52">
        <v>10128.013246228618</v>
      </c>
      <c r="F185" s="52">
        <v>125.79508743639434</v>
      </c>
      <c r="G185" s="52">
        <v>246.72771084020215</v>
      </c>
      <c r="H185" s="52">
        <v>626.09604646169373</v>
      </c>
      <c r="I185" s="52">
        <v>1196.0133279504314</v>
      </c>
      <c r="J185" s="52">
        <v>109.21530479624222</v>
      </c>
      <c r="K185" s="52">
        <v>157.16525437244243</v>
      </c>
      <c r="L185" s="52">
        <v>436.78757421077501</v>
      </c>
      <c r="M185" s="52">
        <v>62.251669370321437</v>
      </c>
      <c r="N185" s="52">
        <v>241.320158158444</v>
      </c>
      <c r="O185" s="52">
        <v>70.30751601781418</v>
      </c>
      <c r="P185" s="52">
        <v>212.29531762998312</v>
      </c>
      <c r="Q185" s="52">
        <v>185.2501571797315</v>
      </c>
      <c r="R185" s="52">
        <v>68.456569462053238</v>
      </c>
      <c r="S185" s="52">
        <v>345.58818280456529</v>
      </c>
      <c r="T185" s="52">
        <v>236.4965245238235</v>
      </c>
      <c r="U185" s="52">
        <v>520.11839720847149</v>
      </c>
      <c r="V185" s="52">
        <v>549.10920431993657</v>
      </c>
      <c r="W185" s="52">
        <v>314.493945415312</v>
      </c>
      <c r="X185" s="52">
        <v>858.82288974715823</v>
      </c>
      <c r="Y185" s="52">
        <v>1912.6194539608493</v>
      </c>
      <c r="Z185" s="52">
        <v>422.89875165156781</v>
      </c>
      <c r="AA185" s="52">
        <v>1048.537333953044</v>
      </c>
      <c r="AB185" s="52">
        <v>337.54410643557145</v>
      </c>
      <c r="AC185" s="52">
        <v>59469.554592501736</v>
      </c>
      <c r="AD185" s="52">
        <v>32675.025867246812</v>
      </c>
      <c r="AE185" s="52">
        <v>39188.352435333116</v>
      </c>
      <c r="AF185" s="52">
        <v>5776.0847943213676</v>
      </c>
      <c r="AG185" s="52">
        <v>8304.4413106979864</v>
      </c>
      <c r="AH185" s="52">
        <v>7333.6156594061085</v>
      </c>
      <c r="AI185" s="52">
        <v>28013.589931241928</v>
      </c>
      <c r="AJ185" s="52">
        <v>31721.797916535408</v>
      </c>
      <c r="AK185" s="52">
        <v>112.28025715041065</v>
      </c>
      <c r="AL185" s="52">
        <v>0.66694643607573401</v>
      </c>
      <c r="AM185" s="52">
        <v>4.9112086972642333</v>
      </c>
      <c r="AN185" s="52">
        <v>22.397282168148987</v>
      </c>
      <c r="AO185" s="52">
        <v>16.819127034996786</v>
      </c>
      <c r="AP185" s="52">
        <v>1.3486800525730531</v>
      </c>
      <c r="AQ185" s="52">
        <v>1.9050318296722051</v>
      </c>
      <c r="AR185" s="52">
        <v>2.0236132141532255</v>
      </c>
      <c r="AS185" s="52">
        <v>2.2243319883279873</v>
      </c>
      <c r="AT185" s="52">
        <v>1.7479588677900268</v>
      </c>
      <c r="AU185" s="52">
        <v>1.2894699798791061</v>
      </c>
      <c r="AV185" s="52">
        <v>2.6426934533146476</v>
      </c>
      <c r="AW185" s="52">
        <v>3.6373476311800879</v>
      </c>
      <c r="AX185" s="52">
        <v>70.792599804549212</v>
      </c>
      <c r="AY185" s="52">
        <v>0.70096577672407989</v>
      </c>
      <c r="AZ185" s="52">
        <v>3.6098634672253542</v>
      </c>
      <c r="BA185" s="52">
        <v>5.1012895250159707</v>
      </c>
      <c r="BB185" s="52">
        <v>13.171913750319471</v>
      </c>
      <c r="BC185" s="52">
        <v>2.6909264290720345</v>
      </c>
      <c r="BD185" s="52">
        <v>12.574926569749932</v>
      </c>
      <c r="BE185" s="52">
        <v>6.8702790849211235</v>
      </c>
      <c r="BF185" s="52">
        <v>9.9161986602290018</v>
      </c>
      <c r="BG185" s="52">
        <v>11.795689801054616</v>
      </c>
      <c r="BH185" s="52">
        <v>4.3604109499663597</v>
      </c>
      <c r="BI185" s="52">
        <v>19.090375177682407</v>
      </c>
      <c r="BJ185" s="52">
        <v>3.0365317230142894</v>
      </c>
      <c r="BK185" s="52">
        <v>4.5182930406243091</v>
      </c>
      <c r="BL185" s="52">
        <v>11.535550412436526</v>
      </c>
      <c r="BM185" s="52">
        <v>2.4340553860102156</v>
      </c>
      <c r="BN185" s="52">
        <v>21.356895315130391</v>
      </c>
      <c r="BP185" s="52">
        <v>1.3739721869388897</v>
      </c>
      <c r="BQ185" s="52">
        <v>1.1238465164938281</v>
      </c>
      <c r="BR185" s="52">
        <v>0.25012567041501882</v>
      </c>
      <c r="BS185" s="52">
        <v>1.4389237646133668</v>
      </c>
      <c r="BT185" s="52">
        <v>1.2549484199093235</v>
      </c>
      <c r="BU185" s="52">
        <v>0.18397534519974743</v>
      </c>
      <c r="BV185" s="52">
        <v>7.1627965478166455</v>
      </c>
      <c r="BW185" s="52">
        <v>2230.8447888954993</v>
      </c>
    </row>
    <row r="186" spans="1:75">
      <c r="A186" s="49">
        <v>34365</v>
      </c>
      <c r="B186" s="50">
        <v>69.733962003419535</v>
      </c>
      <c r="C186" s="51">
        <v>146.52718425686322</v>
      </c>
      <c r="D186" s="50">
        <v>69.625593393199864</v>
      </c>
      <c r="E186" s="52">
        <v>10151.390959831977</v>
      </c>
      <c r="F186" s="52">
        <v>128.88028812492567</v>
      </c>
      <c r="G186" s="52">
        <v>252.03365537716496</v>
      </c>
      <c r="H186" s="52">
        <v>629.04061459725904</v>
      </c>
      <c r="I186" s="52">
        <v>1196.0328602040968</v>
      </c>
      <c r="J186" s="52">
        <v>109.31966206508373</v>
      </c>
      <c r="K186" s="52">
        <v>157.67796463393157</v>
      </c>
      <c r="L186" s="52">
        <v>437.34302321635187</v>
      </c>
      <c r="M186" s="52">
        <v>62.609238457077396</v>
      </c>
      <c r="N186" s="52">
        <v>241.49719214269652</v>
      </c>
      <c r="O186" s="52">
        <v>70.014683186743156</v>
      </c>
      <c r="P186" s="52">
        <v>213.32645058424603</v>
      </c>
      <c r="Q186" s="52">
        <v>185.33869089366448</v>
      </c>
      <c r="R186" s="52">
        <v>68.676382855061561</v>
      </c>
      <c r="S186" s="52">
        <v>350.19173651308785</v>
      </c>
      <c r="T186" s="52">
        <v>239.57148491711385</v>
      </c>
      <c r="U186" s="52">
        <v>523.35162402977869</v>
      </c>
      <c r="V186" s="52">
        <v>551.77844742012599</v>
      </c>
      <c r="W186" s="52">
        <v>316.20459757958571</v>
      </c>
      <c r="X186" s="52">
        <v>863.7686043112509</v>
      </c>
      <c r="Y186" s="52">
        <v>1880.4095451370363</v>
      </c>
      <c r="Z186" s="52">
        <v>423.9145374158698</v>
      </c>
      <c r="AA186" s="52">
        <v>1051.4429304938644</v>
      </c>
      <c r="AB186" s="52">
        <v>339.48998668807889</v>
      </c>
      <c r="AC186" s="52">
        <v>59508.195841635425</v>
      </c>
      <c r="AD186" s="52">
        <v>32725.947936673318</v>
      </c>
      <c r="AE186" s="52">
        <v>39280.319321020957</v>
      </c>
      <c r="AF186" s="52">
        <v>5784.9245379048007</v>
      </c>
      <c r="AG186" s="52">
        <v>8309.3360681226168</v>
      </c>
      <c r="AH186" s="52">
        <v>7345.8093164505499</v>
      </c>
      <c r="AI186" s="52">
        <v>28035.316823036439</v>
      </c>
      <c r="AJ186" s="52">
        <v>31712.621902958039</v>
      </c>
      <c r="AK186" s="52">
        <v>112.56792710997885</v>
      </c>
      <c r="AL186" s="52">
        <v>0.66782043868255225</v>
      </c>
      <c r="AM186" s="52">
        <v>4.9228594893169015</v>
      </c>
      <c r="AN186" s="52">
        <v>22.434435684714586</v>
      </c>
      <c r="AO186" s="52">
        <v>16.843755757706539</v>
      </c>
      <c r="AP186" s="52">
        <v>1.3530075875065548</v>
      </c>
      <c r="AQ186" s="52">
        <v>1.9087392386785038</v>
      </c>
      <c r="AR186" s="52">
        <v>2.0253887381115194</v>
      </c>
      <c r="AS186" s="52">
        <v>2.2257970019611788</v>
      </c>
      <c r="AT186" s="52">
        <v>1.7452336728136859</v>
      </c>
      <c r="AU186" s="52">
        <v>1.2924059910817125</v>
      </c>
      <c r="AV186" s="52">
        <v>2.6509202676876797</v>
      </c>
      <c r="AW186" s="52">
        <v>3.642263202597761</v>
      </c>
      <c r="AX186" s="52">
        <v>71.00749318094384</v>
      </c>
      <c r="AY186" s="52">
        <v>0.69987803964590234</v>
      </c>
      <c r="AZ186" s="52">
        <v>3.6284784137819623</v>
      </c>
      <c r="BA186" s="52">
        <v>5.1145925234680272</v>
      </c>
      <c r="BB186" s="52">
        <v>13.213138689166836</v>
      </c>
      <c r="BC186" s="52">
        <v>2.6990576832660382</v>
      </c>
      <c r="BD186" s="52">
        <v>12.613802683457072</v>
      </c>
      <c r="BE186" s="52">
        <v>6.893748781884149</v>
      </c>
      <c r="BF186" s="52">
        <v>9.9473236245253389</v>
      </c>
      <c r="BG186" s="52">
        <v>11.835553510775489</v>
      </c>
      <c r="BH186" s="52">
        <v>4.3617570014189813</v>
      </c>
      <c r="BI186" s="52">
        <v>19.125998243809708</v>
      </c>
      <c r="BJ186" s="52">
        <v>3.045097815593885</v>
      </c>
      <c r="BK186" s="52">
        <v>4.519427696122758</v>
      </c>
      <c r="BL186" s="52">
        <v>11.561472729133863</v>
      </c>
      <c r="BM186" s="52">
        <v>2.4230155084913996</v>
      </c>
      <c r="BN186" s="52">
        <v>21.428359976278678</v>
      </c>
      <c r="BP186" s="52">
        <v>1.3421848066030972</v>
      </c>
      <c r="BQ186" s="52">
        <v>1.0978626923695687</v>
      </c>
      <c r="BR186" s="52">
        <v>0.24432211426357109</v>
      </c>
      <c r="BS186" s="52">
        <v>1.3982672686538389</v>
      </c>
      <c r="BT186" s="52">
        <v>1.213465697582691</v>
      </c>
      <c r="BU186" s="52">
        <v>0.18480157132651057</v>
      </c>
      <c r="BV186" s="52">
        <v>7.3112227738864961</v>
      </c>
      <c r="BW186" s="52">
        <v>2245.1271908706235</v>
      </c>
    </row>
    <row r="187" spans="1:75">
      <c r="A187" s="49">
        <v>34393</v>
      </c>
      <c r="B187" s="50">
        <v>69.837340655520421</v>
      </c>
      <c r="C187" s="51">
        <v>146.69341402554087</v>
      </c>
      <c r="D187" s="50">
        <v>69.693780008287703</v>
      </c>
      <c r="E187" s="52">
        <v>10182.585245132446</v>
      </c>
      <c r="F187" s="52">
        <v>132.08279522388642</v>
      </c>
      <c r="G187" s="52">
        <v>255.43832678507482</v>
      </c>
      <c r="H187" s="52">
        <v>634.27694083883296</v>
      </c>
      <c r="I187" s="52">
        <v>1197.1852533295751</v>
      </c>
      <c r="J187" s="52">
        <v>109.35308906502489</v>
      </c>
      <c r="K187" s="52">
        <v>158.15046524169364</v>
      </c>
      <c r="L187" s="52">
        <v>438.00558410704667</v>
      </c>
      <c r="M187" s="52">
        <v>62.934023371350904</v>
      </c>
      <c r="N187" s="52">
        <v>241.41527923948266</v>
      </c>
      <c r="O187" s="52">
        <v>69.705087608607883</v>
      </c>
      <c r="P187" s="52">
        <v>214.28400595946383</v>
      </c>
      <c r="Q187" s="52">
        <v>185.4344010902735</v>
      </c>
      <c r="R187" s="52">
        <v>68.960104530411101</v>
      </c>
      <c r="S187" s="52">
        <v>353.99515097774565</v>
      </c>
      <c r="T187" s="52">
        <v>240.82364804191249</v>
      </c>
      <c r="U187" s="52">
        <v>526.93586671152821</v>
      </c>
      <c r="V187" s="52">
        <v>555.3861674759537</v>
      </c>
      <c r="W187" s="52">
        <v>317.47611816417026</v>
      </c>
      <c r="X187" s="52">
        <v>868.77635006337164</v>
      </c>
      <c r="Y187" s="52">
        <v>1858.9674484346594</v>
      </c>
      <c r="Z187" s="52">
        <v>425.76228295266628</v>
      </c>
      <c r="AA187" s="52">
        <v>1055.3230115616959</v>
      </c>
      <c r="AB187" s="52">
        <v>341.72951842814552</v>
      </c>
      <c r="AC187" s="52">
        <v>59635.364173616683</v>
      </c>
      <c r="AD187" s="52">
        <v>32790.997235417366</v>
      </c>
      <c r="AE187" s="52">
        <v>39364.92226707084</v>
      </c>
      <c r="AF187" s="52">
        <v>5802.0991293702809</v>
      </c>
      <c r="AG187" s="52">
        <v>8325.7494923727845</v>
      </c>
      <c r="AH187" s="52">
        <v>7363.0644336427958</v>
      </c>
      <c r="AI187" s="52">
        <v>28077.038995742798</v>
      </c>
      <c r="AJ187" s="52">
        <v>31748.045598847526</v>
      </c>
      <c r="AK187" s="52">
        <v>112.86733052280864</v>
      </c>
      <c r="AL187" s="52">
        <v>0.66692824477130286</v>
      </c>
      <c r="AM187" s="52">
        <v>4.9446711091856868</v>
      </c>
      <c r="AN187" s="52">
        <v>22.4817494805237</v>
      </c>
      <c r="AO187" s="52">
        <v>16.870150126936746</v>
      </c>
      <c r="AP187" s="52">
        <v>1.3582234286677621</v>
      </c>
      <c r="AQ187" s="52">
        <v>1.9125587947140705</v>
      </c>
      <c r="AR187" s="52">
        <v>2.0277111088882762</v>
      </c>
      <c r="AS187" s="52">
        <v>2.2274307711933004</v>
      </c>
      <c r="AT187" s="52">
        <v>1.7429206583556418</v>
      </c>
      <c r="AU187" s="52">
        <v>1.2950707812608313</v>
      </c>
      <c r="AV187" s="52">
        <v>2.6592216424588195</v>
      </c>
      <c r="AW187" s="52">
        <v>3.6470128825717234</v>
      </c>
      <c r="AX187" s="52">
        <v>71.222195217103163</v>
      </c>
      <c r="AY187" s="52">
        <v>0.69869405002100393</v>
      </c>
      <c r="AZ187" s="52">
        <v>3.6432807059900369</v>
      </c>
      <c r="BA187" s="52">
        <v>5.1283731844414433</v>
      </c>
      <c r="BB187" s="52">
        <v>13.257183425943367</v>
      </c>
      <c r="BC187" s="52">
        <v>2.7068659984737939</v>
      </c>
      <c r="BD187" s="52">
        <v>12.653502857063099</v>
      </c>
      <c r="BE187" s="52">
        <v>6.9117655712845067</v>
      </c>
      <c r="BF187" s="52">
        <v>9.9762580783572048</v>
      </c>
      <c r="BG187" s="52">
        <v>11.879917208471202</v>
      </c>
      <c r="BH187" s="52">
        <v>4.3662077151820995</v>
      </c>
      <c r="BI187" s="52">
        <v>19.163385824757693</v>
      </c>
      <c r="BJ187" s="52">
        <v>3.0503089630178044</v>
      </c>
      <c r="BK187" s="52">
        <v>4.5223025479198053</v>
      </c>
      <c r="BL187" s="52">
        <v>11.590774315334524</v>
      </c>
      <c r="BM187" s="52">
        <v>2.4122679546014427</v>
      </c>
      <c r="BN187" s="52">
        <v>21.498548778372683</v>
      </c>
      <c r="BP187" s="52">
        <v>1.3227676778166955</v>
      </c>
      <c r="BQ187" s="52">
        <v>1.0781061445928313</v>
      </c>
      <c r="BR187" s="52">
        <v>0.24466153322386422</v>
      </c>
      <c r="BS187" s="52">
        <v>1.3759960429077702</v>
      </c>
      <c r="BT187" s="52">
        <v>1.1820990652777255</v>
      </c>
      <c r="BU187" s="52">
        <v>0.19389697736395256</v>
      </c>
      <c r="BV187" s="52">
        <v>7.4116231647785753</v>
      </c>
      <c r="BW187" s="52">
        <v>2258.96407430619</v>
      </c>
    </row>
    <row r="188" spans="1:75">
      <c r="A188" s="49">
        <v>34424</v>
      </c>
      <c r="B188" s="50">
        <v>69.939730307808333</v>
      </c>
      <c r="C188" s="51">
        <v>146.87876436787266</v>
      </c>
      <c r="D188" s="50">
        <v>69.791637568344029</v>
      </c>
      <c r="E188" s="52">
        <v>10232.269464308216</v>
      </c>
      <c r="F188" s="52">
        <v>135.89540633919739</v>
      </c>
      <c r="G188" s="52">
        <v>255.85012146926695</v>
      </c>
      <c r="H188" s="52">
        <v>642.02679808293624</v>
      </c>
      <c r="I188" s="52">
        <v>1201.5417426382342</v>
      </c>
      <c r="J188" s="52">
        <v>109.35979222497272</v>
      </c>
      <c r="K188" s="52">
        <v>158.70909250930944</v>
      </c>
      <c r="L188" s="52">
        <v>438.90213749491642</v>
      </c>
      <c r="M188" s="52">
        <v>63.269465889684078</v>
      </c>
      <c r="N188" s="52">
        <v>241.13262984709394</v>
      </c>
      <c r="O188" s="52">
        <v>69.373573154105898</v>
      </c>
      <c r="P188" s="52">
        <v>215.32654654278446</v>
      </c>
      <c r="Q188" s="52">
        <v>185.63581407804702</v>
      </c>
      <c r="R188" s="52">
        <v>69.383845288907324</v>
      </c>
      <c r="S188" s="52">
        <v>356.53858305465792</v>
      </c>
      <c r="T188" s="52">
        <v>239.31618027148707</v>
      </c>
      <c r="U188" s="52">
        <v>531.10382120623706</v>
      </c>
      <c r="V188" s="52">
        <v>560.58801846734934</v>
      </c>
      <c r="W188" s="52">
        <v>318.51074909653153</v>
      </c>
      <c r="X188" s="52">
        <v>872.62711635448284</v>
      </c>
      <c r="Y188" s="52">
        <v>1863.928831092773</v>
      </c>
      <c r="Z188" s="52">
        <v>428.89404791497412</v>
      </c>
      <c r="AA188" s="52">
        <v>1060.6850395394911</v>
      </c>
      <c r="AB188" s="52">
        <v>344.18870726696429</v>
      </c>
      <c r="AC188" s="52">
        <v>59928.396807270663</v>
      </c>
      <c r="AD188" s="52">
        <v>32889.809900253051</v>
      </c>
      <c r="AE188" s="52">
        <v>39447.748783880663</v>
      </c>
      <c r="AF188" s="52">
        <v>5836.2165714386974</v>
      </c>
      <c r="AG188" s="52">
        <v>8362.8524977161032</v>
      </c>
      <c r="AH188" s="52">
        <v>7389.8263566417081</v>
      </c>
      <c r="AI188" s="52">
        <v>28153.486663818359</v>
      </c>
      <c r="AJ188" s="52">
        <v>31860.419392247353</v>
      </c>
      <c r="AK188" s="52">
        <v>113.1977098367868</v>
      </c>
      <c r="AL188" s="52">
        <v>0.66430888859735382</v>
      </c>
      <c r="AM188" s="52">
        <v>4.9848569287888465</v>
      </c>
      <c r="AN188" s="52">
        <v>22.549145429244927</v>
      </c>
      <c r="AO188" s="52">
        <v>16.899979611498214</v>
      </c>
      <c r="AP188" s="52">
        <v>1.3648228640193176</v>
      </c>
      <c r="AQ188" s="52">
        <v>1.9163044306119923</v>
      </c>
      <c r="AR188" s="52">
        <v>2.030485099021671</v>
      </c>
      <c r="AS188" s="52">
        <v>2.2296526240577719</v>
      </c>
      <c r="AT188" s="52">
        <v>1.7417096683372808</v>
      </c>
      <c r="AU188" s="52">
        <v>1.2977236258440061</v>
      </c>
      <c r="AV188" s="52">
        <v>2.6678472810591822</v>
      </c>
      <c r="AW188" s="52">
        <v>3.6514340049228768</v>
      </c>
      <c r="AX188" s="52">
        <v>71.450846622788134</v>
      </c>
      <c r="AY188" s="52">
        <v>0.69694668936614523</v>
      </c>
      <c r="AZ188" s="52">
        <v>3.6523325614548559</v>
      </c>
      <c r="BA188" s="52">
        <v>5.1431994389708811</v>
      </c>
      <c r="BB188" s="52">
        <v>13.304566603499435</v>
      </c>
      <c r="BC188" s="52">
        <v>2.7140956083777352</v>
      </c>
      <c r="BD188" s="52">
        <v>12.695614090880319</v>
      </c>
      <c r="BE188" s="52">
        <v>6.9236887666817397</v>
      </c>
      <c r="BF188" s="52">
        <v>10.006378756325331</v>
      </c>
      <c r="BG188" s="52">
        <v>11.939037397383682</v>
      </c>
      <c r="BH188" s="52">
        <v>4.3748940945482779</v>
      </c>
      <c r="BI188" s="52">
        <v>19.19771778504289</v>
      </c>
      <c r="BJ188" s="52">
        <v>3.0468811855741564</v>
      </c>
      <c r="BK188" s="52">
        <v>4.5291377445326129</v>
      </c>
      <c r="BL188" s="52">
        <v>11.621698856999677</v>
      </c>
      <c r="BM188" s="52">
        <v>2.4012640138060952</v>
      </c>
      <c r="BN188" s="52">
        <v>21.576821772051193</v>
      </c>
      <c r="BP188" s="52">
        <v>1.3349927745519146</v>
      </c>
      <c r="BQ188" s="52">
        <v>1.0783640158272558</v>
      </c>
      <c r="BR188" s="52">
        <v>0.25662875896500004</v>
      </c>
      <c r="BS188" s="52">
        <v>1.397284692573932</v>
      </c>
      <c r="BT188" s="52">
        <v>1.1823803081267303</v>
      </c>
      <c r="BU188" s="52">
        <v>0.21490438435707362</v>
      </c>
      <c r="BV188" s="52">
        <v>7.43427742561025</v>
      </c>
      <c r="BW188" s="52">
        <v>2273.4278387936852</v>
      </c>
    </row>
    <row r="189" spans="1:75">
      <c r="A189" s="49">
        <v>34454</v>
      </c>
      <c r="B189" s="50">
        <v>70.049596118368214</v>
      </c>
      <c r="C189" s="51">
        <v>147.13365481148165</v>
      </c>
      <c r="D189" s="50">
        <v>69.92516634998222</v>
      </c>
      <c r="E189" s="52">
        <v>10290.28976427714</v>
      </c>
      <c r="F189" s="52">
        <v>139.87699835921327</v>
      </c>
      <c r="G189" s="52">
        <v>254.53239240944384</v>
      </c>
      <c r="H189" s="52">
        <v>650.74655910283332</v>
      </c>
      <c r="I189" s="52">
        <v>1208.0597703511517</v>
      </c>
      <c r="J189" s="52">
        <v>109.44813671270386</v>
      </c>
      <c r="K189" s="52">
        <v>159.38288817568682</v>
      </c>
      <c r="L189" s="52">
        <v>439.94096944009266</v>
      </c>
      <c r="M189" s="52">
        <v>63.650950640645654</v>
      </c>
      <c r="N189" s="52">
        <v>241.05441191804906</v>
      </c>
      <c r="O189" s="52">
        <v>69.073422071104872</v>
      </c>
      <c r="P189" s="52">
        <v>216.51891093239755</v>
      </c>
      <c r="Q189" s="52">
        <v>185.94002838749438</v>
      </c>
      <c r="R189" s="52">
        <v>69.882375142971668</v>
      </c>
      <c r="S189" s="52">
        <v>358.48916599527001</v>
      </c>
      <c r="T189" s="52">
        <v>236.29502102335294</v>
      </c>
      <c r="U189" s="52">
        <v>535.20483922089136</v>
      </c>
      <c r="V189" s="52">
        <v>566.32835258493822</v>
      </c>
      <c r="W189" s="52">
        <v>319.54535430440058</v>
      </c>
      <c r="X189" s="52">
        <v>874.87504476811739</v>
      </c>
      <c r="Y189" s="52">
        <v>1885.4610082666079</v>
      </c>
      <c r="Z189" s="52">
        <v>432.29550440758464</v>
      </c>
      <c r="AA189" s="52">
        <v>1066.6564060648282</v>
      </c>
      <c r="AB189" s="52">
        <v>346.74358141496776</v>
      </c>
      <c r="AC189" s="52">
        <v>60313.368128967282</v>
      </c>
      <c r="AD189" s="52">
        <v>33014.933573834103</v>
      </c>
      <c r="AE189" s="52">
        <v>39535.655677763621</v>
      </c>
      <c r="AF189" s="52">
        <v>5880.0087825775145</v>
      </c>
      <c r="AG189" s="52">
        <v>8409.5187155405674</v>
      </c>
      <c r="AH189" s="52">
        <v>7420.692800649007</v>
      </c>
      <c r="AI189" s="52">
        <v>28243.120710754396</v>
      </c>
      <c r="AJ189" s="52">
        <v>32006.363554890951</v>
      </c>
      <c r="AK189" s="52">
        <v>113.55945340705415</v>
      </c>
      <c r="AL189" s="52">
        <v>0.6608797996149709</v>
      </c>
      <c r="AM189" s="52">
        <v>5.0358578705539303</v>
      </c>
      <c r="AN189" s="52">
        <v>22.63018378180762</v>
      </c>
      <c r="AO189" s="52">
        <v>16.933446111995728</v>
      </c>
      <c r="AP189" s="52">
        <v>1.3718987355659844</v>
      </c>
      <c r="AQ189" s="52">
        <v>1.9199939531905994</v>
      </c>
      <c r="AR189" s="52">
        <v>2.0334122572331448</v>
      </c>
      <c r="AS189" s="52">
        <v>2.2325181152006177</v>
      </c>
      <c r="AT189" s="52">
        <v>1.7417743600998936</v>
      </c>
      <c r="AU189" s="52">
        <v>1.3007400106274474</v>
      </c>
      <c r="AV189" s="52">
        <v>2.6770479434628331</v>
      </c>
      <c r="AW189" s="52">
        <v>3.6560607845419537</v>
      </c>
      <c r="AX189" s="52">
        <v>71.700652566443509</v>
      </c>
      <c r="AY189" s="52">
        <v>0.69468004339335798</v>
      </c>
      <c r="AZ189" s="52">
        <v>3.6593400777628022</v>
      </c>
      <c r="BA189" s="52">
        <v>5.1596444843875364</v>
      </c>
      <c r="BB189" s="52">
        <v>13.355789841952113</v>
      </c>
      <c r="BC189" s="52">
        <v>2.7207687530036009</v>
      </c>
      <c r="BD189" s="52">
        <v>12.742565424026301</v>
      </c>
      <c r="BE189" s="52">
        <v>6.9303350813997291</v>
      </c>
      <c r="BF189" s="52">
        <v>10.037699832270542</v>
      </c>
      <c r="BG189" s="52">
        <v>12.012532972109815</v>
      </c>
      <c r="BH189" s="52">
        <v>4.3872637172850473</v>
      </c>
      <c r="BI189" s="52">
        <v>19.228617058880626</v>
      </c>
      <c r="BJ189" s="52">
        <v>3.0368390057546395</v>
      </c>
      <c r="BK189" s="52">
        <v>4.5402126585405007</v>
      </c>
      <c r="BL189" s="52">
        <v>11.651565390607963</v>
      </c>
      <c r="BM189" s="52">
        <v>2.3900004625640578</v>
      </c>
      <c r="BN189" s="52">
        <v>21.66363680626576</v>
      </c>
      <c r="BP189" s="52">
        <v>1.3659700251494844</v>
      </c>
      <c r="BQ189" s="52">
        <v>1.0893710747050742</v>
      </c>
      <c r="BR189" s="52">
        <v>0.27659895059963069</v>
      </c>
      <c r="BS189" s="52">
        <v>1.443644122655193</v>
      </c>
      <c r="BT189" s="52">
        <v>1.2031503877292076</v>
      </c>
      <c r="BU189" s="52">
        <v>0.24049373511224986</v>
      </c>
      <c r="BV189" s="52">
        <v>7.3910486434896789</v>
      </c>
      <c r="BW189" s="52">
        <v>2288.543456327915</v>
      </c>
    </row>
    <row r="190" spans="1:75">
      <c r="A190" s="49">
        <v>34485</v>
      </c>
      <c r="B190" s="50">
        <v>70.169674695469439</v>
      </c>
      <c r="C190" s="51">
        <v>147.49477104458117</v>
      </c>
      <c r="D190" s="50">
        <v>70.086738383757975</v>
      </c>
      <c r="E190" s="52">
        <v>10335.23338883923</v>
      </c>
      <c r="F190" s="52">
        <v>142.98422551584702</v>
      </c>
      <c r="G190" s="52">
        <v>253.67033349434215</v>
      </c>
      <c r="H190" s="52">
        <v>657.62834587476902</v>
      </c>
      <c r="I190" s="52">
        <v>1214.2348962604037</v>
      </c>
      <c r="J190" s="52">
        <v>109.75590757437936</v>
      </c>
      <c r="K190" s="52">
        <v>160.13252693836037</v>
      </c>
      <c r="L190" s="52">
        <v>440.88643234550591</v>
      </c>
      <c r="M190" s="52">
        <v>64.091801784786156</v>
      </c>
      <c r="N190" s="52">
        <v>241.75380738114754</v>
      </c>
      <c r="O190" s="52">
        <v>68.903058216617922</v>
      </c>
      <c r="P190" s="52">
        <v>217.83002497096575</v>
      </c>
      <c r="Q190" s="52">
        <v>186.29450379230923</v>
      </c>
      <c r="R190" s="52">
        <v>70.308298297466777</v>
      </c>
      <c r="S190" s="52">
        <v>360.80088496100035</v>
      </c>
      <c r="T190" s="52">
        <v>233.98789781368066</v>
      </c>
      <c r="U190" s="52">
        <v>537.96809085650796</v>
      </c>
      <c r="V190" s="52">
        <v>570.53710808028131</v>
      </c>
      <c r="W190" s="52">
        <v>320.78492399641584</v>
      </c>
      <c r="X190" s="52">
        <v>875.08192134167882</v>
      </c>
      <c r="Y190" s="52">
        <v>1903.6341681518863</v>
      </c>
      <c r="Z190" s="52">
        <v>434.16304330551816</v>
      </c>
      <c r="AA190" s="52">
        <v>1071.4606461393978</v>
      </c>
      <c r="AB190" s="52">
        <v>349.07862657365661</v>
      </c>
      <c r="AC190" s="52">
        <v>60637.957029773344</v>
      </c>
      <c r="AD190" s="52">
        <v>33142.189777074324</v>
      </c>
      <c r="AE190" s="52">
        <v>39631.119889763097</v>
      </c>
      <c r="AF190" s="52">
        <v>5917.8109109017159</v>
      </c>
      <c r="AG190" s="52">
        <v>8444.2109191648415</v>
      </c>
      <c r="AH190" s="52">
        <v>7444.664683434271</v>
      </c>
      <c r="AI190" s="52">
        <v>28305.112627583167</v>
      </c>
      <c r="AJ190" s="52">
        <v>32105.216042303269</v>
      </c>
      <c r="AK190" s="52">
        <v>113.92448400298974</v>
      </c>
      <c r="AL190" s="52">
        <v>0.65813254673905186</v>
      </c>
      <c r="AM190" s="52">
        <v>5.0812840106025821</v>
      </c>
      <c r="AN190" s="52">
        <v>22.707669048720309</v>
      </c>
      <c r="AO190" s="52">
        <v>16.968252491611977</v>
      </c>
      <c r="AP190" s="52">
        <v>1.3775547111623132</v>
      </c>
      <c r="AQ190" s="52">
        <v>1.9234759959329186</v>
      </c>
      <c r="AR190" s="52">
        <v>2.0359127944504727</v>
      </c>
      <c r="AS190" s="52">
        <v>2.2358057563204246</v>
      </c>
      <c r="AT190" s="52">
        <v>1.7431761660229401</v>
      </c>
      <c r="AU190" s="52">
        <v>1.3043878302259284</v>
      </c>
      <c r="AV190" s="52">
        <v>2.6865241212252529</v>
      </c>
      <c r="AW190" s="52">
        <v>3.661415192796567</v>
      </c>
      <c r="AX190" s="52">
        <v>71.961826385930181</v>
      </c>
      <c r="AY190" s="52">
        <v>0.69223806624957496</v>
      </c>
      <c r="AZ190" s="52">
        <v>3.6696963589769909</v>
      </c>
      <c r="BA190" s="52">
        <v>5.1773312175646424</v>
      </c>
      <c r="BB190" s="52">
        <v>13.408214155635271</v>
      </c>
      <c r="BC190" s="52">
        <v>2.7265516411918664</v>
      </c>
      <c r="BD190" s="52">
        <v>12.794423867527756</v>
      </c>
      <c r="BE190" s="52">
        <v>6.932464986172084</v>
      </c>
      <c r="BF190" s="52">
        <v>10.067154812052209</v>
      </c>
      <c r="BG190" s="52">
        <v>12.092252954420063</v>
      </c>
      <c r="BH190" s="52">
        <v>4.4014855239600426</v>
      </c>
      <c r="BI190" s="52">
        <v>19.254988568369299</v>
      </c>
      <c r="BJ190" s="52">
        <v>3.025213381099034</v>
      </c>
      <c r="BK190" s="52">
        <v>4.5546284295288064</v>
      </c>
      <c r="BL190" s="52">
        <v>11.675146758225896</v>
      </c>
      <c r="BM190" s="52">
        <v>2.379372800797785</v>
      </c>
      <c r="BN190" s="52">
        <v>21.751269581765236</v>
      </c>
      <c r="BP190" s="52">
        <v>1.389695043104791</v>
      </c>
      <c r="BQ190" s="52">
        <v>1.0931013624424175</v>
      </c>
      <c r="BR190" s="52">
        <v>0.29659368096280003</v>
      </c>
      <c r="BS190" s="52">
        <v>1.4783863186716073</v>
      </c>
      <c r="BT190" s="52">
        <v>1.2208550120553663</v>
      </c>
      <c r="BU190" s="52">
        <v>0.2575313066462836</v>
      </c>
      <c r="BV190" s="52">
        <v>7.3091990176227783</v>
      </c>
      <c r="BW190" s="52">
        <v>2303.0468770361717</v>
      </c>
    </row>
    <row r="191" spans="1:75">
      <c r="A191" s="49">
        <v>34515</v>
      </c>
      <c r="B191" s="50">
        <v>70.30287336297333</v>
      </c>
      <c r="C191" s="51">
        <v>147.97285955250263</v>
      </c>
      <c r="D191" s="50">
        <v>70.267303987219933</v>
      </c>
      <c r="E191" s="52">
        <v>10355.260032780965</v>
      </c>
      <c r="F191" s="52">
        <v>144.5154910940056</v>
      </c>
      <c r="G191" s="52">
        <v>254.9148092634976</v>
      </c>
      <c r="H191" s="52">
        <v>660.98160852988565</v>
      </c>
      <c r="I191" s="52">
        <v>1218.6553305755058</v>
      </c>
      <c r="J191" s="52">
        <v>110.38583971441258</v>
      </c>
      <c r="K191" s="52">
        <v>160.92619265420362</v>
      </c>
      <c r="L191" s="52">
        <v>441.51583991503963</v>
      </c>
      <c r="M191" s="52">
        <v>64.605818496799714</v>
      </c>
      <c r="N191" s="52">
        <v>243.67498533541803</v>
      </c>
      <c r="O191" s="52">
        <v>68.925222738552833</v>
      </c>
      <c r="P191" s="52">
        <v>219.24153182571754</v>
      </c>
      <c r="Q191" s="52">
        <v>186.64151318939403</v>
      </c>
      <c r="R191" s="52">
        <v>70.582357720534006</v>
      </c>
      <c r="S191" s="52">
        <v>364.12738090430696</v>
      </c>
      <c r="T191" s="52">
        <v>233.992092585812</v>
      </c>
      <c r="U191" s="52">
        <v>538.80917270779605</v>
      </c>
      <c r="V191" s="52">
        <v>572.20918328662708</v>
      </c>
      <c r="W191" s="52">
        <v>322.33743034340444</v>
      </c>
      <c r="X191" s="52">
        <v>873.48677918265264</v>
      </c>
      <c r="Y191" s="52">
        <v>1904.7553024967513</v>
      </c>
      <c r="Z191" s="52">
        <v>433.57234508444867</v>
      </c>
      <c r="AA191" s="52">
        <v>1074.0441898132365</v>
      </c>
      <c r="AB191" s="52">
        <v>351.0295292466879</v>
      </c>
      <c r="AC191" s="52">
        <v>60810.941665140788</v>
      </c>
      <c r="AD191" s="52">
        <v>33258.587782684961</v>
      </c>
      <c r="AE191" s="52">
        <v>39738.620311880113</v>
      </c>
      <c r="AF191" s="52">
        <v>5940.2585761388145</v>
      </c>
      <c r="AG191" s="52">
        <v>8454.5761548360188</v>
      </c>
      <c r="AH191" s="52">
        <v>7456.0855933507282</v>
      </c>
      <c r="AI191" s="52">
        <v>28318.22957382202</v>
      </c>
      <c r="AJ191" s="52">
        <v>32110.389663696289</v>
      </c>
      <c r="AK191" s="52">
        <v>114.27793534568822</v>
      </c>
      <c r="AL191" s="52">
        <v>0.65700545764217777</v>
      </c>
      <c r="AM191" s="52">
        <v>5.1106819858774539</v>
      </c>
      <c r="AN191" s="52">
        <v>22.770991534615558</v>
      </c>
      <c r="AO191" s="52">
        <v>17.003304091234654</v>
      </c>
      <c r="AP191" s="52">
        <v>1.3808202851218843</v>
      </c>
      <c r="AQ191" s="52">
        <v>1.927030851012095</v>
      </c>
      <c r="AR191" s="52">
        <v>2.0376667440569358</v>
      </c>
      <c r="AS191" s="52">
        <v>2.2392781588238524</v>
      </c>
      <c r="AT191" s="52">
        <v>1.7456351067327962</v>
      </c>
      <c r="AU191" s="52">
        <v>1.3087803425835431</v>
      </c>
      <c r="AV191" s="52">
        <v>2.6962304646044077</v>
      </c>
      <c r="AW191" s="52">
        <v>3.6678621747188611</v>
      </c>
      <c r="AX191" s="52">
        <v>72.229593501985079</v>
      </c>
      <c r="AY191" s="52">
        <v>0.68988284370316255</v>
      </c>
      <c r="AZ191" s="52">
        <v>3.6870403513021301</v>
      </c>
      <c r="BA191" s="52">
        <v>5.1961365907996271</v>
      </c>
      <c r="BB191" s="52">
        <v>13.460999975074083</v>
      </c>
      <c r="BC191" s="52">
        <v>2.7316723288735374</v>
      </c>
      <c r="BD191" s="52">
        <v>12.85106324646622</v>
      </c>
      <c r="BE191" s="52">
        <v>6.9311622106761206</v>
      </c>
      <c r="BF191" s="52">
        <v>10.093106862010609</v>
      </c>
      <c r="BG191" s="52">
        <v>12.172216753071796</v>
      </c>
      <c r="BH191" s="52">
        <v>4.4162567968751922</v>
      </c>
      <c r="BI191" s="52">
        <v>19.277350309351458</v>
      </c>
      <c r="BJ191" s="52">
        <v>3.0159738335215178</v>
      </c>
      <c r="BK191" s="52">
        <v>4.5711824087193236</v>
      </c>
      <c r="BL191" s="52">
        <v>11.690194070292637</v>
      </c>
      <c r="BM191" s="52">
        <v>2.3698070123178088</v>
      </c>
      <c r="BN191" s="52">
        <v>21.835051292600109</v>
      </c>
      <c r="BP191" s="52">
        <v>1.3890673187871774</v>
      </c>
      <c r="BQ191" s="52">
        <v>1.0783241841942073</v>
      </c>
      <c r="BR191" s="52">
        <v>0.31074313468998299</v>
      </c>
      <c r="BS191" s="52">
        <v>1.477578903424243</v>
      </c>
      <c r="BT191" s="52">
        <v>1.218777211010456</v>
      </c>
      <c r="BU191" s="52">
        <v>0.25880169238274298</v>
      </c>
      <c r="BV191" s="52">
        <v>7.2229571230709553</v>
      </c>
      <c r="BW191" s="52">
        <v>2316.7771707534789</v>
      </c>
    </row>
    <row r="192" spans="1:75">
      <c r="A192" s="49">
        <v>34546</v>
      </c>
      <c r="B192" s="50">
        <v>70.442850054091508</v>
      </c>
      <c r="C192" s="51">
        <v>148.49159933001764</v>
      </c>
      <c r="D192" s="50">
        <v>70.448287121591065</v>
      </c>
      <c r="E192" s="52">
        <v>10363.113690037881</v>
      </c>
      <c r="F192" s="52">
        <v>144.39015115563186</v>
      </c>
      <c r="G192" s="52">
        <v>258.03959850005566</v>
      </c>
      <c r="H192" s="52">
        <v>661.74761773838156</v>
      </c>
      <c r="I192" s="52">
        <v>1223.0576842379185</v>
      </c>
      <c r="J192" s="52">
        <v>111.35181331077982</v>
      </c>
      <c r="K192" s="52">
        <v>161.71188713803949</v>
      </c>
      <c r="L192" s="52">
        <v>441.56064685079599</v>
      </c>
      <c r="M192" s="52">
        <v>65.180077388935217</v>
      </c>
      <c r="N192" s="52">
        <v>246.95568532268931</v>
      </c>
      <c r="O192" s="52">
        <v>69.138278407007149</v>
      </c>
      <c r="P192" s="52">
        <v>220.68444272971922</v>
      </c>
      <c r="Q192" s="52">
        <v>186.89991233852362</v>
      </c>
      <c r="R192" s="52">
        <v>70.795387356512009</v>
      </c>
      <c r="S192" s="52">
        <v>367.86292622815216</v>
      </c>
      <c r="T192" s="52">
        <v>235.97763475847822</v>
      </c>
      <c r="U192" s="52">
        <v>538.74268092695741</v>
      </c>
      <c r="V192" s="52">
        <v>573.05912146500998</v>
      </c>
      <c r="W192" s="52">
        <v>323.90918442174313</v>
      </c>
      <c r="X192" s="52">
        <v>871.71735188989874</v>
      </c>
      <c r="Y192" s="52">
        <v>1895.7010122499157</v>
      </c>
      <c r="Z192" s="52">
        <v>431.93793026429989</v>
      </c>
      <c r="AA192" s="52">
        <v>1075.0203226888852</v>
      </c>
      <c r="AB192" s="52">
        <v>352.630775379738</v>
      </c>
      <c r="AC192" s="52">
        <v>60906.156825896229</v>
      </c>
      <c r="AD192" s="52">
        <v>33378.186870467282</v>
      </c>
      <c r="AE192" s="52">
        <v>39860.784962061916</v>
      </c>
      <c r="AF192" s="52">
        <v>5954.620362127981</v>
      </c>
      <c r="AG192" s="52">
        <v>8453.1953462170022</v>
      </c>
      <c r="AH192" s="52">
        <v>7463.0741783880421</v>
      </c>
      <c r="AI192" s="52">
        <v>28313.795329432334</v>
      </c>
      <c r="AJ192" s="52">
        <v>32070.207093269593</v>
      </c>
      <c r="AK192" s="52">
        <v>114.61357931104759</v>
      </c>
      <c r="AL192" s="52">
        <v>0.65695409301007468</v>
      </c>
      <c r="AM192" s="52">
        <v>5.1285832026793114</v>
      </c>
      <c r="AN192" s="52">
        <v>22.823994648192198</v>
      </c>
      <c r="AO192" s="52">
        <v>17.038457352635188</v>
      </c>
      <c r="AP192" s="52">
        <v>1.3828581680697953</v>
      </c>
      <c r="AQ192" s="52">
        <v>1.9318496207827358</v>
      </c>
      <c r="AR192" s="52">
        <v>2.0388508732362656</v>
      </c>
      <c r="AS192" s="52">
        <v>2.2425016257746342</v>
      </c>
      <c r="AT192" s="52">
        <v>1.7481590843053563</v>
      </c>
      <c r="AU192" s="52">
        <v>1.3133359341137483</v>
      </c>
      <c r="AV192" s="52">
        <v>2.7060466455179757</v>
      </c>
      <c r="AW192" s="52">
        <v>3.6748553625762952</v>
      </c>
      <c r="AX192" s="52">
        <v>72.492761476025464</v>
      </c>
      <c r="AY192" s="52">
        <v>0.68774371000801049</v>
      </c>
      <c r="AZ192" s="52">
        <v>3.7085147436535468</v>
      </c>
      <c r="BA192" s="52">
        <v>5.2153515381918796</v>
      </c>
      <c r="BB192" s="52">
        <v>13.514197816723026</v>
      </c>
      <c r="BC192" s="52">
        <v>2.7372023383786361</v>
      </c>
      <c r="BD192" s="52">
        <v>12.907953795586382</v>
      </c>
      <c r="BE192" s="52">
        <v>6.926394845757093</v>
      </c>
      <c r="BF192" s="52">
        <v>10.115125382976746</v>
      </c>
      <c r="BG192" s="52">
        <v>12.248695131811884</v>
      </c>
      <c r="BH192" s="52">
        <v>4.4314722753760796</v>
      </c>
      <c r="BI192" s="52">
        <v>19.296823186679713</v>
      </c>
      <c r="BJ192" s="52">
        <v>3.0093232070681668</v>
      </c>
      <c r="BK192" s="52">
        <v>4.5876379699536391</v>
      </c>
      <c r="BL192" s="52">
        <v>11.699862006510939</v>
      </c>
      <c r="BM192" s="52">
        <v>2.3614749444480867</v>
      </c>
      <c r="BN192" s="52">
        <v>21.912292315910058</v>
      </c>
      <c r="BP192" s="52">
        <v>1.3751013885822989</v>
      </c>
      <c r="BQ192" s="52">
        <v>1.0557689825673737</v>
      </c>
      <c r="BR192" s="52">
        <v>0.31933240621020237</v>
      </c>
      <c r="BS192" s="52">
        <v>1.4568749746728329</v>
      </c>
      <c r="BT192" s="52">
        <v>1.2036361224468677</v>
      </c>
      <c r="BU192" s="52">
        <v>0.25323885240622107</v>
      </c>
      <c r="BV192" s="52">
        <v>7.1762231525874904</v>
      </c>
      <c r="BW192" s="52">
        <v>2331.4625146812009</v>
      </c>
    </row>
    <row r="193" spans="1:75">
      <c r="A193" s="49">
        <v>34577</v>
      </c>
      <c r="B193" s="50">
        <v>70.582204835489392</v>
      </c>
      <c r="C193" s="51">
        <v>148.95106125214409</v>
      </c>
      <c r="D193" s="50">
        <v>70.61018890545013</v>
      </c>
      <c r="E193" s="52">
        <v>10380.400294703823</v>
      </c>
      <c r="F193" s="52">
        <v>142.73640969539844</v>
      </c>
      <c r="G193" s="52">
        <v>262.22240820346821</v>
      </c>
      <c r="H193" s="52">
        <v>661.80495754857702</v>
      </c>
      <c r="I193" s="52">
        <v>1230.3646690475364</v>
      </c>
      <c r="J193" s="52">
        <v>112.65299951029762</v>
      </c>
      <c r="K193" s="52">
        <v>162.4416926931402</v>
      </c>
      <c r="L193" s="52">
        <v>440.72954401289746</v>
      </c>
      <c r="M193" s="52">
        <v>65.80137587957941</v>
      </c>
      <c r="N193" s="52">
        <v>251.68472833150338</v>
      </c>
      <c r="O193" s="52">
        <v>69.521751775075828</v>
      </c>
      <c r="P193" s="52">
        <v>222.09362266776753</v>
      </c>
      <c r="Q193" s="52">
        <v>186.98211593934965</v>
      </c>
      <c r="R193" s="52">
        <v>71.102149923001562</v>
      </c>
      <c r="S193" s="52">
        <v>371.01640913166824</v>
      </c>
      <c r="T193" s="52">
        <v>238.97924617653894</v>
      </c>
      <c r="U193" s="52">
        <v>539.35483307799984</v>
      </c>
      <c r="V193" s="52">
        <v>575.78854433951835</v>
      </c>
      <c r="W193" s="52">
        <v>325.08752820472563</v>
      </c>
      <c r="X193" s="52">
        <v>871.89541816903704</v>
      </c>
      <c r="Y193" s="52">
        <v>1890.3703277860918</v>
      </c>
      <c r="Z193" s="52">
        <v>431.48559187328624</v>
      </c>
      <c r="AA193" s="52">
        <v>1075.6079520622209</v>
      </c>
      <c r="AB193" s="52">
        <v>354.01163806848888</v>
      </c>
      <c r="AC193" s="52">
        <v>61057.238663704164</v>
      </c>
      <c r="AD193" s="52">
        <v>33526.563107844318</v>
      </c>
      <c r="AE193" s="52">
        <v>40001.674969673157</v>
      </c>
      <c r="AF193" s="52">
        <v>5974.2664702630809</v>
      </c>
      <c r="AG193" s="52">
        <v>8461.4827946078385</v>
      </c>
      <c r="AH193" s="52">
        <v>7478.7899590461484</v>
      </c>
      <c r="AI193" s="52">
        <v>28341.87397704586</v>
      </c>
      <c r="AJ193" s="52">
        <v>32066.063132747528</v>
      </c>
      <c r="AK193" s="52">
        <v>114.9334409683342</v>
      </c>
      <c r="AL193" s="52">
        <v>0.6569124401130173</v>
      </c>
      <c r="AM193" s="52">
        <v>5.1450307536269388</v>
      </c>
      <c r="AN193" s="52">
        <v>22.876401068132012</v>
      </c>
      <c r="AO193" s="52">
        <v>17.074457874609394</v>
      </c>
      <c r="AP193" s="52">
        <v>1.3856268107686578</v>
      </c>
      <c r="AQ193" s="52">
        <v>1.9395453203823558</v>
      </c>
      <c r="AR193" s="52">
        <v>2.0398374978751024</v>
      </c>
      <c r="AS193" s="52">
        <v>2.2450155682703947</v>
      </c>
      <c r="AT193" s="52">
        <v>1.7495233391383966</v>
      </c>
      <c r="AU193" s="52">
        <v>1.3172922956764817</v>
      </c>
      <c r="AV193" s="52">
        <v>2.7159828199176337</v>
      </c>
      <c r="AW193" s="52">
        <v>3.6816341315425225</v>
      </c>
      <c r="AX193" s="52">
        <v>72.741939393983728</v>
      </c>
      <c r="AY193" s="52">
        <v>0.68587401802341774</v>
      </c>
      <c r="AZ193" s="52">
        <v>3.7293194075717757</v>
      </c>
      <c r="BA193" s="52">
        <v>5.2343613204335977</v>
      </c>
      <c r="BB193" s="52">
        <v>13.569022414297045</v>
      </c>
      <c r="BC193" s="52">
        <v>2.7446244200240941</v>
      </c>
      <c r="BD193" s="52">
        <v>12.959858442897037</v>
      </c>
      <c r="BE193" s="52">
        <v>6.9176921047375446</v>
      </c>
      <c r="BF193" s="52">
        <v>10.13356697303994</v>
      </c>
      <c r="BG193" s="52">
        <v>12.319849649113753</v>
      </c>
      <c r="BH193" s="52">
        <v>4.4476704814230965</v>
      </c>
      <c r="BI193" s="52">
        <v>19.315100505979988</v>
      </c>
      <c r="BJ193" s="52">
        <v>3.0040912363422856</v>
      </c>
      <c r="BK193" s="52">
        <v>4.6016001687685568</v>
      </c>
      <c r="BL193" s="52">
        <v>11.709409102936455</v>
      </c>
      <c r="BM193" s="52">
        <v>2.354328733288698</v>
      </c>
      <c r="BN193" s="52">
        <v>21.98216617383784</v>
      </c>
      <c r="BP193" s="52">
        <v>1.3684159141154058</v>
      </c>
      <c r="BQ193" s="52">
        <v>1.0435416757940286</v>
      </c>
      <c r="BR193" s="52">
        <v>0.32487423843309854</v>
      </c>
      <c r="BS193" s="52">
        <v>1.4454553523551552</v>
      </c>
      <c r="BT193" s="52">
        <v>1.1900221545459522</v>
      </c>
      <c r="BU193" s="52">
        <v>0.2554331976589897</v>
      </c>
      <c r="BV193" s="52">
        <v>7.2167115110543465</v>
      </c>
      <c r="BW193" s="52">
        <v>2349.7518709590358</v>
      </c>
    </row>
    <row r="194" spans="1:75">
      <c r="A194" s="49">
        <v>34607</v>
      </c>
      <c r="B194" s="50">
        <v>70.710243280790749</v>
      </c>
      <c r="C194" s="51">
        <v>149.26925073613722</v>
      </c>
      <c r="D194" s="50">
        <v>70.733974772443375</v>
      </c>
      <c r="E194" s="52">
        <v>10419.673682785035</v>
      </c>
      <c r="F194" s="52">
        <v>139.86820657476784</v>
      </c>
      <c r="G194" s="52">
        <v>266.3552376476427</v>
      </c>
      <c r="H194" s="52">
        <v>662.50000657265389</v>
      </c>
      <c r="I194" s="52">
        <v>1241.729476904869</v>
      </c>
      <c r="J194" s="52">
        <v>114.19453178852176</v>
      </c>
      <c r="K194" s="52">
        <v>163.04805534508003</v>
      </c>
      <c r="L194" s="52">
        <v>438.92227994551263</v>
      </c>
      <c r="M194" s="52">
        <v>66.426565829462689</v>
      </c>
      <c r="N194" s="52">
        <v>257.56127600148318</v>
      </c>
      <c r="O194" s="52">
        <v>70.026651244424286</v>
      </c>
      <c r="P194" s="52">
        <v>223.35659381845809</v>
      </c>
      <c r="Q194" s="52">
        <v>186.8317275381647</v>
      </c>
      <c r="R194" s="52">
        <v>71.582847005128855</v>
      </c>
      <c r="S194" s="52">
        <v>372.74772681084772</v>
      </c>
      <c r="T194" s="52">
        <v>241.87345415626962</v>
      </c>
      <c r="U194" s="52">
        <v>541.42827815016108</v>
      </c>
      <c r="V194" s="52">
        <v>581.72765073676908</v>
      </c>
      <c r="W194" s="52">
        <v>325.61969866516688</v>
      </c>
      <c r="X194" s="52">
        <v>875.10579726099968</v>
      </c>
      <c r="Y194" s="52">
        <v>1897.9217668354511</v>
      </c>
      <c r="Z194" s="52">
        <v>433.59573964675269</v>
      </c>
      <c r="AA194" s="52">
        <v>1076.8757071605573</v>
      </c>
      <c r="AB194" s="52">
        <v>355.18982456885277</v>
      </c>
      <c r="AC194" s="52">
        <v>61343.611545308428</v>
      </c>
      <c r="AD194" s="52">
        <v>33711.961066214244</v>
      </c>
      <c r="AE194" s="52">
        <v>40156.724232482913</v>
      </c>
      <c r="AF194" s="52">
        <v>6007.1608062744144</v>
      </c>
      <c r="AG194" s="52">
        <v>8493.1021666844681</v>
      </c>
      <c r="AH194" s="52">
        <v>7510.7525250752769</v>
      </c>
      <c r="AI194" s="52">
        <v>28432.608383687337</v>
      </c>
      <c r="AJ194" s="52">
        <v>32151.605082448325</v>
      </c>
      <c r="AK194" s="52">
        <v>115.22887904569507</v>
      </c>
      <c r="AL194" s="52">
        <v>0.65611569351361443</v>
      </c>
      <c r="AM194" s="52">
        <v>5.1660211340213813</v>
      </c>
      <c r="AN194" s="52">
        <v>22.932391092491645</v>
      </c>
      <c r="AO194" s="52">
        <v>17.11025426517881</v>
      </c>
      <c r="AP194" s="52">
        <v>1.3903477440892023</v>
      </c>
      <c r="AQ194" s="52">
        <v>1.9505274496850233</v>
      </c>
      <c r="AR194" s="52">
        <v>2.0409464609627026</v>
      </c>
      <c r="AS194" s="52">
        <v>2.2465433439312239</v>
      </c>
      <c r="AT194" s="52">
        <v>1.7490283145696972</v>
      </c>
      <c r="AU194" s="52">
        <v>1.3199730514389727</v>
      </c>
      <c r="AV194" s="52">
        <v>2.725587330160991</v>
      </c>
      <c r="AW194" s="52">
        <v>3.6873004855787119</v>
      </c>
      <c r="AX194" s="52">
        <v>72.963831324130297</v>
      </c>
      <c r="AY194" s="52">
        <v>0.68432834770113304</v>
      </c>
      <c r="AZ194" s="52">
        <v>3.7453402659584145</v>
      </c>
      <c r="BA194" s="52">
        <v>5.2521811572058743</v>
      </c>
      <c r="BB194" s="52">
        <v>13.623459094545494</v>
      </c>
      <c r="BC194" s="52">
        <v>2.7544679051886001</v>
      </c>
      <c r="BD194" s="52">
        <v>13.001660686607162</v>
      </c>
      <c r="BE194" s="52">
        <v>6.9055545955120277</v>
      </c>
      <c r="BF194" s="52">
        <v>10.149862343072892</v>
      </c>
      <c r="BG194" s="52">
        <v>12.382592615174751</v>
      </c>
      <c r="BH194" s="52">
        <v>4.4643969290656971</v>
      </c>
      <c r="BI194" s="52">
        <v>19.332656628764621</v>
      </c>
      <c r="BJ194" s="52">
        <v>2.9994272973621263</v>
      </c>
      <c r="BK194" s="52">
        <v>4.6111205899777508</v>
      </c>
      <c r="BL194" s="52">
        <v>11.722108742354127</v>
      </c>
      <c r="BM194" s="52">
        <v>2.3485190328821774</v>
      </c>
      <c r="BN194" s="52">
        <v>22.042615115642548</v>
      </c>
      <c r="BP194" s="52">
        <v>1.3806765650709469</v>
      </c>
      <c r="BQ194" s="52">
        <v>1.0517345419774453</v>
      </c>
      <c r="BR194" s="52">
        <v>0.3289420227733596</v>
      </c>
      <c r="BS194" s="52">
        <v>1.4608808842798073</v>
      </c>
      <c r="BT194" s="52">
        <v>1.1871308915627499</v>
      </c>
      <c r="BU194" s="52">
        <v>0.27374999268601335</v>
      </c>
      <c r="BV194" s="52">
        <v>7.3576241818567114</v>
      </c>
      <c r="BW194" s="52">
        <v>2371.5094015121458</v>
      </c>
    </row>
    <row r="195" spans="1:75">
      <c r="A195" s="49">
        <v>34638</v>
      </c>
      <c r="B195" s="50">
        <v>70.83311637433907</v>
      </c>
      <c r="C195" s="51">
        <v>149.50395060546936</v>
      </c>
      <c r="D195" s="50">
        <v>70.832616049195494</v>
      </c>
      <c r="E195" s="52">
        <v>10470.170248462307</v>
      </c>
      <c r="F195" s="52">
        <v>136.33107999604076</v>
      </c>
      <c r="G195" s="52">
        <v>269.28084414236008</v>
      </c>
      <c r="H195" s="52">
        <v>663.62712394638413</v>
      </c>
      <c r="I195" s="52">
        <v>1254.4830665588379</v>
      </c>
      <c r="J195" s="52">
        <v>115.85237271062309</v>
      </c>
      <c r="K195" s="52">
        <v>163.54385076145147</v>
      </c>
      <c r="L195" s="52">
        <v>436.43989766521321</v>
      </c>
      <c r="M195" s="52">
        <v>67.042538488899623</v>
      </c>
      <c r="N195" s="52">
        <v>264.03838178082822</v>
      </c>
      <c r="O195" s="52">
        <v>70.592873229885541</v>
      </c>
      <c r="P195" s="52">
        <v>224.48910448181954</v>
      </c>
      <c r="Q195" s="52">
        <v>186.49866691161128</v>
      </c>
      <c r="R195" s="52">
        <v>72.156912634449625</v>
      </c>
      <c r="S195" s="52">
        <v>373.25843433603166</v>
      </c>
      <c r="T195" s="52">
        <v>243.63699704600918</v>
      </c>
      <c r="U195" s="52">
        <v>543.49558084145667</v>
      </c>
      <c r="V195" s="52">
        <v>588.69047686265355</v>
      </c>
      <c r="W195" s="52">
        <v>325.94851409427582</v>
      </c>
      <c r="X195" s="52">
        <v>879.42373662129523</v>
      </c>
      <c r="Y195" s="52">
        <v>1912.5176157278399</v>
      </c>
      <c r="Z195" s="52">
        <v>437.0800148296741</v>
      </c>
      <c r="AA195" s="52">
        <v>1079.5733974113339</v>
      </c>
      <c r="AB195" s="52">
        <v>356.11705638882853</v>
      </c>
      <c r="AC195" s="52">
        <v>61714.093685027088</v>
      </c>
      <c r="AD195" s="52">
        <v>33919.905668504776</v>
      </c>
      <c r="AE195" s="52">
        <v>40322.870678040286</v>
      </c>
      <c r="AF195" s="52">
        <v>6049.1217522159695</v>
      </c>
      <c r="AG195" s="52">
        <v>8540.5417007938504</v>
      </c>
      <c r="AH195" s="52">
        <v>7552.9157355523876</v>
      </c>
      <c r="AI195" s="52">
        <v>28563.014628502631</v>
      </c>
      <c r="AJ195" s="52">
        <v>32298.248111601799</v>
      </c>
      <c r="AK195" s="52">
        <v>115.52086083675104</v>
      </c>
      <c r="AL195" s="52">
        <v>0.65467542936018996</v>
      </c>
      <c r="AM195" s="52">
        <v>5.1887602194422673</v>
      </c>
      <c r="AN195" s="52">
        <v>22.989801266561113</v>
      </c>
      <c r="AO195" s="52">
        <v>17.14636561778682</v>
      </c>
      <c r="AP195" s="52">
        <v>1.396610513604144</v>
      </c>
      <c r="AQ195" s="52">
        <v>1.9631345118198829</v>
      </c>
      <c r="AR195" s="52">
        <v>2.0425359070558473</v>
      </c>
      <c r="AS195" s="52">
        <v>2.2478280226533212</v>
      </c>
      <c r="AT195" s="52">
        <v>1.7477736109732442</v>
      </c>
      <c r="AU195" s="52">
        <v>1.3217034574720694</v>
      </c>
      <c r="AV195" s="52">
        <v>2.7349420980154964</v>
      </c>
      <c r="AW195" s="52">
        <v>3.6918374566939574</v>
      </c>
      <c r="AX195" s="52">
        <v>73.181171331674818</v>
      </c>
      <c r="AY195" s="52">
        <v>0.68280909201195994</v>
      </c>
      <c r="AZ195" s="52">
        <v>3.7584421893191196</v>
      </c>
      <c r="BA195" s="52">
        <v>5.2703645851372949</v>
      </c>
      <c r="BB195" s="52">
        <v>13.676424761963707</v>
      </c>
      <c r="BC195" s="52">
        <v>2.7658809949343484</v>
      </c>
      <c r="BD195" s="52">
        <v>13.038471412394316</v>
      </c>
      <c r="BE195" s="52">
        <v>6.8917066794519704</v>
      </c>
      <c r="BF195" s="52">
        <v>10.172185575709708</v>
      </c>
      <c r="BG195" s="52">
        <v>12.4436969659141</v>
      </c>
      <c r="BH195" s="52">
        <v>4.4813498803414404</v>
      </c>
      <c r="BI195" s="52">
        <v>19.349888237565004</v>
      </c>
      <c r="BJ195" s="52">
        <v>2.9944418817007494</v>
      </c>
      <c r="BK195" s="52">
        <v>4.6182034650907644</v>
      </c>
      <c r="BL195" s="52">
        <v>11.737242891475738</v>
      </c>
      <c r="BM195" s="52">
        <v>2.343417286277174</v>
      </c>
      <c r="BN195" s="52">
        <v>22.101284639969951</v>
      </c>
      <c r="BP195" s="52">
        <v>1.3958405162538252</v>
      </c>
      <c r="BQ195" s="52">
        <v>1.0644710256207375</v>
      </c>
      <c r="BR195" s="52">
        <v>0.33136949051479481</v>
      </c>
      <c r="BS195" s="52">
        <v>1.4842584744816827</v>
      </c>
      <c r="BT195" s="52">
        <v>1.1856008676751968</v>
      </c>
      <c r="BU195" s="52">
        <v>0.29865760677644321</v>
      </c>
      <c r="BV195" s="52">
        <v>7.5184039718681763</v>
      </c>
      <c r="BW195" s="52">
        <v>2391.8674840619487</v>
      </c>
    </row>
    <row r="196" spans="1:75">
      <c r="A196" s="49">
        <v>34668</v>
      </c>
      <c r="B196" s="50">
        <v>70.957907851257673</v>
      </c>
      <c r="C196" s="51">
        <v>149.74283191002905</v>
      </c>
      <c r="D196" s="50">
        <v>70.924248784376928</v>
      </c>
      <c r="E196" s="52">
        <v>10513.278755633037</v>
      </c>
      <c r="F196" s="52">
        <v>132.789188159133</v>
      </c>
      <c r="G196" s="52">
        <v>269.74400134881336</v>
      </c>
      <c r="H196" s="52">
        <v>664.48238563699022</v>
      </c>
      <c r="I196" s="52">
        <v>1264.5595553050439</v>
      </c>
      <c r="J196" s="52">
        <v>117.45439383123691</v>
      </c>
      <c r="K196" s="52">
        <v>163.94568178496945</v>
      </c>
      <c r="L196" s="52">
        <v>433.73683707031108</v>
      </c>
      <c r="M196" s="52">
        <v>67.62678656757052</v>
      </c>
      <c r="N196" s="52">
        <v>270.35037755326681</v>
      </c>
      <c r="O196" s="52">
        <v>71.145528540064703</v>
      </c>
      <c r="P196" s="52">
        <v>225.50478669940495</v>
      </c>
      <c r="Q196" s="52">
        <v>186.0648311810568</v>
      </c>
      <c r="R196" s="52">
        <v>72.683714981377122</v>
      </c>
      <c r="S196" s="52">
        <v>372.99406910951558</v>
      </c>
      <c r="T196" s="52">
        <v>243.22791476870577</v>
      </c>
      <c r="U196" s="52">
        <v>543.39084816351533</v>
      </c>
      <c r="V196" s="52">
        <v>593.32798141936462</v>
      </c>
      <c r="W196" s="52">
        <v>326.69198511292535</v>
      </c>
      <c r="X196" s="52">
        <v>881.99622340798373</v>
      </c>
      <c r="Y196" s="52">
        <v>1923.7660341292619</v>
      </c>
      <c r="Z196" s="52">
        <v>439.95837376564742</v>
      </c>
      <c r="AA196" s="52">
        <v>1084.2900148997703</v>
      </c>
      <c r="AB196" s="52">
        <v>356.68562221104901</v>
      </c>
      <c r="AC196" s="52">
        <v>62071.337414360045</v>
      </c>
      <c r="AD196" s="52">
        <v>34124.150069348019</v>
      </c>
      <c r="AE196" s="52">
        <v>40493.09320336183</v>
      </c>
      <c r="AF196" s="52">
        <v>6091.4700815478964</v>
      </c>
      <c r="AG196" s="52">
        <v>8589.2620921850212</v>
      </c>
      <c r="AH196" s="52">
        <v>7594.4328408837318</v>
      </c>
      <c r="AI196" s="52">
        <v>28692.338121255238</v>
      </c>
      <c r="AJ196" s="52">
        <v>32451.238383976619</v>
      </c>
      <c r="AK196" s="52">
        <v>115.82925900022188</v>
      </c>
      <c r="AL196" s="52">
        <v>0.65298906915316668</v>
      </c>
      <c r="AM196" s="52">
        <v>5.20718283993192</v>
      </c>
      <c r="AN196" s="52">
        <v>23.042832390510011</v>
      </c>
      <c r="AO196" s="52">
        <v>17.18266048161313</v>
      </c>
      <c r="AP196" s="52">
        <v>1.4033889922600455</v>
      </c>
      <c r="AQ196" s="52">
        <v>1.9748239044187414</v>
      </c>
      <c r="AR196" s="52">
        <v>2.0449282732236989</v>
      </c>
      <c r="AS196" s="52">
        <v>2.2498434427651923</v>
      </c>
      <c r="AT196" s="52">
        <v>1.7473711556039044</v>
      </c>
      <c r="AU196" s="52">
        <v>1.3230071983549143</v>
      </c>
      <c r="AV196" s="52">
        <v>2.7439901827627979</v>
      </c>
      <c r="AW196" s="52">
        <v>3.6953073376910273</v>
      </c>
      <c r="AX196" s="52">
        <v>73.419837075720224</v>
      </c>
      <c r="AY196" s="52">
        <v>0.68097219895328942</v>
      </c>
      <c r="AZ196" s="52">
        <v>3.7717344218806828</v>
      </c>
      <c r="BA196" s="52">
        <v>5.2906338757524889</v>
      </c>
      <c r="BB196" s="52">
        <v>13.725462164689088</v>
      </c>
      <c r="BC196" s="52">
        <v>2.7773429503353935</v>
      </c>
      <c r="BD196" s="52">
        <v>13.076973957009614</v>
      </c>
      <c r="BE196" s="52">
        <v>6.8785122291670024</v>
      </c>
      <c r="BF196" s="52">
        <v>10.209989011039337</v>
      </c>
      <c r="BG196" s="52">
        <v>12.510686810314656</v>
      </c>
      <c r="BH196" s="52">
        <v>4.4977732963433175</v>
      </c>
      <c r="BI196" s="52">
        <v>19.36658953447186</v>
      </c>
      <c r="BJ196" s="52">
        <v>2.9884256778828178</v>
      </c>
      <c r="BK196" s="52">
        <v>4.6256537191957854</v>
      </c>
      <c r="BL196" s="52">
        <v>11.752510138372115</v>
      </c>
      <c r="BM196" s="52">
        <v>2.3383768000281027</v>
      </c>
      <c r="BN196" s="52">
        <v>22.166541989830634</v>
      </c>
      <c r="BP196" s="52">
        <v>1.3896241447267432</v>
      </c>
      <c r="BQ196" s="52">
        <v>1.0583369560539722</v>
      </c>
      <c r="BR196" s="52">
        <v>0.33128718855635575</v>
      </c>
      <c r="BS196" s="52">
        <v>1.4858070110902191</v>
      </c>
      <c r="BT196" s="52">
        <v>1.1708006539382041</v>
      </c>
      <c r="BU196" s="52">
        <v>0.31500635705888269</v>
      </c>
      <c r="BV196" s="52">
        <v>7.5892453526457153</v>
      </c>
      <c r="BW196" s="52">
        <v>2404.0271542946498</v>
      </c>
    </row>
    <row r="197" spans="1:75">
      <c r="A197" s="49">
        <v>34699</v>
      </c>
      <c r="B197" s="50">
        <v>71.088908285413297</v>
      </c>
      <c r="C197" s="51">
        <v>150.05244861819571</v>
      </c>
      <c r="D197" s="50">
        <v>71.024046417566083</v>
      </c>
      <c r="E197" s="52">
        <v>10535.88979450349</v>
      </c>
      <c r="F197" s="52">
        <v>129.6602751986394</v>
      </c>
      <c r="G197" s="52">
        <v>267.30509042643729</v>
      </c>
      <c r="H197" s="52">
        <v>664.52250331838525</v>
      </c>
      <c r="I197" s="52">
        <v>1269.1876462880641</v>
      </c>
      <c r="J197" s="52">
        <v>118.87707184807908</v>
      </c>
      <c r="K197" s="52">
        <v>164.25481209292587</v>
      </c>
      <c r="L197" s="52">
        <v>431.07507765329171</v>
      </c>
      <c r="M197" s="52">
        <v>68.158681147574114</v>
      </c>
      <c r="N197" s="52">
        <v>275.98170764960588</v>
      </c>
      <c r="O197" s="52">
        <v>71.622661129885074</v>
      </c>
      <c r="P197" s="52">
        <v>226.39600721635526</v>
      </c>
      <c r="Q197" s="52">
        <v>185.57017498559529</v>
      </c>
      <c r="R197" s="52">
        <v>73.057238472084848</v>
      </c>
      <c r="S197" s="52">
        <v>372.33316632714724</v>
      </c>
      <c r="T197" s="52">
        <v>240.26718297552677</v>
      </c>
      <c r="U197" s="52">
        <v>539.82462048867058</v>
      </c>
      <c r="V197" s="52">
        <v>593.47834695731444</v>
      </c>
      <c r="W197" s="52">
        <v>328.16241498387632</v>
      </c>
      <c r="X197" s="52">
        <v>881.07399018156912</v>
      </c>
      <c r="Y197" s="52">
        <v>1924.7870684535274</v>
      </c>
      <c r="Z197" s="52">
        <v>440.90052682161331</v>
      </c>
      <c r="AA197" s="52">
        <v>1090.9838012101188</v>
      </c>
      <c r="AB197" s="52">
        <v>356.87904293138172</v>
      </c>
      <c r="AC197" s="52">
        <v>62342.697829831028</v>
      </c>
      <c r="AD197" s="52">
        <v>34306.64364619409</v>
      </c>
      <c r="AE197" s="52">
        <v>40662.47868590201</v>
      </c>
      <c r="AF197" s="52">
        <v>6127.5977819888822</v>
      </c>
      <c r="AG197" s="52">
        <v>8628.0389898976973</v>
      </c>
      <c r="AH197" s="52">
        <v>7626.6732576816312</v>
      </c>
      <c r="AI197" s="52">
        <v>28788.012995896799</v>
      </c>
      <c r="AJ197" s="52">
        <v>32568.154128074646</v>
      </c>
      <c r="AK197" s="52">
        <v>116.16063045542086</v>
      </c>
      <c r="AL197" s="52">
        <v>0.65133514886556731</v>
      </c>
      <c r="AM197" s="52">
        <v>5.2171488601353859</v>
      </c>
      <c r="AN197" s="52">
        <v>23.086468462854803</v>
      </c>
      <c r="AO197" s="52">
        <v>17.217984453774989</v>
      </c>
      <c r="AP197" s="52">
        <v>1.4099033648538613</v>
      </c>
      <c r="AQ197" s="52">
        <v>1.9835735376674595</v>
      </c>
      <c r="AR197" s="52">
        <v>2.048127054340585</v>
      </c>
      <c r="AS197" s="52">
        <v>2.2532138069287364</v>
      </c>
      <c r="AT197" s="52">
        <v>1.7488736997705812</v>
      </c>
      <c r="AU197" s="52">
        <v>1.3241906516468478</v>
      </c>
      <c r="AV197" s="52">
        <v>2.7526717036119139</v>
      </c>
      <c r="AW197" s="52">
        <v>3.697430654063818</v>
      </c>
      <c r="AX197" s="52">
        <v>73.691631500759428</v>
      </c>
      <c r="AY197" s="52">
        <v>0.67862426383925922</v>
      </c>
      <c r="AZ197" s="52">
        <v>3.7871008432665541</v>
      </c>
      <c r="BA197" s="52">
        <v>5.3136714489890204</v>
      </c>
      <c r="BB197" s="52">
        <v>13.768379594856542</v>
      </c>
      <c r="BC197" s="52">
        <v>2.7877871177024058</v>
      </c>
      <c r="BD197" s="52">
        <v>13.121489273985066</v>
      </c>
      <c r="BE197" s="52">
        <v>6.8677546041754765</v>
      </c>
      <c r="BF197" s="52">
        <v>10.267610004952838</v>
      </c>
      <c r="BG197" s="52">
        <v>12.586520100192677</v>
      </c>
      <c r="BH197" s="52">
        <v>4.5128910156687905</v>
      </c>
      <c r="BI197" s="52">
        <v>19.382530492522019</v>
      </c>
      <c r="BJ197" s="52">
        <v>2.981146171929375</v>
      </c>
      <c r="BK197" s="52">
        <v>4.6351208927395247</v>
      </c>
      <c r="BL197" s="52">
        <v>11.766263426206406</v>
      </c>
      <c r="BM197" s="52">
        <v>2.3329460044166601</v>
      </c>
      <c r="BN197" s="52">
        <v>22.242061821082906</v>
      </c>
      <c r="BP197" s="52">
        <v>1.3479210643638526</v>
      </c>
      <c r="BQ197" s="52">
        <v>1.0195469737293259</v>
      </c>
      <c r="BR197" s="52">
        <v>0.32837409046178145</v>
      </c>
      <c r="BS197" s="52">
        <v>1.4463799018412828</v>
      </c>
      <c r="BT197" s="52">
        <v>1.1338393596271354</v>
      </c>
      <c r="BU197" s="52">
        <v>0.31254054218410482</v>
      </c>
      <c r="BV197" s="52">
        <v>7.5070237526970525</v>
      </c>
      <c r="BW197" s="52">
        <v>2404.2827537136695</v>
      </c>
    </row>
    <row r="198" spans="1:75">
      <c r="A198" s="49">
        <v>34730</v>
      </c>
      <c r="B198" s="50">
        <v>71.223852834904633</v>
      </c>
      <c r="C198" s="51">
        <v>150.44017906474971</v>
      </c>
      <c r="D198" s="50">
        <v>71.140426937610869</v>
      </c>
      <c r="E198" s="52">
        <v>10542.494584975704</v>
      </c>
      <c r="F198" s="52">
        <v>126.56272282030794</v>
      </c>
      <c r="G198" s="52">
        <v>264.14543175024369</v>
      </c>
      <c r="H198" s="52">
        <v>663.71532246224103</v>
      </c>
      <c r="I198" s="52">
        <v>1269.7793847928124</v>
      </c>
      <c r="J198" s="52">
        <v>120.17001162180978</v>
      </c>
      <c r="K198" s="52">
        <v>164.43555143975743</v>
      </c>
      <c r="L198" s="52">
        <v>428.09721487123642</v>
      </c>
      <c r="M198" s="52">
        <v>68.633262015007915</v>
      </c>
      <c r="N198" s="52">
        <v>281.27729214367366</v>
      </c>
      <c r="O198" s="52">
        <v>72.00878189127674</v>
      </c>
      <c r="P198" s="52">
        <v>227.11028680568862</v>
      </c>
      <c r="Q198" s="52">
        <v>184.92359902241057</v>
      </c>
      <c r="R198" s="52">
        <v>73.285361483212441</v>
      </c>
      <c r="S198" s="52">
        <v>371.48959466640747</v>
      </c>
      <c r="T198" s="52">
        <v>236.49795088892984</v>
      </c>
      <c r="U198" s="52">
        <v>534.26973430716225</v>
      </c>
      <c r="V198" s="52">
        <v>590.75431142122511</v>
      </c>
      <c r="W198" s="52">
        <v>329.73011942496225</v>
      </c>
      <c r="X198" s="52">
        <v>878.37947968129185</v>
      </c>
      <c r="Y198" s="52">
        <v>1919.6826220654673</v>
      </c>
      <c r="Z198" s="52">
        <v>440.61491524596369</v>
      </c>
      <c r="AA198" s="52">
        <v>1097.6486753119577</v>
      </c>
      <c r="AB198" s="52">
        <v>356.98952439908061</v>
      </c>
      <c r="AC198" s="52">
        <v>62535.883942757886</v>
      </c>
      <c r="AD198" s="52">
        <v>34477.522426251446</v>
      </c>
      <c r="AE198" s="52">
        <v>40835.014353506027</v>
      </c>
      <c r="AF198" s="52">
        <v>6157.7569989312078</v>
      </c>
      <c r="AG198" s="52">
        <v>8656.2548307295765</v>
      </c>
      <c r="AH198" s="52">
        <v>7648.2476727501034</v>
      </c>
      <c r="AI198" s="52">
        <v>28843.754762549554</v>
      </c>
      <c r="AJ198" s="52">
        <v>32645.479026332978</v>
      </c>
      <c r="AK198" s="52">
        <v>116.48486543134335</v>
      </c>
      <c r="AL198" s="52">
        <v>0.649613645761424</v>
      </c>
      <c r="AM198" s="52">
        <v>5.2208515370805415</v>
      </c>
      <c r="AN198" s="52">
        <v>23.119008153879776</v>
      </c>
      <c r="AO198" s="52">
        <v>17.248542971037811</v>
      </c>
      <c r="AP198" s="52">
        <v>1.4161993297396993</v>
      </c>
      <c r="AQ198" s="52">
        <v>1.9891183082501038</v>
      </c>
      <c r="AR198" s="52">
        <v>2.0511520765825804</v>
      </c>
      <c r="AS198" s="52">
        <v>2.2575064766559945</v>
      </c>
      <c r="AT198" s="52">
        <v>1.7515984934478828</v>
      </c>
      <c r="AU198" s="52">
        <v>1.324937248167364</v>
      </c>
      <c r="AV198" s="52">
        <v>2.7610761524074356</v>
      </c>
      <c r="AW198" s="52">
        <v>3.696954906871849</v>
      </c>
      <c r="AX198" s="52">
        <v>73.968154033345556</v>
      </c>
      <c r="AY198" s="52">
        <v>0.67601429952746028</v>
      </c>
      <c r="AZ198" s="52">
        <v>3.8028935157438561</v>
      </c>
      <c r="BA198" s="52">
        <v>5.3371999607151075</v>
      </c>
      <c r="BB198" s="52">
        <v>13.804687511607733</v>
      </c>
      <c r="BC198" s="52">
        <v>2.7976962915816976</v>
      </c>
      <c r="BD198" s="52">
        <v>13.169741513568066</v>
      </c>
      <c r="BE198" s="52">
        <v>6.8592583429436349</v>
      </c>
      <c r="BF198" s="52">
        <v>10.33365248347963</v>
      </c>
      <c r="BG198" s="52">
        <v>12.660955315996562</v>
      </c>
      <c r="BH198" s="52">
        <v>4.5261215889646165</v>
      </c>
      <c r="BI198" s="52">
        <v>19.397703243278702</v>
      </c>
      <c r="BJ198" s="52">
        <v>2.9737779604751737</v>
      </c>
      <c r="BK198" s="52">
        <v>4.6448425178551265</v>
      </c>
      <c r="BL198" s="52">
        <v>11.779082766568829</v>
      </c>
      <c r="BM198" s="52">
        <v>2.3271703800215149</v>
      </c>
      <c r="BN198" s="52">
        <v>22.317909950570716</v>
      </c>
      <c r="BP198" s="52">
        <v>1.2885018314925893</v>
      </c>
      <c r="BQ198" s="52">
        <v>0.96437585413936644</v>
      </c>
      <c r="BR198" s="52">
        <v>0.32412597743584021</v>
      </c>
      <c r="BS198" s="52">
        <v>1.3800843243276881</v>
      </c>
      <c r="BT198" s="52">
        <v>1.0836541367274137</v>
      </c>
      <c r="BU198" s="52">
        <v>0.2964301875702316</v>
      </c>
      <c r="BV198" s="52">
        <v>7.3558013535314988</v>
      </c>
      <c r="BW198" s="52">
        <v>2398.9267416461821</v>
      </c>
    </row>
    <row r="199" spans="1:75">
      <c r="A199" s="49">
        <v>34758</v>
      </c>
      <c r="B199" s="50">
        <v>71.347213871477706</v>
      </c>
      <c r="C199" s="51">
        <v>150.85811913931477</v>
      </c>
      <c r="D199" s="50">
        <v>71.268400603971841</v>
      </c>
      <c r="E199" s="52">
        <v>10542.883526648793</v>
      </c>
      <c r="F199" s="52">
        <v>123.1604700971927</v>
      </c>
      <c r="G199" s="52">
        <v>263.35646522151575</v>
      </c>
      <c r="H199" s="52">
        <v>662.30035794745868</v>
      </c>
      <c r="I199" s="52">
        <v>1269.0667206341666</v>
      </c>
      <c r="J199" s="52">
        <v>121.33034428910885</v>
      </c>
      <c r="K199" s="52">
        <v>164.43550438259263</v>
      </c>
      <c r="L199" s="52">
        <v>424.55227326362262</v>
      </c>
      <c r="M199" s="52">
        <v>69.014194009571966</v>
      </c>
      <c r="N199" s="52">
        <v>286.39067522729084</v>
      </c>
      <c r="O199" s="52">
        <v>72.276620499956024</v>
      </c>
      <c r="P199" s="52">
        <v>227.53555644883974</v>
      </c>
      <c r="Q199" s="52">
        <v>184.06360553105227</v>
      </c>
      <c r="R199" s="52">
        <v>73.398857878787183</v>
      </c>
      <c r="S199" s="52">
        <v>370.68756640808925</v>
      </c>
      <c r="T199" s="52">
        <v>234.51595958960908</v>
      </c>
      <c r="U199" s="52">
        <v>529.48318880956083</v>
      </c>
      <c r="V199" s="52">
        <v>588.16248396424839</v>
      </c>
      <c r="W199" s="52">
        <v>330.39760140781954</v>
      </c>
      <c r="X199" s="52">
        <v>876.86458645175605</v>
      </c>
      <c r="Y199" s="52">
        <v>1916.3119089347977</v>
      </c>
      <c r="Z199" s="52">
        <v>440.46185966142053</v>
      </c>
      <c r="AA199" s="52">
        <v>1101.3018638949309</v>
      </c>
      <c r="AB199" s="52">
        <v>357.37295658713475</v>
      </c>
      <c r="AC199" s="52">
        <v>62670.61210972922</v>
      </c>
      <c r="AD199" s="52">
        <v>34641.0340378029</v>
      </c>
      <c r="AE199" s="52">
        <v>41002.527086922099</v>
      </c>
      <c r="AF199" s="52">
        <v>6182.0859608565061</v>
      </c>
      <c r="AG199" s="52">
        <v>8674.8114936181482</v>
      </c>
      <c r="AH199" s="52">
        <v>7658.8815675633296</v>
      </c>
      <c r="AI199" s="52">
        <v>28859.37915270669</v>
      </c>
      <c r="AJ199" s="52">
        <v>32687.606007371629</v>
      </c>
      <c r="AK199" s="52">
        <v>116.73661414267761</v>
      </c>
      <c r="AL199" s="52">
        <v>0.64776422633024466</v>
      </c>
      <c r="AM199" s="52">
        <v>5.222254880113594</v>
      </c>
      <c r="AN199" s="52">
        <v>23.137782642384991</v>
      </c>
      <c r="AO199" s="52">
        <v>17.267763535891259</v>
      </c>
      <c r="AP199" s="52">
        <v>1.4220584850311238</v>
      </c>
      <c r="AQ199" s="52">
        <v>1.9914611691302266</v>
      </c>
      <c r="AR199" s="52">
        <v>2.0525642588883266</v>
      </c>
      <c r="AS199" s="52">
        <v>2.2615970312571938</v>
      </c>
      <c r="AT199" s="52">
        <v>1.7541006013600955</v>
      </c>
      <c r="AU199" s="52">
        <v>1.3247267437490575</v>
      </c>
      <c r="AV199" s="52">
        <v>2.7686418100442887</v>
      </c>
      <c r="AW199" s="52">
        <v>3.6926134308921115</v>
      </c>
      <c r="AX199" s="52">
        <v>74.187892681519898</v>
      </c>
      <c r="AY199" s="52">
        <v>0.67373608723677791</v>
      </c>
      <c r="AZ199" s="52">
        <v>3.8151833853704114</v>
      </c>
      <c r="BA199" s="52">
        <v>5.3562476806442385</v>
      </c>
      <c r="BB199" s="52">
        <v>13.83177827316935</v>
      </c>
      <c r="BC199" s="52">
        <v>2.8071872306172736</v>
      </c>
      <c r="BD199" s="52">
        <v>13.213410482791785</v>
      </c>
      <c r="BE199" s="52">
        <v>6.8528552644087801</v>
      </c>
      <c r="BF199" s="52">
        <v>10.386965530059699</v>
      </c>
      <c r="BG199" s="52">
        <v>12.714483633637428</v>
      </c>
      <c r="BH199" s="52">
        <v>4.5359915704549554</v>
      </c>
      <c r="BI199" s="52">
        <v>19.410938818406844</v>
      </c>
      <c r="BJ199" s="52">
        <v>2.9684407985769212</v>
      </c>
      <c r="BK199" s="52">
        <v>4.6513371418508802</v>
      </c>
      <c r="BL199" s="52">
        <v>11.791160876556075</v>
      </c>
      <c r="BM199" s="52">
        <v>2.3217431409189624</v>
      </c>
      <c r="BN199" s="52">
        <v>22.37452612830592</v>
      </c>
      <c r="BP199" s="52">
        <v>1.243236867710948</v>
      </c>
      <c r="BQ199" s="52">
        <v>0.92234943893605048</v>
      </c>
      <c r="BR199" s="52">
        <v>0.32088742879048887</v>
      </c>
      <c r="BS199" s="52">
        <v>1.3169409643659102</v>
      </c>
      <c r="BT199" s="52">
        <v>1.0387552153136181</v>
      </c>
      <c r="BU199" s="52">
        <v>0.27818574910322369</v>
      </c>
      <c r="BV199" s="52">
        <v>7.2735495270629018</v>
      </c>
      <c r="BW199" s="52">
        <v>2397.5010402032308</v>
      </c>
    </row>
    <row r="200" spans="1:75">
      <c r="A200" s="49">
        <v>34789</v>
      </c>
      <c r="B200" s="50">
        <v>71.461244313226587</v>
      </c>
      <c r="C200" s="51">
        <v>151.30087461490785</v>
      </c>
      <c r="D200" s="50">
        <v>71.41263058156737</v>
      </c>
      <c r="E200" s="52">
        <v>10545.480294319892</v>
      </c>
      <c r="F200" s="52">
        <v>119.05038545160524</v>
      </c>
      <c r="G200" s="52">
        <v>266.49919781088829</v>
      </c>
      <c r="H200" s="52">
        <v>660.44785315279034</v>
      </c>
      <c r="I200" s="52">
        <v>1269.0402858675488</v>
      </c>
      <c r="J200" s="52">
        <v>122.45482781868908</v>
      </c>
      <c r="K200" s="52">
        <v>164.23840454150172</v>
      </c>
      <c r="L200" s="52">
        <v>420.09424309168134</v>
      </c>
      <c r="M200" s="52">
        <v>69.32018747324905</v>
      </c>
      <c r="N200" s="52">
        <v>291.785367496552</v>
      </c>
      <c r="O200" s="52">
        <v>72.449641573993915</v>
      </c>
      <c r="P200" s="52">
        <v>227.66885351897366</v>
      </c>
      <c r="Q200" s="52">
        <v>182.90966880075152</v>
      </c>
      <c r="R200" s="52">
        <v>73.450347527380913</v>
      </c>
      <c r="S200" s="52">
        <v>370.0568005554378</v>
      </c>
      <c r="T200" s="52">
        <v>235.65006208131391</v>
      </c>
      <c r="U200" s="52">
        <v>526.8549625138121</v>
      </c>
      <c r="V200" s="52">
        <v>587.62970560284396</v>
      </c>
      <c r="W200" s="52">
        <v>329.80090359766638</v>
      </c>
      <c r="X200" s="52">
        <v>878.1678950368397</v>
      </c>
      <c r="Y200" s="52">
        <v>1919.7634901240949</v>
      </c>
      <c r="Z200" s="52">
        <v>441.39681032504285</v>
      </c>
      <c r="AA200" s="52">
        <v>1100.8503096565123</v>
      </c>
      <c r="AB200" s="52">
        <v>358.24984171469845</v>
      </c>
      <c r="AC200" s="52">
        <v>62783.491360818189</v>
      </c>
      <c r="AD200" s="52">
        <v>34814.29703066426</v>
      </c>
      <c r="AE200" s="52">
        <v>41174.897111369719</v>
      </c>
      <c r="AF200" s="52">
        <v>6203.8921332666951</v>
      </c>
      <c r="AG200" s="52">
        <v>8687.8500210546681</v>
      </c>
      <c r="AH200" s="52">
        <v>7661.7331694326094</v>
      </c>
      <c r="AI200" s="52">
        <v>28844.870517607658</v>
      </c>
      <c r="AJ200" s="52">
        <v>32707.989747570406</v>
      </c>
      <c r="AK200" s="52">
        <v>116.90432179791313</v>
      </c>
      <c r="AL200" s="52">
        <v>0.64563156917105402</v>
      </c>
      <c r="AM200" s="52">
        <v>5.2248537324654363</v>
      </c>
      <c r="AN200" s="52">
        <v>23.144607524057069</v>
      </c>
      <c r="AO200" s="52">
        <v>17.274122222236567</v>
      </c>
      <c r="AP200" s="52">
        <v>1.4278446192644381</v>
      </c>
      <c r="AQ200" s="52">
        <v>1.9913038615677359</v>
      </c>
      <c r="AR200" s="52">
        <v>2.0516608508731649</v>
      </c>
      <c r="AS200" s="52">
        <v>2.2651155596278048</v>
      </c>
      <c r="AT200" s="52">
        <v>1.7557364926555121</v>
      </c>
      <c r="AU200" s="52">
        <v>1.3232773058657292</v>
      </c>
      <c r="AV200" s="52">
        <v>2.7755054385202569</v>
      </c>
      <c r="AW200" s="52">
        <v>3.6836780572204675</v>
      </c>
      <c r="AX200" s="52">
        <v>74.337297741924559</v>
      </c>
      <c r="AY200" s="52">
        <v>0.67193375071022476</v>
      </c>
      <c r="AZ200" s="52">
        <v>3.8225860071458642</v>
      </c>
      <c r="BA200" s="52">
        <v>5.3696408438225909</v>
      </c>
      <c r="BB200" s="52">
        <v>13.851577273930513</v>
      </c>
      <c r="BC200" s="52">
        <v>2.8171023388258032</v>
      </c>
      <c r="BD200" s="52">
        <v>13.251049017999321</v>
      </c>
      <c r="BE200" s="52">
        <v>6.8478401278881655</v>
      </c>
      <c r="BF200" s="52">
        <v>10.420056069329862</v>
      </c>
      <c r="BG200" s="52">
        <v>12.742414306128218</v>
      </c>
      <c r="BH200" s="52">
        <v>4.5429827990761451</v>
      </c>
      <c r="BI200" s="52">
        <v>19.422416533583835</v>
      </c>
      <c r="BJ200" s="52">
        <v>2.9656948666388709</v>
      </c>
      <c r="BK200" s="52">
        <v>4.652981999172499</v>
      </c>
      <c r="BL200" s="52">
        <v>11.803739667502082</v>
      </c>
      <c r="BM200" s="52">
        <v>2.3165706716397603</v>
      </c>
      <c r="BN200" s="52">
        <v>22.407356773412996</v>
      </c>
      <c r="BP200" s="52">
        <v>1.2292197071196092</v>
      </c>
      <c r="BQ200" s="52">
        <v>0.90930852348044999</v>
      </c>
      <c r="BR200" s="52">
        <v>0.31991118365981347</v>
      </c>
      <c r="BS200" s="52">
        <v>1.2742915787103195</v>
      </c>
      <c r="BT200" s="52">
        <v>1.009083088220758</v>
      </c>
      <c r="BU200" s="52">
        <v>0.26520849051209344</v>
      </c>
      <c r="BV200" s="52">
        <v>7.3351425691958401</v>
      </c>
      <c r="BW200" s="52">
        <v>2405.8736090583184</v>
      </c>
    </row>
    <row r="201" spans="1:75">
      <c r="A201" s="49">
        <v>34819</v>
      </c>
      <c r="B201" s="50">
        <v>71.573215735020739</v>
      </c>
      <c r="C201" s="51">
        <v>151.74474656631548</v>
      </c>
      <c r="D201" s="50">
        <v>71.564015988012159</v>
      </c>
      <c r="E201" s="52">
        <v>10554.283380333583</v>
      </c>
      <c r="F201" s="52">
        <v>114.71475222582619</v>
      </c>
      <c r="G201" s="52">
        <v>271.83771943648657</v>
      </c>
      <c r="H201" s="52">
        <v>658.49630549127858</v>
      </c>
      <c r="I201" s="52">
        <v>1269.7381832847993</v>
      </c>
      <c r="J201" s="52">
        <v>123.49196052197367</v>
      </c>
      <c r="K201" s="52">
        <v>163.8808859664326</v>
      </c>
      <c r="L201" s="52">
        <v>415.16598389322559</v>
      </c>
      <c r="M201" s="52">
        <v>69.571296329555722</v>
      </c>
      <c r="N201" s="52">
        <v>297.008451401939</v>
      </c>
      <c r="O201" s="52">
        <v>72.574875052801019</v>
      </c>
      <c r="P201" s="52">
        <v>227.5936513338238</v>
      </c>
      <c r="Q201" s="52">
        <v>181.56334907033792</v>
      </c>
      <c r="R201" s="52">
        <v>73.492905072371158</v>
      </c>
      <c r="S201" s="52">
        <v>369.78128875903786</v>
      </c>
      <c r="T201" s="52">
        <v>238.94617431014777</v>
      </c>
      <c r="U201" s="52">
        <v>525.93539648056026</v>
      </c>
      <c r="V201" s="52">
        <v>589.21438900704186</v>
      </c>
      <c r="W201" s="52">
        <v>328.89774715205033</v>
      </c>
      <c r="X201" s="52">
        <v>881.20963239073751</v>
      </c>
      <c r="Y201" s="52">
        <v>1929.5424623390038</v>
      </c>
      <c r="Z201" s="52">
        <v>443.43988483014203</v>
      </c>
      <c r="AA201" s="52">
        <v>1098.4265310426554</v>
      </c>
      <c r="AB201" s="52">
        <v>359.41743444191911</v>
      </c>
      <c r="AC201" s="52">
        <v>62902.124787648521</v>
      </c>
      <c r="AD201" s="52">
        <v>34994.003523874286</v>
      </c>
      <c r="AE201" s="52">
        <v>41354.94828519821</v>
      </c>
      <c r="AF201" s="52">
        <v>6225.9576030095423</v>
      </c>
      <c r="AG201" s="52">
        <v>8700.3461722691845</v>
      </c>
      <c r="AH201" s="52">
        <v>7663.7468216578163</v>
      </c>
      <c r="AI201" s="52">
        <v>28825.118099848431</v>
      </c>
      <c r="AJ201" s="52">
        <v>32723.949473063152</v>
      </c>
      <c r="AK201" s="52">
        <v>117.02174692650637</v>
      </c>
      <c r="AL201" s="52">
        <v>0.64339069708172858</v>
      </c>
      <c r="AM201" s="52">
        <v>5.2302353679047275</v>
      </c>
      <c r="AN201" s="52">
        <v>23.144183657132089</v>
      </c>
      <c r="AO201" s="52">
        <v>17.270557591971009</v>
      </c>
      <c r="AP201" s="52">
        <v>1.4334499395073825</v>
      </c>
      <c r="AQ201" s="52">
        <v>1.9897821606255699</v>
      </c>
      <c r="AR201" s="52">
        <v>2.0488170982973242</v>
      </c>
      <c r="AS201" s="52">
        <v>2.2683185486901967</v>
      </c>
      <c r="AT201" s="52">
        <v>1.7571564820837768</v>
      </c>
      <c r="AU201" s="52">
        <v>1.320768545917042</v>
      </c>
      <c r="AV201" s="52">
        <v>2.7808968037785839</v>
      </c>
      <c r="AW201" s="52">
        <v>3.6713679602873373</v>
      </c>
      <c r="AX201" s="52">
        <v>74.446604395409423</v>
      </c>
      <c r="AY201" s="52">
        <v>0.67036621196214885</v>
      </c>
      <c r="AZ201" s="52">
        <v>3.8255415457868365</v>
      </c>
      <c r="BA201" s="52">
        <v>5.3790477895333124</v>
      </c>
      <c r="BB201" s="52">
        <v>13.867337048922975</v>
      </c>
      <c r="BC201" s="52">
        <v>2.8270056757222242</v>
      </c>
      <c r="BD201" s="52">
        <v>13.284148537491758</v>
      </c>
      <c r="BE201" s="52">
        <v>6.8447311308157319</v>
      </c>
      <c r="BF201" s="52">
        <v>10.441564352437855</v>
      </c>
      <c r="BG201" s="52">
        <v>12.757793660213549</v>
      </c>
      <c r="BH201" s="52">
        <v>4.5489252933611475</v>
      </c>
      <c r="BI201" s="52">
        <v>19.430958876401807</v>
      </c>
      <c r="BJ201" s="52">
        <v>2.9640899390137445</v>
      </c>
      <c r="BK201" s="52">
        <v>4.6500860093200265</v>
      </c>
      <c r="BL201" s="52">
        <v>11.81678293008202</v>
      </c>
      <c r="BM201" s="52">
        <v>2.3112770873539072</v>
      </c>
      <c r="BN201" s="52">
        <v>22.429530466968814</v>
      </c>
      <c r="BP201" s="52">
        <v>1.2433799672561388</v>
      </c>
      <c r="BQ201" s="52">
        <v>0.92246468554561334</v>
      </c>
      <c r="BR201" s="52">
        <v>0.32091528166007871</v>
      </c>
      <c r="BS201" s="52">
        <v>1.2590191554278136</v>
      </c>
      <c r="BT201" s="52">
        <v>0.99890830973551303</v>
      </c>
      <c r="BU201" s="52">
        <v>0.26011084577379129</v>
      </c>
      <c r="BV201" s="52">
        <v>7.4912874236702915</v>
      </c>
      <c r="BW201" s="52">
        <v>2421.7279812256497</v>
      </c>
    </row>
    <row r="202" spans="1:75">
      <c r="A202" s="49">
        <v>34850</v>
      </c>
      <c r="B202" s="50">
        <v>71.685455537213372</v>
      </c>
      <c r="C202" s="51">
        <v>152.12892182039158</v>
      </c>
      <c r="D202" s="50">
        <v>71.698494481643849</v>
      </c>
      <c r="E202" s="52">
        <v>10571.910177784581</v>
      </c>
      <c r="F202" s="52">
        <v>111.24738791254499</v>
      </c>
      <c r="G202" s="52">
        <v>276.11523489341619</v>
      </c>
      <c r="H202" s="52">
        <v>656.99858575482517</v>
      </c>
      <c r="I202" s="52">
        <v>1270.5503277333994</v>
      </c>
      <c r="J202" s="52">
        <v>124.26656447110638</v>
      </c>
      <c r="K202" s="52">
        <v>163.43862875608067</v>
      </c>
      <c r="L202" s="52">
        <v>410.81795034461442</v>
      </c>
      <c r="M202" s="52">
        <v>69.772094666221804</v>
      </c>
      <c r="N202" s="52">
        <v>300.91690771218629</v>
      </c>
      <c r="O202" s="52">
        <v>72.702400908497495</v>
      </c>
      <c r="P202" s="52">
        <v>227.42851560439675</v>
      </c>
      <c r="Q202" s="52">
        <v>180.27721517491005</v>
      </c>
      <c r="R202" s="52">
        <v>73.582226796015618</v>
      </c>
      <c r="S202" s="52">
        <v>370.11224674211155</v>
      </c>
      <c r="T202" s="52">
        <v>242.47026978865748</v>
      </c>
      <c r="U202" s="52">
        <v>525.75311929059603</v>
      </c>
      <c r="V202" s="52">
        <v>592.34424140905185</v>
      </c>
      <c r="W202" s="52">
        <v>329.21985154022133</v>
      </c>
      <c r="X202" s="52">
        <v>883.780033493715</v>
      </c>
      <c r="Y202" s="52">
        <v>1942.8677735881458</v>
      </c>
      <c r="Z202" s="52">
        <v>446.2139974372281</v>
      </c>
      <c r="AA202" s="52">
        <v>1097.520122604024</v>
      </c>
      <c r="AB202" s="52">
        <v>360.4496953582331</v>
      </c>
      <c r="AC202" s="52">
        <v>63046.54389141452</v>
      </c>
      <c r="AD202" s="52">
        <v>35158.437403713506</v>
      </c>
      <c r="AE202" s="52">
        <v>41532.097371853168</v>
      </c>
      <c r="AF202" s="52">
        <v>6249.7591129041484</v>
      </c>
      <c r="AG202" s="52">
        <v>8717.2293092973778</v>
      </c>
      <c r="AH202" s="52">
        <v>7673.6468272055345</v>
      </c>
      <c r="AI202" s="52">
        <v>28833.492611792779</v>
      </c>
      <c r="AJ202" s="52">
        <v>32754.649684598367</v>
      </c>
      <c r="AK202" s="52">
        <v>117.1315458976934</v>
      </c>
      <c r="AL202" s="52">
        <v>0.64148313026019044</v>
      </c>
      <c r="AM202" s="52">
        <v>5.2392825232142766</v>
      </c>
      <c r="AN202" s="52">
        <v>23.142422223394181</v>
      </c>
      <c r="AO202" s="52">
        <v>17.261656569910325</v>
      </c>
      <c r="AP202" s="52">
        <v>1.4382341026954757</v>
      </c>
      <c r="AQ202" s="52">
        <v>1.9883379862611976</v>
      </c>
      <c r="AR202" s="52">
        <v>2.044917054125627</v>
      </c>
      <c r="AS202" s="52">
        <v>2.2714756785394656</v>
      </c>
      <c r="AT202" s="52">
        <v>1.7593972018960065</v>
      </c>
      <c r="AU202" s="52">
        <v>1.3176771859958616</v>
      </c>
      <c r="AV202" s="52">
        <v>2.7832753315405934</v>
      </c>
      <c r="AW202" s="52">
        <v>3.6583419670854189</v>
      </c>
      <c r="AX202" s="52">
        <v>74.554941600368863</v>
      </c>
      <c r="AY202" s="52">
        <v>0.6687525396642271</v>
      </c>
      <c r="AZ202" s="52">
        <v>3.8247978994679155</v>
      </c>
      <c r="BA202" s="52">
        <v>5.386485891934905</v>
      </c>
      <c r="BB202" s="52">
        <v>13.881917174071855</v>
      </c>
      <c r="BC202" s="52">
        <v>2.83536213576313</v>
      </c>
      <c r="BD202" s="52">
        <v>13.313016634825017</v>
      </c>
      <c r="BE202" s="52">
        <v>6.844764835941004</v>
      </c>
      <c r="BF202" s="52">
        <v>10.46445596182058</v>
      </c>
      <c r="BG202" s="52">
        <v>12.779348678346123</v>
      </c>
      <c r="BH202" s="52">
        <v>4.5558540171477944</v>
      </c>
      <c r="BI202" s="52">
        <v>19.434182075423099</v>
      </c>
      <c r="BJ202" s="52">
        <v>2.9615154426297052</v>
      </c>
      <c r="BK202" s="52">
        <v>4.6436548851347803</v>
      </c>
      <c r="BL202" s="52">
        <v>11.829011743508969</v>
      </c>
      <c r="BM202" s="52">
        <v>2.3056940559043255</v>
      </c>
      <c r="BN202" s="52">
        <v>22.459475650842631</v>
      </c>
      <c r="BP202" s="52">
        <v>1.2758200776372706</v>
      </c>
      <c r="BQ202" s="52">
        <v>0.95272275599681078</v>
      </c>
      <c r="BR202" s="52">
        <v>0.32309732161792776</v>
      </c>
      <c r="BS202" s="52">
        <v>1.2772145288125161</v>
      </c>
      <c r="BT202" s="52">
        <v>1.0124080921973913</v>
      </c>
      <c r="BU202" s="52">
        <v>0.26480643694559414</v>
      </c>
      <c r="BV202" s="52">
        <v>7.6404295140697114</v>
      </c>
      <c r="BW202" s="52">
        <v>2439.0798689242333</v>
      </c>
    </row>
    <row r="203" spans="1:75">
      <c r="A203" s="49">
        <v>34880</v>
      </c>
      <c r="B203" s="50">
        <v>71.802380209726593</v>
      </c>
      <c r="C203" s="51">
        <v>152.42536755328376</v>
      </c>
      <c r="D203" s="50">
        <v>71.804173047468069</v>
      </c>
      <c r="E203" s="52">
        <v>10599.212769285838</v>
      </c>
      <c r="F203" s="52">
        <v>109.36157527926068</v>
      </c>
      <c r="G203" s="52">
        <v>277.03115301479897</v>
      </c>
      <c r="H203" s="52">
        <v>656.38810413684701</v>
      </c>
      <c r="I203" s="52">
        <v>1271.0911898493766</v>
      </c>
      <c r="J203" s="52">
        <v>124.69483098813022</v>
      </c>
      <c r="K203" s="52">
        <v>162.99960836125538</v>
      </c>
      <c r="L203" s="52">
        <v>407.85048948327699</v>
      </c>
      <c r="M203" s="52">
        <v>69.948508804896846</v>
      </c>
      <c r="N203" s="52">
        <v>302.79748538484176</v>
      </c>
      <c r="O203" s="52">
        <v>72.892540884095553</v>
      </c>
      <c r="P203" s="52">
        <v>227.31911224027473</v>
      </c>
      <c r="Q203" s="52">
        <v>179.25924542484185</v>
      </c>
      <c r="R203" s="52">
        <v>73.75761390924454</v>
      </c>
      <c r="S203" s="52">
        <v>371.2006198585654</v>
      </c>
      <c r="T203" s="52">
        <v>244.71843430561324</v>
      </c>
      <c r="U203" s="52">
        <v>525.69379504223662</v>
      </c>
      <c r="V203" s="52">
        <v>596.37342038253939</v>
      </c>
      <c r="W203" s="52">
        <v>331.62762786696356</v>
      </c>
      <c r="X203" s="52">
        <v>884.39203853408492</v>
      </c>
      <c r="Y203" s="52">
        <v>1956.8854613353808</v>
      </c>
      <c r="Z203" s="52">
        <v>449.27709841802715</v>
      </c>
      <c r="AA203" s="52">
        <v>1100.5761157507698</v>
      </c>
      <c r="AB203" s="52">
        <v>361.11521653421221</v>
      </c>
      <c r="AC203" s="52">
        <v>63229.484368769328</v>
      </c>
      <c r="AD203" s="52">
        <v>35295.767282688619</v>
      </c>
      <c r="AE203" s="52">
        <v>41702.343355337776</v>
      </c>
      <c r="AF203" s="52">
        <v>6276.5056470394138</v>
      </c>
      <c r="AG203" s="52">
        <v>8741.6034088770557</v>
      </c>
      <c r="AH203" s="52">
        <v>7696.4784564971924</v>
      </c>
      <c r="AI203" s="52">
        <v>28888.906202189126</v>
      </c>
      <c r="AJ203" s="52">
        <v>32811.687985738121</v>
      </c>
      <c r="AK203" s="52">
        <v>117.2720445326219</v>
      </c>
      <c r="AL203" s="52">
        <v>0.64013229053622733</v>
      </c>
      <c r="AM203" s="52">
        <v>5.252528247004375</v>
      </c>
      <c r="AN203" s="52">
        <v>23.144435600792836</v>
      </c>
      <c r="AO203" s="52">
        <v>17.251775063267754</v>
      </c>
      <c r="AP203" s="52">
        <v>1.4420048210406322</v>
      </c>
      <c r="AQ203" s="52">
        <v>1.987688586904566</v>
      </c>
      <c r="AR203" s="52">
        <v>2.0408641679950885</v>
      </c>
      <c r="AS203" s="52">
        <v>2.2750099168190068</v>
      </c>
      <c r="AT203" s="52">
        <v>1.7631004833729473</v>
      </c>
      <c r="AU203" s="52">
        <v>1.3145539174427767</v>
      </c>
      <c r="AV203" s="52">
        <v>2.7821897980738415</v>
      </c>
      <c r="AW203" s="52">
        <v>3.6463633280761161</v>
      </c>
      <c r="AX203" s="52">
        <v>74.69581150909265</v>
      </c>
      <c r="AY203" s="52">
        <v>0.66687838594273974</v>
      </c>
      <c r="AZ203" s="52">
        <v>3.8224428469586806</v>
      </c>
      <c r="BA203" s="52">
        <v>5.393966788814093</v>
      </c>
      <c r="BB203" s="52">
        <v>13.897860759946829</v>
      </c>
      <c r="BC203" s="52">
        <v>2.8416090060646337</v>
      </c>
      <c r="BD203" s="52">
        <v>13.339812050883969</v>
      </c>
      <c r="BE203" s="52">
        <v>6.8485452053214733</v>
      </c>
      <c r="BF203" s="52">
        <v>10.498097820580005</v>
      </c>
      <c r="BG203" s="52">
        <v>12.821079371745387</v>
      </c>
      <c r="BH203" s="52">
        <v>4.5652477778494358</v>
      </c>
      <c r="BI203" s="52">
        <v>19.43179742358625</v>
      </c>
      <c r="BJ203" s="52">
        <v>2.9563663258139665</v>
      </c>
      <c r="BK203" s="52">
        <v>4.6352372760108365</v>
      </c>
      <c r="BL203" s="52">
        <v>11.840193823779313</v>
      </c>
      <c r="BM203" s="52">
        <v>2.299542699835615</v>
      </c>
      <c r="BN203" s="52">
        <v>22.51123358377566</v>
      </c>
      <c r="BP203" s="52">
        <v>1.3158837303674469</v>
      </c>
      <c r="BQ203" s="52">
        <v>0.98988846653761964</v>
      </c>
      <c r="BR203" s="52">
        <v>0.32599526379102223</v>
      </c>
      <c r="BS203" s="52">
        <v>1.3261036089311042</v>
      </c>
      <c r="BT203" s="52">
        <v>1.0479255507079264</v>
      </c>
      <c r="BU203" s="52">
        <v>0.27817805822317798</v>
      </c>
      <c r="BV203" s="52">
        <v>7.7091731288780769</v>
      </c>
      <c r="BW203" s="52">
        <v>2453.374554181099</v>
      </c>
    </row>
    <row r="204" spans="1:75">
      <c r="A204" s="49">
        <v>34911</v>
      </c>
      <c r="B204" s="50">
        <v>71.922233257848291</v>
      </c>
      <c r="C204" s="51">
        <v>152.65634239561135</v>
      </c>
      <c r="D204" s="50">
        <v>71.891091902770341</v>
      </c>
      <c r="E204" s="52">
        <v>10632.488181944816</v>
      </c>
      <c r="F204" s="52">
        <v>109.05610665811166</v>
      </c>
      <c r="G204" s="52">
        <v>275.10571824591005</v>
      </c>
      <c r="H204" s="52">
        <v>656.94398544079831</v>
      </c>
      <c r="I204" s="52">
        <v>1271.77600560121</v>
      </c>
      <c r="J204" s="52">
        <v>124.83117418375707</v>
      </c>
      <c r="K204" s="52">
        <v>162.68937122719663</v>
      </c>
      <c r="L204" s="52">
        <v>406.75070281230632</v>
      </c>
      <c r="M204" s="52">
        <v>70.150794152741227</v>
      </c>
      <c r="N204" s="52">
        <v>302.59781664267422</v>
      </c>
      <c r="O204" s="52">
        <v>73.213532307861186</v>
      </c>
      <c r="P204" s="52">
        <v>227.45305167216688</v>
      </c>
      <c r="Q204" s="52">
        <v>178.68651680612277</v>
      </c>
      <c r="R204" s="52">
        <v>74.003753989934921</v>
      </c>
      <c r="S204" s="52">
        <v>373.02645646384167</v>
      </c>
      <c r="T204" s="52">
        <v>245.65625238706988</v>
      </c>
      <c r="U204" s="52">
        <v>526.77375609403657</v>
      </c>
      <c r="V204" s="52">
        <v>600.81352479275199</v>
      </c>
      <c r="W204" s="52">
        <v>334.99143930837033</v>
      </c>
      <c r="X204" s="52">
        <v>883.83700564888215</v>
      </c>
      <c r="Y204" s="52">
        <v>1969.0562086884051</v>
      </c>
      <c r="Z204" s="52">
        <v>452.05047496264018</v>
      </c>
      <c r="AA204" s="52">
        <v>1106.7025200070873</v>
      </c>
      <c r="AB204" s="52">
        <v>361.71702032199789</v>
      </c>
      <c r="AC204" s="52">
        <v>63430.983024843277</v>
      </c>
      <c r="AD204" s="52">
        <v>35405.948259991987</v>
      </c>
      <c r="AE204" s="52">
        <v>41864.039458917032</v>
      </c>
      <c r="AF204" s="52">
        <v>6304.3384632448997</v>
      </c>
      <c r="AG204" s="52">
        <v>8769.6876995332786</v>
      </c>
      <c r="AH204" s="52">
        <v>7725.9065226893272</v>
      </c>
      <c r="AI204" s="52">
        <v>28967.974285494896</v>
      </c>
      <c r="AJ204" s="52">
        <v>32881.354140373965</v>
      </c>
      <c r="AK204" s="52">
        <v>117.44381952958722</v>
      </c>
      <c r="AL204" s="52">
        <v>0.63912227568066404</v>
      </c>
      <c r="AM204" s="52">
        <v>5.2696591494454728</v>
      </c>
      <c r="AN204" s="52">
        <v>23.15126501136054</v>
      </c>
      <c r="AO204" s="52">
        <v>17.242483586253179</v>
      </c>
      <c r="AP204" s="52">
        <v>1.4452680188170572</v>
      </c>
      <c r="AQ204" s="52">
        <v>1.9861816616028649</v>
      </c>
      <c r="AR204" s="52">
        <v>2.0374479168155388</v>
      </c>
      <c r="AS204" s="52">
        <v>2.279395100641886</v>
      </c>
      <c r="AT204" s="52">
        <v>1.7675184514506297</v>
      </c>
      <c r="AU204" s="52">
        <v>1.312188684436016</v>
      </c>
      <c r="AV204" s="52">
        <v>2.7795019925781395</v>
      </c>
      <c r="AW204" s="52">
        <v>3.6349817386771752</v>
      </c>
      <c r="AX204" s="52">
        <v>74.864389403212456</v>
      </c>
      <c r="AY204" s="52">
        <v>0.66495730314026358</v>
      </c>
      <c r="AZ204" s="52">
        <v>3.8232208348532777</v>
      </c>
      <c r="BA204" s="52">
        <v>5.4014734982873405</v>
      </c>
      <c r="BB204" s="52">
        <v>13.914079178019517</v>
      </c>
      <c r="BC204" s="52">
        <v>2.8470417578374185</v>
      </c>
      <c r="BD204" s="52">
        <v>13.36759482906951</v>
      </c>
      <c r="BE204" s="52">
        <v>6.8556269171362318</v>
      </c>
      <c r="BF204" s="52">
        <v>10.535823204825002</v>
      </c>
      <c r="BG204" s="52">
        <v>12.878179372438501</v>
      </c>
      <c r="BH204" s="52">
        <v>4.5760367216332067</v>
      </c>
      <c r="BI204" s="52">
        <v>19.42816511541605</v>
      </c>
      <c r="BJ204" s="52">
        <v>2.9489850083951867</v>
      </c>
      <c r="BK204" s="52">
        <v>4.6271928479789848</v>
      </c>
      <c r="BL204" s="52">
        <v>11.851987266815417</v>
      </c>
      <c r="BM204" s="52">
        <v>2.2927375639333993</v>
      </c>
      <c r="BN204" s="52">
        <v>22.580848047449702</v>
      </c>
      <c r="BP204" s="52">
        <v>1.3562616803232701</v>
      </c>
      <c r="BQ204" s="52">
        <v>1.0256648638375825</v>
      </c>
      <c r="BR204" s="52">
        <v>0.33059681638804894</v>
      </c>
      <c r="BS204" s="52">
        <v>1.3849462727385182</v>
      </c>
      <c r="BT204" s="52">
        <v>1.0923901190680843</v>
      </c>
      <c r="BU204" s="52">
        <v>0.29255615397086066</v>
      </c>
      <c r="BV204" s="52">
        <v>7.7153310943995752</v>
      </c>
      <c r="BW204" s="52">
        <v>2464.5209076173842</v>
      </c>
    </row>
    <row r="205" spans="1:75">
      <c r="A205" s="49">
        <v>34942</v>
      </c>
      <c r="B205" s="50">
        <v>72.043082514770262</v>
      </c>
      <c r="C205" s="51">
        <v>152.86589137284506</v>
      </c>
      <c r="D205" s="50">
        <v>71.978503910674448</v>
      </c>
      <c r="E205" s="52">
        <v>10666.885208233711</v>
      </c>
      <c r="F205" s="52">
        <v>110.07946694966766</v>
      </c>
      <c r="G205" s="52">
        <v>271.80249146056633</v>
      </c>
      <c r="H205" s="52">
        <v>658.9074308735228</v>
      </c>
      <c r="I205" s="52">
        <v>1273.3143731814719</v>
      </c>
      <c r="J205" s="52">
        <v>124.78167850099084</v>
      </c>
      <c r="K205" s="52">
        <v>162.64533823597876</v>
      </c>
      <c r="L205" s="52">
        <v>407.89480282642666</v>
      </c>
      <c r="M205" s="52">
        <v>70.442524653078323</v>
      </c>
      <c r="N205" s="52">
        <v>300.48927655671872</v>
      </c>
      <c r="O205" s="52">
        <v>73.74366913432435</v>
      </c>
      <c r="P205" s="52">
        <v>228.0404994284674</v>
      </c>
      <c r="Q205" s="52">
        <v>178.72154782916749</v>
      </c>
      <c r="R205" s="52">
        <v>74.290127628272586</v>
      </c>
      <c r="S205" s="52">
        <v>375.53862300491141</v>
      </c>
      <c r="T205" s="52">
        <v>245.76068293044884</v>
      </c>
      <c r="U205" s="52">
        <v>530.60483810305595</v>
      </c>
      <c r="V205" s="52">
        <v>605.28127662873555</v>
      </c>
      <c r="W205" s="52">
        <v>337.52711409979287</v>
      </c>
      <c r="X205" s="52">
        <v>883.69155734489038</v>
      </c>
      <c r="Y205" s="52">
        <v>1977.0508447400023</v>
      </c>
      <c r="Z205" s="52">
        <v>453.935056625595</v>
      </c>
      <c r="AA205" s="52">
        <v>1113.945703686155</v>
      </c>
      <c r="AB205" s="52">
        <v>362.7568962128172</v>
      </c>
      <c r="AC205" s="52">
        <v>63622.694733650453</v>
      </c>
      <c r="AD205" s="52">
        <v>35494.798857227448</v>
      </c>
      <c r="AE205" s="52">
        <v>42018.946445541995</v>
      </c>
      <c r="AF205" s="52">
        <v>6330.7614645188851</v>
      </c>
      <c r="AG205" s="52">
        <v>8795.7112958354337</v>
      </c>
      <c r="AH205" s="52">
        <v>7752.0151845870478</v>
      </c>
      <c r="AI205" s="52">
        <v>29033.520656831803</v>
      </c>
      <c r="AJ205" s="52">
        <v>32942.087695214053</v>
      </c>
      <c r="AK205" s="52">
        <v>117.63750470063138</v>
      </c>
      <c r="AL205" s="52">
        <v>0.63806485172526373</v>
      </c>
      <c r="AM205" s="52">
        <v>5.2903282018528595</v>
      </c>
      <c r="AN205" s="52">
        <v>23.16271848175975</v>
      </c>
      <c r="AO205" s="52">
        <v>17.234325428166606</v>
      </c>
      <c r="AP205" s="52">
        <v>1.4488363867040797</v>
      </c>
      <c r="AQ205" s="52">
        <v>1.9812929278647913</v>
      </c>
      <c r="AR205" s="52">
        <v>2.0353905179168952</v>
      </c>
      <c r="AS205" s="52">
        <v>2.2852077948536276</v>
      </c>
      <c r="AT205" s="52">
        <v>1.771479448870555</v>
      </c>
      <c r="AU205" s="52">
        <v>1.3114381842152809</v>
      </c>
      <c r="AV205" s="52">
        <v>2.7778786879822044</v>
      </c>
      <c r="AW205" s="52">
        <v>3.6228014597210212</v>
      </c>
      <c r="AX205" s="52">
        <v>75.045480016483779</v>
      </c>
      <c r="AY205" s="52">
        <v>0.66332168229611499</v>
      </c>
      <c r="AZ205" s="52">
        <v>3.8329338163828419</v>
      </c>
      <c r="BA205" s="52">
        <v>5.4084309082480164</v>
      </c>
      <c r="BB205" s="52">
        <v>13.928492678855095</v>
      </c>
      <c r="BC205" s="52">
        <v>2.8537156375185138</v>
      </c>
      <c r="BD205" s="52">
        <v>13.400285504848487</v>
      </c>
      <c r="BE205" s="52">
        <v>6.8653010683014024</v>
      </c>
      <c r="BF205" s="52">
        <v>10.565955224807464</v>
      </c>
      <c r="BG205" s="52">
        <v>12.940243023898333</v>
      </c>
      <c r="BH205" s="52">
        <v>4.5864306796312091</v>
      </c>
      <c r="BI205" s="52">
        <v>19.429306202237644</v>
      </c>
      <c r="BJ205" s="52">
        <v>2.9402674198894192</v>
      </c>
      <c r="BK205" s="52">
        <v>4.6221063595467937</v>
      </c>
      <c r="BL205" s="52">
        <v>11.866932417318646</v>
      </c>
      <c r="BM205" s="52">
        <v>2.2851456107133754</v>
      </c>
      <c r="BN205" s="52">
        <v>22.659259729395291</v>
      </c>
      <c r="BP205" s="52">
        <v>1.3911372447741264</v>
      </c>
      <c r="BQ205" s="52">
        <v>1.0526684622370428</v>
      </c>
      <c r="BR205" s="52">
        <v>0.33846878252112339</v>
      </c>
      <c r="BS205" s="52">
        <v>1.4271527048380626</v>
      </c>
      <c r="BT205" s="52">
        <v>1.1291142610923177</v>
      </c>
      <c r="BU205" s="52">
        <v>0.2980384435955315</v>
      </c>
      <c r="BV205" s="52">
        <v>7.7082510468129426</v>
      </c>
      <c r="BW205" s="52">
        <v>2474.1125550069396</v>
      </c>
    </row>
    <row r="206" spans="1:75">
      <c r="A206" s="49">
        <v>34972</v>
      </c>
      <c r="B206" s="50">
        <v>72.15850703488104</v>
      </c>
      <c r="C206" s="51">
        <v>153.08480288336673</v>
      </c>
      <c r="D206" s="50">
        <v>72.076484326273203</v>
      </c>
      <c r="E206" s="52">
        <v>10696.831496953964</v>
      </c>
      <c r="F206" s="52">
        <v>112.05645952721437</v>
      </c>
      <c r="G206" s="52">
        <v>268.49336989708246</v>
      </c>
      <c r="H206" s="52">
        <v>662.1230623111129</v>
      </c>
      <c r="I206" s="52">
        <v>1276.067008336385</v>
      </c>
      <c r="J206" s="52">
        <v>124.64648589096032</v>
      </c>
      <c r="K206" s="52">
        <v>162.95072858814771</v>
      </c>
      <c r="L206" s="52">
        <v>411.3172743918995</v>
      </c>
      <c r="M206" s="52">
        <v>70.852425823236501</v>
      </c>
      <c r="N206" s="52">
        <v>296.8824686964353</v>
      </c>
      <c r="O206" s="52">
        <v>74.499989478879925</v>
      </c>
      <c r="P206" s="52">
        <v>229.1731431622058</v>
      </c>
      <c r="Q206" s="52">
        <v>179.42925958844523</v>
      </c>
      <c r="R206" s="52">
        <v>74.570424559712407</v>
      </c>
      <c r="S206" s="52">
        <v>378.4961393855512</v>
      </c>
      <c r="T206" s="52">
        <v>245.49177932441233</v>
      </c>
      <c r="U206" s="52">
        <v>537.77342381775384</v>
      </c>
      <c r="V206" s="52">
        <v>609.27656925787062</v>
      </c>
      <c r="W206" s="52">
        <v>338.08821339160204</v>
      </c>
      <c r="X206" s="52">
        <v>884.89993284046648</v>
      </c>
      <c r="Y206" s="52">
        <v>1978.8750262141227</v>
      </c>
      <c r="Z206" s="52">
        <v>454.54948447644711</v>
      </c>
      <c r="AA206" s="52">
        <v>1120.4679599131769</v>
      </c>
      <c r="AB206" s="52">
        <v>364.40131394341586</v>
      </c>
      <c r="AC206" s="52">
        <v>63782.318554433186</v>
      </c>
      <c r="AD206" s="52">
        <v>35565.782747046156</v>
      </c>
      <c r="AE206" s="52">
        <v>42162.411741924283</v>
      </c>
      <c r="AF206" s="52">
        <v>6353.4730080922445</v>
      </c>
      <c r="AG206" s="52">
        <v>8815.2774850209553</v>
      </c>
      <c r="AH206" s="52">
        <v>7767.4782353719074</v>
      </c>
      <c r="AI206" s="52">
        <v>29059.788559595745</v>
      </c>
      <c r="AJ206" s="52">
        <v>32979.408905283613</v>
      </c>
      <c r="AK206" s="52">
        <v>117.83405385067066</v>
      </c>
      <c r="AL206" s="52">
        <v>0.63677330168041713</v>
      </c>
      <c r="AM206" s="52">
        <v>5.3127241813888153</v>
      </c>
      <c r="AN206" s="52">
        <v>23.177461501428237</v>
      </c>
      <c r="AO206" s="52">
        <v>17.227964018440495</v>
      </c>
      <c r="AP206" s="52">
        <v>1.4530254476281546</v>
      </c>
      <c r="AQ206" s="52">
        <v>1.9720718131055339</v>
      </c>
      <c r="AR206" s="52">
        <v>2.0351336174431633</v>
      </c>
      <c r="AS206" s="52">
        <v>2.2924170079880315</v>
      </c>
      <c r="AT206" s="52">
        <v>1.7740005868877651</v>
      </c>
      <c r="AU206" s="52">
        <v>1.3126922357269601</v>
      </c>
      <c r="AV206" s="52">
        <v>2.7791288523100168</v>
      </c>
      <c r="AW206" s="52">
        <v>3.609494409523518</v>
      </c>
      <c r="AX206" s="52">
        <v>75.217846043935666</v>
      </c>
      <c r="AY206" s="52">
        <v>0.66217838170608345</v>
      </c>
      <c r="AZ206" s="52">
        <v>3.8537024159294861</v>
      </c>
      <c r="BA206" s="52">
        <v>5.4140943354597164</v>
      </c>
      <c r="BB206" s="52">
        <v>13.939217970240861</v>
      </c>
      <c r="BC206" s="52">
        <v>2.8625062469082576</v>
      </c>
      <c r="BD206" s="52">
        <v>13.438301432877779</v>
      </c>
      <c r="BE206" s="52">
        <v>6.8764188594960922</v>
      </c>
      <c r="BF206" s="52">
        <v>10.579851178700725</v>
      </c>
      <c r="BG206" s="52">
        <v>12.996474635585521</v>
      </c>
      <c r="BH206" s="52">
        <v>4.594828129808108</v>
      </c>
      <c r="BI206" s="52">
        <v>19.438746305182576</v>
      </c>
      <c r="BJ206" s="52">
        <v>2.9314613796149689</v>
      </c>
      <c r="BK206" s="52">
        <v>4.621635263428713</v>
      </c>
      <c r="BL206" s="52">
        <v>11.885649659701933</v>
      </c>
      <c r="BM206" s="52">
        <v>2.2770731594248597</v>
      </c>
      <c r="BN206" s="52">
        <v>22.735399741725995</v>
      </c>
      <c r="BP206" s="52">
        <v>1.4144877775281202</v>
      </c>
      <c r="BQ206" s="52">
        <v>1.0652333408904573</v>
      </c>
      <c r="BR206" s="52">
        <v>0.34925443660467864</v>
      </c>
      <c r="BS206" s="52">
        <v>1.4345199452713131</v>
      </c>
      <c r="BT206" s="52">
        <v>1.145245473831892</v>
      </c>
      <c r="BU206" s="52">
        <v>0.28927447122211258</v>
      </c>
      <c r="BV206" s="52">
        <v>7.7252479396760467</v>
      </c>
      <c r="BW206" s="52">
        <v>2483.0286219649015</v>
      </c>
    </row>
    <row r="207" spans="1:75">
      <c r="A207" s="49">
        <v>35003</v>
      </c>
      <c r="B207" s="50">
        <v>72.271945061552671</v>
      </c>
      <c r="C207" s="51">
        <v>153.34532440009136</v>
      </c>
      <c r="D207" s="50">
        <v>72.184853435854521</v>
      </c>
      <c r="E207" s="52">
        <v>10721.121559731422</v>
      </c>
      <c r="F207" s="52">
        <v>114.44149997517947</v>
      </c>
      <c r="G207" s="52">
        <v>265.65058042367377</v>
      </c>
      <c r="H207" s="52">
        <v>665.63997375724773</v>
      </c>
      <c r="I207" s="52">
        <v>1279.6617405904879</v>
      </c>
      <c r="J207" s="52">
        <v>124.49998290411708</v>
      </c>
      <c r="K207" s="52">
        <v>163.52255455140144</v>
      </c>
      <c r="L207" s="52">
        <v>416.26986079590938</v>
      </c>
      <c r="M207" s="52">
        <v>71.363065003357349</v>
      </c>
      <c r="N207" s="52">
        <v>292.49248590921201</v>
      </c>
      <c r="O207" s="52">
        <v>75.421141862628915</v>
      </c>
      <c r="P207" s="52">
        <v>230.70840790729611</v>
      </c>
      <c r="Q207" s="52">
        <v>180.59591300557219</v>
      </c>
      <c r="R207" s="52">
        <v>74.806042188598269</v>
      </c>
      <c r="S207" s="52">
        <v>381.57540130579184</v>
      </c>
      <c r="T207" s="52">
        <v>245.27465962834896</v>
      </c>
      <c r="U207" s="52">
        <v>546.57361701227001</v>
      </c>
      <c r="V207" s="52">
        <v>612.7952767813714</v>
      </c>
      <c r="W207" s="52">
        <v>337.88758198340093</v>
      </c>
      <c r="X207" s="52">
        <v>886.51193528982901</v>
      </c>
      <c r="Y207" s="52">
        <v>1974.9904807897344</v>
      </c>
      <c r="Z207" s="52">
        <v>454.50661669262956</v>
      </c>
      <c r="AA207" s="52">
        <v>1126.1521380097274</v>
      </c>
      <c r="AB207" s="52">
        <v>366.02530427901974</v>
      </c>
      <c r="AC207" s="52">
        <v>63941.964076872791</v>
      </c>
      <c r="AD207" s="52">
        <v>35632.439675961774</v>
      </c>
      <c r="AE207" s="52">
        <v>42300.449140764053</v>
      </c>
      <c r="AF207" s="52">
        <v>6375.7913872195832</v>
      </c>
      <c r="AG207" s="52">
        <v>8832.9983424525108</v>
      </c>
      <c r="AH207" s="52">
        <v>7777.5480083342518</v>
      </c>
      <c r="AI207" s="52">
        <v>29067.061526144706</v>
      </c>
      <c r="AJ207" s="52">
        <v>33011.282524478054</v>
      </c>
      <c r="AK207" s="52">
        <v>118.02298215716597</v>
      </c>
      <c r="AL207" s="52">
        <v>0.63545226686138423</v>
      </c>
      <c r="AM207" s="52">
        <v>5.3346420530109633</v>
      </c>
      <c r="AN207" s="52">
        <v>23.193001986661507</v>
      </c>
      <c r="AO207" s="52">
        <v>17.222907666834221</v>
      </c>
      <c r="AP207" s="52">
        <v>1.4573701600684583</v>
      </c>
      <c r="AQ207" s="52">
        <v>1.9612728679267679</v>
      </c>
      <c r="AR207" s="52">
        <v>2.035911285682078</v>
      </c>
      <c r="AS207" s="52">
        <v>2.3003146790053446</v>
      </c>
      <c r="AT207" s="52">
        <v>1.7754045178704443</v>
      </c>
      <c r="AU207" s="52">
        <v>1.3148281671057058</v>
      </c>
      <c r="AV207" s="52">
        <v>2.7822448870640306</v>
      </c>
      <c r="AW207" s="52">
        <v>3.5955610150332733</v>
      </c>
      <c r="AX207" s="52">
        <v>75.377062625462003</v>
      </c>
      <c r="AY207" s="52">
        <v>0.66105035880501684</v>
      </c>
      <c r="AZ207" s="52">
        <v>3.8786841149652198</v>
      </c>
      <c r="BA207" s="52">
        <v>5.4185590130660026</v>
      </c>
      <c r="BB207" s="52">
        <v>13.947709770722975</v>
      </c>
      <c r="BC207" s="52">
        <v>2.8720940888198392</v>
      </c>
      <c r="BD207" s="52">
        <v>13.478007379138182</v>
      </c>
      <c r="BE207" s="52">
        <v>6.8883708296193467</v>
      </c>
      <c r="BF207" s="52">
        <v>10.583550415512535</v>
      </c>
      <c r="BG207" s="52">
        <v>13.046764233254738</v>
      </c>
      <c r="BH207" s="52">
        <v>4.602164894793062</v>
      </c>
      <c r="BI207" s="52">
        <v>19.452917544291385</v>
      </c>
      <c r="BJ207" s="52">
        <v>2.9231910929459359</v>
      </c>
      <c r="BK207" s="52">
        <v>4.6237653057060895</v>
      </c>
      <c r="BL207" s="52">
        <v>11.90596113842161</v>
      </c>
      <c r="BM207" s="52">
        <v>2.2686708807063218</v>
      </c>
      <c r="BN207" s="52">
        <v>22.807229151723966</v>
      </c>
      <c r="BP207" s="52">
        <v>1.4261488180491142</v>
      </c>
      <c r="BQ207" s="52">
        <v>1.0677453105247789</v>
      </c>
      <c r="BR207" s="52">
        <v>0.35840350752996819</v>
      </c>
      <c r="BS207" s="52">
        <v>1.4213649789171834</v>
      </c>
      <c r="BT207" s="52">
        <v>1.1460491759522307</v>
      </c>
      <c r="BU207" s="52">
        <v>0.27531580275465406</v>
      </c>
      <c r="BV207" s="52">
        <v>7.7667356154791287</v>
      </c>
      <c r="BW207" s="52">
        <v>2491.8514241770872</v>
      </c>
    </row>
    <row r="208" spans="1:75">
      <c r="A208" s="49">
        <v>35033</v>
      </c>
      <c r="B208" s="50">
        <v>72.386150537749444</v>
      </c>
      <c r="C208" s="51">
        <v>153.67233034136396</v>
      </c>
      <c r="D208" s="50">
        <v>72.297342355859783</v>
      </c>
      <c r="E208" s="52">
        <v>10738.996946430207</v>
      </c>
      <c r="F208" s="52">
        <v>116.61254448592663</v>
      </c>
      <c r="G208" s="52">
        <v>263.54281656406818</v>
      </c>
      <c r="H208" s="52">
        <v>668.21669980684919</v>
      </c>
      <c r="I208" s="52">
        <v>1283.4460651990025</v>
      </c>
      <c r="J208" s="52">
        <v>124.40802318854257</v>
      </c>
      <c r="K208" s="52">
        <v>164.22499397704377</v>
      </c>
      <c r="L208" s="52">
        <v>421.71948289922437</v>
      </c>
      <c r="M208" s="52">
        <v>71.932359654685328</v>
      </c>
      <c r="N208" s="52">
        <v>288.18771281416218</v>
      </c>
      <c r="O208" s="52">
        <v>76.403810746261541</v>
      </c>
      <c r="P208" s="52">
        <v>232.4094082499505</v>
      </c>
      <c r="Q208" s="52">
        <v>181.91770212040282</v>
      </c>
      <c r="R208" s="52">
        <v>74.953696481386814</v>
      </c>
      <c r="S208" s="52">
        <v>384.35562610924245</v>
      </c>
      <c r="T208" s="52">
        <v>245.5070774950087</v>
      </c>
      <c r="U208" s="52">
        <v>554.4748347381751</v>
      </c>
      <c r="V208" s="52">
        <v>615.86030411422257</v>
      </c>
      <c r="W208" s="52">
        <v>338.78985781297087</v>
      </c>
      <c r="X208" s="52">
        <v>886.99840082377193</v>
      </c>
      <c r="Y208" s="52">
        <v>1966.4627478718758</v>
      </c>
      <c r="Z208" s="52">
        <v>454.66939298274616</v>
      </c>
      <c r="AA208" s="52">
        <v>1131.2197781478365</v>
      </c>
      <c r="AB208" s="52">
        <v>366.73645792901516</v>
      </c>
      <c r="AC208" s="52">
        <v>64144.3607079188</v>
      </c>
      <c r="AD208" s="52">
        <v>35708.473686987163</v>
      </c>
      <c r="AE208" s="52">
        <v>42437.562482583526</v>
      </c>
      <c r="AF208" s="52">
        <v>6401.9307151595749</v>
      </c>
      <c r="AG208" s="52">
        <v>8855.4586081584293</v>
      </c>
      <c r="AH208" s="52">
        <v>7790.6092432657879</v>
      </c>
      <c r="AI208" s="52">
        <v>29087.985991986592</v>
      </c>
      <c r="AJ208" s="52">
        <v>33063.754857889813</v>
      </c>
      <c r="AK208" s="52">
        <v>118.19092421693107</v>
      </c>
      <c r="AL208" s="52">
        <v>0.63446006416294642</v>
      </c>
      <c r="AM208" s="52">
        <v>5.3531789002008736</v>
      </c>
      <c r="AN208" s="52">
        <v>23.206187704174468</v>
      </c>
      <c r="AO208" s="52">
        <v>17.218548739806284</v>
      </c>
      <c r="AP208" s="52">
        <v>1.4610544385707234</v>
      </c>
      <c r="AQ208" s="52">
        <v>1.9529371537346909</v>
      </c>
      <c r="AR208" s="52">
        <v>2.0366433561294381</v>
      </c>
      <c r="AS208" s="52">
        <v>2.3078049421270217</v>
      </c>
      <c r="AT208" s="52">
        <v>1.7763111685029307</v>
      </c>
      <c r="AU208" s="52">
        <v>1.3162823917345274</v>
      </c>
      <c r="AV208" s="52">
        <v>2.785373771238532</v>
      </c>
      <c r="AW208" s="52">
        <v>3.5821414133826237</v>
      </c>
      <c r="AX208" s="52">
        <v>75.518747031191978</v>
      </c>
      <c r="AY208" s="52">
        <v>0.65930551094449286</v>
      </c>
      <c r="AZ208" s="52">
        <v>3.8980006480899951</v>
      </c>
      <c r="BA208" s="52">
        <v>5.4219860169105232</v>
      </c>
      <c r="BB208" s="52">
        <v>13.956036927442376</v>
      </c>
      <c r="BC208" s="52">
        <v>2.8802760668564589</v>
      </c>
      <c r="BD208" s="52">
        <v>13.513535463685791</v>
      </c>
      <c r="BE208" s="52">
        <v>6.9004261048743505</v>
      </c>
      <c r="BF208" s="52">
        <v>10.586820187919754</v>
      </c>
      <c r="BG208" s="52">
        <v>13.092561951046809</v>
      </c>
      <c r="BH208" s="52">
        <v>4.6098530389814796</v>
      </c>
      <c r="BI208" s="52">
        <v>19.465989480245238</v>
      </c>
      <c r="BJ208" s="52">
        <v>2.9161303487528736</v>
      </c>
      <c r="BK208" s="52">
        <v>4.6254899138429515</v>
      </c>
      <c r="BL208" s="52">
        <v>11.924369230501664</v>
      </c>
      <c r="BM208" s="52">
        <v>2.2602761444796973</v>
      </c>
      <c r="BN208" s="52">
        <v>22.873264122909557</v>
      </c>
      <c r="BP208" s="52">
        <v>1.4268971666693688</v>
      </c>
      <c r="BQ208" s="52">
        <v>1.0669699470373113</v>
      </c>
      <c r="BR208" s="52">
        <v>0.35992721968796104</v>
      </c>
      <c r="BS208" s="52">
        <v>1.4109503394613663</v>
      </c>
      <c r="BT208" s="52">
        <v>1.1414864860462937</v>
      </c>
      <c r="BU208" s="52">
        <v>0.26946385346042612</v>
      </c>
      <c r="BV208" s="52">
        <v>7.8211910320756335</v>
      </c>
      <c r="BW208" s="52">
        <v>2500.7599940081436</v>
      </c>
    </row>
    <row r="209" spans="1:75">
      <c r="A209" s="49">
        <v>35064</v>
      </c>
      <c r="B209" s="50">
        <v>72.502876998736497</v>
      </c>
      <c r="C209" s="51">
        <v>154.08145268826235</v>
      </c>
      <c r="D209" s="50">
        <v>72.411782993484408</v>
      </c>
      <c r="E209" s="52">
        <v>10752.364492170273</v>
      </c>
      <c r="F209" s="52">
        <v>118.18355360507003</v>
      </c>
      <c r="G209" s="52">
        <v>262.22083722703877</v>
      </c>
      <c r="H209" s="52">
        <v>669.32842424896455</v>
      </c>
      <c r="I209" s="52">
        <v>1287.1168592480883</v>
      </c>
      <c r="J209" s="52">
        <v>124.41057108255524</v>
      </c>
      <c r="K209" s="52">
        <v>164.94590847428529</v>
      </c>
      <c r="L209" s="52">
        <v>426.87276931846094</v>
      </c>
      <c r="M209" s="52">
        <v>72.521557299022177</v>
      </c>
      <c r="N209" s="52">
        <v>284.54648579224465</v>
      </c>
      <c r="O209" s="52">
        <v>77.368343899045286</v>
      </c>
      <c r="P209" s="52">
        <v>234.09171911289977</v>
      </c>
      <c r="Q209" s="52">
        <v>183.16548000573511</v>
      </c>
      <c r="R209" s="52">
        <v>75.008174123302581</v>
      </c>
      <c r="S209" s="52">
        <v>386.60133427249326</v>
      </c>
      <c r="T209" s="52">
        <v>246.34150282557934</v>
      </c>
      <c r="U209" s="52">
        <v>559.91491108748221</v>
      </c>
      <c r="V209" s="52">
        <v>618.68128606580922</v>
      </c>
      <c r="W209" s="52">
        <v>342.00403452015695</v>
      </c>
      <c r="X209" s="52">
        <v>885.50134376172093</v>
      </c>
      <c r="Y209" s="52">
        <v>1955.3458380006975</v>
      </c>
      <c r="Z209" s="52">
        <v>455.57861611343202</v>
      </c>
      <c r="AA209" s="52">
        <v>1135.9997880204071</v>
      </c>
      <c r="AB209" s="52">
        <v>366.06954490898119</v>
      </c>
      <c r="AC209" s="52">
        <v>64420.776373709399</v>
      </c>
      <c r="AD209" s="52">
        <v>35804.264758898367</v>
      </c>
      <c r="AE209" s="52">
        <v>42577.201865480791</v>
      </c>
      <c r="AF209" s="52">
        <v>6435.0717915950281</v>
      </c>
      <c r="AG209" s="52">
        <v>8887.2941337093234</v>
      </c>
      <c r="AH209" s="52">
        <v>7812.3771106966078</v>
      </c>
      <c r="AI209" s="52">
        <v>29144.564935130456</v>
      </c>
      <c r="AJ209" s="52">
        <v>33154.820880889893</v>
      </c>
      <c r="AK209" s="52">
        <v>118.33436000251001</v>
      </c>
      <c r="AL209" s="52">
        <v>0.6340810043869668</v>
      </c>
      <c r="AM209" s="52">
        <v>5.3672278284305523</v>
      </c>
      <c r="AN209" s="52">
        <v>23.215848622483112</v>
      </c>
      <c r="AO209" s="52">
        <v>17.21453978927175</v>
      </c>
      <c r="AP209" s="52">
        <v>1.4634889854006918</v>
      </c>
      <c r="AQ209" s="52">
        <v>1.9500309617923037</v>
      </c>
      <c r="AR209" s="52">
        <v>2.0365542836551751</v>
      </c>
      <c r="AS209" s="52">
        <v>2.3140934415169507</v>
      </c>
      <c r="AT209" s="52">
        <v>1.7770853090459124</v>
      </c>
      <c r="AU209" s="52">
        <v>1.3160082279898615</v>
      </c>
      <c r="AV209" s="52">
        <v>2.7871955493717304</v>
      </c>
      <c r="AW209" s="52">
        <v>3.570082943867313</v>
      </c>
      <c r="AX209" s="52">
        <v>75.644364979238276</v>
      </c>
      <c r="AY209" s="52">
        <v>0.65655506071033742</v>
      </c>
      <c r="AZ209" s="52">
        <v>3.9052464406516765</v>
      </c>
      <c r="BA209" s="52">
        <v>5.4247620458894916</v>
      </c>
      <c r="BB209" s="52">
        <v>13.966331912459985</v>
      </c>
      <c r="BC209" s="52">
        <v>2.8856602549522874</v>
      </c>
      <c r="BD209" s="52">
        <v>13.541538946871315</v>
      </c>
      <c r="BE209" s="52">
        <v>6.9122060581425862</v>
      </c>
      <c r="BF209" s="52">
        <v>10.597548327754222</v>
      </c>
      <c r="BG209" s="52">
        <v>13.135702695997972</v>
      </c>
      <c r="BH209" s="52">
        <v>4.6189665728842</v>
      </c>
      <c r="BI209" s="52">
        <v>19.474146399887339</v>
      </c>
      <c r="BJ209" s="52">
        <v>2.91066125769078</v>
      </c>
      <c r="BK209" s="52">
        <v>4.6247713368671439</v>
      </c>
      <c r="BL209" s="52">
        <v>11.938713799786544</v>
      </c>
      <c r="BM209" s="52">
        <v>2.2521114603519128</v>
      </c>
      <c r="BN209" s="52">
        <v>22.933569009025252</v>
      </c>
      <c r="BP209" s="52">
        <v>1.4190474721272626</v>
      </c>
      <c r="BQ209" s="52">
        <v>1.0682622676442055</v>
      </c>
      <c r="BR209" s="52">
        <v>0.35078520462998458</v>
      </c>
      <c r="BS209" s="52">
        <v>1.4194787787273526</v>
      </c>
      <c r="BT209" s="52">
        <v>1.1394370204380397</v>
      </c>
      <c r="BU209" s="52">
        <v>0.28004175845173096</v>
      </c>
      <c r="BV209" s="52">
        <v>7.8744595590378008</v>
      </c>
      <c r="BW209" s="52">
        <v>2510.2502590514</v>
      </c>
    </row>
    <row r="210" spans="1:75">
      <c r="A210" s="49">
        <v>35095</v>
      </c>
      <c r="B210" s="50">
        <v>72.622673453943378</v>
      </c>
      <c r="C210" s="51">
        <v>154.5630352308433</v>
      </c>
      <c r="D210" s="50">
        <v>72.540391024622707</v>
      </c>
      <c r="E210" s="52">
        <v>10772.03739935352</v>
      </c>
      <c r="F210" s="52">
        <v>119.52404441299939</v>
      </c>
      <c r="G210" s="52">
        <v>261.00510845573677</v>
      </c>
      <c r="H210" s="52">
        <v>670.73234727594161</v>
      </c>
      <c r="I210" s="52">
        <v>1291.4967928822002</v>
      </c>
      <c r="J210" s="52">
        <v>124.46611208766097</v>
      </c>
      <c r="K210" s="52">
        <v>165.64739394764746</v>
      </c>
      <c r="L210" s="52">
        <v>431.70827490301622</v>
      </c>
      <c r="M210" s="52">
        <v>73.107322484006986</v>
      </c>
      <c r="N210" s="52">
        <v>281.20428981896367</v>
      </c>
      <c r="O210" s="52">
        <v>78.318190485873686</v>
      </c>
      <c r="P210" s="52">
        <v>235.74590046522059</v>
      </c>
      <c r="Q210" s="52">
        <v>184.34562442058157</v>
      </c>
      <c r="R210" s="52">
        <v>75.088239158353502</v>
      </c>
      <c r="S210" s="52">
        <v>388.69828483426284</v>
      </c>
      <c r="T210" s="52">
        <v>247.16438930986388</v>
      </c>
      <c r="U210" s="52">
        <v>564.43721557240337</v>
      </c>
      <c r="V210" s="52">
        <v>622.12501274481895</v>
      </c>
      <c r="W210" s="52">
        <v>346.71792492847288</v>
      </c>
      <c r="X210" s="52">
        <v>883.27169990347272</v>
      </c>
      <c r="Y210" s="52">
        <v>1946.9178634382063</v>
      </c>
      <c r="Z210" s="52">
        <v>456.79238885352686</v>
      </c>
      <c r="AA210" s="52">
        <v>1141.2666780665036</v>
      </c>
      <c r="AB210" s="52">
        <v>364.91749753057957</v>
      </c>
      <c r="AC210" s="52">
        <v>64769.625299146101</v>
      </c>
      <c r="AD210" s="52">
        <v>35921.255108791011</v>
      </c>
      <c r="AE210" s="52">
        <v>42722.010198800795</v>
      </c>
      <c r="AF210" s="52">
        <v>6475.5818846687198</v>
      </c>
      <c r="AG210" s="52">
        <v>8927.4356798971858</v>
      </c>
      <c r="AH210" s="52">
        <v>7840.5790002269132</v>
      </c>
      <c r="AI210" s="52">
        <v>29226.346297356391</v>
      </c>
      <c r="AJ210" s="52">
        <v>33278.162601717057</v>
      </c>
      <c r="AK210" s="52">
        <v>118.48373736008521</v>
      </c>
      <c r="AL210" s="52">
        <v>0.63435002213067959</v>
      </c>
      <c r="AM210" s="52">
        <v>5.3816479622356352</v>
      </c>
      <c r="AN210" s="52">
        <v>23.227221171882363</v>
      </c>
      <c r="AO210" s="52">
        <v>17.211223187623546</v>
      </c>
      <c r="AP210" s="52">
        <v>1.4648544544737623</v>
      </c>
      <c r="AQ210" s="52">
        <v>1.9520693453851421</v>
      </c>
      <c r="AR210" s="52">
        <v>2.0357933294861641</v>
      </c>
      <c r="AS210" s="52">
        <v>2.3194256580734529</v>
      </c>
      <c r="AT210" s="52">
        <v>1.7773481369213333</v>
      </c>
      <c r="AU210" s="52">
        <v>1.3145703229516408</v>
      </c>
      <c r="AV210" s="52">
        <v>2.7880466263981463</v>
      </c>
      <c r="AW210" s="52">
        <v>3.5591152703653886</v>
      </c>
      <c r="AX210" s="52">
        <v>75.776582006244894</v>
      </c>
      <c r="AY210" s="52">
        <v>0.65314751953983141</v>
      </c>
      <c r="AZ210" s="52">
        <v>3.905078180209403</v>
      </c>
      <c r="BA210" s="52">
        <v>5.4280916418609841</v>
      </c>
      <c r="BB210" s="52">
        <v>13.981158285747252</v>
      </c>
      <c r="BC210" s="52">
        <v>2.8895124642689143</v>
      </c>
      <c r="BD210" s="52">
        <v>13.567117417351373</v>
      </c>
      <c r="BE210" s="52">
        <v>6.9245910415831471</v>
      </c>
      <c r="BF210" s="52">
        <v>10.618177767212112</v>
      </c>
      <c r="BG210" s="52">
        <v>13.18018081273523</v>
      </c>
      <c r="BH210" s="52">
        <v>4.6296810084285456</v>
      </c>
      <c r="BI210" s="52">
        <v>19.479934182138212</v>
      </c>
      <c r="BJ210" s="52">
        <v>2.9061169390371369</v>
      </c>
      <c r="BK210" s="52">
        <v>4.6225387770907895</v>
      </c>
      <c r="BL210" s="52">
        <v>11.951278473025248</v>
      </c>
      <c r="BM210" s="52">
        <v>2.2439165046481291</v>
      </c>
      <c r="BN210" s="52">
        <v>22.99428431857978</v>
      </c>
      <c r="BP210" s="52">
        <v>1.4102688688003728</v>
      </c>
      <c r="BQ210" s="52">
        <v>1.0729570978235701</v>
      </c>
      <c r="BR210" s="52">
        <v>0.33731177097727216</v>
      </c>
      <c r="BS210" s="52">
        <v>1.4415880658874107</v>
      </c>
      <c r="BT210" s="52">
        <v>1.1417721038742457</v>
      </c>
      <c r="BU210" s="52">
        <v>0.29981596215117362</v>
      </c>
      <c r="BV210" s="52">
        <v>7.9041789987635225</v>
      </c>
      <c r="BW210" s="52">
        <v>2521.9777975370807</v>
      </c>
    </row>
    <row r="211" spans="1:75">
      <c r="A211" s="49">
        <v>35124</v>
      </c>
      <c r="B211" s="50">
        <v>72.737393514847312</v>
      </c>
      <c r="C211" s="51">
        <v>155.06508859221279</v>
      </c>
      <c r="D211" s="50">
        <v>72.690101152992455</v>
      </c>
      <c r="E211" s="52">
        <v>10809.544289884896</v>
      </c>
      <c r="F211" s="52">
        <v>121.13737652566412</v>
      </c>
      <c r="G211" s="52">
        <v>259.10319025840226</v>
      </c>
      <c r="H211" s="52">
        <v>674.70927714428001</v>
      </c>
      <c r="I211" s="52">
        <v>1297.4026905128669</v>
      </c>
      <c r="J211" s="52">
        <v>124.50428284667552</v>
      </c>
      <c r="K211" s="52">
        <v>166.26987378790389</v>
      </c>
      <c r="L211" s="52">
        <v>436.12958262688159</v>
      </c>
      <c r="M211" s="52">
        <v>73.632641144795343</v>
      </c>
      <c r="N211" s="52">
        <v>277.73782734187512</v>
      </c>
      <c r="O211" s="52">
        <v>79.218520218209392</v>
      </c>
      <c r="P211" s="52">
        <v>237.30632970319931</v>
      </c>
      <c r="Q211" s="52">
        <v>185.4601533785623</v>
      </c>
      <c r="R211" s="52">
        <v>75.339317938377121</v>
      </c>
      <c r="S211" s="52">
        <v>391.06847511964111</v>
      </c>
      <c r="T211" s="52">
        <v>247.09667747377836</v>
      </c>
      <c r="U211" s="52">
        <v>570.20073540662895</v>
      </c>
      <c r="V211" s="52">
        <v>626.96655298281337</v>
      </c>
      <c r="W211" s="52">
        <v>351.15991130015203</v>
      </c>
      <c r="X211" s="52">
        <v>882.33327410652714</v>
      </c>
      <c r="Y211" s="52">
        <v>1947.6912915028374</v>
      </c>
      <c r="Z211" s="52">
        <v>457.49114893787896</v>
      </c>
      <c r="AA211" s="52">
        <v>1147.5217434512131</v>
      </c>
      <c r="AB211" s="52">
        <v>364.64680061155354</v>
      </c>
      <c r="AC211" s="52">
        <v>65153.201567025018</v>
      </c>
      <c r="AD211" s="52">
        <v>36049.433643468496</v>
      </c>
      <c r="AE211" s="52">
        <v>42864.198729487587</v>
      </c>
      <c r="AF211" s="52">
        <v>6519.9499546741617</v>
      </c>
      <c r="AG211" s="52">
        <v>8970.0977976733247</v>
      </c>
      <c r="AH211" s="52">
        <v>7868.4348224113728</v>
      </c>
      <c r="AI211" s="52">
        <v>29306.896414427923</v>
      </c>
      <c r="AJ211" s="52">
        <v>33410.803702584628</v>
      </c>
      <c r="AK211" s="52">
        <v>118.66826070356986</v>
      </c>
      <c r="AL211" s="52">
        <v>0.6351854808283327</v>
      </c>
      <c r="AM211" s="52">
        <v>5.4019309386996364</v>
      </c>
      <c r="AN211" s="52">
        <v>23.246470967018656</v>
      </c>
      <c r="AO211" s="52">
        <v>17.209354547371262</v>
      </c>
      <c r="AP211" s="52">
        <v>1.4655005950226216</v>
      </c>
      <c r="AQ211" s="52">
        <v>1.9572296073350759</v>
      </c>
      <c r="AR211" s="52">
        <v>2.0348668037666924</v>
      </c>
      <c r="AS211" s="52">
        <v>2.3240233683875884</v>
      </c>
      <c r="AT211" s="52">
        <v>1.7764998489404495</v>
      </c>
      <c r="AU211" s="52">
        <v>1.3131429801098933</v>
      </c>
      <c r="AV211" s="52">
        <v>2.7887400296638525</v>
      </c>
      <c r="AW211" s="52">
        <v>3.5493513025649439</v>
      </c>
      <c r="AX211" s="52">
        <v>75.934344203050799</v>
      </c>
      <c r="AY211" s="52">
        <v>0.64989623491645288</v>
      </c>
      <c r="AZ211" s="52">
        <v>3.9056161820069599</v>
      </c>
      <c r="BA211" s="52">
        <v>5.4331314853785946</v>
      </c>
      <c r="BB211" s="52">
        <v>14.001944924720787</v>
      </c>
      <c r="BC211" s="52">
        <v>2.8936523919825237</v>
      </c>
      <c r="BD211" s="52">
        <v>13.596086625427265</v>
      </c>
      <c r="BE211" s="52">
        <v>6.937953638346416</v>
      </c>
      <c r="BF211" s="52">
        <v>10.647611769590656</v>
      </c>
      <c r="BG211" s="52">
        <v>13.227384862104623</v>
      </c>
      <c r="BH211" s="52">
        <v>4.6411027252766432</v>
      </c>
      <c r="BI211" s="52">
        <v>19.487445533869725</v>
      </c>
      <c r="BJ211" s="52">
        <v>2.9018220246793573</v>
      </c>
      <c r="BK211" s="52">
        <v>4.6208040574846532</v>
      </c>
      <c r="BL211" s="52">
        <v>11.964819447864008</v>
      </c>
      <c r="BM211" s="52">
        <v>2.2358529281035739</v>
      </c>
      <c r="BN211" s="52">
        <v>23.05899089236005</v>
      </c>
      <c r="BP211" s="52">
        <v>1.4101195833324616</v>
      </c>
      <c r="BQ211" s="52">
        <v>1.0806177396222885</v>
      </c>
      <c r="BR211" s="52">
        <v>0.32950184369010144</v>
      </c>
      <c r="BS211" s="52">
        <v>1.4634896367788315</v>
      </c>
      <c r="BT211" s="52">
        <v>1.1480728389067045</v>
      </c>
      <c r="BU211" s="52">
        <v>0.3154167979313382</v>
      </c>
      <c r="BV211" s="52">
        <v>7.8852526437619641</v>
      </c>
      <c r="BW211" s="52">
        <v>2537.0119465589523</v>
      </c>
    </row>
    <row r="212" spans="1:75">
      <c r="A212" s="49">
        <v>35155</v>
      </c>
      <c r="B212" s="50">
        <v>72.848022935431331</v>
      </c>
      <c r="C212" s="51">
        <v>155.57177436664219</v>
      </c>
      <c r="D212" s="50">
        <v>72.86886918761077</v>
      </c>
      <c r="E212" s="52">
        <v>10871.567490239297</v>
      </c>
      <c r="F212" s="52">
        <v>123.39608072994217</v>
      </c>
      <c r="G212" s="52">
        <v>256.04476042524459</v>
      </c>
      <c r="H212" s="52">
        <v>682.55779484971879</v>
      </c>
      <c r="I212" s="52">
        <v>1305.4167361115256</v>
      </c>
      <c r="J212" s="52">
        <v>124.47362302861838</v>
      </c>
      <c r="K212" s="52">
        <v>166.81768007807793</v>
      </c>
      <c r="L212" s="52">
        <v>440.41062659457805</v>
      </c>
      <c r="M212" s="52">
        <v>74.102125830993415</v>
      </c>
      <c r="N212" s="52">
        <v>273.69294147337638</v>
      </c>
      <c r="O212" s="52">
        <v>80.104506589802767</v>
      </c>
      <c r="P212" s="52">
        <v>238.82112841019708</v>
      </c>
      <c r="Q212" s="52">
        <v>186.57328660203325</v>
      </c>
      <c r="R212" s="52">
        <v>75.848373063148998</v>
      </c>
      <c r="S212" s="52">
        <v>394.06939645832585</v>
      </c>
      <c r="T212" s="52">
        <v>245.66463083148963</v>
      </c>
      <c r="U212" s="52">
        <v>578.73798165302128</v>
      </c>
      <c r="V212" s="52">
        <v>633.72005754084353</v>
      </c>
      <c r="W212" s="52">
        <v>354.33401779157498</v>
      </c>
      <c r="X212" s="52">
        <v>883.85684060377457</v>
      </c>
      <c r="Y212" s="52">
        <v>1960.5098018761605</v>
      </c>
      <c r="Z212" s="52">
        <v>457.34986934258092</v>
      </c>
      <c r="AA212" s="52">
        <v>1155.4143804576129</v>
      </c>
      <c r="AB212" s="52">
        <v>366.05628349992537</v>
      </c>
      <c r="AC212" s="52">
        <v>65557.213229763889</v>
      </c>
      <c r="AD212" s="52">
        <v>36188.59064823966</v>
      </c>
      <c r="AE212" s="52">
        <v>43007.877467494822</v>
      </c>
      <c r="AF212" s="52">
        <v>6567.2976739329679</v>
      </c>
      <c r="AG212" s="52">
        <v>9013.0475879330788</v>
      </c>
      <c r="AH212" s="52">
        <v>7893.0768110367562</v>
      </c>
      <c r="AI212" s="52">
        <v>29373.073185951478</v>
      </c>
      <c r="AJ212" s="52">
        <v>33541.578929347379</v>
      </c>
      <c r="AK212" s="52">
        <v>118.91464241233564</v>
      </c>
      <c r="AL212" s="52">
        <v>0.63645495820955766</v>
      </c>
      <c r="AM212" s="52">
        <v>5.4322015897280744</v>
      </c>
      <c r="AN212" s="52">
        <v>23.278037171210013</v>
      </c>
      <c r="AO212" s="52">
        <v>17.209380622870558</v>
      </c>
      <c r="AP212" s="52">
        <v>1.4658514405050813</v>
      </c>
      <c r="AQ212" s="52">
        <v>1.9639663982906637</v>
      </c>
      <c r="AR212" s="52">
        <v>2.0342334239794582</v>
      </c>
      <c r="AS212" s="52">
        <v>2.3283567822520803</v>
      </c>
      <c r="AT212" s="52">
        <v>1.7742458590432322</v>
      </c>
      <c r="AU212" s="52">
        <v>1.3124701150100742</v>
      </c>
      <c r="AV212" s="52">
        <v>2.7900008727335357</v>
      </c>
      <c r="AW212" s="52">
        <v>3.5402557287511702</v>
      </c>
      <c r="AX212" s="52">
        <v>76.137085243338532</v>
      </c>
      <c r="AY212" s="52">
        <v>0.64714524995220168</v>
      </c>
      <c r="AZ212" s="52">
        <v>3.912564746327623</v>
      </c>
      <c r="BA212" s="52">
        <v>5.4408186890725645</v>
      </c>
      <c r="BB212" s="52">
        <v>14.030036246854692</v>
      </c>
      <c r="BC212" s="52">
        <v>2.8997912119497591</v>
      </c>
      <c r="BD212" s="52">
        <v>13.633607997709225</v>
      </c>
      <c r="BE212" s="52">
        <v>6.9534093182301149</v>
      </c>
      <c r="BF212" s="52">
        <v>10.685034878491875</v>
      </c>
      <c r="BG212" s="52">
        <v>13.281287111657401</v>
      </c>
      <c r="BH212" s="52">
        <v>4.6532013883941898</v>
      </c>
      <c r="BI212" s="52">
        <v>19.499519996044615</v>
      </c>
      <c r="BJ212" s="52">
        <v>2.8970710593801474</v>
      </c>
      <c r="BK212" s="52">
        <v>4.6206230186076178</v>
      </c>
      <c r="BL212" s="52">
        <v>11.981825914444222</v>
      </c>
      <c r="BM212" s="52">
        <v>2.2275433874010266</v>
      </c>
      <c r="BN212" s="52">
        <v>23.134487641930221</v>
      </c>
      <c r="BP212" s="52">
        <v>1.4233181876460872</v>
      </c>
      <c r="BQ212" s="52">
        <v>1.0903789952036835</v>
      </c>
      <c r="BR212" s="52">
        <v>0.33293919248746767</v>
      </c>
      <c r="BS212" s="52">
        <v>1.4771044242736553</v>
      </c>
      <c r="BT212" s="52">
        <v>1.1580737350009112</v>
      </c>
      <c r="BU212" s="52">
        <v>0.31903068928588785</v>
      </c>
      <c r="BV212" s="52">
        <v>7.8115990029708033</v>
      </c>
      <c r="BW212" s="52">
        <v>2556.0972202285643</v>
      </c>
    </row>
    <row r="213" spans="1:75">
      <c r="A213" s="49">
        <v>35185</v>
      </c>
      <c r="B213" s="50">
        <v>72.951899158271644</v>
      </c>
      <c r="C213" s="51">
        <v>156.04779025266569</v>
      </c>
      <c r="D213" s="50">
        <v>73.053566781431442</v>
      </c>
      <c r="E213" s="52">
        <v>10944.731514994304</v>
      </c>
      <c r="F213" s="52">
        <v>125.93735402549306</v>
      </c>
      <c r="G213" s="52">
        <v>252.64600532700618</v>
      </c>
      <c r="H213" s="52">
        <v>692.22321883837378</v>
      </c>
      <c r="I213" s="52">
        <v>1314.2352767070136</v>
      </c>
      <c r="J213" s="52">
        <v>124.36257718235525</v>
      </c>
      <c r="K213" s="52">
        <v>167.30612071850726</v>
      </c>
      <c r="L213" s="52">
        <v>444.70061526025336</v>
      </c>
      <c r="M213" s="52">
        <v>74.55472716287089</v>
      </c>
      <c r="N213" s="52">
        <v>269.37917483622829</v>
      </c>
      <c r="O213" s="52">
        <v>80.976578730833722</v>
      </c>
      <c r="P213" s="52">
        <v>240.25235730440667</v>
      </c>
      <c r="Q213" s="52">
        <v>187.63194817692661</v>
      </c>
      <c r="R213" s="52">
        <v>76.503798806667334</v>
      </c>
      <c r="S213" s="52">
        <v>397.32459643830856</v>
      </c>
      <c r="T213" s="52">
        <v>243.40645783344905</v>
      </c>
      <c r="U213" s="52">
        <v>588.54615939259531</v>
      </c>
      <c r="V213" s="52">
        <v>641.18629495054483</v>
      </c>
      <c r="W213" s="52">
        <v>356.29555195818347</v>
      </c>
      <c r="X213" s="52">
        <v>887.0470932200551</v>
      </c>
      <c r="Y213" s="52">
        <v>1979.1965231577556</v>
      </c>
      <c r="Z213" s="52">
        <v>457.21812238693235</v>
      </c>
      <c r="AA213" s="52">
        <v>1164.6610548091433</v>
      </c>
      <c r="AB213" s="52">
        <v>368.55079438537359</v>
      </c>
      <c r="AC213" s="52">
        <v>65944.030899810794</v>
      </c>
      <c r="AD213" s="52">
        <v>36336.883940315245</v>
      </c>
      <c r="AE213" s="52">
        <v>43155.386062458158</v>
      </c>
      <c r="AF213" s="52">
        <v>6613.8344578742981</v>
      </c>
      <c r="AG213" s="52">
        <v>9053.9833766778302</v>
      </c>
      <c r="AH213" s="52">
        <v>7915.877135674159</v>
      </c>
      <c r="AI213" s="52">
        <v>29429.613015365601</v>
      </c>
      <c r="AJ213" s="52">
        <v>33661.474258422852</v>
      </c>
      <c r="AK213" s="52">
        <v>119.20314203004042</v>
      </c>
      <c r="AL213" s="52">
        <v>0.63777090703370054</v>
      </c>
      <c r="AM213" s="52">
        <v>5.468701811383168</v>
      </c>
      <c r="AN213" s="52">
        <v>23.318124283229313</v>
      </c>
      <c r="AO213" s="52">
        <v>17.211651564956021</v>
      </c>
      <c r="AP213" s="52">
        <v>1.4662520939106154</v>
      </c>
      <c r="AQ213" s="52">
        <v>1.9708153974237423</v>
      </c>
      <c r="AR213" s="52">
        <v>2.0344399266009381</v>
      </c>
      <c r="AS213" s="52">
        <v>2.3323023744855731</v>
      </c>
      <c r="AT213" s="52">
        <v>1.771173596214453</v>
      </c>
      <c r="AU213" s="52">
        <v>1.3124192960969898</v>
      </c>
      <c r="AV213" s="52">
        <v>2.7921110333067896</v>
      </c>
      <c r="AW213" s="52">
        <v>3.5321378412819588</v>
      </c>
      <c r="AX213" s="52">
        <v>76.371225276341036</v>
      </c>
      <c r="AY213" s="52">
        <v>0.64473408567719159</v>
      </c>
      <c r="AZ213" s="52">
        <v>3.9247064286939954</v>
      </c>
      <c r="BA213" s="52">
        <v>5.45054787240612</v>
      </c>
      <c r="BB213" s="52">
        <v>14.062478381581604</v>
      </c>
      <c r="BC213" s="52">
        <v>2.9083947076758099</v>
      </c>
      <c r="BD213" s="52">
        <v>13.676336956334611</v>
      </c>
      <c r="BE213" s="52">
        <v>6.971087923358815</v>
      </c>
      <c r="BF213" s="52">
        <v>10.724689288871984</v>
      </c>
      <c r="BG213" s="52">
        <v>13.342129965964705</v>
      </c>
      <c r="BH213" s="52">
        <v>4.6657084804804372</v>
      </c>
      <c r="BI213" s="52">
        <v>19.51379246925935</v>
      </c>
      <c r="BJ213" s="52">
        <v>2.8922039788759624</v>
      </c>
      <c r="BK213" s="52">
        <v>4.6207933720822139</v>
      </c>
      <c r="BL213" s="52">
        <v>12.000795123757173</v>
      </c>
      <c r="BM213" s="52">
        <v>2.2191095418238547</v>
      </c>
      <c r="BN213" s="52">
        <v>23.22161259688437</v>
      </c>
      <c r="BP213" s="52">
        <v>1.4422907238826155</v>
      </c>
      <c r="BQ213" s="52">
        <v>1.0987137774781635</v>
      </c>
      <c r="BR213" s="52">
        <v>0.34357694629579782</v>
      </c>
      <c r="BS213" s="52">
        <v>1.4853304558744034</v>
      </c>
      <c r="BT213" s="52">
        <v>1.1712357038496217</v>
      </c>
      <c r="BU213" s="52">
        <v>0.31409475199567777</v>
      </c>
      <c r="BV213" s="52">
        <v>7.7281540530423323</v>
      </c>
      <c r="BW213" s="52">
        <v>2575.8326695680616</v>
      </c>
    </row>
    <row r="214" spans="1:75">
      <c r="A214" s="49">
        <v>35216</v>
      </c>
      <c r="B214" s="50">
        <v>73.041915119325196</v>
      </c>
      <c r="C214" s="51">
        <v>156.43528223470335</v>
      </c>
      <c r="D214" s="50">
        <v>73.204552504564489</v>
      </c>
      <c r="E214" s="52">
        <v>11006.551250396236</v>
      </c>
      <c r="F214" s="52">
        <v>128.07300558518017</v>
      </c>
      <c r="G214" s="52">
        <v>250.27540450831575</v>
      </c>
      <c r="H214" s="52">
        <v>700.20834514378544</v>
      </c>
      <c r="I214" s="52">
        <v>1321.6352763598966</v>
      </c>
      <c r="J214" s="52">
        <v>124.17325742722154</v>
      </c>
      <c r="K214" s="52">
        <v>167.7396559661307</v>
      </c>
      <c r="L214" s="52">
        <v>448.99426146073927</v>
      </c>
      <c r="M214" s="52">
        <v>75.029491735787516</v>
      </c>
      <c r="N214" s="52">
        <v>265.4904283021329</v>
      </c>
      <c r="O214" s="52">
        <v>81.798549103295244</v>
      </c>
      <c r="P214" s="52">
        <v>241.48896277004161</v>
      </c>
      <c r="Q214" s="52">
        <v>188.510297300264</v>
      </c>
      <c r="R214" s="52">
        <v>77.107609316225975</v>
      </c>
      <c r="S214" s="52">
        <v>400.10953542758381</v>
      </c>
      <c r="T214" s="52">
        <v>241.26623017376949</v>
      </c>
      <c r="U214" s="52">
        <v>596.80210233263426</v>
      </c>
      <c r="V214" s="52">
        <v>647.34445999755019</v>
      </c>
      <c r="W214" s="52">
        <v>357.3594296814934</v>
      </c>
      <c r="X214" s="52">
        <v>890.37112375529057</v>
      </c>
      <c r="Y214" s="52">
        <v>1993.896993808208</v>
      </c>
      <c r="Z214" s="52">
        <v>458.37652562823024</v>
      </c>
      <c r="AA214" s="52">
        <v>1174.4199625278914</v>
      </c>
      <c r="AB214" s="52">
        <v>371.00272639816808</v>
      </c>
      <c r="AC214" s="52">
        <v>66254.839615606499</v>
      </c>
      <c r="AD214" s="52">
        <v>36487.751931403916</v>
      </c>
      <c r="AE214" s="52">
        <v>43304.465100878668</v>
      </c>
      <c r="AF214" s="52">
        <v>6653.2548328522716</v>
      </c>
      <c r="AG214" s="52">
        <v>9089.2226035748754</v>
      </c>
      <c r="AH214" s="52">
        <v>7938.9543206461012</v>
      </c>
      <c r="AI214" s="52">
        <v>29485.44228227677</v>
      </c>
      <c r="AJ214" s="52">
        <v>33757.95079652725</v>
      </c>
      <c r="AK214" s="52">
        <v>119.49045765694351</v>
      </c>
      <c r="AL214" s="52">
        <v>0.63860388722218153</v>
      </c>
      <c r="AM214" s="52">
        <v>5.5039924302198475</v>
      </c>
      <c r="AN214" s="52">
        <v>23.359084929339588</v>
      </c>
      <c r="AO214" s="52">
        <v>17.216488611734203</v>
      </c>
      <c r="AP214" s="52">
        <v>1.4670306577498915</v>
      </c>
      <c r="AQ214" s="52">
        <v>1.9760591567690484</v>
      </c>
      <c r="AR214" s="52">
        <v>2.0361027853556708</v>
      </c>
      <c r="AS214" s="52">
        <v>2.3354168290005757</v>
      </c>
      <c r="AT214" s="52">
        <v>1.7682611557249399</v>
      </c>
      <c r="AU214" s="52">
        <v>1.3125828630527687</v>
      </c>
      <c r="AV214" s="52">
        <v>2.7951826588930286</v>
      </c>
      <c r="AW214" s="52">
        <v>3.5258525102365073</v>
      </c>
      <c r="AX214" s="52">
        <v>76.605655849761064</v>
      </c>
      <c r="AY214" s="52">
        <v>0.64240692382501885</v>
      </c>
      <c r="AZ214" s="52">
        <v>3.9382703048637091</v>
      </c>
      <c r="BA214" s="52">
        <v>5.4609457465196627</v>
      </c>
      <c r="BB214" s="52">
        <v>14.093926491125696</v>
      </c>
      <c r="BC214" s="52">
        <v>2.9193552944568859</v>
      </c>
      <c r="BD214" s="52">
        <v>13.716871534414109</v>
      </c>
      <c r="BE214" s="52">
        <v>6.990344143307377</v>
      </c>
      <c r="BF214" s="52">
        <v>10.757798335995645</v>
      </c>
      <c r="BG214" s="52">
        <v>13.407349433524594</v>
      </c>
      <c r="BH214" s="52">
        <v>4.6779103600359031</v>
      </c>
      <c r="BI214" s="52">
        <v>19.525716876551027</v>
      </c>
      <c r="BJ214" s="52">
        <v>2.8880509658070701</v>
      </c>
      <c r="BK214" s="52">
        <v>4.6193160995157552</v>
      </c>
      <c r="BL214" s="52">
        <v>12.018349801385474</v>
      </c>
      <c r="BM214" s="52">
        <v>2.2110822889823645</v>
      </c>
      <c r="BN214" s="52">
        <v>23.317048871168687</v>
      </c>
      <c r="BP214" s="52">
        <v>1.4546285559828844</v>
      </c>
      <c r="BQ214" s="52">
        <v>1.100757721214435</v>
      </c>
      <c r="BR214" s="52">
        <v>0.35387083484355603</v>
      </c>
      <c r="BS214" s="52">
        <v>1.4944050285304267</v>
      </c>
      <c r="BT214" s="52">
        <v>1.1865596073499369</v>
      </c>
      <c r="BU214" s="52">
        <v>0.30784542116359054</v>
      </c>
      <c r="BV214" s="52">
        <v>7.7010666770079448</v>
      </c>
      <c r="BW214" s="52">
        <v>2590.7326232925539</v>
      </c>
    </row>
    <row r="215" spans="1:75">
      <c r="A215" s="49">
        <v>35246</v>
      </c>
      <c r="B215" s="50">
        <v>73.11702188501755</v>
      </c>
      <c r="C215" s="51">
        <v>156.71575143883626</v>
      </c>
      <c r="D215" s="50">
        <v>73.302295632908738</v>
      </c>
      <c r="E215" s="52">
        <v>11043.408926900227</v>
      </c>
      <c r="F215" s="52">
        <v>129.38689564590652</v>
      </c>
      <c r="G215" s="52">
        <v>249.71911572813988</v>
      </c>
      <c r="H215" s="52">
        <v>704.1611441413562</v>
      </c>
      <c r="I215" s="52">
        <v>1326.3695148934921</v>
      </c>
      <c r="J215" s="52">
        <v>123.91048413244231</v>
      </c>
      <c r="K215" s="52">
        <v>168.1358918509446</v>
      </c>
      <c r="L215" s="52">
        <v>453.37229804396628</v>
      </c>
      <c r="M215" s="52">
        <v>75.568430368097808</v>
      </c>
      <c r="N215" s="52">
        <v>262.53720623610229</v>
      </c>
      <c r="O215" s="52">
        <v>82.557870804627115</v>
      </c>
      <c r="P215" s="52">
        <v>242.47507542121846</v>
      </c>
      <c r="Q215" s="52">
        <v>189.13354597478173</v>
      </c>
      <c r="R215" s="52">
        <v>77.525751562913257</v>
      </c>
      <c r="S215" s="52">
        <v>401.90952465552834</v>
      </c>
      <c r="T215" s="52">
        <v>239.92773582041264</v>
      </c>
      <c r="U215" s="52">
        <v>601.86883685986197</v>
      </c>
      <c r="V215" s="52">
        <v>651.00268725752835</v>
      </c>
      <c r="W215" s="52">
        <v>357.80263626885909</v>
      </c>
      <c r="X215" s="52">
        <v>892.72014005978906</v>
      </c>
      <c r="Y215" s="52">
        <v>1998.4755141735077</v>
      </c>
      <c r="Z215" s="52">
        <v>461.53116756677628</v>
      </c>
      <c r="AA215" s="52">
        <v>1183.9122830979527</v>
      </c>
      <c r="AB215" s="52">
        <v>372.68957120999693</v>
      </c>
      <c r="AC215" s="52">
        <v>66460.786298878986</v>
      </c>
      <c r="AD215" s="52">
        <v>36637.1851250728</v>
      </c>
      <c r="AE215" s="52">
        <v>43455.270086900397</v>
      </c>
      <c r="AF215" s="52">
        <v>6682.3350818951922</v>
      </c>
      <c r="AG215" s="52">
        <v>9116.8116408268615</v>
      </c>
      <c r="AH215" s="52">
        <v>7963.6139329433445</v>
      </c>
      <c r="AI215" s="52">
        <v>29545.996626154581</v>
      </c>
      <c r="AJ215" s="52">
        <v>33824.443953100839</v>
      </c>
      <c r="AK215" s="52">
        <v>119.74807394916813</v>
      </c>
      <c r="AL215" s="52">
        <v>0.63861618731558945</v>
      </c>
      <c r="AM215" s="52">
        <v>5.5332393440728387</v>
      </c>
      <c r="AN215" s="52">
        <v>23.395743512051801</v>
      </c>
      <c r="AO215" s="52">
        <v>17.223887980667254</v>
      </c>
      <c r="AP215" s="52">
        <v>1.4683228930811538</v>
      </c>
      <c r="AQ215" s="52">
        <v>1.97869680724804</v>
      </c>
      <c r="AR215" s="52">
        <v>2.0393749729760202</v>
      </c>
      <c r="AS215" s="52">
        <v>2.3375702355471883</v>
      </c>
      <c r="AT215" s="52">
        <v>1.7662257621801358</v>
      </c>
      <c r="AU215" s="52">
        <v>1.3126973009706413</v>
      </c>
      <c r="AV215" s="52">
        <v>2.7992168858370858</v>
      </c>
      <c r="AW215" s="52">
        <v>3.5217831603024101</v>
      </c>
      <c r="AX215" s="52">
        <v>76.819897011667493</v>
      </c>
      <c r="AY215" s="52">
        <v>0.63995764858700566</v>
      </c>
      <c r="AZ215" s="52">
        <v>3.9499020340639013</v>
      </c>
      <c r="BA215" s="52">
        <v>5.4712048561855529</v>
      </c>
      <c r="BB215" s="52">
        <v>14.12165424420188</v>
      </c>
      <c r="BC215" s="52">
        <v>2.9322714880264056</v>
      </c>
      <c r="BD215" s="52">
        <v>13.750718013259272</v>
      </c>
      <c r="BE215" s="52">
        <v>7.0105786841828373</v>
      </c>
      <c r="BF215" s="52">
        <v>10.779385764338077</v>
      </c>
      <c r="BG215" s="52">
        <v>13.474542286215971</v>
      </c>
      <c r="BH215" s="52">
        <v>4.6893730363886181</v>
      </c>
      <c r="BI215" s="52">
        <v>19.532433424641688</v>
      </c>
      <c r="BJ215" s="52">
        <v>2.8847544676158576</v>
      </c>
      <c r="BK215" s="52">
        <v>4.6148577695634838</v>
      </c>
      <c r="BL215" s="52">
        <v>12.032821192592383</v>
      </c>
      <c r="BM215" s="52">
        <v>2.2037729256655516</v>
      </c>
      <c r="BN215" s="52">
        <v>23.417392458518346</v>
      </c>
      <c r="BP215" s="52">
        <v>1.4519153237653275</v>
      </c>
      <c r="BQ215" s="52">
        <v>1.0934254661435261</v>
      </c>
      <c r="BR215" s="52">
        <v>0.35848985767612856</v>
      </c>
      <c r="BS215" s="52">
        <v>1.5073065702492991</v>
      </c>
      <c r="BT215" s="52">
        <v>1.2011971463759741</v>
      </c>
      <c r="BU215" s="52">
        <v>0.30610942393735363</v>
      </c>
      <c r="BV215" s="52">
        <v>7.7680974538127581</v>
      </c>
      <c r="BW215" s="52">
        <v>2597.865352956454</v>
      </c>
    </row>
    <row r="216" spans="1:75">
      <c r="A216" s="49">
        <v>35277</v>
      </c>
      <c r="B216" s="50">
        <v>73.187739376639641</v>
      </c>
      <c r="C216" s="51">
        <v>156.95759431104506</v>
      </c>
      <c r="D216" s="50">
        <v>73.377956461041208</v>
      </c>
      <c r="E216" s="52">
        <v>11065.630639722271</v>
      </c>
      <c r="F216" s="52">
        <v>130.17293020890605</v>
      </c>
      <c r="G216" s="52">
        <v>250.17751953149997</v>
      </c>
      <c r="H216" s="52">
        <v>704.83591185606292</v>
      </c>
      <c r="I216" s="52">
        <v>1329.7284057178806</v>
      </c>
      <c r="J216" s="52">
        <v>123.57880114650376</v>
      </c>
      <c r="K216" s="52">
        <v>168.51727541463239</v>
      </c>
      <c r="L216" s="52">
        <v>457.95934969054593</v>
      </c>
      <c r="M216" s="52">
        <v>76.198893495880426</v>
      </c>
      <c r="N216" s="52">
        <v>260.69044828660515</v>
      </c>
      <c r="O216" s="52">
        <v>83.26435135114157</v>
      </c>
      <c r="P216" s="52">
        <v>243.2275192263356</v>
      </c>
      <c r="Q216" s="52">
        <v>189.51061547799938</v>
      </c>
      <c r="R216" s="52">
        <v>77.799338160022614</v>
      </c>
      <c r="S216" s="52">
        <v>402.68152519399598</v>
      </c>
      <c r="T216" s="52">
        <v>239.30859442223465</v>
      </c>
      <c r="U216" s="52">
        <v>605.292073544956</v>
      </c>
      <c r="V216" s="52">
        <v>653.12137197390678</v>
      </c>
      <c r="W216" s="52">
        <v>357.48160399736895</v>
      </c>
      <c r="X216" s="52">
        <v>894.32027092984606</v>
      </c>
      <c r="Y216" s="52">
        <v>1997.6507156933508</v>
      </c>
      <c r="Z216" s="52">
        <v>465.71070928006401</v>
      </c>
      <c r="AA216" s="52">
        <v>1192.2479390581288</v>
      </c>
      <c r="AB216" s="52">
        <v>374.12612648644756</v>
      </c>
      <c r="AC216" s="52">
        <v>66597.828970140021</v>
      </c>
      <c r="AD216" s="52">
        <v>36782.377995679453</v>
      </c>
      <c r="AE216" s="52">
        <v>43608.202360595424</v>
      </c>
      <c r="AF216" s="52">
        <v>6704.3168522004162</v>
      </c>
      <c r="AG216" s="52">
        <v>9137.3393567146795</v>
      </c>
      <c r="AH216" s="52">
        <v>7987.2490203303678</v>
      </c>
      <c r="AI216" s="52">
        <v>29601.767334968812</v>
      </c>
      <c r="AJ216" s="52">
        <v>33863.601514077956</v>
      </c>
      <c r="AK216" s="52">
        <v>119.98248428791281</v>
      </c>
      <c r="AL216" s="52">
        <v>0.63796171056662476</v>
      </c>
      <c r="AM216" s="52">
        <v>5.5583305480559506</v>
      </c>
      <c r="AN216" s="52">
        <v>23.429436946407922</v>
      </c>
      <c r="AO216" s="52">
        <v>17.233144687759058</v>
      </c>
      <c r="AP216" s="52">
        <v>1.4696847434797013</v>
      </c>
      <c r="AQ216" s="52">
        <v>1.9794628199836757</v>
      </c>
      <c r="AR216" s="52">
        <v>2.0431616267815995</v>
      </c>
      <c r="AS216" s="52">
        <v>2.3392975901742243</v>
      </c>
      <c r="AT216" s="52">
        <v>1.7650651485735895</v>
      </c>
      <c r="AU216" s="52">
        <v>1.3130341918973323</v>
      </c>
      <c r="AV216" s="52">
        <v>2.8039247628797774</v>
      </c>
      <c r="AW216" s="52">
        <v>3.5195138830476274</v>
      </c>
      <c r="AX216" s="52">
        <v>77.017423242691066</v>
      </c>
      <c r="AY216" s="52">
        <v>0.63750510373821245</v>
      </c>
      <c r="AZ216" s="52">
        <v>3.9575800921884365</v>
      </c>
      <c r="BA216" s="52">
        <v>5.4820237268558554</v>
      </c>
      <c r="BB216" s="52">
        <v>14.149715886060749</v>
      </c>
      <c r="BC216" s="52">
        <v>2.9458202037119094</v>
      </c>
      <c r="BD216" s="52">
        <v>13.780546775568396</v>
      </c>
      <c r="BE216" s="52">
        <v>7.0307565488281751</v>
      </c>
      <c r="BF216" s="52">
        <v>10.793883053345546</v>
      </c>
      <c r="BG216" s="52">
        <v>13.539662390016019</v>
      </c>
      <c r="BH216" s="52">
        <v>4.6998872276904411</v>
      </c>
      <c r="BI216" s="52">
        <v>19.535624098273054</v>
      </c>
      <c r="BJ216" s="52">
        <v>2.8806183578957234</v>
      </c>
      <c r="BK216" s="52">
        <v>4.6080580793486368</v>
      </c>
      <c r="BL216" s="52">
        <v>12.046947660345223</v>
      </c>
      <c r="BM216" s="52">
        <v>2.1972721627565286</v>
      </c>
      <c r="BN216" s="52">
        <v>23.516239142345807</v>
      </c>
      <c r="BP216" s="52">
        <v>1.4372264187813046</v>
      </c>
      <c r="BQ216" s="52">
        <v>1.0780751021023118</v>
      </c>
      <c r="BR216" s="52">
        <v>0.35915131675409934</v>
      </c>
      <c r="BS216" s="52">
        <v>1.5159283135566981</v>
      </c>
      <c r="BT216" s="52">
        <v>1.2063549991036135</v>
      </c>
      <c r="BU216" s="52">
        <v>0.30957331447937197</v>
      </c>
      <c r="BV216" s="52">
        <v>7.8866690116063243</v>
      </c>
      <c r="BW216" s="52">
        <v>2600.8778918635462</v>
      </c>
    </row>
    <row r="217" spans="1:75">
      <c r="A217" s="49">
        <v>35308</v>
      </c>
      <c r="B217" s="50">
        <v>73.270068133452668</v>
      </c>
      <c r="C217" s="51">
        <v>157.26492610573769</v>
      </c>
      <c r="D217" s="50">
        <v>73.482120039482268</v>
      </c>
      <c r="E217" s="52">
        <v>11092.340082968434</v>
      </c>
      <c r="F217" s="52">
        <v>130.9880324107024</v>
      </c>
      <c r="G217" s="52">
        <v>250.29789060642642</v>
      </c>
      <c r="H217" s="52">
        <v>704.07539001455712</v>
      </c>
      <c r="I217" s="52">
        <v>1333.9595956708636</v>
      </c>
      <c r="J217" s="52">
        <v>123.17782396799133</v>
      </c>
      <c r="K217" s="52">
        <v>168.915228595131</v>
      </c>
      <c r="L217" s="52">
        <v>462.97423052643575</v>
      </c>
      <c r="M217" s="52">
        <v>76.95440767103085</v>
      </c>
      <c r="N217" s="52">
        <v>259.97985503780507</v>
      </c>
      <c r="O217" s="52">
        <v>83.947499149989696</v>
      </c>
      <c r="P217" s="52">
        <v>243.80151271189172</v>
      </c>
      <c r="Q217" s="52">
        <v>189.68603179922266</v>
      </c>
      <c r="R217" s="52">
        <v>78.034793628800301</v>
      </c>
      <c r="S217" s="52">
        <v>402.55537350842309</v>
      </c>
      <c r="T217" s="52">
        <v>239.0531981329043</v>
      </c>
      <c r="U217" s="52">
        <v>609.80006407874248</v>
      </c>
      <c r="V217" s="52">
        <v>655.45671285857111</v>
      </c>
      <c r="W217" s="52">
        <v>356.10521255830122</v>
      </c>
      <c r="X217" s="52">
        <v>895.88101820659733</v>
      </c>
      <c r="Y217" s="52">
        <v>1999.9523971849871</v>
      </c>
      <c r="Z217" s="52">
        <v>469.41065789999499</v>
      </c>
      <c r="AA217" s="52">
        <v>1198.6078038547307</v>
      </c>
      <c r="AB217" s="52">
        <v>376.28343033910761</v>
      </c>
      <c r="AC217" s="52">
        <v>66727.549910022368</v>
      </c>
      <c r="AD217" s="52">
        <v>36923.214078303303</v>
      </c>
      <c r="AE217" s="52">
        <v>43766.265706974649</v>
      </c>
      <c r="AF217" s="52">
        <v>6725.12350870717</v>
      </c>
      <c r="AG217" s="52">
        <v>9152.6470685774275</v>
      </c>
      <c r="AH217" s="52">
        <v>8006.2453420854381</v>
      </c>
      <c r="AI217" s="52">
        <v>29638.854957703621</v>
      </c>
      <c r="AJ217" s="52">
        <v>33882.062286192369</v>
      </c>
      <c r="AK217" s="52">
        <v>120.21605849022707</v>
      </c>
      <c r="AL217" s="52">
        <v>0.63695849299115403</v>
      </c>
      <c r="AM217" s="52">
        <v>5.5838944502325072</v>
      </c>
      <c r="AN217" s="52">
        <v>23.464292063813417</v>
      </c>
      <c r="AO217" s="52">
        <v>17.243439120385091</v>
      </c>
      <c r="AP217" s="52">
        <v>1.470485612304665</v>
      </c>
      <c r="AQ217" s="52">
        <v>1.9797217691680493</v>
      </c>
      <c r="AR217" s="52">
        <v>2.0459694026459117</v>
      </c>
      <c r="AS217" s="52">
        <v>2.3414054737296692</v>
      </c>
      <c r="AT217" s="52">
        <v>1.7645145244216602</v>
      </c>
      <c r="AU217" s="52">
        <v>1.3140586405823951</v>
      </c>
      <c r="AV217" s="52">
        <v>2.8089831944475039</v>
      </c>
      <c r="AW217" s="52">
        <v>3.518300599359137</v>
      </c>
      <c r="AX217" s="52">
        <v>77.213144045413259</v>
      </c>
      <c r="AY217" s="52">
        <v>0.63524129861980327</v>
      </c>
      <c r="AZ217" s="52">
        <v>3.9598015981647485</v>
      </c>
      <c r="BA217" s="52">
        <v>5.4948023055499844</v>
      </c>
      <c r="BB217" s="52">
        <v>14.185021751049545</v>
      </c>
      <c r="BC217" s="52">
        <v>2.9585410787784046</v>
      </c>
      <c r="BD217" s="52">
        <v>13.81202728259227</v>
      </c>
      <c r="BE217" s="52">
        <v>7.0499877339874901</v>
      </c>
      <c r="BF217" s="52">
        <v>10.809297927850556</v>
      </c>
      <c r="BG217" s="52">
        <v>13.59905015995666</v>
      </c>
      <c r="BH217" s="52">
        <v>4.7094872973881845</v>
      </c>
      <c r="BI217" s="52">
        <v>19.538622381230404</v>
      </c>
      <c r="BJ217" s="52">
        <v>2.8732091221327503</v>
      </c>
      <c r="BK217" s="52">
        <v>4.6001402200378045</v>
      </c>
      <c r="BL217" s="52">
        <v>12.065273037503264</v>
      </c>
      <c r="BM217" s="52">
        <v>2.1914908095807939</v>
      </c>
      <c r="BN217" s="52">
        <v>23.607578973135642</v>
      </c>
      <c r="BP217" s="52">
        <v>1.4174177656438383</v>
      </c>
      <c r="BQ217" s="52">
        <v>1.0573976531159133</v>
      </c>
      <c r="BR217" s="52">
        <v>0.36002011256360056</v>
      </c>
      <c r="BS217" s="52">
        <v>1.5083231889612732</v>
      </c>
      <c r="BT217" s="52">
        <v>1.191075102486197</v>
      </c>
      <c r="BU217" s="52">
        <v>0.31724808646005487</v>
      </c>
      <c r="BV217" s="52">
        <v>7.9873812450546655</v>
      </c>
      <c r="BW217" s="52">
        <v>2605.8253643954954</v>
      </c>
    </row>
    <row r="218" spans="1:75">
      <c r="A218" s="49">
        <v>35338</v>
      </c>
      <c r="B218" s="50">
        <v>73.373332239671925</v>
      </c>
      <c r="C218" s="51">
        <v>157.69006223628918</v>
      </c>
      <c r="D218" s="50">
        <v>73.641520949949822</v>
      </c>
      <c r="E218" s="52">
        <v>11134.156652704874</v>
      </c>
      <c r="F218" s="52">
        <v>132.16001971115668</v>
      </c>
      <c r="G218" s="52">
        <v>249.39908623645704</v>
      </c>
      <c r="H218" s="52">
        <v>703.19391589537258</v>
      </c>
      <c r="I218" s="52">
        <v>1340.3586344376206</v>
      </c>
      <c r="J218" s="52">
        <v>122.74285575399796</v>
      </c>
      <c r="K218" s="52">
        <v>169.34733845079319</v>
      </c>
      <c r="L218" s="52">
        <v>468.34501519314944</v>
      </c>
      <c r="M218" s="52">
        <v>77.818398635694763</v>
      </c>
      <c r="N218" s="52">
        <v>260.36594058585666</v>
      </c>
      <c r="O218" s="52">
        <v>84.606855651860442</v>
      </c>
      <c r="P218" s="52">
        <v>244.24584472415347</v>
      </c>
      <c r="Q218" s="52">
        <v>189.71526142290483</v>
      </c>
      <c r="R218" s="52">
        <v>78.309806038439277</v>
      </c>
      <c r="S218" s="52">
        <v>401.73132699057459</v>
      </c>
      <c r="T218" s="52">
        <v>238.8228035762906</v>
      </c>
      <c r="U218" s="52">
        <v>616.85245600342751</v>
      </c>
      <c r="V218" s="52">
        <v>659.07672145515676</v>
      </c>
      <c r="W218" s="52">
        <v>353.69848477517564</v>
      </c>
      <c r="X218" s="52">
        <v>897.78722035313649</v>
      </c>
      <c r="Y218" s="52">
        <v>2010.71606092453</v>
      </c>
      <c r="Z218" s="52">
        <v>471.44764065742493</v>
      </c>
      <c r="AA218" s="52">
        <v>1202.38075761348</v>
      </c>
      <c r="AB218" s="52">
        <v>379.5809421961506</v>
      </c>
      <c r="AC218" s="52">
        <v>66894.631890360513</v>
      </c>
      <c r="AD218" s="52">
        <v>37053.811183134712</v>
      </c>
      <c r="AE218" s="52">
        <v>43924.812948145467</v>
      </c>
      <c r="AF218" s="52">
        <v>6748.8608271042503</v>
      </c>
      <c r="AG218" s="52">
        <v>9165.040012613932</v>
      </c>
      <c r="AH218" s="52">
        <v>8018.2684923489887</v>
      </c>
      <c r="AI218" s="52">
        <v>29650.023631540935</v>
      </c>
      <c r="AJ218" s="52">
        <v>33890.200047810875</v>
      </c>
      <c r="AK218" s="52">
        <v>120.45417246272167</v>
      </c>
      <c r="AL218" s="52">
        <v>0.63604912299197169</v>
      </c>
      <c r="AM218" s="52">
        <v>5.6116563904099168</v>
      </c>
      <c r="AN218" s="52">
        <v>23.501457800560942</v>
      </c>
      <c r="AO218" s="52">
        <v>17.253752287182337</v>
      </c>
      <c r="AP218" s="52">
        <v>1.4704372990227967</v>
      </c>
      <c r="AQ218" s="52">
        <v>1.9806381467653638</v>
      </c>
      <c r="AR218" s="52">
        <v>2.0467157140360239</v>
      </c>
      <c r="AS218" s="52">
        <v>2.3442823895215801</v>
      </c>
      <c r="AT218" s="52">
        <v>1.7643883814164221</v>
      </c>
      <c r="AU218" s="52">
        <v>1.315959628659789</v>
      </c>
      <c r="AV218" s="52">
        <v>2.8138528885395697</v>
      </c>
      <c r="AW218" s="52">
        <v>3.5174779106869969</v>
      </c>
      <c r="AX218" s="52">
        <v>77.408813802214965</v>
      </c>
      <c r="AY218" s="52">
        <v>0.63338871756544302</v>
      </c>
      <c r="AZ218" s="52">
        <v>3.956470031073938</v>
      </c>
      <c r="BA218" s="52">
        <v>5.5095331000164149</v>
      </c>
      <c r="BB218" s="52">
        <v>14.228695552423597</v>
      </c>
      <c r="BC218" s="52">
        <v>2.9690044523837664</v>
      </c>
      <c r="BD218" s="52">
        <v>13.847540140027801</v>
      </c>
      <c r="BE218" s="52">
        <v>7.0668309077620508</v>
      </c>
      <c r="BF218" s="52">
        <v>10.830446319468319</v>
      </c>
      <c r="BG218" s="52">
        <v>13.649019253626467</v>
      </c>
      <c r="BH218" s="52">
        <v>4.7179129907473305</v>
      </c>
      <c r="BI218" s="52">
        <v>19.54390086013591</v>
      </c>
      <c r="BJ218" s="52">
        <v>2.8618449369755883</v>
      </c>
      <c r="BK218" s="52">
        <v>4.5925506461974388</v>
      </c>
      <c r="BL218" s="52">
        <v>12.089505278893435</v>
      </c>
      <c r="BM218" s="52">
        <v>2.1865416939137505</v>
      </c>
      <c r="BN218" s="52">
        <v>23.684854614113767</v>
      </c>
      <c r="BP218" s="52">
        <v>1.3997565649837875</v>
      </c>
      <c r="BQ218" s="52">
        <v>1.0358337085849294</v>
      </c>
      <c r="BR218" s="52">
        <v>0.36392285633288946</v>
      </c>
      <c r="BS218" s="52">
        <v>1.4790290031582116</v>
      </c>
      <c r="BT218" s="52">
        <v>1.1525666726753117</v>
      </c>
      <c r="BU218" s="52">
        <v>0.32646233026559152</v>
      </c>
      <c r="BV218" s="52">
        <v>8.0122731435423091</v>
      </c>
      <c r="BW218" s="52">
        <v>2616.9442351599532</v>
      </c>
    </row>
    <row r="219" spans="1:75">
      <c r="A219" s="49">
        <v>35369</v>
      </c>
      <c r="B219" s="50">
        <v>73.503122447419074</v>
      </c>
      <c r="C219" s="51">
        <v>158.19204189748532</v>
      </c>
      <c r="D219" s="50">
        <v>73.832710193530204</v>
      </c>
      <c r="E219" s="52">
        <v>11181.755763023129</v>
      </c>
      <c r="F219" s="52">
        <v>133.49822355710691</v>
      </c>
      <c r="G219" s="52">
        <v>248.80446504921682</v>
      </c>
      <c r="H219" s="52">
        <v>701.80029143152694</v>
      </c>
      <c r="I219" s="52">
        <v>1348.2321739610165</v>
      </c>
      <c r="J219" s="52">
        <v>122.3385589418392</v>
      </c>
      <c r="K219" s="52">
        <v>169.86735329960263</v>
      </c>
      <c r="L219" s="52">
        <v>474.10289645813884</v>
      </c>
      <c r="M219" s="52">
        <v>78.771352327518883</v>
      </c>
      <c r="N219" s="52">
        <v>261.47201762913215</v>
      </c>
      <c r="O219" s="52">
        <v>85.284513053334052</v>
      </c>
      <c r="P219" s="52">
        <v>244.70119393028079</v>
      </c>
      <c r="Q219" s="52">
        <v>189.7203727672177</v>
      </c>
      <c r="R219" s="52">
        <v>78.662633993933284</v>
      </c>
      <c r="S219" s="52">
        <v>400.5930812047614</v>
      </c>
      <c r="T219" s="52">
        <v>238.27885004469465</v>
      </c>
      <c r="U219" s="52">
        <v>625.03579899091869</v>
      </c>
      <c r="V219" s="52">
        <v>663.47267953234336</v>
      </c>
      <c r="W219" s="52">
        <v>350.96100310260249</v>
      </c>
      <c r="X219" s="52">
        <v>899.76002904772758</v>
      </c>
      <c r="Y219" s="52">
        <v>2026.3186608591388</v>
      </c>
      <c r="Z219" s="52">
        <v>472.28170016888652</v>
      </c>
      <c r="AA219" s="52">
        <v>1204.7735163612713</v>
      </c>
      <c r="AB219" s="52">
        <v>383.22201184255459</v>
      </c>
      <c r="AC219" s="52">
        <v>67119.374461512416</v>
      </c>
      <c r="AD219" s="52">
        <v>37178.137020599461</v>
      </c>
      <c r="AE219" s="52">
        <v>44086.848905044215</v>
      </c>
      <c r="AF219" s="52">
        <v>6778.3140363154871</v>
      </c>
      <c r="AG219" s="52">
        <v>9181.1730679542779</v>
      </c>
      <c r="AH219" s="52">
        <v>8028.389051252796</v>
      </c>
      <c r="AI219" s="52">
        <v>29654.795766522806</v>
      </c>
      <c r="AJ219" s="52">
        <v>33913.161952480194</v>
      </c>
      <c r="AK219" s="52">
        <v>120.69664950939196</v>
      </c>
      <c r="AL219" s="52">
        <v>0.63585839361222762</v>
      </c>
      <c r="AM219" s="52">
        <v>5.6396532517467293</v>
      </c>
      <c r="AN219" s="52">
        <v>23.539944366041212</v>
      </c>
      <c r="AO219" s="52">
        <v>17.264432720532039</v>
      </c>
      <c r="AP219" s="52">
        <v>1.4704144422146694</v>
      </c>
      <c r="AQ219" s="52">
        <v>1.9828495637137151</v>
      </c>
      <c r="AR219" s="52">
        <v>2.0460518107822812</v>
      </c>
      <c r="AS219" s="52">
        <v>2.3474917564722384</v>
      </c>
      <c r="AT219" s="52">
        <v>1.7646331886615998</v>
      </c>
      <c r="AU219" s="52">
        <v>1.3183072227921662</v>
      </c>
      <c r="AV219" s="52">
        <v>2.8183155902281927</v>
      </c>
      <c r="AW219" s="52">
        <v>3.5163691706017097</v>
      </c>
      <c r="AX219" s="52">
        <v>77.604719268819011</v>
      </c>
      <c r="AY219" s="52">
        <v>0.63182746600937056</v>
      </c>
      <c r="AZ219" s="52">
        <v>3.9520442047524416</v>
      </c>
      <c r="BA219" s="52">
        <v>5.524491346711593</v>
      </c>
      <c r="BB219" s="52">
        <v>14.27151679860488</v>
      </c>
      <c r="BC219" s="52">
        <v>2.9782829668462996</v>
      </c>
      <c r="BD219" s="52">
        <v>13.885791465039215</v>
      </c>
      <c r="BE219" s="52">
        <v>7.0818737902483271</v>
      </c>
      <c r="BF219" s="52">
        <v>10.855715498838935</v>
      </c>
      <c r="BG219" s="52">
        <v>13.697122537921514</v>
      </c>
      <c r="BH219" s="52">
        <v>4.7258682886378898</v>
      </c>
      <c r="BI219" s="52">
        <v>19.551985874757051</v>
      </c>
      <c r="BJ219" s="52">
        <v>2.849591448272188</v>
      </c>
      <c r="BK219" s="52">
        <v>4.5858922960920143</v>
      </c>
      <c r="BL219" s="52">
        <v>12.116502125657373</v>
      </c>
      <c r="BM219" s="52">
        <v>2.182029327879953</v>
      </c>
      <c r="BN219" s="52">
        <v>23.757279294753268</v>
      </c>
      <c r="BP219" s="52">
        <v>1.3889934200748442</v>
      </c>
      <c r="BQ219" s="52">
        <v>1.0190936284770649</v>
      </c>
      <c r="BR219" s="52">
        <v>0.36989979157149189</v>
      </c>
      <c r="BS219" s="52">
        <v>1.4402295898405775</v>
      </c>
      <c r="BT219" s="52">
        <v>1.1091906312372415</v>
      </c>
      <c r="BU219" s="52">
        <v>0.33103895854325066</v>
      </c>
      <c r="BV219" s="52">
        <v>7.9557205744147783</v>
      </c>
      <c r="BW219" s="52">
        <v>2634.1024399457438</v>
      </c>
    </row>
    <row r="220" spans="1:75">
      <c r="A220" s="49">
        <v>35399</v>
      </c>
      <c r="B220" s="50">
        <v>73.660742180297774</v>
      </c>
      <c r="C220" s="51">
        <v>158.69054080164059</v>
      </c>
      <c r="D220" s="50">
        <v>74.013166208006439</v>
      </c>
      <c r="E220" s="52">
        <v>11218.804507382711</v>
      </c>
      <c r="F220" s="52">
        <v>134.62442527798314</v>
      </c>
      <c r="G220" s="52">
        <v>250.43190237532059</v>
      </c>
      <c r="H220" s="52">
        <v>699.00105852882064</v>
      </c>
      <c r="I220" s="52">
        <v>1356.1224979308745</v>
      </c>
      <c r="J220" s="52">
        <v>122.04923918815329</v>
      </c>
      <c r="K220" s="52">
        <v>170.52557055875658</v>
      </c>
      <c r="L220" s="52">
        <v>480.15029956096163</v>
      </c>
      <c r="M220" s="52">
        <v>79.768741578086818</v>
      </c>
      <c r="N220" s="52">
        <v>262.83702101375286</v>
      </c>
      <c r="O220" s="52">
        <v>86.013527033322802</v>
      </c>
      <c r="P220" s="52">
        <v>245.31578342318534</v>
      </c>
      <c r="Q220" s="52">
        <v>189.83629431842516</v>
      </c>
      <c r="R220" s="52">
        <v>79.109567119677862</v>
      </c>
      <c r="S220" s="52">
        <v>399.58126981409515</v>
      </c>
      <c r="T220" s="52">
        <v>237.10477934802572</v>
      </c>
      <c r="U220" s="52">
        <v>631.9044066548347</v>
      </c>
      <c r="V220" s="52">
        <v>667.56434291079643</v>
      </c>
      <c r="W220" s="52">
        <v>348.83624039192995</v>
      </c>
      <c r="X220" s="52">
        <v>901.26894361997643</v>
      </c>
      <c r="Y220" s="52">
        <v>2040.2391587908069</v>
      </c>
      <c r="Z220" s="52">
        <v>472.78702314173182</v>
      </c>
      <c r="AA220" s="52">
        <v>1207.3613758028175</v>
      </c>
      <c r="AB220" s="52">
        <v>385.97275459766388</v>
      </c>
      <c r="AC220" s="52">
        <v>67408.944417572027</v>
      </c>
      <c r="AD220" s="52">
        <v>37298.891072042781</v>
      </c>
      <c r="AE220" s="52">
        <v>44252.776571726798</v>
      </c>
      <c r="AF220" s="52">
        <v>6815.0477143923445</v>
      </c>
      <c r="AG220" s="52">
        <v>9208.3858267784126</v>
      </c>
      <c r="AH220" s="52">
        <v>8043.3393957455955</v>
      </c>
      <c r="AI220" s="52">
        <v>29679.644478352864</v>
      </c>
      <c r="AJ220" s="52">
        <v>33979.370602416995</v>
      </c>
      <c r="AK220" s="52">
        <v>120.9342528693378</v>
      </c>
      <c r="AL220" s="52">
        <v>0.6370751514604005</v>
      </c>
      <c r="AM220" s="52">
        <v>5.6639977723515278</v>
      </c>
      <c r="AN220" s="52">
        <v>23.577005787799134</v>
      </c>
      <c r="AO220" s="52">
        <v>17.275932863868849</v>
      </c>
      <c r="AP220" s="52">
        <v>1.471614486261539</v>
      </c>
      <c r="AQ220" s="52">
        <v>1.9867829281514635</v>
      </c>
      <c r="AR220" s="52">
        <v>2.0450963010300769</v>
      </c>
      <c r="AS220" s="52">
        <v>2.3502764642379814</v>
      </c>
      <c r="AT220" s="52">
        <v>1.7652510960918144</v>
      </c>
      <c r="AU220" s="52">
        <v>1.3204479292260696</v>
      </c>
      <c r="AV220" s="52">
        <v>2.8221096026191543</v>
      </c>
      <c r="AW220" s="52">
        <v>3.5143540405559333</v>
      </c>
      <c r="AX220" s="52">
        <v>77.794607942923903</v>
      </c>
      <c r="AY220" s="52">
        <v>0.63039839340347048</v>
      </c>
      <c r="AZ220" s="52">
        <v>3.95227061441304</v>
      </c>
      <c r="BA220" s="52">
        <v>5.5370499197393652</v>
      </c>
      <c r="BB220" s="52">
        <v>14.300118794168036</v>
      </c>
      <c r="BC220" s="52">
        <v>2.9878405166713189</v>
      </c>
      <c r="BD220" s="52">
        <v>13.923334706279759</v>
      </c>
      <c r="BE220" s="52">
        <v>7.0957632449067507</v>
      </c>
      <c r="BF220" s="52">
        <v>10.880952759692445</v>
      </c>
      <c r="BG220" s="52">
        <v>13.752492091835787</v>
      </c>
      <c r="BH220" s="52">
        <v>4.7340546954175808</v>
      </c>
      <c r="BI220" s="52">
        <v>19.562639137823133</v>
      </c>
      <c r="BJ220" s="52">
        <v>2.8408718877937646</v>
      </c>
      <c r="BK220" s="52">
        <v>4.5807190717780033</v>
      </c>
      <c r="BL220" s="52">
        <v>12.141048184999574</v>
      </c>
      <c r="BM220" s="52">
        <v>2.1775811002356931</v>
      </c>
      <c r="BN220" s="52">
        <v>23.836095853434625</v>
      </c>
      <c r="BP220" s="52">
        <v>1.3894721056800337</v>
      </c>
      <c r="BQ220" s="52">
        <v>1.0137242426785329</v>
      </c>
      <c r="BR220" s="52">
        <v>0.37574786303254465</v>
      </c>
      <c r="BS220" s="52">
        <v>1.4097911687179778</v>
      </c>
      <c r="BT220" s="52">
        <v>1.0861037030816079</v>
      </c>
      <c r="BU220" s="52">
        <v>0.32368746545786659</v>
      </c>
      <c r="BV220" s="52">
        <v>7.8269563828905424</v>
      </c>
      <c r="BW220" s="52">
        <v>2655.5345443566639</v>
      </c>
    </row>
    <row r="221" spans="1:75">
      <c r="A221" s="49">
        <v>35430</v>
      </c>
      <c r="B221" s="50">
        <v>73.839901247812861</v>
      </c>
      <c r="C221" s="51">
        <v>159.1181874355722</v>
      </c>
      <c r="D221" s="50">
        <v>74.151580572248463</v>
      </c>
      <c r="E221" s="52">
        <v>11236.2676170103</v>
      </c>
      <c r="F221" s="52">
        <v>135.32840562876194</v>
      </c>
      <c r="G221" s="52">
        <v>255.16143372270369</v>
      </c>
      <c r="H221" s="52">
        <v>694.47699796961194</v>
      </c>
      <c r="I221" s="52">
        <v>1363.2001732727213</v>
      </c>
      <c r="J221" s="52">
        <v>121.91215544278103</v>
      </c>
      <c r="K221" s="52">
        <v>171.3361697993692</v>
      </c>
      <c r="L221" s="52">
        <v>486.40044317319388</v>
      </c>
      <c r="M221" s="52">
        <v>80.778143870877102</v>
      </c>
      <c r="N221" s="52">
        <v>264.11422543513078</v>
      </c>
      <c r="O221" s="52">
        <v>86.812057260213606</v>
      </c>
      <c r="P221" s="52">
        <v>246.17409479155415</v>
      </c>
      <c r="Q221" s="52">
        <v>190.14683828424782</v>
      </c>
      <c r="R221" s="52">
        <v>79.647212893732132</v>
      </c>
      <c r="S221" s="52">
        <v>399.05355773830269</v>
      </c>
      <c r="T221" s="52">
        <v>235.23222515035062</v>
      </c>
      <c r="U221" s="52">
        <v>636.05055284403988</v>
      </c>
      <c r="V221" s="52">
        <v>670.69298541882347</v>
      </c>
      <c r="W221" s="52">
        <v>347.93263439737979</v>
      </c>
      <c r="X221" s="52">
        <v>902.17854084074497</v>
      </c>
      <c r="Y221" s="52">
        <v>2047.9266120531868</v>
      </c>
      <c r="Z221" s="52">
        <v>473.76716471799921</v>
      </c>
      <c r="AA221" s="52">
        <v>1211.3284226336307</v>
      </c>
      <c r="AB221" s="52">
        <v>387.17237537234058</v>
      </c>
      <c r="AC221" s="52">
        <v>67757.558978665256</v>
      </c>
      <c r="AD221" s="52">
        <v>37418.466549936806</v>
      </c>
      <c r="AE221" s="52">
        <v>44422.60834273215</v>
      </c>
      <c r="AF221" s="52">
        <v>6858.931530737108</v>
      </c>
      <c r="AG221" s="52">
        <v>9250.3527851720009</v>
      </c>
      <c r="AH221" s="52">
        <v>8067.3579851273571</v>
      </c>
      <c r="AI221" s="52">
        <v>29741.161189663795</v>
      </c>
      <c r="AJ221" s="52">
        <v>34103.115184660877</v>
      </c>
      <c r="AK221" s="52">
        <v>121.16418104738959</v>
      </c>
      <c r="AL221" s="52">
        <v>0.64004737378338417</v>
      </c>
      <c r="AM221" s="52">
        <v>5.6824134202794205</v>
      </c>
      <c r="AN221" s="52">
        <v>23.61108229135073</v>
      </c>
      <c r="AO221" s="52">
        <v>17.288621497245209</v>
      </c>
      <c r="AP221" s="52">
        <v>1.4747500334464525</v>
      </c>
      <c r="AQ221" s="52">
        <v>1.9924486778600992</v>
      </c>
      <c r="AR221" s="52">
        <v>2.0447453172530765</v>
      </c>
      <c r="AS221" s="52">
        <v>2.3522406974910655</v>
      </c>
      <c r="AT221" s="52">
        <v>1.7661674195175194</v>
      </c>
      <c r="AU221" s="52">
        <v>1.3219517704299344</v>
      </c>
      <c r="AV221" s="52">
        <v>2.8251826437962659</v>
      </c>
      <c r="AW221" s="52">
        <v>3.5111349095753859</v>
      </c>
      <c r="AX221" s="52">
        <v>77.977746163164412</v>
      </c>
      <c r="AY221" s="52">
        <v>0.62897408876086691</v>
      </c>
      <c r="AZ221" s="52">
        <v>3.9612896092435075</v>
      </c>
      <c r="BA221" s="52">
        <v>5.5457012041381768</v>
      </c>
      <c r="BB221" s="52">
        <v>14.306703723486393</v>
      </c>
      <c r="BC221" s="52">
        <v>2.9988606190756633</v>
      </c>
      <c r="BD221" s="52">
        <v>13.957906131061815</v>
      </c>
      <c r="BE221" s="52">
        <v>7.109366080227999</v>
      </c>
      <c r="BF221" s="52">
        <v>10.90336247569611</v>
      </c>
      <c r="BG221" s="52">
        <v>13.822229201139342</v>
      </c>
      <c r="BH221" s="52">
        <v>4.7430680275804571</v>
      </c>
      <c r="BI221" s="52">
        <v>19.575352594181293</v>
      </c>
      <c r="BJ221" s="52">
        <v>2.8384680150737687</v>
      </c>
      <c r="BK221" s="52">
        <v>4.5773688172470894</v>
      </c>
      <c r="BL221" s="52">
        <v>12.159515759787492</v>
      </c>
      <c r="BM221" s="52">
        <v>2.1729270424826432</v>
      </c>
      <c r="BN221" s="52">
        <v>23.930455900390722</v>
      </c>
      <c r="BP221" s="52">
        <v>1.4023991659163468</v>
      </c>
      <c r="BQ221" s="52">
        <v>1.0230226959252069</v>
      </c>
      <c r="BR221" s="52">
        <v>0.37937646999865049</v>
      </c>
      <c r="BS221" s="52">
        <v>1.4007466985663819</v>
      </c>
      <c r="BT221" s="52">
        <v>1.0983219140119129</v>
      </c>
      <c r="BU221" s="52">
        <v>0.30242478486991697</v>
      </c>
      <c r="BV221" s="52">
        <v>7.649876435677851</v>
      </c>
      <c r="BW221" s="52">
        <v>2678.5141945808164</v>
      </c>
    </row>
    <row r="222" spans="1:75">
      <c r="A222" s="49">
        <v>35461</v>
      </c>
      <c r="B222" s="50">
        <v>74.011860692212665</v>
      </c>
      <c r="C222" s="51">
        <v>159.45344057018238</v>
      </c>
      <c r="D222" s="50">
        <v>74.253643478957869</v>
      </c>
      <c r="E222" s="52">
        <v>11248.508005449848</v>
      </c>
      <c r="F222" s="52">
        <v>135.94236813966305</v>
      </c>
      <c r="G222" s="52">
        <v>260.61437422133264</v>
      </c>
      <c r="H222" s="52">
        <v>689.70561747973966</v>
      </c>
      <c r="I222" s="52">
        <v>1370.6858739146303</v>
      </c>
      <c r="J222" s="52">
        <v>121.81059632606564</v>
      </c>
      <c r="K222" s="52">
        <v>172.20666402325995</v>
      </c>
      <c r="L222" s="52">
        <v>492.88233677919715</v>
      </c>
      <c r="M222" s="52">
        <v>81.817464123983243</v>
      </c>
      <c r="N222" s="52">
        <v>265.30448934120398</v>
      </c>
      <c r="O222" s="52">
        <v>87.662711870315817</v>
      </c>
      <c r="P222" s="52">
        <v>247.17032553345686</v>
      </c>
      <c r="Q222" s="52">
        <v>190.5786694922154</v>
      </c>
      <c r="R222" s="52">
        <v>80.214733842880491</v>
      </c>
      <c r="S222" s="52">
        <v>399.10693735187834</v>
      </c>
      <c r="T222" s="52">
        <v>233.36595659823186</v>
      </c>
      <c r="U222" s="52">
        <v>639.40587831985567</v>
      </c>
      <c r="V222" s="52">
        <v>673.56705307143352</v>
      </c>
      <c r="W222" s="52">
        <v>347.78555432779171</v>
      </c>
      <c r="X222" s="52">
        <v>903.62229744224783</v>
      </c>
      <c r="Y222" s="52">
        <v>2051.0764292199765</v>
      </c>
      <c r="Z222" s="52">
        <v>475.85906772772148</v>
      </c>
      <c r="AA222" s="52">
        <v>1216.7323220744729</v>
      </c>
      <c r="AB222" s="52">
        <v>387.99633430761673</v>
      </c>
      <c r="AC222" s="52">
        <v>68121.188607492761</v>
      </c>
      <c r="AD222" s="52">
        <v>37540.555614815603</v>
      </c>
      <c r="AE222" s="52">
        <v>44597.689324386658</v>
      </c>
      <c r="AF222" s="52">
        <v>6904.881251427435</v>
      </c>
      <c r="AG222" s="52">
        <v>9299.5175006005065</v>
      </c>
      <c r="AH222" s="52">
        <v>8097.1587706842729</v>
      </c>
      <c r="AI222" s="52">
        <v>29825.512898352838</v>
      </c>
      <c r="AJ222" s="52">
        <v>34254.724173761184</v>
      </c>
      <c r="AK222" s="52">
        <v>121.40769294433055</v>
      </c>
      <c r="AL222" s="52">
        <v>0.64404119625537382</v>
      </c>
      <c r="AM222" s="52">
        <v>5.6981009251227785</v>
      </c>
      <c r="AN222" s="52">
        <v>23.644911891810835</v>
      </c>
      <c r="AO222" s="52">
        <v>17.302769770677251</v>
      </c>
      <c r="AP222" s="52">
        <v>1.4790249721988784</v>
      </c>
      <c r="AQ222" s="52">
        <v>1.9985616544646556</v>
      </c>
      <c r="AR222" s="52">
        <v>2.0452369978221596</v>
      </c>
      <c r="AS222" s="52">
        <v>2.3541595248545137</v>
      </c>
      <c r="AT222" s="52">
        <v>1.7670565072365558</v>
      </c>
      <c r="AU222" s="52">
        <v>1.3231079094456428</v>
      </c>
      <c r="AV222" s="52">
        <v>2.8282190701936174</v>
      </c>
      <c r="AW222" s="52">
        <v>3.5074031087920634</v>
      </c>
      <c r="AX222" s="52">
        <v>78.173944712646545</v>
      </c>
      <c r="AY222" s="52">
        <v>0.62749123270136364</v>
      </c>
      <c r="AZ222" s="52">
        <v>3.9782478126580827</v>
      </c>
      <c r="BA222" s="52">
        <v>5.5526573666101022</v>
      </c>
      <c r="BB222" s="52">
        <v>14.301516296642442</v>
      </c>
      <c r="BC222" s="52">
        <v>3.0118487112446721</v>
      </c>
      <c r="BD222" s="52">
        <v>13.991480383000546</v>
      </c>
      <c r="BE222" s="52">
        <v>7.1245465682549103</v>
      </c>
      <c r="BF222" s="52">
        <v>10.924686729367222</v>
      </c>
      <c r="BG222" s="52">
        <v>13.908033957990307</v>
      </c>
      <c r="BH222" s="52">
        <v>4.7533290391682739</v>
      </c>
      <c r="BI222" s="52">
        <v>19.588836341720796</v>
      </c>
      <c r="BJ222" s="52">
        <v>2.8398901855032288</v>
      </c>
      <c r="BK222" s="52">
        <v>4.5753828978856967</v>
      </c>
      <c r="BL222" s="52">
        <v>12.173563258512125</v>
      </c>
      <c r="BM222" s="52">
        <v>2.1680258581018865</v>
      </c>
      <c r="BN222" s="52">
        <v>24.04442923766516</v>
      </c>
      <c r="BP222" s="52">
        <v>1.418857912202516</v>
      </c>
      <c r="BQ222" s="52">
        <v>1.0397865237187474</v>
      </c>
      <c r="BR222" s="52">
        <v>0.37907138856638584</v>
      </c>
      <c r="BS222" s="52">
        <v>1.4108292906725359</v>
      </c>
      <c r="BT222" s="52">
        <v>1.1287879021537881</v>
      </c>
      <c r="BU222" s="52">
        <v>0.28204138877411045</v>
      </c>
      <c r="BV222" s="52">
        <v>7.4957345664020512</v>
      </c>
      <c r="BW222" s="52">
        <v>2697.3974544155981</v>
      </c>
    </row>
    <row r="223" spans="1:75">
      <c r="A223" s="49">
        <v>35489</v>
      </c>
      <c r="B223" s="50">
        <v>74.129614720653208</v>
      </c>
      <c r="C223" s="51">
        <v>159.66767067462206</v>
      </c>
      <c r="D223" s="50">
        <v>74.329288399825074</v>
      </c>
      <c r="E223" s="52">
        <v>11275.050321987697</v>
      </c>
      <c r="F223" s="52">
        <v>136.88886772748083</v>
      </c>
      <c r="G223" s="52">
        <v>263.13279075175524</v>
      </c>
      <c r="H223" s="52">
        <v>686.99450894551615</v>
      </c>
      <c r="I223" s="52">
        <v>1379.6753123519677</v>
      </c>
      <c r="J223" s="52">
        <v>121.59772570527691</v>
      </c>
      <c r="K223" s="52">
        <v>172.94442578025959</v>
      </c>
      <c r="L223" s="52">
        <v>499.10511706164107</v>
      </c>
      <c r="M223" s="52">
        <v>82.830158380525447</v>
      </c>
      <c r="N223" s="52">
        <v>266.4205547033676</v>
      </c>
      <c r="O223" s="52">
        <v>88.465047258359846</v>
      </c>
      <c r="P223" s="52">
        <v>248.05931548687764</v>
      </c>
      <c r="Q223" s="52">
        <v>190.97423656701409</v>
      </c>
      <c r="R223" s="52">
        <v>80.690302874360768</v>
      </c>
      <c r="S223" s="52">
        <v>399.71413881065592</v>
      </c>
      <c r="T223" s="52">
        <v>232.54010647748197</v>
      </c>
      <c r="U223" s="52">
        <v>644.51626911120752</v>
      </c>
      <c r="V223" s="52">
        <v>677.02534598537852</v>
      </c>
      <c r="W223" s="52">
        <v>347.61482203765109</v>
      </c>
      <c r="X223" s="52">
        <v>906.87329574674368</v>
      </c>
      <c r="Y223" s="52">
        <v>2053.1307192612439</v>
      </c>
      <c r="Z223" s="52">
        <v>479.35803510674407</v>
      </c>
      <c r="AA223" s="52">
        <v>1222.7551217328623</v>
      </c>
      <c r="AB223" s="52">
        <v>390.02959893377766</v>
      </c>
      <c r="AC223" s="52">
        <v>68416.931763512752</v>
      </c>
      <c r="AD223" s="52">
        <v>37658.61803152971</v>
      </c>
      <c r="AE223" s="52">
        <v>44764.797450499878</v>
      </c>
      <c r="AF223" s="52">
        <v>6942.8116858005524</v>
      </c>
      <c r="AG223" s="52">
        <v>9341.0813700131002</v>
      </c>
      <c r="AH223" s="52">
        <v>8124.6559548548294</v>
      </c>
      <c r="AI223" s="52">
        <v>29902.545140811377</v>
      </c>
      <c r="AJ223" s="52">
        <v>34379.601959228516</v>
      </c>
      <c r="AK223" s="52">
        <v>121.67051403730044</v>
      </c>
      <c r="AL223" s="52">
        <v>0.64766964880774525</v>
      </c>
      <c r="AM223" s="52">
        <v>5.7144930231651028</v>
      </c>
      <c r="AN223" s="52">
        <v>23.679502817768871</v>
      </c>
      <c r="AO223" s="52">
        <v>17.317340145895805</v>
      </c>
      <c r="AP223" s="52">
        <v>1.4828350273009587</v>
      </c>
      <c r="AQ223" s="52">
        <v>2.0030224218376782</v>
      </c>
      <c r="AR223" s="52">
        <v>2.0465005512291037</v>
      </c>
      <c r="AS223" s="52">
        <v>2.3569425740002106</v>
      </c>
      <c r="AT223" s="52">
        <v>1.7674716908912171</v>
      </c>
      <c r="AU223" s="52">
        <v>1.3243223746340504</v>
      </c>
      <c r="AV223" s="52">
        <v>2.8318174146086301</v>
      </c>
      <c r="AW223" s="52">
        <v>3.5044280613583885</v>
      </c>
      <c r="AX223" s="52">
        <v>78.39050095182445</v>
      </c>
      <c r="AY223" s="52">
        <v>0.62603882320984539</v>
      </c>
      <c r="AZ223" s="52">
        <v>3.9989928755510067</v>
      </c>
      <c r="BA223" s="52">
        <v>5.5605857355486865</v>
      </c>
      <c r="BB223" s="52">
        <v>14.300472497873541</v>
      </c>
      <c r="BC223" s="52">
        <v>3.0258706035092473</v>
      </c>
      <c r="BD223" s="52">
        <v>14.024413762855277</v>
      </c>
      <c r="BE223" s="52">
        <v>7.1419630454370884</v>
      </c>
      <c r="BF223" s="52">
        <v>10.946181492929879</v>
      </c>
      <c r="BG223" s="52">
        <v>14.001798251244638</v>
      </c>
      <c r="BH223" s="52">
        <v>4.7642482836048918</v>
      </c>
      <c r="BI223" s="52">
        <v>19.600510268721596</v>
      </c>
      <c r="BJ223" s="52">
        <v>2.8409275079861152</v>
      </c>
      <c r="BK223" s="52">
        <v>4.5741961557380693</v>
      </c>
      <c r="BL223" s="52">
        <v>12.185386606110635</v>
      </c>
      <c r="BM223" s="52">
        <v>2.1633315585712745</v>
      </c>
      <c r="BN223" s="52">
        <v>24.169631900465383</v>
      </c>
      <c r="BP223" s="52">
        <v>1.4260753402320137</v>
      </c>
      <c r="BQ223" s="52">
        <v>1.0524484758747608</v>
      </c>
      <c r="BR223" s="52">
        <v>0.37362686433230657</v>
      </c>
      <c r="BS223" s="52">
        <v>1.4314245279362825</v>
      </c>
      <c r="BT223" s="52">
        <v>1.1486317487433553</v>
      </c>
      <c r="BU223" s="52">
        <v>0.2827927793841809</v>
      </c>
      <c r="BV223" s="52">
        <v>7.4555703284485002</v>
      </c>
      <c r="BW223" s="52">
        <v>2704.7971674544469</v>
      </c>
    </row>
    <row r="224" spans="1:75">
      <c r="A224" s="49">
        <v>35520</v>
      </c>
      <c r="B224" s="50">
        <v>74.18171310785317</v>
      </c>
      <c r="C224" s="51">
        <v>159.7822117252696</v>
      </c>
      <c r="D224" s="50">
        <v>74.395386353349167</v>
      </c>
      <c r="E224" s="52">
        <v>11329.279768297749</v>
      </c>
      <c r="F224" s="52">
        <v>138.4630086104716</v>
      </c>
      <c r="G224" s="52">
        <v>261.08140343812204</v>
      </c>
      <c r="H224" s="52">
        <v>687.29794546192693</v>
      </c>
      <c r="I224" s="52">
        <v>1391.3305770783654</v>
      </c>
      <c r="J224" s="52">
        <v>121.18624534626161</v>
      </c>
      <c r="K224" s="52">
        <v>173.50553112897663</v>
      </c>
      <c r="L224" s="52">
        <v>505.25166612058399</v>
      </c>
      <c r="M224" s="52">
        <v>83.854759721656237</v>
      </c>
      <c r="N224" s="52">
        <v>267.54684576211918</v>
      </c>
      <c r="O224" s="52">
        <v>89.22074137003942</v>
      </c>
      <c r="P224" s="52">
        <v>248.75577199411006</v>
      </c>
      <c r="Q224" s="52">
        <v>191.25020072992982</v>
      </c>
      <c r="R224" s="52">
        <v>81.05302485535222</v>
      </c>
      <c r="S224" s="52">
        <v>400.74657419371988</v>
      </c>
      <c r="T224" s="52">
        <v>233.17851526554554</v>
      </c>
      <c r="U224" s="52">
        <v>653.16229158832186</v>
      </c>
      <c r="V224" s="52">
        <v>681.80545998292587</v>
      </c>
      <c r="W224" s="52">
        <v>346.86336384629533</v>
      </c>
      <c r="X224" s="52">
        <v>912.68713361217135</v>
      </c>
      <c r="Y224" s="52">
        <v>2057.1706686067964</v>
      </c>
      <c r="Z224" s="52">
        <v>484.43263486123857</v>
      </c>
      <c r="AA224" s="52">
        <v>1229.3583520274728</v>
      </c>
      <c r="AB224" s="52">
        <v>394.26177412656045</v>
      </c>
      <c r="AC224" s="52">
        <v>68626.934102704443</v>
      </c>
      <c r="AD224" s="52">
        <v>37779.62885311414</v>
      </c>
      <c r="AE224" s="52">
        <v>44931.372591480133</v>
      </c>
      <c r="AF224" s="52">
        <v>6970.7094844079784</v>
      </c>
      <c r="AG224" s="52">
        <v>9370.2496310818588</v>
      </c>
      <c r="AH224" s="52">
        <v>8147.4384314629342</v>
      </c>
      <c r="AI224" s="52">
        <v>29960.575361190302</v>
      </c>
      <c r="AJ224" s="52">
        <v>34457.086210927657</v>
      </c>
      <c r="AK224" s="52">
        <v>121.97345566701505</v>
      </c>
      <c r="AL224" s="52">
        <v>0.65032170166546899</v>
      </c>
      <c r="AM224" s="52">
        <v>5.7352602154977861</v>
      </c>
      <c r="AN224" s="52">
        <v>23.718440401638226</v>
      </c>
      <c r="AO224" s="52">
        <v>17.33285848462894</v>
      </c>
      <c r="AP224" s="52">
        <v>1.4854788741099436</v>
      </c>
      <c r="AQ224" s="52">
        <v>2.0051922871011372</v>
      </c>
      <c r="AR224" s="52">
        <v>2.0484399236483437</v>
      </c>
      <c r="AS224" s="52">
        <v>2.3614407308872938</v>
      </c>
      <c r="AT224" s="52">
        <v>1.7671866796323419</v>
      </c>
      <c r="AU224" s="52">
        <v>1.325955752175237</v>
      </c>
      <c r="AV224" s="52">
        <v>2.8366232649985896</v>
      </c>
      <c r="AW224" s="52">
        <v>3.5025409185684935</v>
      </c>
      <c r="AX224" s="52">
        <v>78.645280235717379</v>
      </c>
      <c r="AY224" s="52">
        <v>0.62457047536642474</v>
      </c>
      <c r="AZ224" s="52">
        <v>4.020532815852353</v>
      </c>
      <c r="BA224" s="52">
        <v>5.571942614151105</v>
      </c>
      <c r="BB224" s="52">
        <v>14.313444028578457</v>
      </c>
      <c r="BC224" s="52">
        <v>3.0412359050054465</v>
      </c>
      <c r="BD224" s="52">
        <v>14.060016863438632</v>
      </c>
      <c r="BE224" s="52">
        <v>7.1633577778214406</v>
      </c>
      <c r="BF224" s="52">
        <v>10.970052567340675</v>
      </c>
      <c r="BG224" s="52">
        <v>14.103890201257121</v>
      </c>
      <c r="BH224" s="52">
        <v>4.7763821885417848</v>
      </c>
      <c r="BI224" s="52">
        <v>19.609735028566643</v>
      </c>
      <c r="BJ224" s="52">
        <v>2.838304323392109</v>
      </c>
      <c r="BK224" s="52">
        <v>4.573407671143932</v>
      </c>
      <c r="BL224" s="52">
        <v>12.198023032814813</v>
      </c>
      <c r="BM224" s="52">
        <v>2.1587042811615609</v>
      </c>
      <c r="BN224" s="52">
        <v>24.308483884579712</v>
      </c>
      <c r="BP224" s="52">
        <v>1.4185579098881251</v>
      </c>
      <c r="BQ224" s="52">
        <v>1.0550987239957097</v>
      </c>
      <c r="BR224" s="52">
        <v>0.36345918566709562</v>
      </c>
      <c r="BS224" s="52">
        <v>1.4556259741826403</v>
      </c>
      <c r="BT224" s="52">
        <v>1.1424479377606223</v>
      </c>
      <c r="BU224" s="52">
        <v>0.31317803684261536</v>
      </c>
      <c r="BV224" s="52">
        <v>7.5657317032737117</v>
      </c>
      <c r="BW224" s="52">
        <v>2699.0128460391875</v>
      </c>
    </row>
    <row r="225" spans="1:75">
      <c r="A225" s="49">
        <v>35550</v>
      </c>
      <c r="B225" s="50">
        <v>74.201870688796049</v>
      </c>
      <c r="C225" s="51">
        <v>159.85811487585306</v>
      </c>
      <c r="D225" s="50">
        <v>74.457298056905472</v>
      </c>
      <c r="E225" s="52">
        <v>11403.187477238973</v>
      </c>
      <c r="F225" s="52">
        <v>140.38371949593227</v>
      </c>
      <c r="G225" s="52">
        <v>256.78645077149071</v>
      </c>
      <c r="H225" s="52">
        <v>689.29920208553472</v>
      </c>
      <c r="I225" s="52">
        <v>1404.3657845983903</v>
      </c>
      <c r="J225" s="52">
        <v>120.69605126579603</v>
      </c>
      <c r="K225" s="52">
        <v>173.97287830797333</v>
      </c>
      <c r="L225" s="52">
        <v>511.19431366398931</v>
      </c>
      <c r="M225" s="52">
        <v>84.841711400480321</v>
      </c>
      <c r="N225" s="52">
        <v>268.56429498121145</v>
      </c>
      <c r="O225" s="52">
        <v>89.9286262332229</v>
      </c>
      <c r="P225" s="52">
        <v>249.27851415437956</v>
      </c>
      <c r="Q225" s="52">
        <v>191.37320386415814</v>
      </c>
      <c r="R225" s="52">
        <v>81.378528775771457</v>
      </c>
      <c r="S225" s="52">
        <v>401.68495613833267</v>
      </c>
      <c r="T225" s="52">
        <v>234.5662310158213</v>
      </c>
      <c r="U225" s="52">
        <v>663.80650707880659</v>
      </c>
      <c r="V225" s="52">
        <v>687.3814736788471</v>
      </c>
      <c r="W225" s="52">
        <v>345.59023535624146</v>
      </c>
      <c r="X225" s="52">
        <v>919.74563399652641</v>
      </c>
      <c r="Y225" s="52">
        <v>2064.7127199756601</v>
      </c>
      <c r="Z225" s="52">
        <v>490.03048618435861</v>
      </c>
      <c r="AA225" s="52">
        <v>1236.8028002523506</v>
      </c>
      <c r="AB225" s="52">
        <v>399.69459692239764</v>
      </c>
      <c r="AC225" s="52">
        <v>68796.087091064459</v>
      </c>
      <c r="AD225" s="52">
        <v>37907.878124584757</v>
      </c>
      <c r="AE225" s="52">
        <v>45104.460287443799</v>
      </c>
      <c r="AF225" s="52">
        <v>6994.0577603022257</v>
      </c>
      <c r="AG225" s="52">
        <v>9393.761284828186</v>
      </c>
      <c r="AH225" s="52">
        <v>8168.8557558059692</v>
      </c>
      <c r="AI225" s="52">
        <v>30010.558603795369</v>
      </c>
      <c r="AJ225" s="52">
        <v>34510.411567433672</v>
      </c>
      <c r="AK225" s="52">
        <v>122.2955510944128</v>
      </c>
      <c r="AL225" s="52">
        <v>0.65214811222782976</v>
      </c>
      <c r="AM225" s="52">
        <v>5.7596829338930551</v>
      </c>
      <c r="AN225" s="52">
        <v>23.761233719997108</v>
      </c>
      <c r="AO225" s="52">
        <v>17.349402674015924</v>
      </c>
      <c r="AP225" s="52">
        <v>1.4872869290119524</v>
      </c>
      <c r="AQ225" s="52">
        <v>2.0065604106343926</v>
      </c>
      <c r="AR225" s="52">
        <v>2.0506290559679807</v>
      </c>
      <c r="AS225" s="52">
        <v>2.3677235145245277</v>
      </c>
      <c r="AT225" s="52">
        <v>1.7662991236676779</v>
      </c>
      <c r="AU225" s="52">
        <v>1.3278719110602499</v>
      </c>
      <c r="AV225" s="52">
        <v>2.8423917641698155</v>
      </c>
      <c r="AW225" s="52">
        <v>3.5006398859403212</v>
      </c>
      <c r="AX225" s="52">
        <v>78.917586334546414</v>
      </c>
      <c r="AY225" s="52">
        <v>0.62316703040075183</v>
      </c>
      <c r="AZ225" s="52">
        <v>4.0362299233364558</v>
      </c>
      <c r="BA225" s="52">
        <v>5.5864015731960537</v>
      </c>
      <c r="BB225" s="52">
        <v>14.335718491425117</v>
      </c>
      <c r="BC225" s="52">
        <v>3.0571900317134957</v>
      </c>
      <c r="BD225" s="52">
        <v>14.0987979621316</v>
      </c>
      <c r="BE225" s="52">
        <v>7.1883164956544841</v>
      </c>
      <c r="BF225" s="52">
        <v>10.99391166344285</v>
      </c>
      <c r="BG225" s="52">
        <v>14.207982940847675</v>
      </c>
      <c r="BH225" s="52">
        <v>4.7900089654314799</v>
      </c>
      <c r="BI225" s="52">
        <v>19.616731040878221</v>
      </c>
      <c r="BJ225" s="52">
        <v>2.8304094932430113</v>
      </c>
      <c r="BK225" s="52">
        <v>4.5736967368672294</v>
      </c>
      <c r="BL225" s="52">
        <v>12.212624811097339</v>
      </c>
      <c r="BM225" s="52">
        <v>2.1539816511822818</v>
      </c>
      <c r="BN225" s="52">
        <v>24.45348946849505</v>
      </c>
      <c r="BP225" s="52">
        <v>1.4061912136773269</v>
      </c>
      <c r="BQ225" s="52">
        <v>1.0517556969231616</v>
      </c>
      <c r="BR225" s="52">
        <v>0.35443551649029054</v>
      </c>
      <c r="BS225" s="52">
        <v>1.4757953076002499</v>
      </c>
      <c r="BT225" s="52">
        <v>1.1217940183356405</v>
      </c>
      <c r="BU225" s="52">
        <v>0.35400128935774167</v>
      </c>
      <c r="BV225" s="52">
        <v>7.7539691487948099</v>
      </c>
      <c r="BW225" s="52">
        <v>2688.9780814488727</v>
      </c>
    </row>
    <row r="226" spans="1:75">
      <c r="A226" s="49">
        <v>35581</v>
      </c>
      <c r="B226" s="50">
        <v>74.239538486085593</v>
      </c>
      <c r="C226" s="51">
        <v>159.96945618032927</v>
      </c>
      <c r="D226" s="50">
        <v>74.513085999676292</v>
      </c>
      <c r="E226" s="52">
        <v>11476.870580580926</v>
      </c>
      <c r="F226" s="52">
        <v>142.04063596561431</v>
      </c>
      <c r="G226" s="52">
        <v>254.30032843447501</v>
      </c>
      <c r="H226" s="52">
        <v>690.73936313919478</v>
      </c>
      <c r="I226" s="52">
        <v>1415.7740218697056</v>
      </c>
      <c r="J226" s="52">
        <v>120.35658002242205</v>
      </c>
      <c r="K226" s="52">
        <v>174.44631268660868</v>
      </c>
      <c r="L226" s="52">
        <v>516.29966408494977</v>
      </c>
      <c r="M226" s="52">
        <v>85.642419998954622</v>
      </c>
      <c r="N226" s="52">
        <v>269.2059265584835</v>
      </c>
      <c r="O226" s="52">
        <v>90.539130335253091</v>
      </c>
      <c r="P226" s="52">
        <v>249.64286208194829</v>
      </c>
      <c r="Q226" s="52">
        <v>191.30970465355824</v>
      </c>
      <c r="R226" s="52">
        <v>81.759322692790334</v>
      </c>
      <c r="S226" s="52">
        <v>401.76729911157202</v>
      </c>
      <c r="T226" s="52">
        <v>235.48006279490167</v>
      </c>
      <c r="U226" s="52">
        <v>673.05669937931725</v>
      </c>
      <c r="V226" s="52">
        <v>692.43054359502366</v>
      </c>
      <c r="W226" s="52">
        <v>344.12704931752336</v>
      </c>
      <c r="X226" s="52">
        <v>925.50383232413765</v>
      </c>
      <c r="Y226" s="52">
        <v>2076.5504401936646</v>
      </c>
      <c r="Z226" s="52">
        <v>494.24870280921459</v>
      </c>
      <c r="AA226" s="52">
        <v>1245.015709601583</v>
      </c>
      <c r="AB226" s="52">
        <v>404.27031918591069</v>
      </c>
      <c r="AC226" s="52">
        <v>68981.945395192786</v>
      </c>
      <c r="AD226" s="52">
        <v>38039.156777739525</v>
      </c>
      <c r="AE226" s="52">
        <v>45280.723227449002</v>
      </c>
      <c r="AF226" s="52">
        <v>7019.6726233113195</v>
      </c>
      <c r="AG226" s="52">
        <v>9421.0755812429616</v>
      </c>
      <c r="AH226" s="52">
        <v>8193.0368542209744</v>
      </c>
      <c r="AI226" s="52">
        <v>30068.40729181228</v>
      </c>
      <c r="AJ226" s="52">
        <v>34575.168841946506</v>
      </c>
      <c r="AK226" s="52">
        <v>122.5799812840358</v>
      </c>
      <c r="AL226" s="52">
        <v>0.65341557475767331</v>
      </c>
      <c r="AM226" s="52">
        <v>5.7840856114034391</v>
      </c>
      <c r="AN226" s="52">
        <v>23.80338901428566</v>
      </c>
      <c r="AO226" s="52">
        <v>17.36588782823134</v>
      </c>
      <c r="AP226" s="52">
        <v>1.488814559756674</v>
      </c>
      <c r="AQ226" s="52">
        <v>2.0093460033966757</v>
      </c>
      <c r="AR226" s="52">
        <v>2.0523588031049904</v>
      </c>
      <c r="AS226" s="52">
        <v>2.3752674395682223</v>
      </c>
      <c r="AT226" s="52">
        <v>1.7650603496367216</v>
      </c>
      <c r="AU226" s="52">
        <v>1.3296459373382863</v>
      </c>
      <c r="AV226" s="52">
        <v>2.8482246270726561</v>
      </c>
      <c r="AW226" s="52">
        <v>3.497170033084477</v>
      </c>
      <c r="AX226" s="52">
        <v>79.15508410022143</v>
      </c>
      <c r="AY226" s="52">
        <v>0.62205155703005377</v>
      </c>
      <c r="AZ226" s="52">
        <v>4.0363906183835843</v>
      </c>
      <c r="BA226" s="52">
        <v>5.6018673734412712</v>
      </c>
      <c r="BB226" s="52">
        <v>14.356257517551702</v>
      </c>
      <c r="BC226" s="52">
        <v>3.0715419057260958</v>
      </c>
      <c r="BD226" s="52">
        <v>14.138002334384158</v>
      </c>
      <c r="BE226" s="52">
        <v>7.214187901376957</v>
      </c>
      <c r="BF226" s="52">
        <v>11.01209220617649</v>
      </c>
      <c r="BG226" s="52">
        <v>14.298255196321875</v>
      </c>
      <c r="BH226" s="52">
        <v>4.8045113009115257</v>
      </c>
      <c r="BI226" s="52">
        <v>19.621508168537289</v>
      </c>
      <c r="BJ226" s="52">
        <v>2.8163519106324642</v>
      </c>
      <c r="BK226" s="52">
        <v>4.576177301553769</v>
      </c>
      <c r="BL226" s="52">
        <v>12.228978956165168</v>
      </c>
      <c r="BM226" s="52">
        <v>2.149279805686954</v>
      </c>
      <c r="BN226" s="52">
        <v>24.583985003492526</v>
      </c>
      <c r="BP226" s="52">
        <v>1.405483489405484</v>
      </c>
      <c r="BQ226" s="52">
        <v>1.0500795625660928</v>
      </c>
      <c r="BR226" s="52">
        <v>0.35540392652394309</v>
      </c>
      <c r="BS226" s="52">
        <v>1.4818447529969196</v>
      </c>
      <c r="BT226" s="52">
        <v>1.1089948240907923</v>
      </c>
      <c r="BU226" s="52">
        <v>0.372849928755914</v>
      </c>
      <c r="BV226" s="52">
        <v>7.8958408920274623</v>
      </c>
      <c r="BW226" s="52">
        <v>2688.495813254387</v>
      </c>
    </row>
    <row r="227" spans="1:75">
      <c r="A227" s="49">
        <v>35611</v>
      </c>
      <c r="B227" s="50">
        <v>74.330172876765332</v>
      </c>
      <c r="C227" s="51">
        <v>160.1734470722576</v>
      </c>
      <c r="D227" s="50">
        <v>74.565579743497068</v>
      </c>
      <c r="E227" s="52">
        <v>11536.195156415304</v>
      </c>
      <c r="F227" s="52">
        <v>142.99426980568097</v>
      </c>
      <c r="G227" s="52">
        <v>256.30663943986099</v>
      </c>
      <c r="H227" s="52">
        <v>690.18319076299667</v>
      </c>
      <c r="I227" s="52">
        <v>1424.0267867078385</v>
      </c>
      <c r="J227" s="52">
        <v>120.37450347741445</v>
      </c>
      <c r="K227" s="52">
        <v>175.06402544006704</v>
      </c>
      <c r="L227" s="52">
        <v>520.34460454881196</v>
      </c>
      <c r="M227" s="52">
        <v>86.182508089983216</v>
      </c>
      <c r="N227" s="52">
        <v>269.3416939665874</v>
      </c>
      <c r="O227" s="52">
        <v>91.053461353573951</v>
      </c>
      <c r="P227" s="52">
        <v>249.93583760261535</v>
      </c>
      <c r="Q227" s="52">
        <v>191.07942243969688</v>
      </c>
      <c r="R227" s="52">
        <v>82.274525552988052</v>
      </c>
      <c r="S227" s="52">
        <v>400.67559840828181</v>
      </c>
      <c r="T227" s="52">
        <v>235.0400908842683</v>
      </c>
      <c r="U227" s="52">
        <v>678.88289181689424</v>
      </c>
      <c r="V227" s="52">
        <v>696.24069818754992</v>
      </c>
      <c r="W227" s="52">
        <v>342.867154841125</v>
      </c>
      <c r="X227" s="52">
        <v>928.1455134950578</v>
      </c>
      <c r="Y227" s="52">
        <v>2092.6517629096907</v>
      </c>
      <c r="Z227" s="52">
        <v>495.89712296923</v>
      </c>
      <c r="AA227" s="52">
        <v>1253.747264546156</v>
      </c>
      <c r="AB227" s="52">
        <v>406.62174376597005</v>
      </c>
      <c r="AC227" s="52">
        <v>69231.781129201248</v>
      </c>
      <c r="AD227" s="52">
        <v>38172.171351822217</v>
      </c>
      <c r="AE227" s="52">
        <v>45461.881457956631</v>
      </c>
      <c r="AF227" s="52">
        <v>7053.1813623110456</v>
      </c>
      <c r="AG227" s="52">
        <v>9459.4234204928089</v>
      </c>
      <c r="AH227" s="52">
        <v>8223.2334948062889</v>
      </c>
      <c r="AI227" s="52">
        <v>30146.253861109417</v>
      </c>
      <c r="AJ227" s="52">
        <v>34678.097631454468</v>
      </c>
      <c r="AK227" s="52">
        <v>122.80177935659886</v>
      </c>
      <c r="AL227" s="52">
        <v>0.65443357163361116</v>
      </c>
      <c r="AM227" s="52">
        <v>5.8062063788995149</v>
      </c>
      <c r="AN227" s="52">
        <v>23.843353187292813</v>
      </c>
      <c r="AO227" s="52">
        <v>17.382713236908117</v>
      </c>
      <c r="AP227" s="52">
        <v>1.4907024703506446</v>
      </c>
      <c r="AQ227" s="52">
        <v>2.0152276080776574</v>
      </c>
      <c r="AR227" s="52">
        <v>2.0533035141569296</v>
      </c>
      <c r="AS227" s="52">
        <v>2.3836179090327354</v>
      </c>
      <c r="AT227" s="52">
        <v>1.7637972264520234</v>
      </c>
      <c r="AU227" s="52">
        <v>1.3310783981346124</v>
      </c>
      <c r="AV227" s="52">
        <v>2.8536794545218376</v>
      </c>
      <c r="AW227" s="52">
        <v>3.4913066339371048</v>
      </c>
      <c r="AX227" s="52">
        <v>79.332671207686261</v>
      </c>
      <c r="AY227" s="52">
        <v>0.62128524955090447</v>
      </c>
      <c r="AZ227" s="52">
        <v>4.0181775489356371</v>
      </c>
      <c r="BA227" s="52">
        <v>5.6168254742592882</v>
      </c>
      <c r="BB227" s="52">
        <v>14.368533184006811</v>
      </c>
      <c r="BC227" s="52">
        <v>3.0832388879576076</v>
      </c>
      <c r="BD227" s="52">
        <v>14.176188514583433</v>
      </c>
      <c r="BE227" s="52">
        <v>7.2394893396645781</v>
      </c>
      <c r="BF227" s="52">
        <v>11.021904168277979</v>
      </c>
      <c r="BG227" s="52">
        <v>14.367531133194765</v>
      </c>
      <c r="BH227" s="52">
        <v>4.819484912518722</v>
      </c>
      <c r="BI227" s="52">
        <v>19.625754962985713</v>
      </c>
      <c r="BJ227" s="52">
        <v>2.7971824210137131</v>
      </c>
      <c r="BK227" s="52">
        <v>4.5811533848599844</v>
      </c>
      <c r="BL227" s="52">
        <v>12.247419156436809</v>
      </c>
      <c r="BM227" s="52">
        <v>2.1445643832287753</v>
      </c>
      <c r="BN227" s="52">
        <v>24.690259361267088</v>
      </c>
      <c r="BP227" s="52">
        <v>1.4255536255116263</v>
      </c>
      <c r="BQ227" s="52">
        <v>1.0552398661772411</v>
      </c>
      <c r="BR227" s="52">
        <v>0.37031375911707681</v>
      </c>
      <c r="BS227" s="52">
        <v>1.470165114228924</v>
      </c>
      <c r="BT227" s="52">
        <v>1.1184557744612296</v>
      </c>
      <c r="BU227" s="52">
        <v>0.35170933927098907</v>
      </c>
      <c r="BV227" s="52">
        <v>7.9097895237306757</v>
      </c>
      <c r="BW227" s="52">
        <v>2705.935044924418</v>
      </c>
    </row>
    <row r="228" spans="1:75">
      <c r="A228" s="49">
        <v>35642</v>
      </c>
      <c r="B228" s="50">
        <v>74.457446476384519</v>
      </c>
      <c r="C228" s="51">
        <v>160.46024686554748</v>
      </c>
      <c r="D228" s="50">
        <v>74.624533815730004</v>
      </c>
      <c r="E228" s="52">
        <v>11581.247782737979</v>
      </c>
      <c r="F228" s="52">
        <v>143.18993310984825</v>
      </c>
      <c r="G228" s="52">
        <v>261.30218464905215</v>
      </c>
      <c r="H228" s="52">
        <v>688.88146020423983</v>
      </c>
      <c r="I228" s="52">
        <v>1430.9837655328936</v>
      </c>
      <c r="J228" s="52">
        <v>120.92920926754033</v>
      </c>
      <c r="K228" s="52">
        <v>176.01145513211526</v>
      </c>
      <c r="L228" s="52">
        <v>523.64291737300732</v>
      </c>
      <c r="M228" s="52">
        <v>86.492430081771261</v>
      </c>
      <c r="N228" s="52">
        <v>269.11257201541338</v>
      </c>
      <c r="O228" s="52">
        <v>91.537496256612002</v>
      </c>
      <c r="P228" s="52">
        <v>250.36281182845272</v>
      </c>
      <c r="Q228" s="52">
        <v>190.81004329193985</v>
      </c>
      <c r="R228" s="52">
        <v>82.920696038392279</v>
      </c>
      <c r="S228" s="52">
        <v>399.30038721474909</v>
      </c>
      <c r="T228" s="52">
        <v>233.42240925157262</v>
      </c>
      <c r="U228" s="52">
        <v>682.69670270239158</v>
      </c>
      <c r="V228" s="52">
        <v>699.53817803292509</v>
      </c>
      <c r="W228" s="52">
        <v>342.40582119216845</v>
      </c>
      <c r="X228" s="52">
        <v>927.55509878502733</v>
      </c>
      <c r="Y228" s="52">
        <v>2110.613010790079</v>
      </c>
      <c r="Z228" s="52">
        <v>495.42921151845684</v>
      </c>
      <c r="AA228" s="52">
        <v>1261.6087610115928</v>
      </c>
      <c r="AB228" s="52">
        <v>407.1563936481553</v>
      </c>
      <c r="AC228" s="52">
        <v>69534.271084693173</v>
      </c>
      <c r="AD228" s="52">
        <v>38302.456030191912</v>
      </c>
      <c r="AE228" s="52">
        <v>45648.077104495416</v>
      </c>
      <c r="AF228" s="52">
        <v>7093.0780803618891</v>
      </c>
      <c r="AG228" s="52">
        <v>9505.4750600630232</v>
      </c>
      <c r="AH228" s="52">
        <v>8257.4610250534552</v>
      </c>
      <c r="AI228" s="52">
        <v>30237.595640920823</v>
      </c>
      <c r="AJ228" s="52">
        <v>34807.794917937244</v>
      </c>
      <c r="AK228" s="52">
        <v>123.00198522546599</v>
      </c>
      <c r="AL228" s="52">
        <v>0.65523032379484991</v>
      </c>
      <c r="AM228" s="52">
        <v>5.8263281286889388</v>
      </c>
      <c r="AN228" s="52">
        <v>23.884856805025088</v>
      </c>
      <c r="AO228" s="52">
        <v>17.403298352514543</v>
      </c>
      <c r="AP228" s="52">
        <v>1.4934552843297575</v>
      </c>
      <c r="AQ228" s="52">
        <v>2.0239497297029336</v>
      </c>
      <c r="AR228" s="52">
        <v>2.0541177743927852</v>
      </c>
      <c r="AS228" s="52">
        <v>2.392309931391134</v>
      </c>
      <c r="AT228" s="52">
        <v>1.7630159921975812</v>
      </c>
      <c r="AU228" s="52">
        <v>1.3325172306266457</v>
      </c>
      <c r="AV228" s="52">
        <v>2.8593165288045324</v>
      </c>
      <c r="AW228" s="52">
        <v>3.4846159160622907</v>
      </c>
      <c r="AX228" s="52">
        <v>79.482135022359515</v>
      </c>
      <c r="AY228" s="52">
        <v>0.62060930759922017</v>
      </c>
      <c r="AZ228" s="52">
        <v>3.9961963402137402</v>
      </c>
      <c r="BA228" s="52">
        <v>5.6307332726353181</v>
      </c>
      <c r="BB228" s="52">
        <v>14.37959774379288</v>
      </c>
      <c r="BC228" s="52">
        <v>3.0930646653887965</v>
      </c>
      <c r="BD228" s="52">
        <v>14.212495144328944</v>
      </c>
      <c r="BE228" s="52">
        <v>7.2644764476065191</v>
      </c>
      <c r="BF228" s="52">
        <v>11.027004563099434</v>
      </c>
      <c r="BG228" s="52">
        <v>14.423802325922635</v>
      </c>
      <c r="BH228" s="52">
        <v>4.8340737606218509</v>
      </c>
      <c r="BI228" s="52">
        <v>19.634993397540622</v>
      </c>
      <c r="BJ228" s="52">
        <v>2.7793383345969263</v>
      </c>
      <c r="BK228" s="52">
        <v>4.586731178671001</v>
      </c>
      <c r="BL228" s="52">
        <v>12.2689238877614</v>
      </c>
      <c r="BM228" s="52">
        <v>2.1398293328048466</v>
      </c>
      <c r="BN228" s="52">
        <v>24.781343439413654</v>
      </c>
      <c r="BP228" s="52">
        <v>1.4534513442626884</v>
      </c>
      <c r="BQ228" s="52">
        <v>1.0637738358289484</v>
      </c>
      <c r="BR228" s="52">
        <v>0.38967750822344133</v>
      </c>
      <c r="BS228" s="52">
        <v>1.4533677054869552</v>
      </c>
      <c r="BT228" s="52">
        <v>1.1393920484810107</v>
      </c>
      <c r="BU228" s="52">
        <v>0.31397565694585922</v>
      </c>
      <c r="BV228" s="52">
        <v>7.8416760066343896</v>
      </c>
      <c r="BW228" s="52">
        <v>2733.4577453520992</v>
      </c>
    </row>
    <row r="229" spans="1:75">
      <c r="A229" s="49">
        <v>35673</v>
      </c>
      <c r="B229" s="50">
        <v>74.589015214463629</v>
      </c>
      <c r="C229" s="51">
        <v>160.80148582016267</v>
      </c>
      <c r="D229" s="50">
        <v>74.703271487908012</v>
      </c>
      <c r="E229" s="52">
        <v>11617.672686561462</v>
      </c>
      <c r="F229" s="52">
        <v>142.70599195691608</v>
      </c>
      <c r="G229" s="52">
        <v>266.39788743637263</v>
      </c>
      <c r="H229" s="52">
        <v>689.00962780223733</v>
      </c>
      <c r="I229" s="52">
        <v>1439.8168428309502</v>
      </c>
      <c r="J229" s="52">
        <v>122.20397508817334</v>
      </c>
      <c r="K229" s="52">
        <v>177.51000585851651</v>
      </c>
      <c r="L229" s="52">
        <v>526.75331097504784</v>
      </c>
      <c r="M229" s="52">
        <v>86.644281239008464</v>
      </c>
      <c r="N229" s="52">
        <v>268.75146447771016</v>
      </c>
      <c r="O229" s="52">
        <v>92.088686127996738</v>
      </c>
      <c r="P229" s="52">
        <v>251.18141619524647</v>
      </c>
      <c r="Q229" s="52">
        <v>190.66476949412495</v>
      </c>
      <c r="R229" s="52">
        <v>83.676534734425999</v>
      </c>
      <c r="S229" s="52">
        <v>398.94894711480987</v>
      </c>
      <c r="T229" s="52">
        <v>231.14193254943578</v>
      </c>
      <c r="U229" s="52">
        <v>687.18259098404837</v>
      </c>
      <c r="V229" s="52">
        <v>703.61273081576633</v>
      </c>
      <c r="W229" s="52">
        <v>343.41781530240848</v>
      </c>
      <c r="X229" s="52">
        <v>924.18896610313845</v>
      </c>
      <c r="Y229" s="52">
        <v>2127.4310243850755</v>
      </c>
      <c r="Z229" s="52">
        <v>493.86717453827299</v>
      </c>
      <c r="AA229" s="52">
        <v>1266.9120579174448</v>
      </c>
      <c r="AB229" s="52">
        <v>406.90705961079124</v>
      </c>
      <c r="AC229" s="52">
        <v>69862.9021288964</v>
      </c>
      <c r="AD229" s="52">
        <v>38426.491356572798</v>
      </c>
      <c r="AE229" s="52">
        <v>45841.959638826309</v>
      </c>
      <c r="AF229" s="52">
        <v>7136.0521248232935</v>
      </c>
      <c r="AG229" s="52">
        <v>9552.9868023164818</v>
      </c>
      <c r="AH229" s="52">
        <v>8292.471126156468</v>
      </c>
      <c r="AI229" s="52">
        <v>30330.962159372146</v>
      </c>
      <c r="AJ229" s="52">
        <v>34941.764007076141</v>
      </c>
      <c r="AK229" s="52">
        <v>123.2485727059745</v>
      </c>
      <c r="AL229" s="52">
        <v>0.65575556059540696</v>
      </c>
      <c r="AM229" s="52">
        <v>5.8459343005923721</v>
      </c>
      <c r="AN229" s="52">
        <v>23.934208887659253</v>
      </c>
      <c r="AO229" s="52">
        <v>17.432519026280893</v>
      </c>
      <c r="AP229" s="52">
        <v>1.4975921456794792</v>
      </c>
      <c r="AQ229" s="52">
        <v>2.034728569954833</v>
      </c>
      <c r="AR229" s="52">
        <v>2.0558220755858732</v>
      </c>
      <c r="AS229" s="52">
        <v>2.400998669485797</v>
      </c>
      <c r="AT229" s="52">
        <v>1.7632858324260681</v>
      </c>
      <c r="AU229" s="52">
        <v>1.3345310083698736</v>
      </c>
      <c r="AV229" s="52">
        <v>2.8661447544664629</v>
      </c>
      <c r="AW229" s="52">
        <v>3.4794160606398661</v>
      </c>
      <c r="AX229" s="52">
        <v>79.658012597070581</v>
      </c>
      <c r="AY229" s="52">
        <v>0.6196374225931528</v>
      </c>
      <c r="AZ229" s="52">
        <v>3.9910787821582128</v>
      </c>
      <c r="BA229" s="52">
        <v>5.6435868505373481</v>
      </c>
      <c r="BB229" s="52">
        <v>14.401476846106592</v>
      </c>
      <c r="BC229" s="52">
        <v>3.1026147330713068</v>
      </c>
      <c r="BD229" s="52">
        <v>14.24682294885673</v>
      </c>
      <c r="BE229" s="52">
        <v>7.290406827574536</v>
      </c>
      <c r="BF229" s="52">
        <v>11.033411093987525</v>
      </c>
      <c r="BG229" s="52">
        <v>14.481404657535736</v>
      </c>
      <c r="BH229" s="52">
        <v>4.8474812925673056</v>
      </c>
      <c r="BI229" s="52">
        <v>19.656351219622358</v>
      </c>
      <c r="BJ229" s="52">
        <v>2.770993432090167</v>
      </c>
      <c r="BK229" s="52">
        <v>4.5902988322514799</v>
      </c>
      <c r="BL229" s="52">
        <v>12.295058954582219</v>
      </c>
      <c r="BM229" s="52">
        <v>2.1350003807548648</v>
      </c>
      <c r="BN229" s="52">
        <v>24.874426217779757</v>
      </c>
      <c r="BP229" s="52">
        <v>1.4688271806545314</v>
      </c>
      <c r="BQ229" s="52">
        <v>1.0693485776653453</v>
      </c>
      <c r="BR229" s="52">
        <v>0.39947860282395153</v>
      </c>
      <c r="BS229" s="52">
        <v>1.449699078536322</v>
      </c>
      <c r="BT229" s="52">
        <v>1.1525116230271035</v>
      </c>
      <c r="BU229" s="52">
        <v>0.2971874554791758</v>
      </c>
      <c r="BV229" s="52">
        <v>7.780846781788334</v>
      </c>
      <c r="BW229" s="52">
        <v>2757.9185017078153</v>
      </c>
    </row>
    <row r="230" spans="1:75">
      <c r="A230" s="49">
        <v>35703</v>
      </c>
      <c r="B230" s="50">
        <v>74.694256253416341</v>
      </c>
      <c r="C230" s="51">
        <v>161.14954289446274</v>
      </c>
      <c r="D230" s="50">
        <v>74.802201186617211</v>
      </c>
      <c r="E230" s="52">
        <v>11649.065914821625</v>
      </c>
      <c r="F230" s="52">
        <v>141.70748204452295</v>
      </c>
      <c r="G230" s="52">
        <v>269.37008676677942</v>
      </c>
      <c r="H230" s="52">
        <v>691.79616387685144</v>
      </c>
      <c r="I230" s="52">
        <v>1451.5422968705495</v>
      </c>
      <c r="J230" s="52">
        <v>124.14938966607055</v>
      </c>
      <c r="K230" s="52">
        <v>179.52532633369168</v>
      </c>
      <c r="L230" s="52">
        <v>529.74042091468971</v>
      </c>
      <c r="M230" s="52">
        <v>86.664852632706371</v>
      </c>
      <c r="N230" s="52">
        <v>268.3436907336116</v>
      </c>
      <c r="O230" s="52">
        <v>92.707812304049725</v>
      </c>
      <c r="P230" s="52">
        <v>252.39882400160033</v>
      </c>
      <c r="Q230" s="52">
        <v>190.67872951452929</v>
      </c>
      <c r="R230" s="52">
        <v>84.470443761348719</v>
      </c>
      <c r="S230" s="52">
        <v>400.48941744963327</v>
      </c>
      <c r="T230" s="52">
        <v>228.79113791361451</v>
      </c>
      <c r="U230" s="52">
        <v>693.87113865613935</v>
      </c>
      <c r="V230" s="52">
        <v>709.06577090869348</v>
      </c>
      <c r="W230" s="52">
        <v>346.20050352464119</v>
      </c>
      <c r="X230" s="52">
        <v>919.11357978185015</v>
      </c>
      <c r="Y230" s="52">
        <v>2140.1600243618091</v>
      </c>
      <c r="Z230" s="52">
        <v>492.21400776629645</v>
      </c>
      <c r="AA230" s="52">
        <v>1268.6010223587355</v>
      </c>
      <c r="AB230" s="52">
        <v>406.73435281875231</v>
      </c>
      <c r="AC230" s="52">
        <v>70187.681132380167</v>
      </c>
      <c r="AD230" s="52">
        <v>38539.128723843889</v>
      </c>
      <c r="AE230" s="52">
        <v>46036.233324591318</v>
      </c>
      <c r="AF230" s="52">
        <v>7178.1950546264652</v>
      </c>
      <c r="AG230" s="52">
        <v>9596.6092716217045</v>
      </c>
      <c r="AH230" s="52">
        <v>8325.5229102770481</v>
      </c>
      <c r="AI230" s="52">
        <v>30418.356939315796</v>
      </c>
      <c r="AJ230" s="52">
        <v>35062.681202697757</v>
      </c>
      <c r="AK230" s="52">
        <v>123.57113458563884</v>
      </c>
      <c r="AL230" s="52">
        <v>0.65602569723657023</v>
      </c>
      <c r="AM230" s="52">
        <v>5.8653732674972465</v>
      </c>
      <c r="AN230" s="52">
        <v>23.992743228872616</v>
      </c>
      <c r="AO230" s="52">
        <v>17.471344264037906</v>
      </c>
      <c r="AP230" s="52">
        <v>1.5031176556571759</v>
      </c>
      <c r="AQ230" s="52">
        <v>2.0460857570203794</v>
      </c>
      <c r="AR230" s="52">
        <v>2.0589465994662532</v>
      </c>
      <c r="AS230" s="52">
        <v>2.4090611124271999</v>
      </c>
      <c r="AT230" s="52">
        <v>1.7647978030845479</v>
      </c>
      <c r="AU230" s="52">
        <v>1.3374368197035247</v>
      </c>
      <c r="AV230" s="52">
        <v>2.8744944517311222</v>
      </c>
      <c r="AW230" s="52">
        <v>3.4774041414369399</v>
      </c>
      <c r="AX230" s="52">
        <v>79.88673634926478</v>
      </c>
      <c r="AY230" s="52">
        <v>0.61821171213523485</v>
      </c>
      <c r="AZ230" s="52">
        <v>4.015193484723568</v>
      </c>
      <c r="BA230" s="52">
        <v>5.6550692060496655</v>
      </c>
      <c r="BB230" s="52">
        <v>14.439285146196683</v>
      </c>
      <c r="BC230" s="52">
        <v>3.1126423993497156</v>
      </c>
      <c r="BD230" s="52">
        <v>14.277726859265629</v>
      </c>
      <c r="BE230" s="52">
        <v>7.3169761712197214</v>
      </c>
      <c r="BF230" s="52">
        <v>11.044903821218758</v>
      </c>
      <c r="BG230" s="52">
        <v>14.547863894949357</v>
      </c>
      <c r="BH230" s="52">
        <v>4.8588375561715411</v>
      </c>
      <c r="BI230" s="52">
        <v>19.691655007377268</v>
      </c>
      <c r="BJ230" s="52">
        <v>2.7767016187310221</v>
      </c>
      <c r="BK230" s="52">
        <v>4.5900023220417401</v>
      </c>
      <c r="BL230" s="52">
        <v>12.324951062972348</v>
      </c>
      <c r="BM230" s="52">
        <v>2.130242761773085</v>
      </c>
      <c r="BN230" s="52">
        <v>24.977482465157905</v>
      </c>
      <c r="BP230" s="52">
        <v>1.4607121912141641</v>
      </c>
      <c r="BQ230" s="52">
        <v>1.0689290613867342</v>
      </c>
      <c r="BR230" s="52">
        <v>0.39178312970325352</v>
      </c>
      <c r="BS230" s="52">
        <v>1.4703421010325353</v>
      </c>
      <c r="BT230" s="52">
        <v>1.146099539535741</v>
      </c>
      <c r="BU230" s="52">
        <v>0.32424256155888237</v>
      </c>
      <c r="BV230" s="52">
        <v>7.7884190144638223</v>
      </c>
      <c r="BW230" s="52">
        <v>2769.0189446767172</v>
      </c>
    </row>
    <row r="231" spans="1:75">
      <c r="A231" s="49">
        <v>35734</v>
      </c>
      <c r="B231" s="50">
        <v>74.772630927453363</v>
      </c>
      <c r="C231" s="51">
        <v>161.46496227215374</v>
      </c>
      <c r="D231" s="50">
        <v>74.898676499724388</v>
      </c>
      <c r="E231" s="52">
        <v>11679.9031726468</v>
      </c>
      <c r="F231" s="52">
        <v>140.52215566846633</v>
      </c>
      <c r="G231" s="52">
        <v>270.9233493925102</v>
      </c>
      <c r="H231" s="52">
        <v>695.70311704374126</v>
      </c>
      <c r="I231" s="52">
        <v>1462.5002002120018</v>
      </c>
      <c r="J231" s="52">
        <v>126.27332317636859</v>
      </c>
      <c r="K231" s="52">
        <v>181.55472550805538</v>
      </c>
      <c r="L231" s="52">
        <v>531.80344131492802</v>
      </c>
      <c r="M231" s="52">
        <v>86.475829837242927</v>
      </c>
      <c r="N231" s="52">
        <v>267.46866404096926</v>
      </c>
      <c r="O231" s="52">
        <v>93.215482855636267</v>
      </c>
      <c r="P231" s="52">
        <v>253.43913727277709</v>
      </c>
      <c r="Q231" s="52">
        <v>190.4808569113093</v>
      </c>
      <c r="R231" s="52">
        <v>85.226504054761705</v>
      </c>
      <c r="S231" s="52">
        <v>403.43818817840469</v>
      </c>
      <c r="T231" s="52">
        <v>226.75770885461282</v>
      </c>
      <c r="U231" s="52">
        <v>701.75288199993872</v>
      </c>
      <c r="V231" s="52">
        <v>715.25065462195107</v>
      </c>
      <c r="W231" s="52">
        <v>350.139135046832</v>
      </c>
      <c r="X231" s="52">
        <v>914.55950562992405</v>
      </c>
      <c r="Y231" s="52">
        <v>2149.1937217356699</v>
      </c>
      <c r="Z231" s="52">
        <v>491.12553117616523</v>
      </c>
      <c r="AA231" s="52">
        <v>1268.484964388032</v>
      </c>
      <c r="AB231" s="52">
        <v>406.94638497015882</v>
      </c>
      <c r="AC231" s="52">
        <v>70531.343730065128</v>
      </c>
      <c r="AD231" s="52">
        <v>38654.129436739029</v>
      </c>
      <c r="AE231" s="52">
        <v>46231.309015274048</v>
      </c>
      <c r="AF231" s="52">
        <v>7222.0656981622024</v>
      </c>
      <c r="AG231" s="52">
        <v>9642.7355209473644</v>
      </c>
      <c r="AH231" s="52">
        <v>8362.0851481653026</v>
      </c>
      <c r="AI231" s="52">
        <v>30519.976623781266</v>
      </c>
      <c r="AJ231" s="52">
        <v>35194.197634050921</v>
      </c>
      <c r="AK231" s="52">
        <v>123.93346026924348</v>
      </c>
      <c r="AL231" s="52">
        <v>0.65635910469497882</v>
      </c>
      <c r="AM231" s="52">
        <v>5.885389124339957</v>
      </c>
      <c r="AN231" s="52">
        <v>24.05657043458233</v>
      </c>
      <c r="AO231" s="52">
        <v>17.514822205588704</v>
      </c>
      <c r="AP231" s="52">
        <v>1.5093153414506062</v>
      </c>
      <c r="AQ231" s="52">
        <v>2.0565440953493135</v>
      </c>
      <c r="AR231" s="52">
        <v>2.0629061525188819</v>
      </c>
      <c r="AS231" s="52">
        <v>2.4167036941312401</v>
      </c>
      <c r="AT231" s="52">
        <v>1.7666828335021261</v>
      </c>
      <c r="AU231" s="52">
        <v>1.3411995973476165</v>
      </c>
      <c r="AV231" s="52">
        <v>2.8840032331922592</v>
      </c>
      <c r="AW231" s="52">
        <v>3.4774673026403171</v>
      </c>
      <c r="AX231" s="52">
        <v>80.145688552048895</v>
      </c>
      <c r="AY231" s="52">
        <v>0.61666078929368762</v>
      </c>
      <c r="AZ231" s="52">
        <v>4.0557045671157539</v>
      </c>
      <c r="BA231" s="52">
        <v>5.6663867062137969</v>
      </c>
      <c r="BB231" s="52">
        <v>14.481930810597635</v>
      </c>
      <c r="BC231" s="52">
        <v>3.123250480208005</v>
      </c>
      <c r="BD231" s="52">
        <v>14.306334046504251</v>
      </c>
      <c r="BE231" s="52">
        <v>7.3442221187250389</v>
      </c>
      <c r="BF231" s="52">
        <v>11.059926181460821</v>
      </c>
      <c r="BG231" s="52">
        <v>14.621716493680593</v>
      </c>
      <c r="BH231" s="52">
        <v>4.8696111625571161</v>
      </c>
      <c r="BI231" s="52">
        <v>19.731201285316097</v>
      </c>
      <c r="BJ231" s="52">
        <v>2.788804810374014</v>
      </c>
      <c r="BK231" s="52">
        <v>4.5868796171440236</v>
      </c>
      <c r="BL231" s="52">
        <v>12.355516856340993</v>
      </c>
      <c r="BM231" s="52">
        <v>2.1255052357268318</v>
      </c>
      <c r="BN231" s="52">
        <v>25.08918909277887</v>
      </c>
      <c r="BP231" s="52">
        <v>1.4487185336409076</v>
      </c>
      <c r="BQ231" s="52">
        <v>1.0703021524053427</v>
      </c>
      <c r="BR231" s="52">
        <v>0.37841638099522362</v>
      </c>
      <c r="BS231" s="52">
        <v>1.5050711902158875</v>
      </c>
      <c r="BT231" s="52">
        <v>1.1332847551112213</v>
      </c>
      <c r="BU231" s="52">
        <v>0.37178643444372761</v>
      </c>
      <c r="BV231" s="52">
        <v>7.8307576278044335</v>
      </c>
      <c r="BW231" s="52">
        <v>2769.45179046354</v>
      </c>
    </row>
    <row r="232" spans="1:75">
      <c r="A232" s="49">
        <v>35764</v>
      </c>
      <c r="B232" s="50">
        <v>74.829449356378362</v>
      </c>
      <c r="C232" s="51">
        <v>161.70170562292139</v>
      </c>
      <c r="D232" s="50">
        <v>74.960869010786212</v>
      </c>
      <c r="E232" s="52">
        <v>11713.693204657236</v>
      </c>
      <c r="F232" s="52">
        <v>139.53831135922422</v>
      </c>
      <c r="G232" s="52">
        <v>272.53578983694314</v>
      </c>
      <c r="H232" s="52">
        <v>698.33360944141941</v>
      </c>
      <c r="I232" s="52">
        <v>1467.3733484983445</v>
      </c>
      <c r="J232" s="52">
        <v>127.91388580140968</v>
      </c>
      <c r="K232" s="52">
        <v>182.91291525190076</v>
      </c>
      <c r="L232" s="52">
        <v>531.8022893687089</v>
      </c>
      <c r="M232" s="52">
        <v>85.965406242137149</v>
      </c>
      <c r="N232" s="52">
        <v>265.57299364159502</v>
      </c>
      <c r="O232" s="52">
        <v>93.363962904984746</v>
      </c>
      <c r="P232" s="52">
        <v>253.53285868192714</v>
      </c>
      <c r="Q232" s="52">
        <v>189.58777006926636</v>
      </c>
      <c r="R232" s="52">
        <v>85.8462505598863</v>
      </c>
      <c r="S232" s="52">
        <v>406.88548661259313</v>
      </c>
      <c r="T232" s="52">
        <v>225.41961056987444</v>
      </c>
      <c r="U232" s="52">
        <v>708.8800126398603</v>
      </c>
      <c r="V232" s="52">
        <v>721.00534928739069</v>
      </c>
      <c r="W232" s="52">
        <v>354.29903334639965</v>
      </c>
      <c r="X232" s="52">
        <v>913.16557700137298</v>
      </c>
      <c r="Y232" s="52">
        <v>2155.500446156102</v>
      </c>
      <c r="Z232" s="52">
        <v>491.17087266768016</v>
      </c>
      <c r="AA232" s="52">
        <v>1269.0977392973998</v>
      </c>
      <c r="AB232" s="52">
        <v>407.67015517245358</v>
      </c>
      <c r="AC232" s="52">
        <v>70922.350163523355</v>
      </c>
      <c r="AD232" s="52">
        <v>38787.040656407677</v>
      </c>
      <c r="AE232" s="52">
        <v>46424.003240489961</v>
      </c>
      <c r="AF232" s="52">
        <v>7270.8572003364561</v>
      </c>
      <c r="AG232" s="52">
        <v>9699.8234790166225</v>
      </c>
      <c r="AH232" s="52">
        <v>8408.964320532481</v>
      </c>
      <c r="AI232" s="52">
        <v>30661.383223724366</v>
      </c>
      <c r="AJ232" s="52">
        <v>35368.101848856611</v>
      </c>
      <c r="AK232" s="52">
        <v>124.27111205433806</v>
      </c>
      <c r="AL232" s="52">
        <v>0.65714356327662249</v>
      </c>
      <c r="AM232" s="52">
        <v>5.9062198978848759</v>
      </c>
      <c r="AN232" s="52">
        <v>24.118630333865681</v>
      </c>
      <c r="AO232" s="52">
        <v>17.55526687274687</v>
      </c>
      <c r="AP232" s="52">
        <v>1.5151186065044764</v>
      </c>
      <c r="AQ232" s="52">
        <v>2.0643441746524331</v>
      </c>
      <c r="AR232" s="52">
        <v>2.0667104149202107</v>
      </c>
      <c r="AS232" s="52">
        <v>2.4241241805793075</v>
      </c>
      <c r="AT232" s="52">
        <v>1.7677434750228409</v>
      </c>
      <c r="AU232" s="52">
        <v>1.3455991837939942</v>
      </c>
      <c r="AV232" s="52">
        <v>2.8938681579588925</v>
      </c>
      <c r="AW232" s="52">
        <v>3.4777586590155125</v>
      </c>
      <c r="AX232" s="52">
        <v>80.391335689028111</v>
      </c>
      <c r="AY232" s="52">
        <v>0.61549193405129088</v>
      </c>
      <c r="AZ232" s="52">
        <v>4.0920207903177168</v>
      </c>
      <c r="BA232" s="52">
        <v>5.6788006065956624</v>
      </c>
      <c r="BB232" s="52">
        <v>14.512699401068192</v>
      </c>
      <c r="BC232" s="52">
        <v>3.1340273241648293</v>
      </c>
      <c r="BD232" s="52">
        <v>14.333523251512087</v>
      </c>
      <c r="BE232" s="52">
        <v>7.3714748955176521</v>
      </c>
      <c r="BF232" s="52">
        <v>11.075019579008222</v>
      </c>
      <c r="BG232" s="52">
        <v>14.696780536455723</v>
      </c>
      <c r="BH232" s="52">
        <v>4.8815676427135868</v>
      </c>
      <c r="BI232" s="52">
        <v>19.761146031878887</v>
      </c>
      <c r="BJ232" s="52">
        <v>2.7961282466227808</v>
      </c>
      <c r="BK232" s="52">
        <v>4.582790711010845</v>
      </c>
      <c r="BL232" s="52">
        <v>12.382227071273762</v>
      </c>
      <c r="BM232" s="52">
        <v>2.120818818258825</v>
      </c>
      <c r="BN232" s="52">
        <v>25.202282756163427</v>
      </c>
      <c r="BP232" s="52">
        <v>1.4612460407738885</v>
      </c>
      <c r="BQ232" s="52">
        <v>1.0842954564839602</v>
      </c>
      <c r="BR232" s="52">
        <v>0.37695058407261967</v>
      </c>
      <c r="BS232" s="52">
        <v>1.5370284798244636</v>
      </c>
      <c r="BT232" s="52">
        <v>1.1344458563253284</v>
      </c>
      <c r="BU232" s="52">
        <v>0.40258262331287065</v>
      </c>
      <c r="BV232" s="52">
        <v>7.8463682991762953</v>
      </c>
      <c r="BW232" s="52">
        <v>2765.3703195850053</v>
      </c>
    </row>
    <row r="233" spans="1:75">
      <c r="A233" s="49">
        <v>35795</v>
      </c>
      <c r="B233" s="50">
        <v>74.87009550192424</v>
      </c>
      <c r="C233" s="51">
        <v>161.83446239319539</v>
      </c>
      <c r="D233" s="50">
        <v>74.970030910786122</v>
      </c>
      <c r="E233" s="52">
        <v>11752.527790315689</v>
      </c>
      <c r="F233" s="52">
        <v>139.00140350420148</v>
      </c>
      <c r="G233" s="52">
        <v>275.10218465712762</v>
      </c>
      <c r="H233" s="52">
        <v>698.25738369649457</v>
      </c>
      <c r="I233" s="52">
        <v>1463.4155379341494</v>
      </c>
      <c r="J233" s="52">
        <v>128.69257851810224</v>
      </c>
      <c r="K233" s="52">
        <v>183.22468264256753</v>
      </c>
      <c r="L233" s="52">
        <v>529.25324624392294</v>
      </c>
      <c r="M233" s="52">
        <v>85.098885764998769</v>
      </c>
      <c r="N233" s="52">
        <v>262.41781060109213</v>
      </c>
      <c r="O233" s="52">
        <v>93.033990026722037</v>
      </c>
      <c r="P233" s="52">
        <v>252.28589456792801</v>
      </c>
      <c r="Q233" s="52">
        <v>187.76339407890075</v>
      </c>
      <c r="R233" s="52">
        <v>86.265623361833633</v>
      </c>
      <c r="S233" s="52">
        <v>410.07089484741368</v>
      </c>
      <c r="T233" s="52">
        <v>224.88053684225005</v>
      </c>
      <c r="U233" s="52">
        <v>714.00374015300508</v>
      </c>
      <c r="V233" s="52">
        <v>725.71827666413401</v>
      </c>
      <c r="W233" s="52">
        <v>358.06802737977233</v>
      </c>
      <c r="X233" s="52">
        <v>916.25226541103859</v>
      </c>
      <c r="Y233" s="52">
        <v>2159.7832179171064</v>
      </c>
      <c r="Z233" s="52">
        <v>492.63010661063657</v>
      </c>
      <c r="AA233" s="52">
        <v>1272.1817365442553</v>
      </c>
      <c r="AB233" s="52">
        <v>408.98545990806196</v>
      </c>
      <c r="AC233" s="52">
        <v>71372.629272953156</v>
      </c>
      <c r="AD233" s="52">
        <v>38947.43452487453</v>
      </c>
      <c r="AE233" s="52">
        <v>46612.755253730284</v>
      </c>
      <c r="AF233" s="52">
        <v>7326.0673338367096</v>
      </c>
      <c r="AG233" s="52">
        <v>9772.350457837505</v>
      </c>
      <c r="AH233" s="52">
        <v>8469.5030576644403</v>
      </c>
      <c r="AI233" s="52">
        <v>30855.071868896484</v>
      </c>
      <c r="AJ233" s="52">
        <v>35601.148565230833</v>
      </c>
      <c r="AK233" s="52">
        <v>124.54116247305947</v>
      </c>
      <c r="AL233" s="52">
        <v>0.65849121046372716</v>
      </c>
      <c r="AM233" s="52">
        <v>5.9283765659276995</v>
      </c>
      <c r="AN233" s="52">
        <v>24.173873328483634</v>
      </c>
      <c r="AO233" s="52">
        <v>17.58700555202461</v>
      </c>
      <c r="AP233" s="52">
        <v>1.5196795554804832</v>
      </c>
      <c r="AQ233" s="52">
        <v>2.0687486388581626</v>
      </c>
      <c r="AR233" s="52">
        <v>2.0695934459452348</v>
      </c>
      <c r="AS233" s="52">
        <v>2.4312750558456466</v>
      </c>
      <c r="AT233" s="52">
        <v>1.7672302748121564</v>
      </c>
      <c r="AU233" s="52">
        <v>1.3503968914538789</v>
      </c>
      <c r="AV233" s="52">
        <v>2.9033329580302198</v>
      </c>
      <c r="AW233" s="52">
        <v>3.4767486583394556</v>
      </c>
      <c r="AX233" s="52">
        <v>80.594438203640522</v>
      </c>
      <c r="AY233" s="52">
        <v>0.61503948958031085</v>
      </c>
      <c r="AZ233" s="52">
        <v>4.1097763884407019</v>
      </c>
      <c r="BA233" s="52">
        <v>5.692993351949319</v>
      </c>
      <c r="BB233" s="52">
        <v>14.521013856655166</v>
      </c>
      <c r="BC233" s="52">
        <v>3.1447230770305219</v>
      </c>
      <c r="BD233" s="52">
        <v>14.360148828348986</v>
      </c>
      <c r="BE233" s="52">
        <v>7.3983075523133115</v>
      </c>
      <c r="BF233" s="52">
        <v>11.088076376686654</v>
      </c>
      <c r="BG233" s="52">
        <v>14.768538901041593</v>
      </c>
      <c r="BH233" s="52">
        <v>4.8957964949790505</v>
      </c>
      <c r="BI233" s="52">
        <v>19.77285094258766</v>
      </c>
      <c r="BJ233" s="52">
        <v>2.7912001121308534</v>
      </c>
      <c r="BK233" s="52">
        <v>4.579322920582678</v>
      </c>
      <c r="BL233" s="52">
        <v>12.402327913400386</v>
      </c>
      <c r="BM233" s="52">
        <v>2.1161869743663111</v>
      </c>
      <c r="BN233" s="52">
        <v>25.311569530276522</v>
      </c>
      <c r="BP233" s="52">
        <v>1.513602502644062</v>
      </c>
      <c r="BQ233" s="52">
        <v>1.1162076208500131</v>
      </c>
      <c r="BR233" s="52">
        <v>0.39739488161379294</v>
      </c>
      <c r="BS233" s="52">
        <v>1.5540625392158907</v>
      </c>
      <c r="BT233" s="52">
        <v>1.1619826958424622</v>
      </c>
      <c r="BU233" s="52">
        <v>0.3920798430279378</v>
      </c>
      <c r="BV233" s="52">
        <v>7.7981903300650659</v>
      </c>
      <c r="BW233" s="52">
        <v>2762.647126105524</v>
      </c>
    </row>
    <row r="234" spans="1:75">
      <c r="A234" s="49">
        <v>35826</v>
      </c>
      <c r="B234" s="50">
        <v>74.902130473705554</v>
      </c>
      <c r="C234" s="51">
        <v>161.90817491421777</v>
      </c>
      <c r="D234" s="50">
        <v>74.949712909277409</v>
      </c>
      <c r="E234" s="52">
        <v>11794.666802437076</v>
      </c>
      <c r="F234" s="52">
        <v>138.70167511977976</v>
      </c>
      <c r="G234" s="52">
        <v>277.75612875530794</v>
      </c>
      <c r="H234" s="52">
        <v>697.08652682073659</v>
      </c>
      <c r="I234" s="52">
        <v>1456.0954415029096</v>
      </c>
      <c r="J234" s="52">
        <v>129.1407024365279</v>
      </c>
      <c r="K234" s="52">
        <v>183.11183324744624</v>
      </c>
      <c r="L234" s="52">
        <v>525.78207941785934</v>
      </c>
      <c r="M234" s="52">
        <v>84.085884090392824</v>
      </c>
      <c r="N234" s="52">
        <v>258.74509425269019</v>
      </c>
      <c r="O234" s="52">
        <v>92.518238253410786</v>
      </c>
      <c r="P234" s="52">
        <v>250.49509506744724</v>
      </c>
      <c r="Q234" s="52">
        <v>185.54510991419517</v>
      </c>
      <c r="R234" s="52">
        <v>86.54022492900971</v>
      </c>
      <c r="S234" s="52">
        <v>412.70176086833158</v>
      </c>
      <c r="T234" s="52">
        <v>224.3492650125296</v>
      </c>
      <c r="U234" s="52">
        <v>718.15014206017213</v>
      </c>
      <c r="V234" s="52">
        <v>730.57640777480219</v>
      </c>
      <c r="W234" s="52">
        <v>361.86543990695668</v>
      </c>
      <c r="X234" s="52">
        <v>920.95475984004236</v>
      </c>
      <c r="Y234" s="52">
        <v>2162.1641453768339</v>
      </c>
      <c r="Z234" s="52">
        <v>494.85737453449156</v>
      </c>
      <c r="AA234" s="52">
        <v>1277.0770471172948</v>
      </c>
      <c r="AB234" s="52">
        <v>410.82557216016278</v>
      </c>
      <c r="AC234" s="52">
        <v>71847.451259982205</v>
      </c>
      <c r="AD234" s="52">
        <v>39128.152112683943</v>
      </c>
      <c r="AE234" s="52">
        <v>46804.220857712528</v>
      </c>
      <c r="AF234" s="52">
        <v>7384.5565140016615</v>
      </c>
      <c r="AG234" s="52">
        <v>9853.0568765209573</v>
      </c>
      <c r="AH234" s="52">
        <v>8536.7379605693204</v>
      </c>
      <c r="AI234" s="52">
        <v>31074.043004189767</v>
      </c>
      <c r="AJ234" s="52">
        <v>35865.04112366707</v>
      </c>
      <c r="AK234" s="52">
        <v>124.7723488206825</v>
      </c>
      <c r="AL234" s="52">
        <v>0.65965704462911579</v>
      </c>
      <c r="AM234" s="52">
        <v>5.9535538185868528</v>
      </c>
      <c r="AN234" s="52">
        <v>24.224367872090831</v>
      </c>
      <c r="AO234" s="52">
        <v>17.611157008717136</v>
      </c>
      <c r="AP234" s="52">
        <v>1.5229023435316036</v>
      </c>
      <c r="AQ234" s="52">
        <v>2.0723947904797013</v>
      </c>
      <c r="AR234" s="52">
        <v>2.0715231794065661</v>
      </c>
      <c r="AS234" s="52">
        <v>2.4374747305323434</v>
      </c>
      <c r="AT234" s="52">
        <v>1.7658044028220532</v>
      </c>
      <c r="AU234" s="52">
        <v>1.3553311260783145</v>
      </c>
      <c r="AV234" s="52">
        <v>2.9118999144785418</v>
      </c>
      <c r="AW234" s="52">
        <v>3.4738264103843171</v>
      </c>
      <c r="AX234" s="52">
        <v>80.773616253127969</v>
      </c>
      <c r="AY234" s="52">
        <v>0.61507897177850079</v>
      </c>
      <c r="AZ234" s="52">
        <v>4.1141212577856479</v>
      </c>
      <c r="BA234" s="52">
        <v>5.7080388679619762</v>
      </c>
      <c r="BB234" s="52">
        <v>14.515929803492561</v>
      </c>
      <c r="BC234" s="52">
        <v>3.1557562600543361</v>
      </c>
      <c r="BD234" s="52">
        <v>14.387539219794675</v>
      </c>
      <c r="BE234" s="52">
        <v>7.4254769404013192</v>
      </c>
      <c r="BF234" s="52">
        <v>11.101357773727466</v>
      </c>
      <c r="BG234" s="52">
        <v>14.838680718514707</v>
      </c>
      <c r="BH234" s="52">
        <v>4.9114803345573526</v>
      </c>
      <c r="BI234" s="52">
        <v>19.774364695794159</v>
      </c>
      <c r="BJ234" s="52">
        <v>2.7780532249880414</v>
      </c>
      <c r="BK234" s="52">
        <v>4.5772562861825614</v>
      </c>
      <c r="BL234" s="52">
        <v>12.419055179272208</v>
      </c>
      <c r="BM234" s="52">
        <v>2.111448791025337</v>
      </c>
      <c r="BN234" s="52">
        <v>25.419913918741287</v>
      </c>
      <c r="BP234" s="52">
        <v>1.5802048927833956</v>
      </c>
      <c r="BQ234" s="52">
        <v>1.1540642191445636</v>
      </c>
      <c r="BR234" s="52">
        <v>0.42614067333840555</v>
      </c>
      <c r="BS234" s="52">
        <v>1.5587858736605174</v>
      </c>
      <c r="BT234" s="52">
        <v>1.2034159626571401</v>
      </c>
      <c r="BU234" s="52">
        <v>0.35536991095831316</v>
      </c>
      <c r="BV234" s="52">
        <v>7.7251909194934756</v>
      </c>
      <c r="BW234" s="52">
        <v>2766.6220692665347</v>
      </c>
    </row>
    <row r="235" spans="1:75">
      <c r="A235" s="49">
        <v>35854</v>
      </c>
      <c r="B235" s="50">
        <v>74.930908139761797</v>
      </c>
      <c r="C235" s="51">
        <v>161.9823191545438</v>
      </c>
      <c r="D235" s="50">
        <v>74.937602404671324</v>
      </c>
      <c r="E235" s="52">
        <v>11833.666378472533</v>
      </c>
      <c r="F235" s="52">
        <v>138.32093395372587</v>
      </c>
      <c r="G235" s="52">
        <v>278.94135926184907</v>
      </c>
      <c r="H235" s="52">
        <v>697.38016851938198</v>
      </c>
      <c r="I235" s="52">
        <v>1453.6975479892321</v>
      </c>
      <c r="J235" s="52">
        <v>130.00091480037995</v>
      </c>
      <c r="K235" s="52">
        <v>183.47795934815491</v>
      </c>
      <c r="L235" s="52">
        <v>523.85318876004646</v>
      </c>
      <c r="M235" s="52">
        <v>83.284280160175896</v>
      </c>
      <c r="N235" s="52">
        <v>255.86423764537489</v>
      </c>
      <c r="O235" s="52">
        <v>92.262184561363284</v>
      </c>
      <c r="P235" s="52">
        <v>249.42889651523106</v>
      </c>
      <c r="Q235" s="52">
        <v>183.86489640389169</v>
      </c>
      <c r="R235" s="52">
        <v>86.742047003869502</v>
      </c>
      <c r="S235" s="52">
        <v>414.46620630366459</v>
      </c>
      <c r="T235" s="52">
        <v>222.87477919140034</v>
      </c>
      <c r="U235" s="52">
        <v>722.65806641003917</v>
      </c>
      <c r="V235" s="52">
        <v>736.7997067097042</v>
      </c>
      <c r="W235" s="52">
        <v>366.0719267334789</v>
      </c>
      <c r="X235" s="52">
        <v>922.90363066537043</v>
      </c>
      <c r="Y235" s="52">
        <v>2162.4809637090989</v>
      </c>
      <c r="Z235" s="52">
        <v>496.75443748730635</v>
      </c>
      <c r="AA235" s="52">
        <v>1281.9421847549133</v>
      </c>
      <c r="AB235" s="52">
        <v>412.90360611105069</v>
      </c>
      <c r="AC235" s="52">
        <v>72259.991191319059</v>
      </c>
      <c r="AD235" s="52">
        <v>39301.42849966458</v>
      </c>
      <c r="AE235" s="52">
        <v>46990.891369036268</v>
      </c>
      <c r="AF235" s="52">
        <v>7436.9937651753426</v>
      </c>
      <c r="AG235" s="52">
        <v>9924.5689115013392</v>
      </c>
      <c r="AH235" s="52">
        <v>8595.2064947741364</v>
      </c>
      <c r="AI235" s="52">
        <v>31261.997238499778</v>
      </c>
      <c r="AJ235" s="52">
        <v>36096.550607953752</v>
      </c>
      <c r="AK235" s="52">
        <v>124.99561711414052</v>
      </c>
      <c r="AL235" s="52">
        <v>0.65961090331048966</v>
      </c>
      <c r="AM235" s="52">
        <v>5.9814059591652562</v>
      </c>
      <c r="AN235" s="52">
        <v>24.270206074596249</v>
      </c>
      <c r="AO235" s="52">
        <v>17.629189211974985</v>
      </c>
      <c r="AP235" s="52">
        <v>1.5247306970325241</v>
      </c>
      <c r="AQ235" s="52">
        <v>2.0784453282723399</v>
      </c>
      <c r="AR235" s="52">
        <v>2.072584239917453</v>
      </c>
      <c r="AS235" s="52">
        <v>2.4414377751544243</v>
      </c>
      <c r="AT235" s="52">
        <v>1.7646681929556476</v>
      </c>
      <c r="AU235" s="52">
        <v>1.3597376287490672</v>
      </c>
      <c r="AV235" s="52">
        <v>2.9185254282486306</v>
      </c>
      <c r="AW235" s="52">
        <v>3.4690598152013274</v>
      </c>
      <c r="AX235" s="52">
        <v>80.946855559346403</v>
      </c>
      <c r="AY235" s="52">
        <v>0.6152051672740656</v>
      </c>
      <c r="AZ235" s="52">
        <v>4.1160822352539981</v>
      </c>
      <c r="BA235" s="52">
        <v>5.7212992399041207</v>
      </c>
      <c r="BB235" s="52">
        <v>14.512853731800403</v>
      </c>
      <c r="BC235" s="52">
        <v>3.1667758977855556</v>
      </c>
      <c r="BD235" s="52">
        <v>14.414729158160169</v>
      </c>
      <c r="BE235" s="52">
        <v>7.4517545653008188</v>
      </c>
      <c r="BF235" s="52">
        <v>11.117151599576962</v>
      </c>
      <c r="BG235" s="52">
        <v>14.904885656616118</v>
      </c>
      <c r="BH235" s="52">
        <v>4.9259057843217828</v>
      </c>
      <c r="BI235" s="52">
        <v>19.778555479366332</v>
      </c>
      <c r="BJ235" s="52">
        <v>2.7654227051867304</v>
      </c>
      <c r="BK235" s="52">
        <v>4.5771564745248599</v>
      </c>
      <c r="BL235" s="52">
        <v>12.435976301544413</v>
      </c>
      <c r="BM235" s="52">
        <v>2.1068078916494932</v>
      </c>
      <c r="BN235" s="52">
        <v>25.523416119660915</v>
      </c>
      <c r="BP235" s="52">
        <v>1.61890330611329</v>
      </c>
      <c r="BQ235" s="52">
        <v>1.1781885484732422</v>
      </c>
      <c r="BR235" s="52">
        <v>0.44071475739058641</v>
      </c>
      <c r="BS235" s="52">
        <v>1.558367673378338</v>
      </c>
      <c r="BT235" s="52">
        <v>1.235556562397895</v>
      </c>
      <c r="BU235" s="52">
        <v>0.32281111090976211</v>
      </c>
      <c r="BV235" s="52">
        <v>7.6936224999039302</v>
      </c>
      <c r="BW235" s="52">
        <v>2781.3014467017993</v>
      </c>
    </row>
    <row r="236" spans="1:75">
      <c r="A236" s="49">
        <v>35885</v>
      </c>
      <c r="B236" s="50">
        <v>74.965758948556839</v>
      </c>
      <c r="C236" s="51">
        <v>162.1077948829099</v>
      </c>
      <c r="D236" s="50">
        <v>74.958581692028432</v>
      </c>
      <c r="E236" s="52">
        <v>11869.239049003971</v>
      </c>
      <c r="F236" s="52">
        <v>137.63271094005435</v>
      </c>
      <c r="G236" s="52">
        <v>277.95140832758722</v>
      </c>
      <c r="H236" s="52">
        <v>700.79041441313677</v>
      </c>
      <c r="I236" s="52">
        <v>1460.4100755183927</v>
      </c>
      <c r="J236" s="52">
        <v>131.72633647822565</v>
      </c>
      <c r="K236" s="52">
        <v>184.84267602187973</v>
      </c>
      <c r="L236" s="52">
        <v>524.5982781360226</v>
      </c>
      <c r="M236" s="52">
        <v>82.826832027805423</v>
      </c>
      <c r="N236" s="52">
        <v>254.23270134435546</v>
      </c>
      <c r="O236" s="52">
        <v>92.481171024422494</v>
      </c>
      <c r="P236" s="52">
        <v>249.67715758469797</v>
      </c>
      <c r="Q236" s="52">
        <v>183.08868368306469</v>
      </c>
      <c r="R236" s="52">
        <v>86.946055191178473</v>
      </c>
      <c r="S236" s="52">
        <v>415.5368693547864</v>
      </c>
      <c r="T236" s="52">
        <v>219.89129026618696</v>
      </c>
      <c r="U236" s="52">
        <v>728.75487532731029</v>
      </c>
      <c r="V236" s="52">
        <v>745.40005911934759</v>
      </c>
      <c r="W236" s="52">
        <v>371.19430153408359</v>
      </c>
      <c r="X236" s="52">
        <v>919.8719802537272</v>
      </c>
      <c r="Y236" s="52">
        <v>2161.513454635297</v>
      </c>
      <c r="Z236" s="52">
        <v>497.77817294386125</v>
      </c>
      <c r="AA236" s="52">
        <v>1285.9754623181877</v>
      </c>
      <c r="AB236" s="52">
        <v>415.11242301353525</v>
      </c>
      <c r="AC236" s="52">
        <v>72595.718511765997</v>
      </c>
      <c r="AD236" s="52">
        <v>39465.777695840407</v>
      </c>
      <c r="AE236" s="52">
        <v>47184.916552482115</v>
      </c>
      <c r="AF236" s="52">
        <v>7482.3681499265858</v>
      </c>
      <c r="AG236" s="52">
        <v>9982.2833513136829</v>
      </c>
      <c r="AH236" s="52">
        <v>8640.5684316696661</v>
      </c>
      <c r="AI236" s="52">
        <v>31400.604650558966</v>
      </c>
      <c r="AJ236" s="52">
        <v>36276.00177051175</v>
      </c>
      <c r="AK236" s="52">
        <v>125.25193249746677</v>
      </c>
      <c r="AL236" s="52">
        <v>0.65779117170360779</v>
      </c>
      <c r="AM236" s="52">
        <v>6.013885960313341</v>
      </c>
      <c r="AN236" s="52">
        <v>24.314478254005795</v>
      </c>
      <c r="AO236" s="52">
        <v>17.642801121958801</v>
      </c>
      <c r="AP236" s="52">
        <v>1.525405413987418</v>
      </c>
      <c r="AQ236" s="52">
        <v>2.0881384614037795</v>
      </c>
      <c r="AR236" s="52">
        <v>2.0730136361518721</v>
      </c>
      <c r="AS236" s="52">
        <v>2.4427750209409669</v>
      </c>
      <c r="AT236" s="52">
        <v>1.7645294491186443</v>
      </c>
      <c r="AU236" s="52">
        <v>1.3635510156966795</v>
      </c>
      <c r="AV236" s="52">
        <v>2.9231416342001078</v>
      </c>
      <c r="AW236" s="52">
        <v>3.4622464411110974</v>
      </c>
      <c r="AX236" s="52">
        <v>81.14277227427209</v>
      </c>
      <c r="AY236" s="52">
        <v>0.61512281261867985</v>
      </c>
      <c r="AZ236" s="52">
        <v>4.1238044652742367</v>
      </c>
      <c r="BA236" s="52">
        <v>5.7322392379038876</v>
      </c>
      <c r="BB236" s="52">
        <v>14.522202309641626</v>
      </c>
      <c r="BC236" s="52">
        <v>3.1784461547635616</v>
      </c>
      <c r="BD236" s="52">
        <v>14.443673153522409</v>
      </c>
      <c r="BE236" s="52">
        <v>7.4787447425957412</v>
      </c>
      <c r="BF236" s="52">
        <v>11.138311749279138</v>
      </c>
      <c r="BG236" s="52">
        <v>14.971422559431483</v>
      </c>
      <c r="BH236" s="52">
        <v>4.9386692795707212</v>
      </c>
      <c r="BI236" s="52">
        <v>19.794681968347682</v>
      </c>
      <c r="BJ236" s="52">
        <v>2.7583391706369098</v>
      </c>
      <c r="BK236" s="52">
        <v>4.5795056078087297</v>
      </c>
      <c r="BL236" s="52">
        <v>12.45683719349965</v>
      </c>
      <c r="BM236" s="52">
        <v>2.1020078175905867</v>
      </c>
      <c r="BN236" s="52">
        <v>25.628613456843361</v>
      </c>
      <c r="BP236" s="52">
        <v>1.6094953474258222</v>
      </c>
      <c r="BQ236" s="52">
        <v>1.1795074145099329</v>
      </c>
      <c r="BR236" s="52">
        <v>0.42998793258542017</v>
      </c>
      <c r="BS236" s="52">
        <v>1.558817518232841</v>
      </c>
      <c r="BT236" s="52">
        <v>1.2467264968361105</v>
      </c>
      <c r="BU236" s="52">
        <v>0.31209102134791111</v>
      </c>
      <c r="BV236" s="52">
        <v>7.740820902129335</v>
      </c>
      <c r="BW236" s="52">
        <v>2807.9263014639578</v>
      </c>
    </row>
    <row r="237" spans="1:75">
      <c r="A237" s="49">
        <v>35915</v>
      </c>
      <c r="B237" s="50">
        <v>75.01835587099194</v>
      </c>
      <c r="C237" s="51">
        <v>162.29281779583545</v>
      </c>
      <c r="D237" s="50">
        <v>75.010909048219517</v>
      </c>
      <c r="E237" s="52">
        <v>11904.240183814367</v>
      </c>
      <c r="F237" s="52">
        <v>136.75814617474873</v>
      </c>
      <c r="G237" s="52">
        <v>275.63043005168436</v>
      </c>
      <c r="H237" s="52">
        <v>706.89020578116174</v>
      </c>
      <c r="I237" s="52">
        <v>1471.2799334446588</v>
      </c>
      <c r="J237" s="52">
        <v>133.79372581442198</v>
      </c>
      <c r="K237" s="52">
        <v>186.68110442608594</v>
      </c>
      <c r="L237" s="52">
        <v>526.53748894433181</v>
      </c>
      <c r="M237" s="52">
        <v>82.55466847134133</v>
      </c>
      <c r="N237" s="52">
        <v>253.13554665048918</v>
      </c>
      <c r="O237" s="52">
        <v>92.91303652549783</v>
      </c>
      <c r="P237" s="52">
        <v>250.51487209399542</v>
      </c>
      <c r="Q237" s="52">
        <v>182.73270334949095</v>
      </c>
      <c r="R237" s="52">
        <v>87.155612261096636</v>
      </c>
      <c r="S237" s="52">
        <v>416.66722792585693</v>
      </c>
      <c r="T237" s="52">
        <v>216.14370354960363</v>
      </c>
      <c r="U237" s="52">
        <v>736.0177938506007</v>
      </c>
      <c r="V237" s="52">
        <v>755.06895315448446</v>
      </c>
      <c r="W237" s="52">
        <v>376.78433900078136</v>
      </c>
      <c r="X237" s="52">
        <v>914.09835611383119</v>
      </c>
      <c r="Y237" s="52">
        <v>2162.3194352130095</v>
      </c>
      <c r="Z237" s="52">
        <v>498.14651403203607</v>
      </c>
      <c r="AA237" s="52">
        <v>1289.5427200262745</v>
      </c>
      <c r="AB237" s="52">
        <v>417.16558988764882</v>
      </c>
      <c r="AC237" s="52">
        <v>72884.01663309733</v>
      </c>
      <c r="AD237" s="52">
        <v>39632.292502975462</v>
      </c>
      <c r="AE237" s="52">
        <v>47389.706853644057</v>
      </c>
      <c r="AF237" s="52">
        <v>7523.3541890621182</v>
      </c>
      <c r="AG237" s="52">
        <v>10029.981276257833</v>
      </c>
      <c r="AH237" s="52">
        <v>8676.8983461062107</v>
      </c>
      <c r="AI237" s="52">
        <v>31503.526906077066</v>
      </c>
      <c r="AJ237" s="52">
        <v>36415.776040140787</v>
      </c>
      <c r="AK237" s="52">
        <v>125.53577719728152</v>
      </c>
      <c r="AL237" s="52">
        <v>0.65459422559943048</v>
      </c>
      <c r="AM237" s="52">
        <v>6.0507535670573516</v>
      </c>
      <c r="AN237" s="52">
        <v>24.351624953746796</v>
      </c>
      <c r="AO237" s="52">
        <v>17.646277161501349</v>
      </c>
      <c r="AP237" s="52">
        <v>1.5250240855113701</v>
      </c>
      <c r="AQ237" s="52">
        <v>2.0956571400839796</v>
      </c>
      <c r="AR237" s="52">
        <v>2.0729055372571397</v>
      </c>
      <c r="AS237" s="52">
        <v>2.4415993847380073</v>
      </c>
      <c r="AT237" s="52">
        <v>1.7652539572296366</v>
      </c>
      <c r="AU237" s="52">
        <v>1.3667101855189041</v>
      </c>
      <c r="AV237" s="52">
        <v>2.9255846719956065</v>
      </c>
      <c r="AW237" s="52">
        <v>3.4535422052391218</v>
      </c>
      <c r="AX237" s="52">
        <v>81.361921746407944</v>
      </c>
      <c r="AY237" s="52">
        <v>0.61478723433198568</v>
      </c>
      <c r="AZ237" s="52">
        <v>4.1369241815681255</v>
      </c>
      <c r="BA237" s="52">
        <v>5.7411240481189454</v>
      </c>
      <c r="BB237" s="52">
        <v>14.543186189544697</v>
      </c>
      <c r="BC237" s="52">
        <v>3.1905450336712722</v>
      </c>
      <c r="BD237" s="52">
        <v>14.475413035349144</v>
      </c>
      <c r="BE237" s="52">
        <v>7.5069317023037003</v>
      </c>
      <c r="BF237" s="52">
        <v>11.164860752535363</v>
      </c>
      <c r="BG237" s="52">
        <v>15.037624172183374</v>
      </c>
      <c r="BH237" s="52">
        <v>4.9505417165424053</v>
      </c>
      <c r="BI237" s="52">
        <v>19.822230497126778</v>
      </c>
      <c r="BJ237" s="52">
        <v>2.7564931098682184</v>
      </c>
      <c r="BK237" s="52">
        <v>4.5852521369078509</v>
      </c>
      <c r="BL237" s="52">
        <v>12.48048524890716</v>
      </c>
      <c r="BM237" s="52">
        <v>2.0970979383268666</v>
      </c>
      <c r="BN237" s="52">
        <v>25.735100908080735</v>
      </c>
      <c r="BP237" s="52">
        <v>1.5712614372372626</v>
      </c>
      <c r="BQ237" s="52">
        <v>1.1660731568311651</v>
      </c>
      <c r="BR237" s="52">
        <v>0.40518828053027389</v>
      </c>
      <c r="BS237" s="52">
        <v>1.5624613131512888</v>
      </c>
      <c r="BT237" s="52">
        <v>1.2429522107665738</v>
      </c>
      <c r="BU237" s="52">
        <v>0.31950910231098534</v>
      </c>
      <c r="BV237" s="52">
        <v>7.8483325010786453</v>
      </c>
      <c r="BW237" s="52">
        <v>2837.438116232554</v>
      </c>
    </row>
    <row r="238" spans="1:75">
      <c r="A238" s="49">
        <v>35946</v>
      </c>
      <c r="B238" s="50">
        <v>75.099502778822369</v>
      </c>
      <c r="C238" s="51">
        <v>162.52266335039729</v>
      </c>
      <c r="D238" s="50">
        <v>75.081702699118679</v>
      </c>
      <c r="E238" s="52">
        <v>11940.566547793727</v>
      </c>
      <c r="F238" s="52">
        <v>135.99433124718075</v>
      </c>
      <c r="G238" s="52">
        <v>273.51812220328759</v>
      </c>
      <c r="H238" s="52">
        <v>714.22924499604255</v>
      </c>
      <c r="I238" s="52">
        <v>1477.3304805755615</v>
      </c>
      <c r="J238" s="52">
        <v>135.18723483623998</v>
      </c>
      <c r="K238" s="52">
        <v>187.97406156433206</v>
      </c>
      <c r="L238" s="52">
        <v>527.11077650804668</v>
      </c>
      <c r="M238" s="52">
        <v>82.222944766403202</v>
      </c>
      <c r="N238" s="52">
        <v>251.49537076873165</v>
      </c>
      <c r="O238" s="52">
        <v>93.093752558553405</v>
      </c>
      <c r="P238" s="52">
        <v>250.68362882637209</v>
      </c>
      <c r="Q238" s="52">
        <v>182.02685396541511</v>
      </c>
      <c r="R238" s="52">
        <v>87.337987361415742</v>
      </c>
      <c r="S238" s="52">
        <v>418.80394894557617</v>
      </c>
      <c r="T238" s="52">
        <v>213.09820182331566</v>
      </c>
      <c r="U238" s="52">
        <v>743.01296851020902</v>
      </c>
      <c r="V238" s="52">
        <v>763.02238607118204</v>
      </c>
      <c r="W238" s="52">
        <v>381.6903966943463</v>
      </c>
      <c r="X238" s="52">
        <v>909.78362305414294</v>
      </c>
      <c r="Y238" s="52">
        <v>2169.0104553987903</v>
      </c>
      <c r="Z238" s="52">
        <v>498.30245250667775</v>
      </c>
      <c r="AA238" s="52">
        <v>1293.1831969323177</v>
      </c>
      <c r="AB238" s="52">
        <v>418.55190817723349</v>
      </c>
      <c r="AC238" s="52">
        <v>73151.231561599241</v>
      </c>
      <c r="AD238" s="52">
        <v>39806.590090478618</v>
      </c>
      <c r="AE238" s="52">
        <v>47593.283844982427</v>
      </c>
      <c r="AF238" s="52">
        <v>7561.2923524456637</v>
      </c>
      <c r="AG238" s="52">
        <v>10071.121465421493</v>
      </c>
      <c r="AH238" s="52">
        <v>8708.7556390454683</v>
      </c>
      <c r="AI238" s="52">
        <v>31588.31419609439</v>
      </c>
      <c r="AJ238" s="52">
        <v>36529.519796832916</v>
      </c>
      <c r="AK238" s="52">
        <v>125.80856077829677</v>
      </c>
      <c r="AL238" s="52">
        <v>0.65092847373565632</v>
      </c>
      <c r="AM238" s="52">
        <v>6.0887953238711967</v>
      </c>
      <c r="AN238" s="52">
        <v>24.370081667578027</v>
      </c>
      <c r="AO238" s="52">
        <v>17.630357869810634</v>
      </c>
      <c r="AP238" s="52">
        <v>1.5236359073703465</v>
      </c>
      <c r="AQ238" s="52">
        <v>2.0917566697131522</v>
      </c>
      <c r="AR238" s="52">
        <v>2.0723059794186525</v>
      </c>
      <c r="AS238" s="52">
        <v>2.4381886714992516</v>
      </c>
      <c r="AT238" s="52">
        <v>1.7664018764595502</v>
      </c>
      <c r="AU238" s="52">
        <v>1.3689220959658484</v>
      </c>
      <c r="AV238" s="52">
        <v>2.9254117580201107</v>
      </c>
      <c r="AW238" s="52">
        <v>3.4437349542643143</v>
      </c>
      <c r="AX238" s="52">
        <v>81.582413695362064</v>
      </c>
      <c r="AY238" s="52">
        <v>0.6142437540871587</v>
      </c>
      <c r="AZ238" s="52">
        <v>4.1516158880117624</v>
      </c>
      <c r="BA238" s="52">
        <v>5.7478606033874975</v>
      </c>
      <c r="BB238" s="52">
        <v>14.570332339671891</v>
      </c>
      <c r="BC238" s="52">
        <v>3.2017727432877665</v>
      </c>
      <c r="BD238" s="52">
        <v>14.50884287395785</v>
      </c>
      <c r="BE238" s="52">
        <v>7.5346987557131797</v>
      </c>
      <c r="BF238" s="52">
        <v>11.194362986592516</v>
      </c>
      <c r="BG238" s="52">
        <v>15.096865322741289</v>
      </c>
      <c r="BH238" s="52">
        <v>4.9619540020658244</v>
      </c>
      <c r="BI238" s="52">
        <v>19.856065415762245</v>
      </c>
      <c r="BJ238" s="52">
        <v>2.7581111499992756</v>
      </c>
      <c r="BK238" s="52">
        <v>4.5953293254283532</v>
      </c>
      <c r="BL238" s="52">
        <v>12.502624942827218</v>
      </c>
      <c r="BM238" s="52">
        <v>2.0925469683481293</v>
      </c>
      <c r="BN238" s="52">
        <v>25.833336821847386</v>
      </c>
      <c r="BP238" s="52">
        <v>1.5397867604248947</v>
      </c>
      <c r="BQ238" s="52">
        <v>1.1527056707249534</v>
      </c>
      <c r="BR238" s="52">
        <v>0.38708108979006928</v>
      </c>
      <c r="BS238" s="52">
        <v>1.5705521484159097</v>
      </c>
      <c r="BT238" s="52">
        <v>1.2363759974325677</v>
      </c>
      <c r="BU238" s="52">
        <v>0.33417615089884717</v>
      </c>
      <c r="BV238" s="52">
        <v>7.9726929338348489</v>
      </c>
      <c r="BW238" s="52">
        <v>2854.7078922487076</v>
      </c>
    </row>
    <row r="239" spans="1:75">
      <c r="A239" s="49">
        <v>35976</v>
      </c>
      <c r="B239" s="50">
        <v>75.212491258482132</v>
      </c>
      <c r="C239" s="51">
        <v>162.78487452001622</v>
      </c>
      <c r="D239" s="50">
        <v>75.159464828390625</v>
      </c>
      <c r="E239" s="52">
        <v>11981.338117043177</v>
      </c>
      <c r="F239" s="52">
        <v>135.56226512864231</v>
      </c>
      <c r="G239" s="52">
        <v>272.72961420690018</v>
      </c>
      <c r="H239" s="52">
        <v>721.58758053307736</v>
      </c>
      <c r="I239" s="52">
        <v>1473.7213996211688</v>
      </c>
      <c r="J239" s="52">
        <v>135.29762162913877</v>
      </c>
      <c r="K239" s="52">
        <v>188.17670747488737</v>
      </c>
      <c r="L239" s="52">
        <v>524.92695615291598</v>
      </c>
      <c r="M239" s="52">
        <v>81.723943781107664</v>
      </c>
      <c r="N239" s="52">
        <v>248.70583423872787</v>
      </c>
      <c r="O239" s="52">
        <v>92.770873621851209</v>
      </c>
      <c r="P239" s="52">
        <v>249.48450741767883</v>
      </c>
      <c r="Q239" s="52">
        <v>180.5542192235589</v>
      </c>
      <c r="R239" s="52">
        <v>87.487337474028266</v>
      </c>
      <c r="S239" s="52">
        <v>422.42021738986176</v>
      </c>
      <c r="T239" s="52">
        <v>211.86566667525719</v>
      </c>
      <c r="U239" s="52">
        <v>748.74337543100114</v>
      </c>
      <c r="V239" s="52">
        <v>767.76149398684504</v>
      </c>
      <c r="W239" s="52">
        <v>385.17523042112589</v>
      </c>
      <c r="X239" s="52">
        <v>909.95898090600963</v>
      </c>
      <c r="Y239" s="52">
        <v>2183.2697040438652</v>
      </c>
      <c r="Z239" s="52">
        <v>498.7629633558293</v>
      </c>
      <c r="AA239" s="52">
        <v>1297.6803814634682</v>
      </c>
      <c r="AB239" s="52">
        <v>419.11699670155843</v>
      </c>
      <c r="AC239" s="52">
        <v>73425.298196919757</v>
      </c>
      <c r="AD239" s="52">
        <v>39996.865268365545</v>
      </c>
      <c r="AE239" s="52">
        <v>47791.013827049734</v>
      </c>
      <c r="AF239" s="52">
        <v>7598.5044801235199</v>
      </c>
      <c r="AG239" s="52">
        <v>10110.29459950924</v>
      </c>
      <c r="AH239" s="52">
        <v>8740.7929937044773</v>
      </c>
      <c r="AI239" s="52">
        <v>31672.148423957824</v>
      </c>
      <c r="AJ239" s="52">
        <v>36634.184437449774</v>
      </c>
      <c r="AK239" s="52">
        <v>126.05032110984126</v>
      </c>
      <c r="AL239" s="52">
        <v>0.64747968482746121</v>
      </c>
      <c r="AM239" s="52">
        <v>6.1264468206247935</v>
      </c>
      <c r="AN239" s="52">
        <v>24.36604621236523</v>
      </c>
      <c r="AO239" s="52">
        <v>17.592119705677032</v>
      </c>
      <c r="AP239" s="52">
        <v>1.5213299213170435</v>
      </c>
      <c r="AQ239" s="52">
        <v>2.0727198567673137</v>
      </c>
      <c r="AR239" s="52">
        <v>2.0712838395658095</v>
      </c>
      <c r="AS239" s="52">
        <v>2.4329923213794546</v>
      </c>
      <c r="AT239" s="52">
        <v>1.7675094712068509</v>
      </c>
      <c r="AU239" s="52">
        <v>1.3701569819829804</v>
      </c>
      <c r="AV239" s="52">
        <v>2.9227765113836841</v>
      </c>
      <c r="AW239" s="52">
        <v>3.4333508171531815</v>
      </c>
      <c r="AX239" s="52">
        <v>81.792550769199934</v>
      </c>
      <c r="AY239" s="52">
        <v>0.61356755311062439</v>
      </c>
      <c r="AZ239" s="52">
        <v>4.1650460674728187</v>
      </c>
      <c r="BA239" s="52">
        <v>5.7528966617071999</v>
      </c>
      <c r="BB239" s="52">
        <v>14.598694837341705</v>
      </c>
      <c r="BC239" s="52">
        <v>3.2116675759665667</v>
      </c>
      <c r="BD239" s="52">
        <v>14.543760439342199</v>
      </c>
      <c r="BE239" s="52">
        <v>7.5613573612645268</v>
      </c>
      <c r="BF239" s="52">
        <v>11.224786383503426</v>
      </c>
      <c r="BG239" s="52">
        <v>15.147414993991454</v>
      </c>
      <c r="BH239" s="52">
        <v>4.9735058147227393</v>
      </c>
      <c r="BI239" s="52">
        <v>19.891724128990123</v>
      </c>
      <c r="BJ239" s="52">
        <v>2.7614142572914715</v>
      </c>
      <c r="BK239" s="52">
        <v>4.6094631156263253</v>
      </c>
      <c r="BL239" s="52">
        <v>12.520846754646239</v>
      </c>
      <c r="BM239" s="52">
        <v>2.0886006615094024</v>
      </c>
      <c r="BN239" s="52">
        <v>25.920439931129415</v>
      </c>
      <c r="BP239" s="52">
        <v>1.541314465800921</v>
      </c>
      <c r="BQ239" s="52">
        <v>1.1513532055852314</v>
      </c>
      <c r="BR239" s="52">
        <v>0.38996126015360155</v>
      </c>
      <c r="BS239" s="52">
        <v>1.5840459112553313</v>
      </c>
      <c r="BT239" s="52">
        <v>1.2377592584157051</v>
      </c>
      <c r="BU239" s="52">
        <v>0.34628665283477555</v>
      </c>
      <c r="BV239" s="52">
        <v>8.0738172033180788</v>
      </c>
      <c r="BW239" s="52">
        <v>2852.0186617851259</v>
      </c>
    </row>
    <row r="240" spans="1:75">
      <c r="A240" s="49">
        <v>36007</v>
      </c>
      <c r="B240" s="50">
        <v>75.337000290713007</v>
      </c>
      <c r="C240" s="51">
        <v>163.0695645700419</v>
      </c>
      <c r="D240" s="50">
        <v>75.239286402751119</v>
      </c>
      <c r="E240" s="52">
        <v>12029.584067990703</v>
      </c>
      <c r="F240" s="52">
        <v>135.50556055683222</v>
      </c>
      <c r="G240" s="52">
        <v>273.03063829747902</v>
      </c>
      <c r="H240" s="52">
        <v>728.45906726979922</v>
      </c>
      <c r="I240" s="52">
        <v>1467.9472379992085</v>
      </c>
      <c r="J240" s="52">
        <v>134.59457071173577</v>
      </c>
      <c r="K240" s="52">
        <v>188.0941030272553</v>
      </c>
      <c r="L240" s="52">
        <v>522.20778039770744</v>
      </c>
      <c r="M240" s="52">
        <v>81.443432691837515</v>
      </c>
      <c r="N240" s="52">
        <v>245.83389313567071</v>
      </c>
      <c r="O240" s="52">
        <v>92.336295064178202</v>
      </c>
      <c r="P240" s="52">
        <v>247.96139200656646</v>
      </c>
      <c r="Q240" s="52">
        <v>179.10888749024559</v>
      </c>
      <c r="R240" s="52">
        <v>87.658730649179034</v>
      </c>
      <c r="S240" s="52">
        <v>426.46376681904638</v>
      </c>
      <c r="T240" s="52">
        <v>212.72870244881921</v>
      </c>
      <c r="U240" s="52">
        <v>753.02471788816399</v>
      </c>
      <c r="V240" s="52">
        <v>770.87016123533249</v>
      </c>
      <c r="W240" s="52">
        <v>387.24734912800693</v>
      </c>
      <c r="X240" s="52">
        <v>914.11578518729061</v>
      </c>
      <c r="Y240" s="52">
        <v>2199.8594528898116</v>
      </c>
      <c r="Z240" s="52">
        <v>500.07529283555283</v>
      </c>
      <c r="AA240" s="52">
        <v>1304.080429235293</v>
      </c>
      <c r="AB240" s="52">
        <v>419.51936904845701</v>
      </c>
      <c r="AC240" s="52">
        <v>73696.001081651251</v>
      </c>
      <c r="AD240" s="52">
        <v>40201.975344327191</v>
      </c>
      <c r="AE240" s="52">
        <v>47981.059412840877</v>
      </c>
      <c r="AF240" s="52">
        <v>7634.7526806400665</v>
      </c>
      <c r="AG240" s="52">
        <v>10147.823586802329</v>
      </c>
      <c r="AH240" s="52">
        <v>8771.7414529861944</v>
      </c>
      <c r="AI240" s="52">
        <v>31750.934088491624</v>
      </c>
      <c r="AJ240" s="52">
        <v>36731.517814697756</v>
      </c>
      <c r="AK240" s="52">
        <v>126.27364272936698</v>
      </c>
      <c r="AL240" s="52">
        <v>0.64426242081906582</v>
      </c>
      <c r="AM240" s="52">
        <v>6.1642659121463375</v>
      </c>
      <c r="AN240" s="52">
        <v>24.353233077593387</v>
      </c>
      <c r="AO240" s="52">
        <v>17.544704745133078</v>
      </c>
      <c r="AP240" s="52">
        <v>1.518079571380716</v>
      </c>
      <c r="AQ240" s="52">
        <v>2.0500950702187235</v>
      </c>
      <c r="AR240" s="52">
        <v>2.0698497166007153</v>
      </c>
      <c r="AS240" s="52">
        <v>2.4264524922099291</v>
      </c>
      <c r="AT240" s="52">
        <v>1.7681763087161926</v>
      </c>
      <c r="AU240" s="52">
        <v>1.3706639784124286</v>
      </c>
      <c r="AV240" s="52">
        <v>2.9188044505739996</v>
      </c>
      <c r="AW240" s="52">
        <v>3.4225831356848082</v>
      </c>
      <c r="AX240" s="52">
        <v>81.993689396869271</v>
      </c>
      <c r="AY240" s="52">
        <v>0.61289452917539633</v>
      </c>
      <c r="AZ240" s="52">
        <v>4.1773528485528884</v>
      </c>
      <c r="BA240" s="52">
        <v>5.7568218579906372</v>
      </c>
      <c r="BB240" s="52">
        <v>14.625618424401768</v>
      </c>
      <c r="BC240" s="52">
        <v>3.2210992766213753</v>
      </c>
      <c r="BD240" s="52">
        <v>14.580012949529074</v>
      </c>
      <c r="BE240" s="52">
        <v>7.5862713357313503</v>
      </c>
      <c r="BF240" s="52">
        <v>11.25380454741178</v>
      </c>
      <c r="BG240" s="52">
        <v>15.19508962249083</v>
      </c>
      <c r="BH240" s="52">
        <v>4.984801254806019</v>
      </c>
      <c r="BI240" s="52">
        <v>19.926720254513764</v>
      </c>
      <c r="BJ240" s="52">
        <v>2.7661728760614359</v>
      </c>
      <c r="BK240" s="52">
        <v>4.6239781872249175</v>
      </c>
      <c r="BL240" s="52">
        <v>12.536569187590372</v>
      </c>
      <c r="BM240" s="52">
        <v>2.0853420453683551</v>
      </c>
      <c r="BN240" s="52">
        <v>26.002460234828533</v>
      </c>
      <c r="BP240" s="52">
        <v>1.5711676775207442</v>
      </c>
      <c r="BQ240" s="52">
        <v>1.1632263565345877</v>
      </c>
      <c r="BR240" s="52">
        <v>0.40794132079087919</v>
      </c>
      <c r="BS240" s="52">
        <v>1.6035552295732252</v>
      </c>
      <c r="BT240" s="52">
        <v>1.25048242034691</v>
      </c>
      <c r="BU240" s="52">
        <v>0.35307280923758122</v>
      </c>
      <c r="BV240" s="52">
        <v>8.124731031757209</v>
      </c>
      <c r="BW240" s="52">
        <v>2841.4256358915759</v>
      </c>
    </row>
    <row r="241" spans="1:75">
      <c r="A241" s="49">
        <v>36038</v>
      </c>
      <c r="B241" s="50">
        <v>75.446062283590436</v>
      </c>
      <c r="C241" s="51">
        <v>163.37183926254511</v>
      </c>
      <c r="D241" s="50">
        <v>75.319564389455465</v>
      </c>
      <c r="E241" s="52">
        <v>12089.165795326233</v>
      </c>
      <c r="F241" s="52">
        <v>135.80743945576251</v>
      </c>
      <c r="G241" s="52">
        <v>273.72620994086947</v>
      </c>
      <c r="H241" s="52">
        <v>734.669659294849</v>
      </c>
      <c r="I241" s="52">
        <v>1471.8076563958198</v>
      </c>
      <c r="J241" s="52">
        <v>133.91670412257795</v>
      </c>
      <c r="K241" s="52">
        <v>189.01107002938949</v>
      </c>
      <c r="L241" s="52">
        <v>522.41983533386258</v>
      </c>
      <c r="M241" s="52">
        <v>81.940670291502627</v>
      </c>
      <c r="N241" s="52">
        <v>244.49746061621173</v>
      </c>
      <c r="O241" s="52">
        <v>92.404662778540967</v>
      </c>
      <c r="P241" s="52">
        <v>247.75448342821289</v>
      </c>
      <c r="Q241" s="52">
        <v>178.89452307743412</v>
      </c>
      <c r="R241" s="52">
        <v>87.932349502078949</v>
      </c>
      <c r="S241" s="52">
        <v>429.39631552994251</v>
      </c>
      <c r="T241" s="52">
        <v>215.70937747556357</v>
      </c>
      <c r="U241" s="52">
        <v>756.01258588762528</v>
      </c>
      <c r="V241" s="52">
        <v>775.07301486499853</v>
      </c>
      <c r="W241" s="52">
        <v>388.21060939661919</v>
      </c>
      <c r="X241" s="52">
        <v>920.59033773935607</v>
      </c>
      <c r="Y241" s="52">
        <v>2211.3137738896953</v>
      </c>
      <c r="Z241" s="52">
        <v>502.83362454656634</v>
      </c>
      <c r="AA241" s="52">
        <v>1313.6481285854693</v>
      </c>
      <c r="AB241" s="52">
        <v>420.71781135182226</v>
      </c>
      <c r="AC241" s="52">
        <v>73944.436937639795</v>
      </c>
      <c r="AD241" s="52">
        <v>40420.90190961284</v>
      </c>
      <c r="AE241" s="52">
        <v>48165.59997920067</v>
      </c>
      <c r="AF241" s="52">
        <v>7669.5321480920238</v>
      </c>
      <c r="AG241" s="52">
        <v>10183.239737041535</v>
      </c>
      <c r="AH241" s="52">
        <v>8798.8218654048051</v>
      </c>
      <c r="AI241" s="52">
        <v>31814.642284147201</v>
      </c>
      <c r="AJ241" s="52">
        <v>36819.883004127012</v>
      </c>
      <c r="AK241" s="52">
        <v>126.50619192054916</v>
      </c>
      <c r="AL241" s="52">
        <v>0.64101252991109037</v>
      </c>
      <c r="AM241" s="52">
        <v>6.2041510123639334</v>
      </c>
      <c r="AN241" s="52">
        <v>24.351534716664784</v>
      </c>
      <c r="AO241" s="52">
        <v>17.506371173767313</v>
      </c>
      <c r="AP241" s="52">
        <v>1.5137686542992366</v>
      </c>
      <c r="AQ241" s="52">
        <v>2.0406039651791237</v>
      </c>
      <c r="AR241" s="52">
        <v>2.0679738717141785</v>
      </c>
      <c r="AS241" s="52">
        <v>2.41892174049373</v>
      </c>
      <c r="AT241" s="52">
        <v>1.7680215995533217</v>
      </c>
      <c r="AU241" s="52">
        <v>1.3708067821600172</v>
      </c>
      <c r="AV241" s="52">
        <v>2.9149275888851429</v>
      </c>
      <c r="AW241" s="52">
        <v>3.4113468553482784</v>
      </c>
      <c r="AX241" s="52">
        <v>82.194945359542487</v>
      </c>
      <c r="AY241" s="52">
        <v>0.61237490696035934</v>
      </c>
      <c r="AZ241" s="52">
        <v>4.1898764807866105</v>
      </c>
      <c r="BA241" s="52">
        <v>5.7603667431826429</v>
      </c>
      <c r="BB241" s="52">
        <v>14.649570121880501</v>
      </c>
      <c r="BC241" s="52">
        <v>3.2315734922360146</v>
      </c>
      <c r="BD241" s="52">
        <v>14.618044708975621</v>
      </c>
      <c r="BE241" s="52">
        <v>7.6092122900449946</v>
      </c>
      <c r="BF241" s="52">
        <v>11.279388727289774</v>
      </c>
      <c r="BG241" s="52">
        <v>15.249242739421465</v>
      </c>
      <c r="BH241" s="52">
        <v>4.9952829266980947</v>
      </c>
      <c r="BI241" s="52">
        <v>19.959711844845103</v>
      </c>
      <c r="BJ241" s="52">
        <v>2.7727318322736649</v>
      </c>
      <c r="BK241" s="52">
        <v>4.6341650132690706</v>
      </c>
      <c r="BL241" s="52">
        <v>12.552815001651799</v>
      </c>
      <c r="BM241" s="52">
        <v>2.0827469551847071</v>
      </c>
      <c r="BN241" s="52">
        <v>26.090028521815135</v>
      </c>
      <c r="BP241" s="52">
        <v>1.6145165605215175</v>
      </c>
      <c r="BQ241" s="52">
        <v>1.1861202219621307</v>
      </c>
      <c r="BR241" s="52">
        <v>0.42839633862698273</v>
      </c>
      <c r="BS241" s="52">
        <v>1.6298936266346924</v>
      </c>
      <c r="BT241" s="52">
        <v>1.2757307473690278</v>
      </c>
      <c r="BU241" s="52">
        <v>0.35416287933326057</v>
      </c>
      <c r="BV241" s="52">
        <v>8.1029875852888633</v>
      </c>
      <c r="BW241" s="52">
        <v>2841.9005610558293</v>
      </c>
    </row>
    <row r="242" spans="1:75">
      <c r="A242" s="49">
        <v>36068</v>
      </c>
      <c r="B242" s="50">
        <v>75.518702008078492</v>
      </c>
      <c r="C242" s="51">
        <v>163.66832715173561</v>
      </c>
      <c r="D242" s="50">
        <v>75.394654181351271</v>
      </c>
      <c r="E242" s="52">
        <v>12158.241407966614</v>
      </c>
      <c r="F242" s="52">
        <v>136.38464486785233</v>
      </c>
      <c r="G242" s="52">
        <v>274.1721291605383</v>
      </c>
      <c r="H242" s="52">
        <v>739.74922373220329</v>
      </c>
      <c r="I242" s="52">
        <v>1491.4195011377335</v>
      </c>
      <c r="J242" s="52">
        <v>133.80484774559736</v>
      </c>
      <c r="K242" s="52">
        <v>191.57723445494969</v>
      </c>
      <c r="L242" s="52">
        <v>527.39425819317501</v>
      </c>
      <c r="M242" s="52">
        <v>83.466691067814821</v>
      </c>
      <c r="N242" s="52">
        <v>245.59911818802357</v>
      </c>
      <c r="O242" s="52">
        <v>93.302059435844427</v>
      </c>
      <c r="P242" s="52">
        <v>249.75391415556271</v>
      </c>
      <c r="Q242" s="52">
        <v>180.54092295169829</v>
      </c>
      <c r="R242" s="52">
        <v>88.339239416519803</v>
      </c>
      <c r="S242" s="52">
        <v>430.06220143040019</v>
      </c>
      <c r="T242" s="52">
        <v>220.46318225562572</v>
      </c>
      <c r="U242" s="52">
        <v>757.77238858404257</v>
      </c>
      <c r="V242" s="52">
        <v>781.53709286650019</v>
      </c>
      <c r="W242" s="52">
        <v>388.76494129598143</v>
      </c>
      <c r="X242" s="52">
        <v>927.3827494134506</v>
      </c>
      <c r="Y242" s="52">
        <v>2213.7425693114596</v>
      </c>
      <c r="Z242" s="52">
        <v>507.06257910430429</v>
      </c>
      <c r="AA242" s="52">
        <v>1326.1409572501977</v>
      </c>
      <c r="AB242" s="52">
        <v>423.02220074236391</v>
      </c>
      <c r="AC242" s="52">
        <v>74149.823733520505</v>
      </c>
      <c r="AD242" s="52">
        <v>40641.289443238573</v>
      </c>
      <c r="AE242" s="52">
        <v>48339.355912335712</v>
      </c>
      <c r="AF242" s="52">
        <v>7701.2292769829428</v>
      </c>
      <c r="AG242" s="52">
        <v>10215.156996854146</v>
      </c>
      <c r="AH242" s="52">
        <v>8819.8287043889359</v>
      </c>
      <c r="AI242" s="52">
        <v>31857.037747828166</v>
      </c>
      <c r="AJ242" s="52">
        <v>36896.331994183856</v>
      </c>
      <c r="AK242" s="52">
        <v>126.756126417468</v>
      </c>
      <c r="AL242" s="52">
        <v>0.63761588424288973</v>
      </c>
      <c r="AM242" s="52">
        <v>6.2449025113446019</v>
      </c>
      <c r="AN242" s="52">
        <v>24.372673279047014</v>
      </c>
      <c r="AO242" s="52">
        <v>17.490154882892966</v>
      </c>
      <c r="AP242" s="52">
        <v>1.5085923890196682</v>
      </c>
      <c r="AQ242" s="52">
        <v>2.0544998856426293</v>
      </c>
      <c r="AR242" s="52">
        <v>2.0658089587413389</v>
      </c>
      <c r="AS242" s="52">
        <v>2.4109710706506577</v>
      </c>
      <c r="AT242" s="52">
        <v>1.7669229579732624</v>
      </c>
      <c r="AU242" s="52">
        <v>1.370933547408496</v>
      </c>
      <c r="AV242" s="52">
        <v>2.9122680036700026</v>
      </c>
      <c r="AW242" s="52">
        <v>3.4001579507030404</v>
      </c>
      <c r="AX242" s="52">
        <v>82.394899640682468</v>
      </c>
      <c r="AY242" s="52">
        <v>0.61211936043497794</v>
      </c>
      <c r="AZ242" s="52">
        <v>4.2027874707981629</v>
      </c>
      <c r="BA242" s="52">
        <v>5.7641317787735415</v>
      </c>
      <c r="BB242" s="52">
        <v>14.669300724379719</v>
      </c>
      <c r="BC242" s="52">
        <v>3.243704805538679</v>
      </c>
      <c r="BD242" s="52">
        <v>14.656184864013145</v>
      </c>
      <c r="BE242" s="52">
        <v>7.6292002533252044</v>
      </c>
      <c r="BF242" s="52">
        <v>11.299522505203884</v>
      </c>
      <c r="BG242" s="52">
        <v>15.313656559151907</v>
      </c>
      <c r="BH242" s="52">
        <v>5.0042241235341258</v>
      </c>
      <c r="BI242" s="52">
        <v>19.988553497350463</v>
      </c>
      <c r="BJ242" s="52">
        <v>2.7803318014368417</v>
      </c>
      <c r="BK242" s="52">
        <v>4.6370298037926352</v>
      </c>
      <c r="BL242" s="52">
        <v>12.571191893335588</v>
      </c>
      <c r="BM242" s="52">
        <v>2.080848314665976</v>
      </c>
      <c r="BN242" s="52">
        <v>26.186561618248621</v>
      </c>
      <c r="BP242" s="52">
        <v>1.6567040654054532</v>
      </c>
      <c r="BQ242" s="52">
        <v>1.2155418690294026</v>
      </c>
      <c r="BR242" s="52">
        <v>0.44116219634500642</v>
      </c>
      <c r="BS242" s="52">
        <v>1.6615250708380094</v>
      </c>
      <c r="BT242" s="52">
        <v>1.310824171298494</v>
      </c>
      <c r="BU242" s="52">
        <v>0.35070089957055944</v>
      </c>
      <c r="BV242" s="52">
        <v>8.0094268724322326</v>
      </c>
      <c r="BW242" s="52">
        <v>2865.2669297536213</v>
      </c>
    </row>
    <row r="243" spans="1:75">
      <c r="A243" s="49">
        <v>36099</v>
      </c>
      <c r="B243" s="50">
        <v>75.57223512761054</v>
      </c>
      <c r="C243" s="51">
        <v>163.93845359452308</v>
      </c>
      <c r="D243" s="50">
        <v>75.462146889178015</v>
      </c>
      <c r="E243" s="52">
        <v>12229.535046423634</v>
      </c>
      <c r="F243" s="52">
        <v>137.01555316474648</v>
      </c>
      <c r="G243" s="52">
        <v>274.00531500902389</v>
      </c>
      <c r="H243" s="52">
        <v>743.52292450505399</v>
      </c>
      <c r="I243" s="52">
        <v>1516.9032696908521</v>
      </c>
      <c r="J243" s="52">
        <v>133.79351682239962</v>
      </c>
      <c r="K243" s="52">
        <v>194.74682356272973</v>
      </c>
      <c r="L243" s="52">
        <v>534.18729107610636</v>
      </c>
      <c r="M243" s="52">
        <v>85.460086527851317</v>
      </c>
      <c r="N243" s="52">
        <v>247.68030812278872</v>
      </c>
      <c r="O243" s="52">
        <v>94.518021122101814</v>
      </c>
      <c r="P243" s="52">
        <v>252.60188769332825</v>
      </c>
      <c r="Q243" s="52">
        <v>182.94730730306716</v>
      </c>
      <c r="R243" s="52">
        <v>88.818233345785444</v>
      </c>
      <c r="S243" s="52">
        <v>428.98185977580084</v>
      </c>
      <c r="T243" s="52">
        <v>226.13728823248417</v>
      </c>
      <c r="U243" s="52">
        <v>758.66861374219582</v>
      </c>
      <c r="V243" s="52">
        <v>787.63680887991381</v>
      </c>
      <c r="W243" s="52">
        <v>390.97642505841873</v>
      </c>
      <c r="X243" s="52">
        <v>932.72947155371787</v>
      </c>
      <c r="Y243" s="52">
        <v>2215.9776330609475</v>
      </c>
      <c r="Z243" s="52">
        <v>511.63678994774818</v>
      </c>
      <c r="AA243" s="52">
        <v>1338.6965653454104</v>
      </c>
      <c r="AB243" s="52">
        <v>425.05691033986307</v>
      </c>
      <c r="AC243" s="52">
        <v>74333.426921229213</v>
      </c>
      <c r="AD243" s="52">
        <v>40859.138696962786</v>
      </c>
      <c r="AE243" s="52">
        <v>48510.29846815909</v>
      </c>
      <c r="AF243" s="52">
        <v>7731.6254027428167</v>
      </c>
      <c r="AG243" s="52">
        <v>10246.301357961471</v>
      </c>
      <c r="AH243" s="52">
        <v>8839.4620451465726</v>
      </c>
      <c r="AI243" s="52">
        <v>31895.407118889594</v>
      </c>
      <c r="AJ243" s="52">
        <v>36971.137968801682</v>
      </c>
      <c r="AK243" s="52">
        <v>127.01855820345301</v>
      </c>
      <c r="AL243" s="52">
        <v>0.63378170793575628</v>
      </c>
      <c r="AM243" s="52">
        <v>6.2837783185344547</v>
      </c>
      <c r="AN243" s="52">
        <v>24.404075461289576</v>
      </c>
      <c r="AO243" s="52">
        <v>17.486515434999621</v>
      </c>
      <c r="AP243" s="52">
        <v>1.5028439224723908</v>
      </c>
      <c r="AQ243" s="52">
        <v>2.0812488553708515</v>
      </c>
      <c r="AR243" s="52">
        <v>2.0636908711178346</v>
      </c>
      <c r="AS243" s="52">
        <v>2.4023866472554523</v>
      </c>
      <c r="AT243" s="52">
        <v>1.765485930607992</v>
      </c>
      <c r="AU243" s="52">
        <v>1.371381272247691</v>
      </c>
      <c r="AV243" s="52">
        <v>2.9103106650084469</v>
      </c>
      <c r="AW243" s="52">
        <v>3.3891671480779633</v>
      </c>
      <c r="AX243" s="52">
        <v>82.599507827326775</v>
      </c>
      <c r="AY243" s="52">
        <v>0.6120247147975475</v>
      </c>
      <c r="AZ243" s="52">
        <v>4.2151772807701491</v>
      </c>
      <c r="BA243" s="52">
        <v>5.7690320028623026</v>
      </c>
      <c r="BB243" s="52">
        <v>14.688931367269927</v>
      </c>
      <c r="BC243" s="52">
        <v>3.2574935004250296</v>
      </c>
      <c r="BD243" s="52">
        <v>14.693776997677501</v>
      </c>
      <c r="BE243" s="52">
        <v>7.6474142278424431</v>
      </c>
      <c r="BF243" s="52">
        <v>11.317082221739955</v>
      </c>
      <c r="BG243" s="52">
        <v>15.386101826965328</v>
      </c>
      <c r="BH243" s="52">
        <v>5.0124030171052345</v>
      </c>
      <c r="BI243" s="52">
        <v>20.014974914851688</v>
      </c>
      <c r="BJ243" s="52">
        <v>2.7861712745601133</v>
      </c>
      <c r="BK243" s="52">
        <v>4.6365492633213439</v>
      </c>
      <c r="BL243" s="52">
        <v>12.592254382388239</v>
      </c>
      <c r="BM243" s="52">
        <v>2.079352116945008</v>
      </c>
      <c r="BN243" s="52">
        <v>26.291009555360482</v>
      </c>
      <c r="BP243" s="52">
        <v>1.691863600299844</v>
      </c>
      <c r="BQ243" s="52">
        <v>1.2446489567838368</v>
      </c>
      <c r="BR243" s="52">
        <v>0.44721464347845363</v>
      </c>
      <c r="BS243" s="52">
        <v>1.6949994946950144</v>
      </c>
      <c r="BT243" s="52">
        <v>1.3465441419712958</v>
      </c>
      <c r="BU243" s="52">
        <v>0.34845535272371864</v>
      </c>
      <c r="BV243" s="52">
        <v>7.9092687978859875</v>
      </c>
      <c r="BW243" s="52">
        <v>2902.4593619377383</v>
      </c>
    </row>
    <row r="244" spans="1:75">
      <c r="A244" s="49">
        <v>36129</v>
      </c>
      <c r="B244" s="50">
        <v>75.632591690371427</v>
      </c>
      <c r="C244" s="51">
        <v>164.15408111363649</v>
      </c>
      <c r="D244" s="50">
        <v>75.518357953739667</v>
      </c>
      <c r="E244" s="52">
        <v>12292.336862977345</v>
      </c>
      <c r="F244" s="52">
        <v>137.43006048208724</v>
      </c>
      <c r="G244" s="52">
        <v>272.95055437088013</v>
      </c>
      <c r="H244" s="52">
        <v>745.73691594103968</v>
      </c>
      <c r="I244" s="52">
        <v>1533.3417989373206</v>
      </c>
      <c r="J244" s="52">
        <v>133.1282522201538</v>
      </c>
      <c r="K244" s="52">
        <v>196.92487995823225</v>
      </c>
      <c r="L244" s="52">
        <v>538.38051099876566</v>
      </c>
      <c r="M244" s="52">
        <v>87.093704653903842</v>
      </c>
      <c r="N244" s="52">
        <v>248.59717948138714</v>
      </c>
      <c r="O244" s="52">
        <v>95.282588971406227</v>
      </c>
      <c r="P244" s="52">
        <v>254.25517732203008</v>
      </c>
      <c r="Q244" s="52">
        <v>184.48713795046012</v>
      </c>
      <c r="R244" s="52">
        <v>89.270916258295372</v>
      </c>
      <c r="S244" s="52">
        <v>427.12815039387596</v>
      </c>
      <c r="T244" s="52">
        <v>231.63469915837049</v>
      </c>
      <c r="U244" s="52">
        <v>759.06914059420421</v>
      </c>
      <c r="V244" s="52">
        <v>789.4818960030874</v>
      </c>
      <c r="W244" s="52">
        <v>397.23720361193023</v>
      </c>
      <c r="X244" s="52">
        <v>934.80899320046103</v>
      </c>
      <c r="Y244" s="52">
        <v>2230.3093259970346</v>
      </c>
      <c r="Z244" s="52">
        <v>515.00356225172675</v>
      </c>
      <c r="AA244" s="52">
        <v>1347.39428832829</v>
      </c>
      <c r="AB244" s="52">
        <v>424.91226723690829</v>
      </c>
      <c r="AC244" s="52">
        <v>74521.868466186526</v>
      </c>
      <c r="AD244" s="52">
        <v>41066.440198087694</v>
      </c>
      <c r="AE244" s="52">
        <v>48684.70754267375</v>
      </c>
      <c r="AF244" s="52">
        <v>7762.466512123744</v>
      </c>
      <c r="AG244" s="52">
        <v>10279.534768454234</v>
      </c>
      <c r="AH244" s="52">
        <v>8863.6657352129623</v>
      </c>
      <c r="AI244" s="52">
        <v>31952.119157282512</v>
      </c>
      <c r="AJ244" s="52">
        <v>37055.751522318526</v>
      </c>
      <c r="AK244" s="52">
        <v>127.27718159543971</v>
      </c>
      <c r="AL244" s="52">
        <v>0.62927652459572225</v>
      </c>
      <c r="AM244" s="52">
        <v>6.3164041350285212</v>
      </c>
      <c r="AN244" s="52">
        <v>24.425670670842131</v>
      </c>
      <c r="AO244" s="52">
        <v>17.479990010056646</v>
      </c>
      <c r="AP244" s="52">
        <v>1.4969816433135064</v>
      </c>
      <c r="AQ244" s="52">
        <v>2.1040888178666743</v>
      </c>
      <c r="AR244" s="52">
        <v>2.0620623874796515</v>
      </c>
      <c r="AS244" s="52">
        <v>2.3929563601919654</v>
      </c>
      <c r="AT244" s="52">
        <v>1.7645402151656375</v>
      </c>
      <c r="AU244" s="52">
        <v>1.3724660045236836</v>
      </c>
      <c r="AV244" s="52">
        <v>2.9081435816693331</v>
      </c>
      <c r="AW244" s="52">
        <v>3.378750922913059</v>
      </c>
      <c r="AX244" s="52">
        <v>82.810606957897591</v>
      </c>
      <c r="AY244" s="52">
        <v>0.61193638076698942</v>
      </c>
      <c r="AZ244" s="52">
        <v>4.225435304065468</v>
      </c>
      <c r="BA244" s="52">
        <v>5.7759337198920546</v>
      </c>
      <c r="BB244" s="52">
        <v>14.71344842305407</v>
      </c>
      <c r="BC244" s="52">
        <v>3.2723989864268028</v>
      </c>
      <c r="BD244" s="52">
        <v>14.729327252538253</v>
      </c>
      <c r="BE244" s="52">
        <v>7.6649958529664826</v>
      </c>
      <c r="BF244" s="52">
        <v>11.335671133334108</v>
      </c>
      <c r="BG244" s="52">
        <v>15.460703596907358</v>
      </c>
      <c r="BH244" s="52">
        <v>5.0207403520743048</v>
      </c>
      <c r="BI244" s="52">
        <v>20.040903967393874</v>
      </c>
      <c r="BJ244" s="52">
        <v>2.7866918367333708</v>
      </c>
      <c r="BK244" s="52">
        <v>4.6385443024104465</v>
      </c>
      <c r="BL244" s="52">
        <v>12.61566781658912</v>
      </c>
      <c r="BM244" s="52">
        <v>2.077943528630446</v>
      </c>
      <c r="BN244" s="52">
        <v>26.398098436246315</v>
      </c>
      <c r="BP244" s="52">
        <v>1.7158127173626174</v>
      </c>
      <c r="BQ244" s="52">
        <v>1.2653152527132383</v>
      </c>
      <c r="BR244" s="52">
        <v>0.45049746466490131</v>
      </c>
      <c r="BS244" s="52">
        <v>1.7254647556537142</v>
      </c>
      <c r="BT244" s="52">
        <v>1.3710175728658214</v>
      </c>
      <c r="BU244" s="52">
        <v>0.35444718298191824</v>
      </c>
      <c r="BV244" s="52">
        <v>7.887269936005274</v>
      </c>
      <c r="BW244" s="52">
        <v>2937.795157869657</v>
      </c>
    </row>
    <row r="245" spans="1:75">
      <c r="A245" s="49">
        <v>36160</v>
      </c>
      <c r="B245" s="50">
        <v>75.717901945955333</v>
      </c>
      <c r="C245" s="51">
        <v>164.30813457888942</v>
      </c>
      <c r="D245" s="50">
        <v>75.564603478317295</v>
      </c>
      <c r="E245" s="52">
        <v>12339.300247376965</v>
      </c>
      <c r="F245" s="52">
        <v>137.45091881675106</v>
      </c>
      <c r="G245" s="52">
        <v>271.10983903177322</v>
      </c>
      <c r="H245" s="52">
        <v>746.3225532419259</v>
      </c>
      <c r="I245" s="52">
        <v>1531.2732569402265</v>
      </c>
      <c r="J245" s="52">
        <v>131.35883372012646</v>
      </c>
      <c r="K245" s="52">
        <v>197.13146139825545</v>
      </c>
      <c r="L245" s="52">
        <v>537.22273312460993</v>
      </c>
      <c r="M245" s="52">
        <v>87.827906780906261</v>
      </c>
      <c r="N245" s="52">
        <v>246.99973339130801</v>
      </c>
      <c r="O245" s="52">
        <v>95.114140633133147</v>
      </c>
      <c r="P245" s="52">
        <v>253.43425146322096</v>
      </c>
      <c r="Q245" s="52">
        <v>184.13620810739457</v>
      </c>
      <c r="R245" s="52">
        <v>89.630067056225187</v>
      </c>
      <c r="S245" s="52">
        <v>425.32497690606021</v>
      </c>
      <c r="T245" s="52">
        <v>236.17897220917285</v>
      </c>
      <c r="U245" s="52">
        <v>759.28250612841259</v>
      </c>
      <c r="V245" s="52">
        <v>785.03221144214751</v>
      </c>
      <c r="W245" s="52">
        <v>408.42421714528916</v>
      </c>
      <c r="X245" s="52">
        <v>932.95745670795441</v>
      </c>
      <c r="Y245" s="52">
        <v>2262.9117729971485</v>
      </c>
      <c r="Z245" s="52">
        <v>516.21206938451337</v>
      </c>
      <c r="AA245" s="52">
        <v>1349.9619922907123</v>
      </c>
      <c r="AB245" s="52">
        <v>421.60502882926693</v>
      </c>
      <c r="AC245" s="52">
        <v>74730.437914448397</v>
      </c>
      <c r="AD245" s="52">
        <v>41258.932750378888</v>
      </c>
      <c r="AE245" s="52">
        <v>48866.890177695983</v>
      </c>
      <c r="AF245" s="52">
        <v>7794.5466177540438</v>
      </c>
      <c r="AG245" s="52">
        <v>10315.762346636864</v>
      </c>
      <c r="AH245" s="52">
        <v>8895.3400173187256</v>
      </c>
      <c r="AI245" s="52">
        <v>32038.154986473823</v>
      </c>
      <c r="AJ245" s="52">
        <v>37154.039803535707</v>
      </c>
      <c r="AK245" s="52">
        <v>127.52240584358093</v>
      </c>
      <c r="AL245" s="52">
        <v>0.62395068762200556</v>
      </c>
      <c r="AM245" s="52">
        <v>6.340905851414127</v>
      </c>
      <c r="AN245" s="52">
        <v>24.424501309471747</v>
      </c>
      <c r="AO245" s="52">
        <v>17.459644769889213</v>
      </c>
      <c r="AP245" s="52">
        <v>1.4913716915252024</v>
      </c>
      <c r="AQ245" s="52">
        <v>2.1111340090585968</v>
      </c>
      <c r="AR245" s="52">
        <v>2.0611390764825046</v>
      </c>
      <c r="AS245" s="52">
        <v>2.3829631116984067</v>
      </c>
      <c r="AT245" s="52">
        <v>1.7645195777137022</v>
      </c>
      <c r="AU245" s="52">
        <v>1.374344099718626</v>
      </c>
      <c r="AV245" s="52">
        <v>2.9051546860641939</v>
      </c>
      <c r="AW245" s="52">
        <v>3.3690183953441748</v>
      </c>
      <c r="AX245" s="52">
        <v>83.029797267285417</v>
      </c>
      <c r="AY245" s="52">
        <v>0.61174007800723151</v>
      </c>
      <c r="AZ245" s="52">
        <v>4.2328186615449077</v>
      </c>
      <c r="BA245" s="52">
        <v>5.7852084832115755</v>
      </c>
      <c r="BB245" s="52">
        <v>14.746230373819989</v>
      </c>
      <c r="BC245" s="52">
        <v>3.2880988783398344</v>
      </c>
      <c r="BD245" s="52">
        <v>14.761927811774395</v>
      </c>
      <c r="BE245" s="52">
        <v>7.6825897853160576</v>
      </c>
      <c r="BF245" s="52">
        <v>11.35820377822834</v>
      </c>
      <c r="BG245" s="52">
        <v>15.533217272871445</v>
      </c>
      <c r="BH245" s="52">
        <v>5.0298482550142873</v>
      </c>
      <c r="BI245" s="52">
        <v>20.068107267195778</v>
      </c>
      <c r="BJ245" s="52">
        <v>2.7802129695492406</v>
      </c>
      <c r="BK245" s="52">
        <v>4.6468379709629284</v>
      </c>
      <c r="BL245" s="52">
        <v>12.641056332744718</v>
      </c>
      <c r="BM245" s="52">
        <v>2.0763832326311169</v>
      </c>
      <c r="BN245" s="52">
        <v>26.503905936594933</v>
      </c>
      <c r="BP245" s="52">
        <v>1.7254789311949523</v>
      </c>
      <c r="BQ245" s="52">
        <v>1.2721857446876745</v>
      </c>
      <c r="BR245" s="52">
        <v>0.45329318649225658</v>
      </c>
      <c r="BS245" s="52">
        <v>1.7466367633352358</v>
      </c>
      <c r="BT245" s="52">
        <v>1.3756539058991737</v>
      </c>
      <c r="BU245" s="52">
        <v>0.37098285766138184</v>
      </c>
      <c r="BV245" s="52">
        <v>7.9910640870371177</v>
      </c>
      <c r="BW245" s="52">
        <v>2960.324678959385</v>
      </c>
    </row>
    <row r="246" spans="1:75">
      <c r="A246" s="49">
        <v>36191</v>
      </c>
      <c r="B246" s="50">
        <v>75.823493786757027</v>
      </c>
      <c r="C246" s="51">
        <v>164.46445167833758</v>
      </c>
      <c r="D246" s="50">
        <v>75.619187002340638</v>
      </c>
      <c r="E246" s="52">
        <v>12374.578591315976</v>
      </c>
      <c r="F246" s="52">
        <v>137.19644257258022</v>
      </c>
      <c r="G246" s="52">
        <v>269.77794407067762</v>
      </c>
      <c r="H246" s="52">
        <v>745.88849721752831</v>
      </c>
      <c r="I246" s="52">
        <v>1518.4440565801435</v>
      </c>
      <c r="J246" s="52">
        <v>128.98107357515443</v>
      </c>
      <c r="K246" s="52">
        <v>196.3345911031769</v>
      </c>
      <c r="L246" s="52">
        <v>533.20674529767803</v>
      </c>
      <c r="M246" s="52">
        <v>88.034570803805707</v>
      </c>
      <c r="N246" s="52">
        <v>244.01167939651398</v>
      </c>
      <c r="O246" s="52">
        <v>94.438504582931913</v>
      </c>
      <c r="P246" s="52">
        <v>251.25688110724573</v>
      </c>
      <c r="Q246" s="52">
        <v>182.76001174219192</v>
      </c>
      <c r="R246" s="52">
        <v>89.93097559098274</v>
      </c>
      <c r="S246" s="52">
        <v>423.96978153853166</v>
      </c>
      <c r="T246" s="52">
        <v>240.04624248271989</v>
      </c>
      <c r="U246" s="52">
        <v>759.47924310816154</v>
      </c>
      <c r="V246" s="52">
        <v>778.12645682211848</v>
      </c>
      <c r="W246" s="52">
        <v>420.67938981325398</v>
      </c>
      <c r="X246" s="52">
        <v>930.238072714498</v>
      </c>
      <c r="Y246" s="52">
        <v>2300.9308546050902</v>
      </c>
      <c r="Z246" s="52">
        <v>516.24435260411235</v>
      </c>
      <c r="AA246" s="52">
        <v>1349.4524724521946</v>
      </c>
      <c r="AB246" s="52">
        <v>417.07949979074539</v>
      </c>
      <c r="AC246" s="52">
        <v>74942.767293622412</v>
      </c>
      <c r="AD246" s="52">
        <v>41447.612204136385</v>
      </c>
      <c r="AE246" s="52">
        <v>49057.947764673539</v>
      </c>
      <c r="AF246" s="52">
        <v>7826.2264216638378</v>
      </c>
      <c r="AG246" s="52">
        <v>10350.310430649788</v>
      </c>
      <c r="AH246" s="52">
        <v>8928.2590389251709</v>
      </c>
      <c r="AI246" s="52">
        <v>32129.751558857581</v>
      </c>
      <c r="AJ246" s="52">
        <v>37247.471444160707</v>
      </c>
      <c r="AK246" s="52">
        <v>127.76956119508513</v>
      </c>
      <c r="AL246" s="52">
        <v>0.61786258362060897</v>
      </c>
      <c r="AM246" s="52">
        <v>6.3638976629703272</v>
      </c>
      <c r="AN246" s="52">
        <v>24.409958852394933</v>
      </c>
      <c r="AO246" s="52">
        <v>17.4281986042737</v>
      </c>
      <c r="AP246" s="52">
        <v>1.4860215247032962</v>
      </c>
      <c r="AQ246" s="52">
        <v>2.1056950894128552</v>
      </c>
      <c r="AR246" s="52">
        <v>2.0603937478660934</v>
      </c>
      <c r="AS246" s="52">
        <v>2.374126187562891</v>
      </c>
      <c r="AT246" s="52">
        <v>1.7646114391778727</v>
      </c>
      <c r="AU246" s="52">
        <v>1.3766757074009517</v>
      </c>
      <c r="AV246" s="52">
        <v>2.9016159279221792</v>
      </c>
      <c r="AW246" s="52">
        <v>3.3590588698444632</v>
      </c>
      <c r="AX246" s="52">
        <v>83.26122782016553</v>
      </c>
      <c r="AY246" s="52">
        <v>0.61144014030052796</v>
      </c>
      <c r="AZ246" s="52">
        <v>4.2395120003399622</v>
      </c>
      <c r="BA246" s="52">
        <v>5.795738388769208</v>
      </c>
      <c r="BB246" s="52">
        <v>14.786003255796048</v>
      </c>
      <c r="BC246" s="52">
        <v>3.3051330937868766</v>
      </c>
      <c r="BD246" s="52">
        <v>14.793117845175608</v>
      </c>
      <c r="BE246" s="52">
        <v>7.6996461927530264</v>
      </c>
      <c r="BF246" s="52">
        <v>11.385845531427373</v>
      </c>
      <c r="BG246" s="52">
        <v>15.605422878998422</v>
      </c>
      <c r="BH246" s="52">
        <v>5.0395371375470273</v>
      </c>
      <c r="BI246" s="52">
        <v>20.098374522816872</v>
      </c>
      <c r="BJ246" s="52">
        <v>2.7710467276553952</v>
      </c>
      <c r="BK246" s="52">
        <v>4.6591353200135694</v>
      </c>
      <c r="BL246" s="52">
        <v>12.668192469792801</v>
      </c>
      <c r="BM246" s="52">
        <v>2.0746268985121494</v>
      </c>
      <c r="BN246" s="52">
        <v>26.610202165590898</v>
      </c>
      <c r="BP246" s="52">
        <v>1.7218741297181095</v>
      </c>
      <c r="BQ246" s="52">
        <v>1.2689368567699868</v>
      </c>
      <c r="BR246" s="52">
        <v>0.45293727300820813</v>
      </c>
      <c r="BS246" s="52">
        <v>1.7481213691494157</v>
      </c>
      <c r="BT246" s="52">
        <v>1.3625339970683619</v>
      </c>
      <c r="BU246" s="52">
        <v>0.3855873723063738</v>
      </c>
      <c r="BV246" s="52">
        <v>8.1514754497235824</v>
      </c>
      <c r="BW246" s="52">
        <v>2974.0226383670683</v>
      </c>
    </row>
    <row r="247" spans="1:75">
      <c r="A247" s="49">
        <v>36219</v>
      </c>
      <c r="B247" s="50">
        <v>75.928240787059096</v>
      </c>
      <c r="C247" s="51">
        <v>164.68984567347383</v>
      </c>
      <c r="D247" s="50">
        <v>75.699024536979522</v>
      </c>
      <c r="E247" s="52">
        <v>12403.156930011532</v>
      </c>
      <c r="F247" s="52">
        <v>136.90085297457284</v>
      </c>
      <c r="G247" s="52">
        <v>270.58200247585773</v>
      </c>
      <c r="H247" s="52">
        <v>745.28535150377343</v>
      </c>
      <c r="I247" s="52">
        <v>1508.8311303311161</v>
      </c>
      <c r="J247" s="52">
        <v>126.96742190287581</v>
      </c>
      <c r="K247" s="52">
        <v>196.13327254009033</v>
      </c>
      <c r="L247" s="52">
        <v>530.69862003943751</v>
      </c>
      <c r="M247" s="52">
        <v>88.343169332614963</v>
      </c>
      <c r="N247" s="52">
        <v>241.73845596850984</v>
      </c>
      <c r="O247" s="52">
        <v>94.005279394265798</v>
      </c>
      <c r="P247" s="52">
        <v>249.73042431606777</v>
      </c>
      <c r="Q247" s="52">
        <v>181.89587603110289</v>
      </c>
      <c r="R247" s="52">
        <v>90.215182551848031</v>
      </c>
      <c r="S247" s="52">
        <v>423.38187743244424</v>
      </c>
      <c r="T247" s="52">
        <v>243.52447067826455</v>
      </c>
      <c r="U247" s="52">
        <v>759.75644827950077</v>
      </c>
      <c r="V247" s="52">
        <v>774.76917363916129</v>
      </c>
      <c r="W247" s="52">
        <v>427.95869010154689</v>
      </c>
      <c r="X247" s="52">
        <v>930.85527708913594</v>
      </c>
      <c r="Y247" s="52">
        <v>2323.3699904595101</v>
      </c>
      <c r="Z247" s="52">
        <v>516.64673343008121</v>
      </c>
      <c r="AA247" s="52">
        <v>1350.481623987002</v>
      </c>
      <c r="AB247" s="52">
        <v>414.44561481103301</v>
      </c>
      <c r="AC247" s="52">
        <v>75116.350547790527</v>
      </c>
      <c r="AD247" s="52">
        <v>41631.618770974026</v>
      </c>
      <c r="AE247" s="52">
        <v>49241.514543714271</v>
      </c>
      <c r="AF247" s="52">
        <v>7852.649012735912</v>
      </c>
      <c r="AG247" s="52">
        <v>10374.419141939708</v>
      </c>
      <c r="AH247" s="52">
        <v>8951.1411498274119</v>
      </c>
      <c r="AI247" s="52">
        <v>32186.668879645211</v>
      </c>
      <c r="AJ247" s="52">
        <v>37304.759828295028</v>
      </c>
      <c r="AK247" s="52">
        <v>128.01955939975701</v>
      </c>
      <c r="AL247" s="52">
        <v>0.61167763721979485</v>
      </c>
      <c r="AM247" s="52">
        <v>6.3921694406308234</v>
      </c>
      <c r="AN247" s="52">
        <v>24.399375966750085</v>
      </c>
      <c r="AO247" s="52">
        <v>17.395528888367284</v>
      </c>
      <c r="AP247" s="52">
        <v>1.4812610405947453</v>
      </c>
      <c r="AQ247" s="52">
        <v>2.0965645055547304</v>
      </c>
      <c r="AR247" s="52">
        <v>2.059171635215713</v>
      </c>
      <c r="AS247" s="52">
        <v>2.3691285686206487</v>
      </c>
      <c r="AT247" s="52">
        <v>1.7636793506152182</v>
      </c>
      <c r="AU247" s="52">
        <v>1.3787814710338873</v>
      </c>
      <c r="AV247" s="52">
        <v>2.8983706490832453</v>
      </c>
      <c r="AW247" s="52">
        <v>3.3485715701981627</v>
      </c>
      <c r="AX247" s="52">
        <v>83.489521912365618</v>
      </c>
      <c r="AY247" s="52">
        <v>0.61110724986454967</v>
      </c>
      <c r="AZ247" s="52">
        <v>4.2478812387936546</v>
      </c>
      <c r="BA247" s="52">
        <v>5.8051066518029462</v>
      </c>
      <c r="BB247" s="52">
        <v>14.826495708132695</v>
      </c>
      <c r="BC247" s="52">
        <v>3.3227708359398611</v>
      </c>
      <c r="BD247" s="52">
        <v>14.822520609812013</v>
      </c>
      <c r="BE247" s="52">
        <v>7.7139033665132173</v>
      </c>
      <c r="BF247" s="52">
        <v>11.416544217183921</v>
      </c>
      <c r="BG247" s="52">
        <v>15.674789531372621</v>
      </c>
      <c r="BH247" s="52">
        <v>5.0485501708545986</v>
      </c>
      <c r="BI247" s="52">
        <v>20.130661520225527</v>
      </c>
      <c r="BJ247" s="52">
        <v>2.7658621310256422</v>
      </c>
      <c r="BK247" s="52">
        <v>4.6702325941421021</v>
      </c>
      <c r="BL247" s="52">
        <v>12.694566805963404</v>
      </c>
      <c r="BM247" s="52">
        <v>2.0728509240787907</v>
      </c>
      <c r="BN247" s="52">
        <v>26.711463733842329</v>
      </c>
      <c r="BP247" s="52">
        <v>1.7081652103889999</v>
      </c>
      <c r="BQ247" s="52">
        <v>1.2624883999004461</v>
      </c>
      <c r="BR247" s="52">
        <v>0.44567681046568658</v>
      </c>
      <c r="BS247" s="52">
        <v>1.7201155978920204</v>
      </c>
      <c r="BT247" s="52">
        <v>1.3388545544585213</v>
      </c>
      <c r="BU247" s="52">
        <v>0.38126104338360683</v>
      </c>
      <c r="BV247" s="52">
        <v>8.2533054572663129</v>
      </c>
      <c r="BW247" s="52">
        <v>2986.4172002375126</v>
      </c>
    </row>
    <row r="248" spans="1:75">
      <c r="A248" s="49">
        <v>36250</v>
      </c>
      <c r="B248" s="50">
        <v>76.026482277005286</v>
      </c>
      <c r="C248" s="51">
        <v>165.0414941661781</v>
      </c>
      <c r="D248" s="50">
        <v>75.819435996273839</v>
      </c>
      <c r="E248" s="52">
        <v>12432.130310578752</v>
      </c>
      <c r="F248" s="52">
        <v>136.71599789389649</v>
      </c>
      <c r="G248" s="52">
        <v>274.07633940635191</v>
      </c>
      <c r="H248" s="52">
        <v>745.01057242313698</v>
      </c>
      <c r="I248" s="52">
        <v>1511.0025052947383</v>
      </c>
      <c r="J248" s="52">
        <v>125.78282536590292</v>
      </c>
      <c r="K248" s="52">
        <v>197.51234488717972</v>
      </c>
      <c r="L248" s="52">
        <v>532.27747281328323</v>
      </c>
      <c r="M248" s="52">
        <v>89.228525653481483</v>
      </c>
      <c r="N248" s="52">
        <v>241.33436350620562</v>
      </c>
      <c r="O248" s="52">
        <v>94.265846904006693</v>
      </c>
      <c r="P248" s="52">
        <v>250.03441491867267</v>
      </c>
      <c r="Q248" s="52">
        <v>182.45601803208552</v>
      </c>
      <c r="R248" s="52">
        <v>90.532633716060275</v>
      </c>
      <c r="S248" s="52">
        <v>423.52903917191492</v>
      </c>
      <c r="T248" s="52">
        <v>247.16874084717804</v>
      </c>
      <c r="U248" s="52">
        <v>760.18813941189114</v>
      </c>
      <c r="V248" s="52">
        <v>778.0891362717075</v>
      </c>
      <c r="W248" s="52">
        <v>427.68620380278554</v>
      </c>
      <c r="X248" s="52">
        <v>937.00560128881091</v>
      </c>
      <c r="Y248" s="52">
        <v>2321.0822622160758</v>
      </c>
      <c r="Z248" s="52">
        <v>518.40171940240168</v>
      </c>
      <c r="AA248" s="52">
        <v>1355.759426468803</v>
      </c>
      <c r="AB248" s="52">
        <v>415.21314008005203</v>
      </c>
      <c r="AC248" s="52">
        <v>75246.047632525049</v>
      </c>
      <c r="AD248" s="52">
        <v>41823.938952292163</v>
      </c>
      <c r="AE248" s="52">
        <v>49423.729392745801</v>
      </c>
      <c r="AF248" s="52">
        <v>7873.993824897274</v>
      </c>
      <c r="AG248" s="52">
        <v>10386.213051826724</v>
      </c>
      <c r="AH248" s="52">
        <v>8960.0525029705423</v>
      </c>
      <c r="AI248" s="52">
        <v>32192.289453567999</v>
      </c>
      <c r="AJ248" s="52">
        <v>37316.237603218324</v>
      </c>
      <c r="AK248" s="52">
        <v>128.29309483257032</v>
      </c>
      <c r="AL248" s="52">
        <v>0.60546084084818441</v>
      </c>
      <c r="AM248" s="52">
        <v>6.4315621968238581</v>
      </c>
      <c r="AN248" s="52">
        <v>24.403185436562186</v>
      </c>
      <c r="AO248" s="52">
        <v>17.366162399581121</v>
      </c>
      <c r="AP248" s="52">
        <v>1.4769039870176099</v>
      </c>
      <c r="AQ248" s="52">
        <v>2.0897627765371731</v>
      </c>
      <c r="AR248" s="52">
        <v>2.0570641300035044</v>
      </c>
      <c r="AS248" s="52">
        <v>2.3686931698112241</v>
      </c>
      <c r="AT248" s="52">
        <v>1.7610511010316259</v>
      </c>
      <c r="AU248" s="52">
        <v>1.3804571574716442</v>
      </c>
      <c r="AV248" s="52">
        <v>2.895694453550937</v>
      </c>
      <c r="AW248" s="52">
        <v>3.3365356101216856</v>
      </c>
      <c r="AX248" s="52">
        <v>83.723074968543742</v>
      </c>
      <c r="AY248" s="52">
        <v>0.6107533114351803</v>
      </c>
      <c r="AZ248" s="52">
        <v>4.2598855904333535</v>
      </c>
      <c r="BA248" s="52">
        <v>5.8128104416893853</v>
      </c>
      <c r="BB248" s="52">
        <v>14.86651674973508</v>
      </c>
      <c r="BC248" s="52">
        <v>3.34204163504464</v>
      </c>
      <c r="BD248" s="52">
        <v>14.852347410283983</v>
      </c>
      <c r="BE248" s="52">
        <v>7.7255378633797651</v>
      </c>
      <c r="BF248" s="52">
        <v>11.45050162719863</v>
      </c>
      <c r="BG248" s="52">
        <v>15.745734963566065</v>
      </c>
      <c r="BH248" s="52">
        <v>5.0569336758776293</v>
      </c>
      <c r="BI248" s="52">
        <v>20.166834426563113</v>
      </c>
      <c r="BJ248" s="52">
        <v>2.7678519930209844</v>
      </c>
      <c r="BK248" s="52">
        <v>4.6777513691584671</v>
      </c>
      <c r="BL248" s="52">
        <v>12.721231060350433</v>
      </c>
      <c r="BM248" s="52">
        <v>2.0710411904621004</v>
      </c>
      <c r="BN248" s="52">
        <v>26.813314461870299</v>
      </c>
      <c r="BP248" s="52">
        <v>1.6872024544544759</v>
      </c>
      <c r="BQ248" s="52">
        <v>1.2575252336307219</v>
      </c>
      <c r="BR248" s="52">
        <v>0.42967722088759464</v>
      </c>
      <c r="BS248" s="52">
        <v>1.6608064782715612</v>
      </c>
      <c r="BT248" s="52">
        <v>1.3097909216078059</v>
      </c>
      <c r="BU248" s="52">
        <v>0.35101555648349947</v>
      </c>
      <c r="BV248" s="52">
        <v>8.2372016772147152</v>
      </c>
      <c r="BW248" s="52">
        <v>3004.0456969814918</v>
      </c>
    </row>
    <row r="249" spans="1:75">
      <c r="A249" s="49">
        <v>36280</v>
      </c>
      <c r="B249" s="50">
        <v>76.119094883891137</v>
      </c>
      <c r="C249" s="51">
        <v>165.49624346991379</v>
      </c>
      <c r="D249" s="50">
        <v>75.971982697024941</v>
      </c>
      <c r="E249" s="52">
        <v>12463.84849250596</v>
      </c>
      <c r="F249" s="52">
        <v>136.67335982710745</v>
      </c>
      <c r="G249" s="52">
        <v>278.03423698345819</v>
      </c>
      <c r="H249" s="52">
        <v>744.77815192341802</v>
      </c>
      <c r="I249" s="52">
        <v>1523.4516703963279</v>
      </c>
      <c r="J249" s="52">
        <v>125.30891921867926</v>
      </c>
      <c r="K249" s="52">
        <v>200.05458511412144</v>
      </c>
      <c r="L249" s="52">
        <v>537.02838329474127</v>
      </c>
      <c r="M249" s="52">
        <v>90.710014207909509</v>
      </c>
      <c r="N249" s="52">
        <v>242.37046806663275</v>
      </c>
      <c r="O249" s="52">
        <v>95.095309403290358</v>
      </c>
      <c r="P249" s="52">
        <v>251.84709072957438</v>
      </c>
      <c r="Q249" s="52">
        <v>184.12252741654714</v>
      </c>
      <c r="R249" s="52">
        <v>90.85860166549682</v>
      </c>
      <c r="S249" s="52">
        <v>423.76423702836036</v>
      </c>
      <c r="T249" s="52">
        <v>251.04819353409113</v>
      </c>
      <c r="U249" s="52">
        <v>760.71833271582921</v>
      </c>
      <c r="V249" s="52">
        <v>785.47813757658002</v>
      </c>
      <c r="W249" s="52">
        <v>423.04508548577627</v>
      </c>
      <c r="X249" s="52">
        <v>946.04641423026726</v>
      </c>
      <c r="Y249" s="52">
        <v>2305.8618196010589</v>
      </c>
      <c r="Z249" s="52">
        <v>520.95321273605032</v>
      </c>
      <c r="AA249" s="52">
        <v>1362.8830708920955</v>
      </c>
      <c r="AB249" s="52">
        <v>417.91179493069649</v>
      </c>
      <c r="AC249" s="52">
        <v>75362.696564992264</v>
      </c>
      <c r="AD249" s="52">
        <v>42012.567284393313</v>
      </c>
      <c r="AE249" s="52">
        <v>49609.710287982227</v>
      </c>
      <c r="AF249" s="52">
        <v>7894.3319845517481</v>
      </c>
      <c r="AG249" s="52">
        <v>10392.186022122702</v>
      </c>
      <c r="AH249" s="52">
        <v>8960.981453959148</v>
      </c>
      <c r="AI249" s="52">
        <v>32166.532136027017</v>
      </c>
      <c r="AJ249" s="52">
        <v>37303.570406595863</v>
      </c>
      <c r="AK249" s="52">
        <v>128.58305221498011</v>
      </c>
      <c r="AL249" s="52">
        <v>0.59973954697294785</v>
      </c>
      <c r="AM249" s="52">
        <v>6.4773636452853678</v>
      </c>
      <c r="AN249" s="52">
        <v>24.418199820940693</v>
      </c>
      <c r="AO249" s="52">
        <v>17.341096629260573</v>
      </c>
      <c r="AP249" s="52">
        <v>1.4731055235519761</v>
      </c>
      <c r="AQ249" s="52">
        <v>2.0864260057140958</v>
      </c>
      <c r="AR249" s="52">
        <v>2.0546312346710391</v>
      </c>
      <c r="AS249" s="52">
        <v>2.3707662991258984</v>
      </c>
      <c r="AT249" s="52">
        <v>1.7573602428058317</v>
      </c>
      <c r="AU249" s="52">
        <v>1.3820413671267489</v>
      </c>
      <c r="AV249" s="52">
        <v>2.8934920231506642</v>
      </c>
      <c r="AW249" s="52">
        <v>3.323274000285831</v>
      </c>
      <c r="AX249" s="52">
        <v>83.958280826980868</v>
      </c>
      <c r="AY249" s="52">
        <v>0.61032857204700119</v>
      </c>
      <c r="AZ249" s="52">
        <v>4.2740608533456301</v>
      </c>
      <c r="BA249" s="52">
        <v>5.8201979950070379</v>
      </c>
      <c r="BB249" s="52">
        <v>14.905182327640553</v>
      </c>
      <c r="BC249" s="52">
        <v>3.3631366263609381</v>
      </c>
      <c r="BD249" s="52">
        <v>14.881667561767001</v>
      </c>
      <c r="BE249" s="52">
        <v>7.7360184024553744</v>
      </c>
      <c r="BF249" s="52">
        <v>11.484318201181789</v>
      </c>
      <c r="BG249" s="52">
        <v>15.818003041141976</v>
      </c>
      <c r="BH249" s="52">
        <v>5.065140417804165</v>
      </c>
      <c r="BI249" s="52">
        <v>20.206571566406637</v>
      </c>
      <c r="BJ249" s="52">
        <v>2.7734876841306688</v>
      </c>
      <c r="BK249" s="52">
        <v>4.6828956295580912</v>
      </c>
      <c r="BL249" s="52">
        <v>12.750188253455175</v>
      </c>
      <c r="BM249" s="52">
        <v>2.069255891010592</v>
      </c>
      <c r="BN249" s="52">
        <v>26.917158069989334</v>
      </c>
      <c r="BP249" s="52">
        <v>1.6635813602401563</v>
      </c>
      <c r="BQ249" s="52">
        <v>1.2543983965258425</v>
      </c>
      <c r="BR249" s="52">
        <v>0.40918296370655299</v>
      </c>
      <c r="BS249" s="52">
        <v>1.5937127837290366</v>
      </c>
      <c r="BT249" s="52">
        <v>1.2811205223823587</v>
      </c>
      <c r="BU249" s="52">
        <v>0.31259226165711879</v>
      </c>
      <c r="BV249" s="52">
        <v>8.1450691456596065</v>
      </c>
      <c r="BW249" s="52">
        <v>3026.7740441560745</v>
      </c>
    </row>
    <row r="250" spans="1:75">
      <c r="A250" s="49">
        <v>36311</v>
      </c>
      <c r="B250" s="50">
        <v>76.202995367047762</v>
      </c>
      <c r="C250" s="51">
        <v>165.97649396463268</v>
      </c>
      <c r="D250" s="50">
        <v>76.130843896771808</v>
      </c>
      <c r="E250" s="52">
        <v>12497.434982607441</v>
      </c>
      <c r="F250" s="52">
        <v>136.77805097509295</v>
      </c>
      <c r="G250" s="52">
        <v>278.85859807075991</v>
      </c>
      <c r="H250" s="52">
        <v>744.04064602284666</v>
      </c>
      <c r="I250" s="52">
        <v>1540.7894204662691</v>
      </c>
      <c r="J250" s="52">
        <v>125.28070034744638</v>
      </c>
      <c r="K250" s="52">
        <v>202.71829619862498</v>
      </c>
      <c r="L250" s="52">
        <v>542.60576730533955</v>
      </c>
      <c r="M250" s="52">
        <v>92.58564129545384</v>
      </c>
      <c r="N250" s="52">
        <v>243.84068945080281</v>
      </c>
      <c r="O250" s="52">
        <v>96.134199128290945</v>
      </c>
      <c r="P250" s="52">
        <v>254.25951700867904</v>
      </c>
      <c r="Q250" s="52">
        <v>186.07436088469601</v>
      </c>
      <c r="R250" s="52">
        <v>91.121006071567535</v>
      </c>
      <c r="S250" s="52">
        <v>423.16629845432698</v>
      </c>
      <c r="T250" s="52">
        <v>254.83740495938449</v>
      </c>
      <c r="U250" s="52">
        <v>761.21596079584094</v>
      </c>
      <c r="V250" s="52">
        <v>791.86106389280292</v>
      </c>
      <c r="W250" s="52">
        <v>419.56764432114937</v>
      </c>
      <c r="X250" s="52">
        <v>953.00891625592783</v>
      </c>
      <c r="Y250" s="52">
        <v>2298.0476769670363</v>
      </c>
      <c r="Z250" s="52">
        <v>523.0547394425638</v>
      </c>
      <c r="AA250" s="52">
        <v>1367.1529446417285</v>
      </c>
      <c r="AB250" s="52">
        <v>419.84717114125527</v>
      </c>
      <c r="AC250" s="52">
        <v>75504.041682058771</v>
      </c>
      <c r="AD250" s="52">
        <v>42163.733749494437</v>
      </c>
      <c r="AE250" s="52">
        <v>49792.853695986734</v>
      </c>
      <c r="AF250" s="52">
        <v>7918.0704222879103</v>
      </c>
      <c r="AG250" s="52">
        <v>10401.640747277967</v>
      </c>
      <c r="AH250" s="52">
        <v>8963.4307274895327</v>
      </c>
      <c r="AI250" s="52">
        <v>32143.858170047883</v>
      </c>
      <c r="AJ250" s="52">
        <v>37300.853693439116</v>
      </c>
      <c r="AK250" s="52">
        <v>128.85438505704366</v>
      </c>
      <c r="AL250" s="52">
        <v>0.59563323487377451</v>
      </c>
      <c r="AM250" s="52">
        <v>6.5182047958275486</v>
      </c>
      <c r="AN250" s="52">
        <v>24.435896339661053</v>
      </c>
      <c r="AO250" s="52">
        <v>17.322058309650711</v>
      </c>
      <c r="AP250" s="52">
        <v>1.4704111504076918</v>
      </c>
      <c r="AQ250" s="52">
        <v>2.0865544758939758</v>
      </c>
      <c r="AR250" s="52">
        <v>2.0529520502100094</v>
      </c>
      <c r="AS250" s="52">
        <v>2.3721334664834659</v>
      </c>
      <c r="AT250" s="52">
        <v>1.7539352312723784</v>
      </c>
      <c r="AU250" s="52">
        <v>1.3839778490344967</v>
      </c>
      <c r="AV250" s="52">
        <v>2.8916975762372972</v>
      </c>
      <c r="AW250" s="52">
        <v>3.3103965838733029</v>
      </c>
      <c r="AX250" s="52">
        <v>84.172125466528442</v>
      </c>
      <c r="AY250" s="52">
        <v>0.60978327412099576</v>
      </c>
      <c r="AZ250" s="52">
        <v>4.2868401911297456</v>
      </c>
      <c r="BA250" s="52">
        <v>5.828866736662965</v>
      </c>
      <c r="BB250" s="52">
        <v>14.939068527621847</v>
      </c>
      <c r="BC250" s="52">
        <v>3.3846911042985024</v>
      </c>
      <c r="BD250" s="52">
        <v>14.906526400497363</v>
      </c>
      <c r="BE250" s="52">
        <v>7.7466614849925524</v>
      </c>
      <c r="BF250" s="52">
        <v>11.51089406139668</v>
      </c>
      <c r="BG250" s="52">
        <v>15.885173000695724</v>
      </c>
      <c r="BH250" s="52">
        <v>5.0732642966641803</v>
      </c>
      <c r="BI250" s="52">
        <v>20.246363250148153</v>
      </c>
      <c r="BJ250" s="52">
        <v>2.7764623890961371</v>
      </c>
      <c r="BK250" s="52">
        <v>4.6877456369852997</v>
      </c>
      <c r="BL250" s="52">
        <v>12.782155222327058</v>
      </c>
      <c r="BM250" s="52">
        <v>2.0676996690683094</v>
      </c>
      <c r="BN250" s="52">
        <v>27.016525590041233</v>
      </c>
      <c r="BP250" s="52">
        <v>1.6443838680223111</v>
      </c>
      <c r="BQ250" s="52">
        <v>1.2523514604451316</v>
      </c>
      <c r="BR250" s="52">
        <v>0.39203240760909996</v>
      </c>
      <c r="BS250" s="52">
        <v>1.5570624762725445</v>
      </c>
      <c r="BT250" s="52">
        <v>1.261297881963753</v>
      </c>
      <c r="BU250" s="52">
        <v>0.29576459406845029</v>
      </c>
      <c r="BV250" s="52">
        <v>8.0593537579500865</v>
      </c>
      <c r="BW250" s="52">
        <v>3050.9913338506894</v>
      </c>
    </row>
    <row r="251" spans="1:75">
      <c r="A251" s="49">
        <v>36341</v>
      </c>
      <c r="B251" s="50">
        <v>76.280843236297372</v>
      </c>
      <c r="C251" s="51">
        <v>166.4269349907525</v>
      </c>
      <c r="D251" s="50">
        <v>76.278045276443791</v>
      </c>
      <c r="E251" s="52">
        <v>12534.840492375692</v>
      </c>
      <c r="F251" s="52">
        <v>137.14106547360618</v>
      </c>
      <c r="G251" s="52">
        <v>274.4918163160483</v>
      </c>
      <c r="H251" s="52">
        <v>742.84390854736171</v>
      </c>
      <c r="I251" s="52">
        <v>1558.2359402514994</v>
      </c>
      <c r="J251" s="52">
        <v>125.41215652764464</v>
      </c>
      <c r="K251" s="52">
        <v>204.63319990436236</v>
      </c>
      <c r="L251" s="52">
        <v>546.97305627961953</v>
      </c>
      <c r="M251" s="52">
        <v>94.680538093702253</v>
      </c>
      <c r="N251" s="52">
        <v>244.84282590616493</v>
      </c>
      <c r="O251" s="52">
        <v>97.067281350710743</v>
      </c>
      <c r="P251" s="52">
        <v>256.46163022114587</v>
      </c>
      <c r="Q251" s="52">
        <v>187.60407227687537</v>
      </c>
      <c r="R251" s="52">
        <v>91.298256504535672</v>
      </c>
      <c r="S251" s="52">
        <v>421.46911179522675</v>
      </c>
      <c r="T251" s="52">
        <v>258.32650049589574</v>
      </c>
      <c r="U251" s="52">
        <v>761.87592294017475</v>
      </c>
      <c r="V251" s="52">
        <v>793.90588183800378</v>
      </c>
      <c r="W251" s="52">
        <v>421.24086896181109</v>
      </c>
      <c r="X251" s="52">
        <v>954.85554242730143</v>
      </c>
      <c r="Y251" s="52">
        <v>2311.0041692733766</v>
      </c>
      <c r="Z251" s="52">
        <v>524.17277214328453</v>
      </c>
      <c r="AA251" s="52">
        <v>1366.1067599852879</v>
      </c>
      <c r="AB251" s="52">
        <v>419.36666811903319</v>
      </c>
      <c r="AC251" s="52">
        <v>75702.010089174903</v>
      </c>
      <c r="AD251" s="52">
        <v>42255.778104875484</v>
      </c>
      <c r="AE251" s="52">
        <v>49972.985641880827</v>
      </c>
      <c r="AF251" s="52">
        <v>7948.9207456429804</v>
      </c>
      <c r="AG251" s="52">
        <v>10421.919950898488</v>
      </c>
      <c r="AH251" s="52">
        <v>8975.1355278491974</v>
      </c>
      <c r="AI251" s="52">
        <v>32151.947752825417</v>
      </c>
      <c r="AJ251" s="52">
        <v>37334.511138280235</v>
      </c>
      <c r="AK251" s="52">
        <v>129.09320544699827</v>
      </c>
      <c r="AL251" s="52">
        <v>0.59365055474142236</v>
      </c>
      <c r="AM251" s="52">
        <v>6.5473025108998018</v>
      </c>
      <c r="AN251" s="52">
        <v>24.449862849805506</v>
      </c>
      <c r="AO251" s="52">
        <v>17.308909784071147</v>
      </c>
      <c r="AP251" s="52">
        <v>1.4688962876934661</v>
      </c>
      <c r="AQ251" s="52">
        <v>2.0892477025287612</v>
      </c>
      <c r="AR251" s="52">
        <v>2.0527327578900438</v>
      </c>
      <c r="AS251" s="52">
        <v>2.3705680077303746</v>
      </c>
      <c r="AT251" s="52">
        <v>1.7518830135449055</v>
      </c>
      <c r="AU251" s="52">
        <v>1.3865881888710192</v>
      </c>
      <c r="AV251" s="52">
        <v>2.8902138147374519</v>
      </c>
      <c r="AW251" s="52">
        <v>3.2987799942256668</v>
      </c>
      <c r="AX251" s="52">
        <v>84.358289523671075</v>
      </c>
      <c r="AY251" s="52">
        <v>0.60908648913876584</v>
      </c>
      <c r="AZ251" s="52">
        <v>4.2962620602843042</v>
      </c>
      <c r="BA251" s="52">
        <v>5.8399619326305885</v>
      </c>
      <c r="BB251" s="52">
        <v>14.967387971344094</v>
      </c>
      <c r="BC251" s="52">
        <v>3.4061714548035527</v>
      </c>
      <c r="BD251" s="52">
        <v>14.925744046270847</v>
      </c>
      <c r="BE251" s="52">
        <v>7.7583313962134222</v>
      </c>
      <c r="BF251" s="52">
        <v>11.527680156379938</v>
      </c>
      <c r="BG251" s="52">
        <v>15.945751524654527</v>
      </c>
      <c r="BH251" s="52">
        <v>5.0815975867658079</v>
      </c>
      <c r="BI251" s="52">
        <v>20.285053075104951</v>
      </c>
      <c r="BJ251" s="52">
        <v>2.7729789583633342</v>
      </c>
      <c r="BK251" s="52">
        <v>4.6943783234164584</v>
      </c>
      <c r="BL251" s="52">
        <v>12.817695794658114</v>
      </c>
      <c r="BM251" s="52">
        <v>2.0664900885352533</v>
      </c>
      <c r="BN251" s="52">
        <v>27.110254375698666</v>
      </c>
      <c r="BP251" s="52">
        <v>1.6341330871917308</v>
      </c>
      <c r="BQ251" s="52">
        <v>1.250249538795712</v>
      </c>
      <c r="BR251" s="52">
        <v>0.3838835484076602</v>
      </c>
      <c r="BS251" s="52">
        <v>1.5728004354983569</v>
      </c>
      <c r="BT251" s="52">
        <v>1.2557383328598613</v>
      </c>
      <c r="BU251" s="52">
        <v>0.31706210225820541</v>
      </c>
      <c r="BV251" s="52">
        <v>8.0395870356510084</v>
      </c>
      <c r="BW251" s="52">
        <v>3074.1550442044932</v>
      </c>
    </row>
    <row r="252" spans="1:75">
      <c r="A252" s="49">
        <v>36372</v>
      </c>
      <c r="B252" s="50">
        <v>76.361261024470295</v>
      </c>
      <c r="C252" s="51">
        <v>166.8360376944465</v>
      </c>
      <c r="D252" s="50">
        <v>76.410762096770227</v>
      </c>
      <c r="E252" s="52">
        <v>12584.070962598247</v>
      </c>
      <c r="F252" s="52">
        <v>138.24623933554656</v>
      </c>
      <c r="G252" s="52">
        <v>267.16266985862484</v>
      </c>
      <c r="H252" s="52">
        <v>743.08609111559008</v>
      </c>
      <c r="I252" s="52">
        <v>1574.1120720803738</v>
      </c>
      <c r="J252" s="52">
        <v>125.58616064254555</v>
      </c>
      <c r="K252" s="52">
        <v>205.45181514521039</v>
      </c>
      <c r="L252" s="52">
        <v>549.29091497102092</v>
      </c>
      <c r="M252" s="52">
        <v>96.896711799916957</v>
      </c>
      <c r="N252" s="52">
        <v>245.03064562921082</v>
      </c>
      <c r="O252" s="52">
        <v>97.764860096387565</v>
      </c>
      <c r="P252" s="52">
        <v>258.12266005539607</v>
      </c>
      <c r="Q252" s="52">
        <v>188.43874733504509</v>
      </c>
      <c r="R252" s="52">
        <v>91.488715583278292</v>
      </c>
      <c r="S252" s="52">
        <v>420.38815535556887</v>
      </c>
      <c r="T252" s="52">
        <v>261.29152913607896</v>
      </c>
      <c r="U252" s="52">
        <v>763.86629650861983</v>
      </c>
      <c r="V252" s="52">
        <v>793.74287969258523</v>
      </c>
      <c r="W252" s="52">
        <v>426.84934719531765</v>
      </c>
      <c r="X252" s="52">
        <v>954.09335961841771</v>
      </c>
      <c r="Y252" s="52">
        <v>2335.6059205224437</v>
      </c>
      <c r="Z252" s="52">
        <v>525.86490295010231</v>
      </c>
      <c r="AA252" s="52">
        <v>1363.7210073163433</v>
      </c>
      <c r="AB252" s="52">
        <v>418.14910018444061</v>
      </c>
      <c r="AC252" s="52">
        <v>75956.114684258733</v>
      </c>
      <c r="AD252" s="52">
        <v>42281.362341198226</v>
      </c>
      <c r="AE252" s="52">
        <v>50150.280483411203</v>
      </c>
      <c r="AF252" s="52">
        <v>7986.1721260778368</v>
      </c>
      <c r="AG252" s="52">
        <v>10452.525223070576</v>
      </c>
      <c r="AH252" s="52">
        <v>8996.5469806578858</v>
      </c>
      <c r="AI252" s="52">
        <v>32193.420670909265</v>
      </c>
      <c r="AJ252" s="52">
        <v>37403.706811966433</v>
      </c>
      <c r="AK252" s="52">
        <v>129.32236278009029</v>
      </c>
      <c r="AL252" s="52">
        <v>0.59322303170037849</v>
      </c>
      <c r="AM252" s="52">
        <v>6.5682855795828567</v>
      </c>
      <c r="AN252" s="52">
        <v>24.461267168693727</v>
      </c>
      <c r="AO252" s="52">
        <v>17.299758557170147</v>
      </c>
      <c r="AP252" s="52">
        <v>1.4677711544809426</v>
      </c>
      <c r="AQ252" s="52">
        <v>2.0921625136812039</v>
      </c>
      <c r="AR252" s="52">
        <v>2.0537530496408913</v>
      </c>
      <c r="AS252" s="52">
        <v>2.367198580208365</v>
      </c>
      <c r="AT252" s="52">
        <v>1.7518023026126861</v>
      </c>
      <c r="AU252" s="52">
        <v>1.3896384836906279</v>
      </c>
      <c r="AV252" s="52">
        <v>2.8892131873726981</v>
      </c>
      <c r="AW252" s="52">
        <v>3.288219141868995</v>
      </c>
      <c r="AX252" s="52">
        <v>84.535857175867406</v>
      </c>
      <c r="AY252" s="52">
        <v>0.60829048701012767</v>
      </c>
      <c r="AZ252" s="52">
        <v>4.3042135204398821</v>
      </c>
      <c r="BA252" s="52">
        <v>5.8524122713434119</v>
      </c>
      <c r="BB252" s="52">
        <v>14.992752598117917</v>
      </c>
      <c r="BC252" s="52">
        <v>3.4277478491909981</v>
      </c>
      <c r="BD252" s="52">
        <v>14.94321936489113</v>
      </c>
      <c r="BE252" s="52">
        <v>7.7691027614017649</v>
      </c>
      <c r="BF252" s="52">
        <v>11.542142567014501</v>
      </c>
      <c r="BG252" s="52">
        <v>16.005692643624158</v>
      </c>
      <c r="BH252" s="52">
        <v>5.0901085749876893</v>
      </c>
      <c r="BI252" s="52">
        <v>20.325238433636486</v>
      </c>
      <c r="BJ252" s="52">
        <v>2.7670936125420753</v>
      </c>
      <c r="BK252" s="52">
        <v>4.7037437538477409</v>
      </c>
      <c r="BL252" s="52">
        <v>12.854401067274832</v>
      </c>
      <c r="BM252" s="52">
        <v>2.0656867019388887</v>
      </c>
      <c r="BN252" s="52">
        <v>27.202543254400933</v>
      </c>
      <c r="BP252" s="52">
        <v>1.6316665793438592</v>
      </c>
      <c r="BQ252" s="52">
        <v>1.2466218243803708</v>
      </c>
      <c r="BR252" s="52">
        <v>0.38504475499728635</v>
      </c>
      <c r="BS252" s="52">
        <v>1.6195549481818754</v>
      </c>
      <c r="BT252" s="52">
        <v>1.2641475171511691</v>
      </c>
      <c r="BU252" s="52">
        <v>0.35540743100066341</v>
      </c>
      <c r="BV252" s="52">
        <v>8.0675135176749002</v>
      </c>
      <c r="BW252" s="52">
        <v>3095.7989832984827</v>
      </c>
    </row>
    <row r="253" spans="1:75">
      <c r="A253" s="49">
        <v>36403</v>
      </c>
      <c r="B253" s="50">
        <v>76.456527390682524</v>
      </c>
      <c r="C253" s="51">
        <v>167.21348584972083</v>
      </c>
      <c r="D253" s="50">
        <v>76.533433167203782</v>
      </c>
      <c r="E253" s="52">
        <v>12656.163363549018</v>
      </c>
      <c r="F253" s="52">
        <v>140.73238779988981</v>
      </c>
      <c r="G253" s="52">
        <v>260.50800830846833</v>
      </c>
      <c r="H253" s="52">
        <v>747.34957382467485</v>
      </c>
      <c r="I253" s="52">
        <v>1587.9828656681123</v>
      </c>
      <c r="J253" s="52">
        <v>125.74126038712359</v>
      </c>
      <c r="K253" s="52">
        <v>205.00736972257013</v>
      </c>
      <c r="L253" s="52">
        <v>549.13857348215197</v>
      </c>
      <c r="M253" s="52">
        <v>99.194797650820789</v>
      </c>
      <c r="N253" s="52">
        <v>244.2387469531067</v>
      </c>
      <c r="O253" s="52">
        <v>98.167417482743346</v>
      </c>
      <c r="P253" s="52">
        <v>259.09076555602013</v>
      </c>
      <c r="Q253" s="52">
        <v>188.45811571757639</v>
      </c>
      <c r="R253" s="52">
        <v>91.837447137601913</v>
      </c>
      <c r="S253" s="52">
        <v>422.33854702211198</v>
      </c>
      <c r="T253" s="52">
        <v>263.54660568266144</v>
      </c>
      <c r="U253" s="52">
        <v>768.74665903756693</v>
      </c>
      <c r="V253" s="52">
        <v>795.41053388868613</v>
      </c>
      <c r="W253" s="52">
        <v>433.46522126545108</v>
      </c>
      <c r="X253" s="52">
        <v>955.17030340721533</v>
      </c>
      <c r="Y253" s="52">
        <v>2355.2303253835248</v>
      </c>
      <c r="Z253" s="52">
        <v>530.46640288445258</v>
      </c>
      <c r="AA253" s="52">
        <v>1366.2325738399259</v>
      </c>
      <c r="AB253" s="52">
        <v>419.03009185579515</v>
      </c>
      <c r="AC253" s="52">
        <v>76259.223102938748</v>
      </c>
      <c r="AD253" s="52">
        <v>42238.396059466948</v>
      </c>
      <c r="AE253" s="52">
        <v>50327.942760152204</v>
      </c>
      <c r="AF253" s="52">
        <v>8028.2213852174818</v>
      </c>
      <c r="AG253" s="52">
        <v>10490.803978966129</v>
      </c>
      <c r="AH253" s="52">
        <v>9026.0274467545169</v>
      </c>
      <c r="AI253" s="52">
        <v>32263.226877643217</v>
      </c>
      <c r="AJ253" s="52">
        <v>37499.545480297456</v>
      </c>
      <c r="AK253" s="52">
        <v>129.58160709036935</v>
      </c>
      <c r="AL253" s="52">
        <v>0.59338761700247789</v>
      </c>
      <c r="AM253" s="52">
        <v>6.588781941419227</v>
      </c>
      <c r="AN253" s="52">
        <v>24.474066131898471</v>
      </c>
      <c r="AO253" s="52">
        <v>17.29189657320779</v>
      </c>
      <c r="AP253" s="52">
        <v>1.4659080497185055</v>
      </c>
      <c r="AQ253" s="52">
        <v>2.0924341936173616</v>
      </c>
      <c r="AR253" s="52">
        <v>2.0554865427783069</v>
      </c>
      <c r="AS253" s="52">
        <v>2.3642722969177687</v>
      </c>
      <c r="AT253" s="52">
        <v>1.7541333699048283</v>
      </c>
      <c r="AU253" s="52">
        <v>1.3927484747486958</v>
      </c>
      <c r="AV253" s="52">
        <v>2.8889498819030157</v>
      </c>
      <c r="AW253" s="52">
        <v>3.2779635780142922</v>
      </c>
      <c r="AX253" s="52">
        <v>84.736042253072227</v>
      </c>
      <c r="AY253" s="52">
        <v>0.6074649914341036</v>
      </c>
      <c r="AZ253" s="52">
        <v>4.3140742339629439</v>
      </c>
      <c r="BA253" s="52">
        <v>5.864563823061725</v>
      </c>
      <c r="BB253" s="52">
        <v>15.019435561637604</v>
      </c>
      <c r="BC253" s="52">
        <v>3.4501829696293438</v>
      </c>
      <c r="BD253" s="52">
        <v>14.964985074655663</v>
      </c>
      <c r="BE253" s="52">
        <v>7.7762239493219365</v>
      </c>
      <c r="BF253" s="52">
        <v>11.565610760822892</v>
      </c>
      <c r="BG253" s="52">
        <v>16.07464361202813</v>
      </c>
      <c r="BH253" s="52">
        <v>5.0987963005750165</v>
      </c>
      <c r="BI253" s="52">
        <v>20.371498703175494</v>
      </c>
      <c r="BJ253" s="52">
        <v>2.7655365948355004</v>
      </c>
      <c r="BK253" s="52">
        <v>4.7165877639180831</v>
      </c>
      <c r="BL253" s="52">
        <v>12.889374343028683</v>
      </c>
      <c r="BM253" s="52">
        <v>2.0653172444388828</v>
      </c>
      <c r="BN253" s="52">
        <v>27.301050531497644</v>
      </c>
      <c r="BP253" s="52">
        <v>1.6338193147112765</v>
      </c>
      <c r="BQ253" s="52">
        <v>1.2397931557028525</v>
      </c>
      <c r="BR253" s="52">
        <v>0.3940261590609988</v>
      </c>
      <c r="BS253" s="52">
        <v>1.6613171429583622</v>
      </c>
      <c r="BT253" s="52">
        <v>1.2843718958207435</v>
      </c>
      <c r="BU253" s="52">
        <v>0.37694524637153071</v>
      </c>
      <c r="BV253" s="52">
        <v>8.0984238884261543</v>
      </c>
      <c r="BW253" s="52">
        <v>3116.5023136792643</v>
      </c>
    </row>
    <row r="254" spans="1:75">
      <c r="A254" s="49">
        <v>36433</v>
      </c>
      <c r="B254" s="50">
        <v>76.571751970875383</v>
      </c>
      <c r="C254" s="51">
        <v>167.56215900431076</v>
      </c>
      <c r="D254" s="50">
        <v>76.649664894243088</v>
      </c>
      <c r="E254" s="52">
        <v>12749.738529205322</v>
      </c>
      <c r="F254" s="52">
        <v>144.59150236745674</v>
      </c>
      <c r="G254" s="52">
        <v>257.27393190960089</v>
      </c>
      <c r="H254" s="52">
        <v>756.52464374303815</v>
      </c>
      <c r="I254" s="52">
        <v>1599.3724667340516</v>
      </c>
      <c r="J254" s="52">
        <v>125.88459688673417</v>
      </c>
      <c r="K254" s="52">
        <v>203.41195413023235</v>
      </c>
      <c r="L254" s="52">
        <v>546.71883289714651</v>
      </c>
      <c r="M254" s="52">
        <v>101.48693980413178</v>
      </c>
      <c r="N254" s="52">
        <v>242.58949991216261</v>
      </c>
      <c r="O254" s="52">
        <v>98.287147393325967</v>
      </c>
      <c r="P254" s="52">
        <v>259.39757705032827</v>
      </c>
      <c r="Q254" s="52">
        <v>187.73610543211302</v>
      </c>
      <c r="R254" s="52">
        <v>92.403431876500449</v>
      </c>
      <c r="S254" s="52">
        <v>428.13282099564873</v>
      </c>
      <c r="T254" s="52">
        <v>264.97739097525675</v>
      </c>
      <c r="U254" s="52">
        <v>776.75413132309916</v>
      </c>
      <c r="V254" s="52">
        <v>801.17855599522591</v>
      </c>
      <c r="W254" s="52">
        <v>438.41844731879729</v>
      </c>
      <c r="X254" s="52">
        <v>960.62945927778878</v>
      </c>
      <c r="Y254" s="52">
        <v>2358.4783904472988</v>
      </c>
      <c r="Z254" s="52">
        <v>538.7443920612335</v>
      </c>
      <c r="AA254" s="52">
        <v>1376.8590105891228</v>
      </c>
      <c r="AB254" s="52">
        <v>423.52524884939191</v>
      </c>
      <c r="AC254" s="52">
        <v>76605.933391825354</v>
      </c>
      <c r="AD254" s="52">
        <v>42138.36272093455</v>
      </c>
      <c r="AE254" s="52">
        <v>50500.083331902824</v>
      </c>
      <c r="AF254" s="52">
        <v>8073.4804384231566</v>
      </c>
      <c r="AG254" s="52">
        <v>10534.150153986613</v>
      </c>
      <c r="AH254" s="52">
        <v>9061.4848251501717</v>
      </c>
      <c r="AI254" s="52">
        <v>32356.130866686504</v>
      </c>
      <c r="AJ254" s="52">
        <v>37615.076526260375</v>
      </c>
      <c r="AK254" s="52">
        <v>129.88238669534525</v>
      </c>
      <c r="AL254" s="52">
        <v>0.59339121852147703</v>
      </c>
      <c r="AM254" s="52">
        <v>6.6136968944066519</v>
      </c>
      <c r="AN254" s="52">
        <v>24.491177811597783</v>
      </c>
      <c r="AO254" s="52">
        <v>17.284089698611449</v>
      </c>
      <c r="AP254" s="52">
        <v>1.4627314889938741</v>
      </c>
      <c r="AQ254" s="52">
        <v>2.0884189580128196</v>
      </c>
      <c r="AR254" s="52">
        <v>2.0574213100560428</v>
      </c>
      <c r="AS254" s="52">
        <v>2.3635823158590634</v>
      </c>
      <c r="AT254" s="52">
        <v>1.7587049651003326</v>
      </c>
      <c r="AU254" s="52">
        <v>1.3955068096127736</v>
      </c>
      <c r="AV254" s="52">
        <v>2.8897514950815397</v>
      </c>
      <c r="AW254" s="52">
        <v>3.2679722780630374</v>
      </c>
      <c r="AX254" s="52">
        <v>84.968326146403953</v>
      </c>
      <c r="AY254" s="52">
        <v>0.60671933894045649</v>
      </c>
      <c r="AZ254" s="52">
        <v>4.3275115426668584</v>
      </c>
      <c r="BA254" s="52">
        <v>5.8747780356245736</v>
      </c>
      <c r="BB254" s="52">
        <v>15.049147790235777</v>
      </c>
      <c r="BC254" s="52">
        <v>3.472804820553089</v>
      </c>
      <c r="BD254" s="52">
        <v>14.993655412457883</v>
      </c>
      <c r="BE254" s="52">
        <v>7.7777846208463108</v>
      </c>
      <c r="BF254" s="52">
        <v>11.603321559975544</v>
      </c>
      <c r="BG254" s="52">
        <v>16.155163646365207</v>
      </c>
      <c r="BH254" s="52">
        <v>5.1073760730524862</v>
      </c>
      <c r="BI254" s="52">
        <v>20.422882736225922</v>
      </c>
      <c r="BJ254" s="52">
        <v>2.7714821190883714</v>
      </c>
      <c r="BK254" s="52">
        <v>4.7321463206782939</v>
      </c>
      <c r="BL254" s="52">
        <v>12.919254298290859</v>
      </c>
      <c r="BM254" s="52">
        <v>2.0653756507041785</v>
      </c>
      <c r="BN254" s="52">
        <v>27.405753088121614</v>
      </c>
      <c r="BP254" s="52">
        <v>1.6386423538904638</v>
      </c>
      <c r="BQ254" s="52">
        <v>1.2303045206703245</v>
      </c>
      <c r="BR254" s="52">
        <v>0.4083378332356612</v>
      </c>
      <c r="BS254" s="52">
        <v>1.6718099501604835</v>
      </c>
      <c r="BT254" s="52">
        <v>1.3112854953544835</v>
      </c>
      <c r="BU254" s="52">
        <v>0.36052445458869137</v>
      </c>
      <c r="BV254" s="52">
        <v>8.0977862939238552</v>
      </c>
      <c r="BW254" s="52">
        <v>3136.3921264251071</v>
      </c>
    </row>
    <row r="255" spans="1:75">
      <c r="A255" s="49">
        <v>36464</v>
      </c>
      <c r="B255" s="50">
        <v>76.709285475313663</v>
      </c>
      <c r="C255" s="51">
        <v>167.93690787976789</v>
      </c>
      <c r="D255" s="50">
        <v>76.784097022106565</v>
      </c>
      <c r="E255" s="52">
        <v>12840.512585055443</v>
      </c>
      <c r="F255" s="52">
        <v>148.3796415011729</v>
      </c>
      <c r="G255" s="52">
        <v>256.32913660426294</v>
      </c>
      <c r="H255" s="52">
        <v>767.33202479154829</v>
      </c>
      <c r="I255" s="52">
        <v>1610.2936096720157</v>
      </c>
      <c r="J255" s="52">
        <v>126.253547019896</v>
      </c>
      <c r="K255" s="52">
        <v>201.51151222423201</v>
      </c>
      <c r="L255" s="52">
        <v>544.03543410954933</v>
      </c>
      <c r="M255" s="52">
        <v>103.98010532353675</v>
      </c>
      <c r="N255" s="52">
        <v>240.89860386761927</v>
      </c>
      <c r="O255" s="52">
        <v>98.423108017973362</v>
      </c>
      <c r="P255" s="52">
        <v>259.79674202059545</v>
      </c>
      <c r="Q255" s="52">
        <v>186.91986298561096</v>
      </c>
      <c r="R255" s="52">
        <v>93.058967824905153</v>
      </c>
      <c r="S255" s="52">
        <v>434.22903361243584</v>
      </c>
      <c r="T255" s="52">
        <v>266.1105099608821</v>
      </c>
      <c r="U255" s="52">
        <v>785.15633942619445</v>
      </c>
      <c r="V255" s="52">
        <v>808.41717157248524</v>
      </c>
      <c r="W255" s="52">
        <v>441.05597941469279</v>
      </c>
      <c r="X255" s="52">
        <v>967.60685283907003</v>
      </c>
      <c r="Y255" s="52">
        <v>2353.0744926698744</v>
      </c>
      <c r="Z255" s="52">
        <v>547.71978746691059</v>
      </c>
      <c r="AA255" s="52">
        <v>1390.4077918068056</v>
      </c>
      <c r="AB255" s="52">
        <v>429.42826743279733</v>
      </c>
      <c r="AC255" s="52">
        <v>77054.485448529638</v>
      </c>
      <c r="AD255" s="52">
        <v>42024.703595130675</v>
      </c>
      <c r="AE255" s="52">
        <v>50667.932075254379</v>
      </c>
      <c r="AF255" s="52">
        <v>8128.4978531252955</v>
      </c>
      <c r="AG255" s="52">
        <v>10587.476160541657</v>
      </c>
      <c r="AH255" s="52">
        <v>9105.1848165912015</v>
      </c>
      <c r="AI255" s="52">
        <v>32479.941914281539</v>
      </c>
      <c r="AJ255" s="52">
        <v>37767.65872180077</v>
      </c>
      <c r="AK255" s="52">
        <v>130.20233781107009</v>
      </c>
      <c r="AL255" s="52">
        <v>0.59312254960663735</v>
      </c>
      <c r="AM255" s="52">
        <v>6.6438576723298715</v>
      </c>
      <c r="AN255" s="52">
        <v>24.514907280223504</v>
      </c>
      <c r="AO255" s="52">
        <v>17.277927058208132</v>
      </c>
      <c r="AP255" s="52">
        <v>1.4589306225244665</v>
      </c>
      <c r="AQ255" s="52">
        <v>2.0820947446784799</v>
      </c>
      <c r="AR255" s="52">
        <v>2.0594175134849557</v>
      </c>
      <c r="AS255" s="52">
        <v>2.3650321597751827</v>
      </c>
      <c r="AT255" s="52">
        <v>1.7639910855793841</v>
      </c>
      <c r="AU255" s="52">
        <v>1.3980024638966635</v>
      </c>
      <c r="AV255" s="52">
        <v>2.8921187202511707</v>
      </c>
      <c r="AW255" s="52">
        <v>3.2583398387134306</v>
      </c>
      <c r="AX255" s="52">
        <v>85.216499988830861</v>
      </c>
      <c r="AY255" s="52">
        <v>0.60612346884614277</v>
      </c>
      <c r="AZ255" s="52">
        <v>4.3430370050407348</v>
      </c>
      <c r="BA255" s="52">
        <v>5.8837746760597636</v>
      </c>
      <c r="BB255" s="52">
        <v>15.081176763520606</v>
      </c>
      <c r="BC255" s="52">
        <v>3.4949890900733731</v>
      </c>
      <c r="BD255" s="52">
        <v>15.025956196049529</v>
      </c>
      <c r="BE255" s="52">
        <v>7.7757013888068256</v>
      </c>
      <c r="BF255" s="52">
        <v>11.647077501901697</v>
      </c>
      <c r="BG255" s="52">
        <v>16.242131332956976</v>
      </c>
      <c r="BH255" s="52">
        <v>5.1163910281874481</v>
      </c>
      <c r="BI255" s="52">
        <v>20.470930540633777</v>
      </c>
      <c r="BJ255" s="52">
        <v>2.777308035161226</v>
      </c>
      <c r="BK255" s="52">
        <v>4.747659720074866</v>
      </c>
      <c r="BL255" s="52">
        <v>12.945962787673418</v>
      </c>
      <c r="BM255" s="52">
        <v>2.0656857850976409</v>
      </c>
      <c r="BN255" s="52">
        <v>27.512821811882237</v>
      </c>
      <c r="BP255" s="52">
        <v>1.6482044638269731</v>
      </c>
      <c r="BQ255" s="52">
        <v>1.2239457067222363</v>
      </c>
      <c r="BR255" s="52">
        <v>0.42425875720237533</v>
      </c>
      <c r="BS255" s="52">
        <v>1.661243460171165</v>
      </c>
      <c r="BT255" s="52">
        <v>1.3347932496558754</v>
      </c>
      <c r="BU255" s="52">
        <v>0.32645021018482023</v>
      </c>
      <c r="BV255" s="52">
        <v>8.066982717884164</v>
      </c>
      <c r="BW255" s="52">
        <v>3158.2170065679857</v>
      </c>
    </row>
    <row r="256" spans="1:75">
      <c r="A256" s="49">
        <v>36494</v>
      </c>
      <c r="B256" s="50">
        <v>76.867289817985153</v>
      </c>
      <c r="C256" s="51">
        <v>168.39559198593099</v>
      </c>
      <c r="D256" s="50">
        <v>76.963341058293977</v>
      </c>
      <c r="E256" s="52">
        <v>12895.355912017822</v>
      </c>
      <c r="F256" s="52">
        <v>150.1577784627676</v>
      </c>
      <c r="G256" s="52">
        <v>255.51098580869535</v>
      </c>
      <c r="H256" s="52">
        <v>775.09706108868124</v>
      </c>
      <c r="I256" s="52">
        <v>1623.0704074680805</v>
      </c>
      <c r="J256" s="52">
        <v>127.14454760104418</v>
      </c>
      <c r="K256" s="52">
        <v>200.38052942802508</v>
      </c>
      <c r="L256" s="52">
        <v>543.61912379860883</v>
      </c>
      <c r="M256" s="52">
        <v>106.89543128311634</v>
      </c>
      <c r="N256" s="52">
        <v>240.20543704082567</v>
      </c>
      <c r="O256" s="52">
        <v>98.94485806624094</v>
      </c>
      <c r="P256" s="52">
        <v>261.22004724343617</v>
      </c>
      <c r="Q256" s="52">
        <v>186.82215290466945</v>
      </c>
      <c r="R256" s="52">
        <v>93.608218336105352</v>
      </c>
      <c r="S256" s="52">
        <v>435.72849485874178</v>
      </c>
      <c r="T256" s="52">
        <v>267.59578695197899</v>
      </c>
      <c r="U256" s="52">
        <v>790.19087073405581</v>
      </c>
      <c r="V256" s="52">
        <v>812.93328039447465</v>
      </c>
      <c r="W256" s="52">
        <v>441.20628973742328</v>
      </c>
      <c r="X256" s="52">
        <v>971.53872413833938</v>
      </c>
      <c r="Y256" s="52">
        <v>2352.1430723210174</v>
      </c>
      <c r="Z256" s="52">
        <v>553.14771447777753</v>
      </c>
      <c r="AA256" s="52">
        <v>1399.0295678595701</v>
      </c>
      <c r="AB256" s="52">
        <v>433.35969057083128</v>
      </c>
      <c r="AC256" s="52">
        <v>77671.046416727695</v>
      </c>
      <c r="AD256" s="52">
        <v>41951.438453547162</v>
      </c>
      <c r="AE256" s="52">
        <v>50829.47046690782</v>
      </c>
      <c r="AF256" s="52">
        <v>8200.7992991765332</v>
      </c>
      <c r="AG256" s="52">
        <v>10656.633250045776</v>
      </c>
      <c r="AH256" s="52">
        <v>9159.6925681749981</v>
      </c>
      <c r="AI256" s="52">
        <v>32643.830256144207</v>
      </c>
      <c r="AJ256" s="52">
        <v>37978.454141743976</v>
      </c>
      <c r="AK256" s="52">
        <v>130.50060281778374</v>
      </c>
      <c r="AL256" s="52">
        <v>0.59267723942757589</v>
      </c>
      <c r="AM256" s="52">
        <v>6.6780520673841242</v>
      </c>
      <c r="AN256" s="52">
        <v>24.546810400237639</v>
      </c>
      <c r="AO256" s="52">
        <v>17.276081093059233</v>
      </c>
      <c r="AP256" s="52">
        <v>1.4556468842955534</v>
      </c>
      <c r="AQ256" s="52">
        <v>2.0765669250532182</v>
      </c>
      <c r="AR256" s="52">
        <v>2.0614025515029843</v>
      </c>
      <c r="AS256" s="52">
        <v>2.3679869973793148</v>
      </c>
      <c r="AT256" s="52">
        <v>1.7679903499356138</v>
      </c>
      <c r="AU256" s="52">
        <v>1.4003873495628341</v>
      </c>
      <c r="AV256" s="52">
        <v>2.8965827376069075</v>
      </c>
      <c r="AW256" s="52">
        <v>3.2495174923660217</v>
      </c>
      <c r="AX256" s="52">
        <v>85.450129378400746</v>
      </c>
      <c r="AY256" s="52">
        <v>0.60575634507404175</v>
      </c>
      <c r="AZ256" s="52">
        <v>4.3578578464318225</v>
      </c>
      <c r="BA256" s="52">
        <v>5.8926406612697368</v>
      </c>
      <c r="BB256" s="52">
        <v>15.113194786229482</v>
      </c>
      <c r="BC256" s="52">
        <v>3.5154512562012923</v>
      </c>
      <c r="BD256" s="52">
        <v>15.056094308275108</v>
      </c>
      <c r="BE256" s="52">
        <v>7.7728845826893425</v>
      </c>
      <c r="BF256" s="52">
        <v>11.683805850769083</v>
      </c>
      <c r="BG256" s="52">
        <v>16.325870908765744</v>
      </c>
      <c r="BH256" s="52">
        <v>5.1263546742498871</v>
      </c>
      <c r="BI256" s="52">
        <v>20.503663039704165</v>
      </c>
      <c r="BJ256" s="52">
        <v>2.7722548730671406</v>
      </c>
      <c r="BK256" s="52">
        <v>4.7594029987851778</v>
      </c>
      <c r="BL256" s="52">
        <v>12.972005164254613</v>
      </c>
      <c r="BM256" s="52">
        <v>2.0660302816026768</v>
      </c>
      <c r="BN256" s="52">
        <v>27.614206747788316</v>
      </c>
      <c r="BP256" s="52">
        <v>1.6656485186889767</v>
      </c>
      <c r="BQ256" s="52">
        <v>1.2281848738901318</v>
      </c>
      <c r="BR256" s="52">
        <v>0.43746364471153354</v>
      </c>
      <c r="BS256" s="52">
        <v>1.6501610076365372</v>
      </c>
      <c r="BT256" s="52">
        <v>1.3428916667588056</v>
      </c>
      <c r="BU256" s="52">
        <v>0.30726934044311444</v>
      </c>
      <c r="BV256" s="52">
        <v>8.0182574929669492</v>
      </c>
      <c r="BW256" s="52">
        <v>3184.8084415515264</v>
      </c>
    </row>
    <row r="257" spans="1:75">
      <c r="A257" s="49">
        <v>36525</v>
      </c>
      <c r="B257" s="50">
        <v>77.042240507299866</v>
      </c>
      <c r="C257" s="51">
        <v>168.96628267342044</v>
      </c>
      <c r="D257" s="50">
        <v>77.197960018630951</v>
      </c>
      <c r="E257" s="52">
        <v>12897.483499342396</v>
      </c>
      <c r="F257" s="52">
        <v>148.90505410009814</v>
      </c>
      <c r="G257" s="52">
        <v>253.11593611946989</v>
      </c>
      <c r="H257" s="52">
        <v>777.0099488804417</v>
      </c>
      <c r="I257" s="52">
        <v>1638.8602625189289</v>
      </c>
      <c r="J257" s="52">
        <v>128.66882842010068</v>
      </c>
      <c r="K257" s="52">
        <v>200.61921963576347</v>
      </c>
      <c r="L257" s="52">
        <v>546.78435659600848</v>
      </c>
      <c r="M257" s="52">
        <v>110.3120980644899</v>
      </c>
      <c r="N257" s="52">
        <v>241.0380903540119</v>
      </c>
      <c r="O257" s="52">
        <v>100.03865953222397</v>
      </c>
      <c r="P257" s="52">
        <v>264.12797917954384</v>
      </c>
      <c r="Q257" s="52">
        <v>187.87603200106852</v>
      </c>
      <c r="R257" s="52">
        <v>93.9295907405115</v>
      </c>
      <c r="S257" s="52">
        <v>430.00239707577612</v>
      </c>
      <c r="T257" s="52">
        <v>269.77923434299805</v>
      </c>
      <c r="U257" s="52">
        <v>789.76682053842853</v>
      </c>
      <c r="V257" s="52">
        <v>812.19020118636467</v>
      </c>
      <c r="W257" s="52">
        <v>438.79743096665027</v>
      </c>
      <c r="X257" s="52">
        <v>969.79093952717324</v>
      </c>
      <c r="Y257" s="52">
        <v>2364.6493599299461</v>
      </c>
      <c r="Z257" s="52">
        <v>552.68141618082598</v>
      </c>
      <c r="AA257" s="52">
        <v>1398.1473239775628</v>
      </c>
      <c r="AB257" s="52">
        <v>433.28263776917612</v>
      </c>
      <c r="AC257" s="52">
        <v>78472.879858201544</v>
      </c>
      <c r="AD257" s="52">
        <v>41954.094061390046</v>
      </c>
      <c r="AE257" s="52">
        <v>50983.318416518552</v>
      </c>
      <c r="AF257" s="52">
        <v>8292.5385672046286</v>
      </c>
      <c r="AG257" s="52">
        <v>10742.819932014712</v>
      </c>
      <c r="AH257" s="52">
        <v>9224.7430205806613</v>
      </c>
      <c r="AI257" s="52">
        <v>32846.803001157699</v>
      </c>
      <c r="AJ257" s="52">
        <v>38251.875118624783</v>
      </c>
      <c r="AK257" s="52">
        <v>130.75256268920438</v>
      </c>
      <c r="AL257" s="52">
        <v>0.59220055203073685</v>
      </c>
      <c r="AM257" s="52">
        <v>6.7140704345919433</v>
      </c>
      <c r="AN257" s="52">
        <v>24.58620093486482</v>
      </c>
      <c r="AO257" s="52">
        <v>17.279929948309736</v>
      </c>
      <c r="AP257" s="52">
        <v>1.4537078765443736</v>
      </c>
      <c r="AQ257" s="52">
        <v>2.0742039300013504</v>
      </c>
      <c r="AR257" s="52">
        <v>2.0632810925874532</v>
      </c>
      <c r="AS257" s="52">
        <v>2.3716728965246148</v>
      </c>
      <c r="AT257" s="52">
        <v>1.7692774262840461</v>
      </c>
      <c r="AU257" s="52">
        <v>1.4027108537306519</v>
      </c>
      <c r="AV257" s="52">
        <v>2.9032743293761496</v>
      </c>
      <c r="AW257" s="52">
        <v>3.2418016659185307</v>
      </c>
      <c r="AX257" s="52">
        <v>85.647761903943561</v>
      </c>
      <c r="AY257" s="52">
        <v>0.60561770258843151</v>
      </c>
      <c r="AZ257" s="52">
        <v>4.3698360468120123</v>
      </c>
      <c r="BA257" s="52">
        <v>5.901880597966092</v>
      </c>
      <c r="BB257" s="52">
        <v>15.143546561650451</v>
      </c>
      <c r="BC257" s="52">
        <v>3.5335849630796621</v>
      </c>
      <c r="BD257" s="52">
        <v>15.080017054002852</v>
      </c>
      <c r="BE257" s="52">
        <v>7.7713995528737865</v>
      </c>
      <c r="BF257" s="52">
        <v>11.705282427971401</v>
      </c>
      <c r="BG257" s="52">
        <v>16.399111873049648</v>
      </c>
      <c r="BH257" s="52">
        <v>5.1372442332006267</v>
      </c>
      <c r="BI257" s="52">
        <v>20.518599850516164</v>
      </c>
      <c r="BJ257" s="52">
        <v>2.7545743435621262</v>
      </c>
      <c r="BK257" s="52">
        <v>4.7650040446690491</v>
      </c>
      <c r="BL257" s="52">
        <v>12.999021461962032</v>
      </c>
      <c r="BM257" s="52">
        <v>2.0662527288776831</v>
      </c>
      <c r="BN257" s="52">
        <v>27.704096389183356</v>
      </c>
      <c r="BP257" s="52">
        <v>1.6900711633986043</v>
      </c>
      <c r="BQ257" s="52">
        <v>1.2457248454372729</v>
      </c>
      <c r="BR257" s="52">
        <v>0.44434631782238404</v>
      </c>
      <c r="BS257" s="52">
        <v>1.6524501882733837</v>
      </c>
      <c r="BT257" s="52">
        <v>1.3285589007841003</v>
      </c>
      <c r="BU257" s="52">
        <v>0.32389128712877152</v>
      </c>
      <c r="BV257" s="52">
        <v>7.9636152419111417</v>
      </c>
      <c r="BW257" s="52">
        <v>3216.6692757760325</v>
      </c>
    </row>
    <row r="258" spans="1:75">
      <c r="A258" s="49">
        <v>36556</v>
      </c>
      <c r="B258" s="50">
        <v>77.22692805949238</v>
      </c>
      <c r="C258" s="51">
        <v>169.5897921054594</v>
      </c>
      <c r="D258" s="50">
        <v>77.450187095230632</v>
      </c>
      <c r="E258" s="52">
        <v>12882.562023039787</v>
      </c>
      <c r="F258" s="52">
        <v>146.52179194265796</v>
      </c>
      <c r="G258" s="52">
        <v>248.7861561073411</v>
      </c>
      <c r="H258" s="52">
        <v>776.18639265721845</v>
      </c>
      <c r="I258" s="52">
        <v>1655.381485987094</v>
      </c>
      <c r="J258" s="52">
        <v>130.35912288100488</v>
      </c>
      <c r="K258" s="52">
        <v>201.33267697595781</v>
      </c>
      <c r="L258" s="52">
        <v>551.02700980440261</v>
      </c>
      <c r="M258" s="52">
        <v>113.90094754075811</v>
      </c>
      <c r="N258" s="52">
        <v>242.30782910123949</v>
      </c>
      <c r="O258" s="52">
        <v>101.32222520824402</v>
      </c>
      <c r="P258" s="52">
        <v>267.51808332531681</v>
      </c>
      <c r="Q258" s="52">
        <v>189.32369627346915</v>
      </c>
      <c r="R258" s="52">
        <v>94.140435441847771</v>
      </c>
      <c r="S258" s="52">
        <v>421.58026449141965</v>
      </c>
      <c r="T258" s="52">
        <v>272.08905960186837</v>
      </c>
      <c r="U258" s="52">
        <v>787.11839717434293</v>
      </c>
      <c r="V258" s="52">
        <v>808.8875380293016</v>
      </c>
      <c r="W258" s="52">
        <v>434.15806726149975</v>
      </c>
      <c r="X258" s="52">
        <v>965.81593385434917</v>
      </c>
      <c r="Y258" s="52">
        <v>2386.77024373316</v>
      </c>
      <c r="Z258" s="52">
        <v>550.00925361725592</v>
      </c>
      <c r="AA258" s="52">
        <v>1393.5115672234565</v>
      </c>
      <c r="AB258" s="52">
        <v>431.39566484958897</v>
      </c>
      <c r="AC258" s="52">
        <v>79328.773657029669</v>
      </c>
      <c r="AD258" s="52">
        <v>42009.579985895463</v>
      </c>
      <c r="AE258" s="52">
        <v>51132.949238084977</v>
      </c>
      <c r="AF258" s="52">
        <v>8389.695189322194</v>
      </c>
      <c r="AG258" s="52">
        <v>10833.249755859375</v>
      </c>
      <c r="AH258" s="52">
        <v>9291.6625959334833</v>
      </c>
      <c r="AI258" s="52">
        <v>33057.100071076427</v>
      </c>
      <c r="AJ258" s="52">
        <v>38541.320700860793</v>
      </c>
      <c r="AK258" s="52">
        <v>130.9888494264695</v>
      </c>
      <c r="AL258" s="52">
        <v>0.59199261568456651</v>
      </c>
      <c r="AM258" s="52">
        <v>6.7469284744152143</v>
      </c>
      <c r="AN258" s="52">
        <v>24.625580839692585</v>
      </c>
      <c r="AO258" s="52">
        <v>17.28665974940504</v>
      </c>
      <c r="AP258" s="52">
        <v>1.452924154417228</v>
      </c>
      <c r="AQ258" s="52">
        <v>2.0750603487542261</v>
      </c>
      <c r="AR258" s="52">
        <v>2.0649115442725199</v>
      </c>
      <c r="AS258" s="52">
        <v>2.3748415387465007</v>
      </c>
      <c r="AT258" s="52">
        <v>1.7682690316975029</v>
      </c>
      <c r="AU258" s="52">
        <v>1.404748188057408</v>
      </c>
      <c r="AV258" s="52">
        <v>2.9110676318373261</v>
      </c>
      <c r="AW258" s="52">
        <v>3.2348372752751477</v>
      </c>
      <c r="AX258" s="52">
        <v>85.819418896590506</v>
      </c>
      <c r="AY258" s="52">
        <v>0.60544569950622151</v>
      </c>
      <c r="AZ258" s="52">
        <v>4.3790550359530416</v>
      </c>
      <c r="BA258" s="52">
        <v>5.9103575350356197</v>
      </c>
      <c r="BB258" s="52">
        <v>15.173131426435805</v>
      </c>
      <c r="BC258" s="52">
        <v>3.5512736067476292</v>
      </c>
      <c r="BD258" s="52">
        <v>15.099498919391584</v>
      </c>
      <c r="BE258" s="52">
        <v>7.7707632625956204</v>
      </c>
      <c r="BF258" s="52">
        <v>11.718906554363427</v>
      </c>
      <c r="BG258" s="52">
        <v>16.463259403714009</v>
      </c>
      <c r="BH258" s="52">
        <v>5.1474920239059196</v>
      </c>
      <c r="BI258" s="52">
        <v>20.543849692229301</v>
      </c>
      <c r="BJ258" s="52">
        <v>2.7508290126439063</v>
      </c>
      <c r="BK258" s="52">
        <v>4.7665359702021366</v>
      </c>
      <c r="BL258" s="52">
        <v>13.026484708189063</v>
      </c>
      <c r="BM258" s="52">
        <v>2.0663820659580279</v>
      </c>
      <c r="BN258" s="52">
        <v>27.785296273117343</v>
      </c>
      <c r="BP258" s="52">
        <v>1.7078807522212305</v>
      </c>
      <c r="BQ258" s="52">
        <v>1.2642018262657426</v>
      </c>
      <c r="BR258" s="52">
        <v>0.44367892590666852</v>
      </c>
      <c r="BS258" s="52">
        <v>1.6616399855382982</v>
      </c>
      <c r="BT258" s="52">
        <v>1.3006897726126256</v>
      </c>
      <c r="BU258" s="52">
        <v>0.36095021256516058</v>
      </c>
      <c r="BV258" s="52">
        <v>7.9146186407775652</v>
      </c>
      <c r="BW258" s="52">
        <v>3247.3274844384964</v>
      </c>
    </row>
    <row r="259" spans="1:75">
      <c r="A259" s="49">
        <v>36585</v>
      </c>
      <c r="B259" s="50">
        <v>77.400508952070155</v>
      </c>
      <c r="C259" s="51">
        <v>170.13856644440312</v>
      </c>
      <c r="D259" s="50">
        <v>77.651313092431124</v>
      </c>
      <c r="E259" s="52">
        <v>12902.384696697367</v>
      </c>
      <c r="F259" s="52">
        <v>145.92294453752453</v>
      </c>
      <c r="G259" s="52">
        <v>242.96075775602768</v>
      </c>
      <c r="H259" s="52">
        <v>777.57646380210747</v>
      </c>
      <c r="I259" s="52">
        <v>1668.2373751494392</v>
      </c>
      <c r="J259" s="52">
        <v>131.47060524107053</v>
      </c>
      <c r="K259" s="52">
        <v>201.1397724829871</v>
      </c>
      <c r="L259" s="52">
        <v>552.45216961975757</v>
      </c>
      <c r="M259" s="52">
        <v>116.97154861932685</v>
      </c>
      <c r="N259" s="52">
        <v>242.37510833658021</v>
      </c>
      <c r="O259" s="52">
        <v>102.16124379416478</v>
      </c>
      <c r="P259" s="52">
        <v>269.73466656279976</v>
      </c>
      <c r="Q259" s="52">
        <v>189.96198248452154</v>
      </c>
      <c r="R259" s="52">
        <v>94.415867001845925</v>
      </c>
      <c r="S259" s="52">
        <v>417.65881955829161</v>
      </c>
      <c r="T259" s="52">
        <v>273.53054386004806</v>
      </c>
      <c r="U259" s="52">
        <v>787.23057540531818</v>
      </c>
      <c r="V259" s="52">
        <v>807.53097244480557</v>
      </c>
      <c r="W259" s="52">
        <v>428.10284050425577</v>
      </c>
      <c r="X259" s="52">
        <v>965.13872047642178</v>
      </c>
      <c r="Y259" s="52">
        <v>2409.0577922885404</v>
      </c>
      <c r="Z259" s="52">
        <v>550.77066523453288</v>
      </c>
      <c r="AA259" s="52">
        <v>1394.2515579749797</v>
      </c>
      <c r="AB259" s="52">
        <v>431.29627966469729</v>
      </c>
      <c r="AC259" s="52">
        <v>80007.785362506736</v>
      </c>
      <c r="AD259" s="52">
        <v>42072.328531676329</v>
      </c>
      <c r="AE259" s="52">
        <v>51273.058011831905</v>
      </c>
      <c r="AF259" s="52">
        <v>8467.1123488853718</v>
      </c>
      <c r="AG259" s="52">
        <v>10905.116448895684</v>
      </c>
      <c r="AH259" s="52">
        <v>9344.9721114717686</v>
      </c>
      <c r="AI259" s="52">
        <v>33220.408967248324</v>
      </c>
      <c r="AJ259" s="52">
        <v>38766.384905321844</v>
      </c>
      <c r="AK259" s="52">
        <v>131.24015574311389</v>
      </c>
      <c r="AL259" s="52">
        <v>0.59239372601812901</v>
      </c>
      <c r="AM259" s="52">
        <v>6.7688717350106815</v>
      </c>
      <c r="AN259" s="52">
        <v>24.653013214276267</v>
      </c>
      <c r="AO259" s="52">
        <v>17.291747753058786</v>
      </c>
      <c r="AP259" s="52">
        <v>1.4528184263105435</v>
      </c>
      <c r="AQ259" s="52">
        <v>2.0783037576734857</v>
      </c>
      <c r="AR259" s="52">
        <v>2.0660383974913015</v>
      </c>
      <c r="AS259" s="52">
        <v>2.375968132112356</v>
      </c>
      <c r="AT259" s="52">
        <v>1.7660732893329685</v>
      </c>
      <c r="AU259" s="52">
        <v>1.4060681291590957</v>
      </c>
      <c r="AV259" s="52">
        <v>2.9179393787570573</v>
      </c>
      <c r="AW259" s="52">
        <v>3.2285380792610763</v>
      </c>
      <c r="AX259" s="52">
        <v>85.973498273512419</v>
      </c>
      <c r="AY259" s="52">
        <v>0.60492243326383499</v>
      </c>
      <c r="AZ259" s="52">
        <v>4.3857408633509829</v>
      </c>
      <c r="BA259" s="52">
        <v>5.9159100235255178</v>
      </c>
      <c r="BB259" s="52">
        <v>15.201602875688595</v>
      </c>
      <c r="BC259" s="52">
        <v>3.5698833000557175</v>
      </c>
      <c r="BD259" s="52">
        <v>15.116858009762804</v>
      </c>
      <c r="BE259" s="52">
        <v>7.7697302777609174</v>
      </c>
      <c r="BF259" s="52">
        <v>11.735910723531811</v>
      </c>
      <c r="BG259" s="52">
        <v>16.518246343303151</v>
      </c>
      <c r="BH259" s="52">
        <v>5.1544416105246231</v>
      </c>
      <c r="BI259" s="52">
        <v>20.613644254618677</v>
      </c>
      <c r="BJ259" s="52">
        <v>2.7949573084198196</v>
      </c>
      <c r="BK259" s="52">
        <v>4.7673698792711772</v>
      </c>
      <c r="BL259" s="52">
        <v>13.051317067744595</v>
      </c>
      <c r="BM259" s="52">
        <v>2.0664982123465458</v>
      </c>
      <c r="BN259" s="52">
        <v>27.857859921224158</v>
      </c>
      <c r="BP259" s="52">
        <v>1.7011657391578472</v>
      </c>
      <c r="BQ259" s="52">
        <v>1.2658649981664172</v>
      </c>
      <c r="BR259" s="52">
        <v>0.43530074125637525</v>
      </c>
      <c r="BS259" s="52">
        <v>1.6643182335036069</v>
      </c>
      <c r="BT259" s="52">
        <v>1.2749910192275098</v>
      </c>
      <c r="BU259" s="52">
        <v>0.3893272143563834</v>
      </c>
      <c r="BV259" s="52">
        <v>7.8852835974639985</v>
      </c>
      <c r="BW259" s="52">
        <v>3266.3884236812592</v>
      </c>
    </row>
    <row r="260" spans="1:75">
      <c r="A260" s="49">
        <v>36616</v>
      </c>
      <c r="B260" s="50">
        <v>77.560853888851497</v>
      </c>
      <c r="C260" s="51">
        <v>170.5741296122151</v>
      </c>
      <c r="D260" s="50">
        <v>77.775197432406486</v>
      </c>
      <c r="E260" s="52">
        <v>12986.184198687153</v>
      </c>
      <c r="F260" s="52">
        <v>148.76094230721074</v>
      </c>
      <c r="G260" s="52">
        <v>236.0662805043882</v>
      </c>
      <c r="H260" s="52">
        <v>784.00916370268794</v>
      </c>
      <c r="I260" s="52">
        <v>1675.7711915892939</v>
      </c>
      <c r="J260" s="52">
        <v>131.65914404584515</v>
      </c>
      <c r="K260" s="52">
        <v>199.26665041812004</v>
      </c>
      <c r="L260" s="52">
        <v>549.08397574963112</v>
      </c>
      <c r="M260" s="52">
        <v>119.30920237350848</v>
      </c>
      <c r="N260" s="52">
        <v>240.37569830686814</v>
      </c>
      <c r="O260" s="52">
        <v>102.24948817323292</v>
      </c>
      <c r="P260" s="52">
        <v>269.98130373320271</v>
      </c>
      <c r="Q260" s="52">
        <v>189.15302804208571</v>
      </c>
      <c r="R260" s="52">
        <v>94.869285787305529</v>
      </c>
      <c r="S260" s="52">
        <v>422.06442094618274</v>
      </c>
      <c r="T260" s="52">
        <v>273.50936190447499</v>
      </c>
      <c r="U260" s="52">
        <v>793.03357409084992</v>
      </c>
      <c r="V260" s="52">
        <v>810.76758367400021</v>
      </c>
      <c r="W260" s="52">
        <v>421.40215937937461</v>
      </c>
      <c r="X260" s="52">
        <v>970.96921466242884</v>
      </c>
      <c r="Y260" s="52">
        <v>2425.5246445337129</v>
      </c>
      <c r="Z260" s="52">
        <v>558.14571891676997</v>
      </c>
      <c r="AA260" s="52">
        <v>1405.8575960705357</v>
      </c>
      <c r="AB260" s="52">
        <v>435.03855855234207</v>
      </c>
      <c r="AC260" s="52">
        <v>80422.806683940275</v>
      </c>
      <c r="AD260" s="52">
        <v>42115.72267753847</v>
      </c>
      <c r="AE260" s="52">
        <v>51409.551142969438</v>
      </c>
      <c r="AF260" s="52">
        <v>8515.5493874088406</v>
      </c>
      <c r="AG260" s="52">
        <v>10950.192299012215</v>
      </c>
      <c r="AH260" s="52">
        <v>9379.8053638089095</v>
      </c>
      <c r="AI260" s="52">
        <v>33317.936704574095</v>
      </c>
      <c r="AJ260" s="52">
        <v>38895.974285987118</v>
      </c>
      <c r="AK260" s="52">
        <v>131.53503713780833</v>
      </c>
      <c r="AL260" s="52">
        <v>0.59359604923144704</v>
      </c>
      <c r="AM260" s="52">
        <v>6.7774925902485847</v>
      </c>
      <c r="AN260" s="52">
        <v>24.663772390614593</v>
      </c>
      <c r="AO260" s="52">
        <v>17.292683750661389</v>
      </c>
      <c r="AP260" s="52">
        <v>1.4530500059161187</v>
      </c>
      <c r="AQ260" s="52">
        <v>2.0826124800878461</v>
      </c>
      <c r="AR260" s="52">
        <v>2.0664654387194408</v>
      </c>
      <c r="AS260" s="52">
        <v>2.3750355849758393</v>
      </c>
      <c r="AT260" s="52">
        <v>1.763601950116261</v>
      </c>
      <c r="AU260" s="52">
        <v>1.4066009814390958</v>
      </c>
      <c r="AV260" s="52">
        <v>2.9230320891107229</v>
      </c>
      <c r="AW260" s="52">
        <v>3.2222850281183244</v>
      </c>
      <c r="AX260" s="52">
        <v>86.127093471286273</v>
      </c>
      <c r="AY260" s="52">
        <v>0.60384406722638939</v>
      </c>
      <c r="AZ260" s="52">
        <v>4.3908389951017943</v>
      </c>
      <c r="BA260" s="52">
        <v>5.9174212602215004</v>
      </c>
      <c r="BB260" s="52">
        <v>15.230065883648011</v>
      </c>
      <c r="BC260" s="52">
        <v>3.5907925533791705</v>
      </c>
      <c r="BD260" s="52">
        <v>15.13561240502543</v>
      </c>
      <c r="BE260" s="52">
        <v>7.7675320688755285</v>
      </c>
      <c r="BF260" s="52">
        <v>11.764918897361044</v>
      </c>
      <c r="BG260" s="52">
        <v>16.568596167542459</v>
      </c>
      <c r="BH260" s="52">
        <v>5.1571593728637506</v>
      </c>
      <c r="BI260" s="52">
        <v>20.744171272362433</v>
      </c>
      <c r="BJ260" s="52">
        <v>2.9008560872847036</v>
      </c>
      <c r="BK260" s="52">
        <v>4.7700534975419062</v>
      </c>
      <c r="BL260" s="52">
        <v>13.07326169082925</v>
      </c>
      <c r="BM260" s="52">
        <v>2.066664828177196</v>
      </c>
      <c r="BN260" s="52">
        <v>27.926920789774627</v>
      </c>
      <c r="BP260" s="52">
        <v>1.6616738783496041</v>
      </c>
      <c r="BQ260" s="52">
        <v>1.2415051108166095</v>
      </c>
      <c r="BR260" s="52">
        <v>0.42016876769822931</v>
      </c>
      <c r="BS260" s="52">
        <v>1.6513848929786152</v>
      </c>
      <c r="BT260" s="52">
        <v>1.2600820699045736</v>
      </c>
      <c r="BU260" s="52">
        <v>0.39130282329936183</v>
      </c>
      <c r="BV260" s="52">
        <v>7.884258765276642</v>
      </c>
      <c r="BW260" s="52">
        <v>3269.702183692686</v>
      </c>
    </row>
    <row r="261" spans="1:75">
      <c r="A261" s="49">
        <v>36646</v>
      </c>
      <c r="B261" s="50">
        <v>77.713985570271817</v>
      </c>
      <c r="C261" s="51">
        <v>170.96330460409322</v>
      </c>
      <c r="D261" s="50">
        <v>77.858149676024908</v>
      </c>
      <c r="E261" s="52">
        <v>13099.553571573893</v>
      </c>
      <c r="F261" s="52">
        <v>153.54045165777205</v>
      </c>
      <c r="G261" s="52">
        <v>229.70744582215946</v>
      </c>
      <c r="H261" s="52">
        <v>792.2196676214536</v>
      </c>
      <c r="I261" s="52">
        <v>1680.2939101000627</v>
      </c>
      <c r="J261" s="52">
        <v>131.3456037208438</v>
      </c>
      <c r="K261" s="52">
        <v>196.57168445189794</v>
      </c>
      <c r="L261" s="52">
        <v>543.60776978135107</v>
      </c>
      <c r="M261" s="52">
        <v>121.19773277714849</v>
      </c>
      <c r="N261" s="52">
        <v>237.44341361820699</v>
      </c>
      <c r="O261" s="52">
        <v>101.93134074658155</v>
      </c>
      <c r="P261" s="52">
        <v>269.15864352484544</v>
      </c>
      <c r="Q261" s="52">
        <v>187.57581749955813</v>
      </c>
      <c r="R261" s="52">
        <v>95.376990274588266</v>
      </c>
      <c r="S261" s="52">
        <v>430.73326140642166</v>
      </c>
      <c r="T261" s="52">
        <v>272.03090966381131</v>
      </c>
      <c r="U261" s="52">
        <v>802.03085328141844</v>
      </c>
      <c r="V261" s="52">
        <v>816.59211775461836</v>
      </c>
      <c r="W261" s="52">
        <v>416.02590305805205</v>
      </c>
      <c r="X261" s="52">
        <v>980.64558433492982</v>
      </c>
      <c r="Y261" s="52">
        <v>2434.4539181217551</v>
      </c>
      <c r="Z261" s="52">
        <v>568.66181604862209</v>
      </c>
      <c r="AA261" s="52">
        <v>1424.185384829839</v>
      </c>
      <c r="AB261" s="52">
        <v>440.57183316946032</v>
      </c>
      <c r="AC261" s="52">
        <v>80696.88365885416</v>
      </c>
      <c r="AD261" s="52">
        <v>42153.758386548361</v>
      </c>
      <c r="AE261" s="52">
        <v>51543.620950333279</v>
      </c>
      <c r="AF261" s="52">
        <v>8548.415924453735</v>
      </c>
      <c r="AG261" s="52">
        <v>10980.649730046591</v>
      </c>
      <c r="AH261" s="52">
        <v>9405.9323332468666</v>
      </c>
      <c r="AI261" s="52">
        <v>33383.351776123047</v>
      </c>
      <c r="AJ261" s="52">
        <v>38972.162016296388</v>
      </c>
      <c r="AK261" s="52">
        <v>131.83470157484214</v>
      </c>
      <c r="AL261" s="52">
        <v>0.59538803312461819</v>
      </c>
      <c r="AM261" s="52">
        <v>6.7781475342810156</v>
      </c>
      <c r="AN261" s="52">
        <v>24.664694190522034</v>
      </c>
      <c r="AO261" s="52">
        <v>17.291158622751635</v>
      </c>
      <c r="AP261" s="52">
        <v>1.4538484521064674</v>
      </c>
      <c r="AQ261" s="52">
        <v>2.0847936552359898</v>
      </c>
      <c r="AR261" s="52">
        <v>2.0657554583235349</v>
      </c>
      <c r="AS261" s="52">
        <v>2.3758123915089526</v>
      </c>
      <c r="AT261" s="52">
        <v>1.7615431946104763</v>
      </c>
      <c r="AU261" s="52">
        <v>1.4068576999660762</v>
      </c>
      <c r="AV261" s="52">
        <v>2.9269335507184224</v>
      </c>
      <c r="AW261" s="52">
        <v>3.2156140841458485</v>
      </c>
      <c r="AX261" s="52">
        <v>86.280182080219191</v>
      </c>
      <c r="AY261" s="52">
        <v>0.60239668428063553</v>
      </c>
      <c r="AZ261" s="52">
        <v>4.3951986980546884</v>
      </c>
      <c r="BA261" s="52">
        <v>5.9147520408655208</v>
      </c>
      <c r="BB261" s="52">
        <v>15.25634072770675</v>
      </c>
      <c r="BC261" s="52">
        <v>3.6108253354206683</v>
      </c>
      <c r="BD261" s="52">
        <v>15.158076865055287</v>
      </c>
      <c r="BE261" s="52">
        <v>7.764985555798436</v>
      </c>
      <c r="BF261" s="52">
        <v>11.803499733222028</v>
      </c>
      <c r="BG261" s="52">
        <v>16.616464648062053</v>
      </c>
      <c r="BH261" s="52">
        <v>5.1572882698848845</v>
      </c>
      <c r="BI261" s="52">
        <v>20.889825304349262</v>
      </c>
      <c r="BJ261" s="52">
        <v>3.0219275693098706</v>
      </c>
      <c r="BK261" s="52">
        <v>4.7744405595624508</v>
      </c>
      <c r="BL261" s="52">
        <v>13.093457175061728</v>
      </c>
      <c r="BM261" s="52">
        <v>2.0668662452607047</v>
      </c>
      <c r="BN261" s="52">
        <v>27.992275539195784</v>
      </c>
      <c r="BP261" s="52">
        <v>1.6060545803358157</v>
      </c>
      <c r="BQ261" s="52">
        <v>1.2029004447783034</v>
      </c>
      <c r="BR261" s="52">
        <v>0.40315413543333611</v>
      </c>
      <c r="BS261" s="52">
        <v>1.6240957799833269</v>
      </c>
      <c r="BT261" s="52">
        <v>1.251008229268094</v>
      </c>
      <c r="BU261" s="52">
        <v>0.37308755088597534</v>
      </c>
      <c r="BV261" s="52">
        <v>7.9167254342076676</v>
      </c>
      <c r="BW261" s="52">
        <v>3264.0967167536419</v>
      </c>
    </row>
    <row r="262" spans="1:75">
      <c r="A262" s="49">
        <v>36677</v>
      </c>
      <c r="B262" s="50">
        <v>77.864338354508007</v>
      </c>
      <c r="C262" s="51">
        <v>171.39848585955559</v>
      </c>
      <c r="D262" s="50">
        <v>77.955473872802912</v>
      </c>
      <c r="E262" s="52">
        <v>13182.937981882404</v>
      </c>
      <c r="F262" s="52">
        <v>157.57040146089369</v>
      </c>
      <c r="G262" s="52">
        <v>226.15552770995325</v>
      </c>
      <c r="H262" s="52">
        <v>796.5906818682148</v>
      </c>
      <c r="I262" s="52">
        <v>1685.3290526866913</v>
      </c>
      <c r="J262" s="52">
        <v>131.21944478923274</v>
      </c>
      <c r="K262" s="52">
        <v>194.5492449321093</v>
      </c>
      <c r="L262" s="52">
        <v>540.48092842390463</v>
      </c>
      <c r="M262" s="52">
        <v>123.03289945159227</v>
      </c>
      <c r="N262" s="52">
        <v>235.48678967452818</v>
      </c>
      <c r="O262" s="52">
        <v>101.78087752817139</v>
      </c>
      <c r="P262" s="52">
        <v>268.76617709859727</v>
      </c>
      <c r="Q262" s="52">
        <v>186.40158508573808</v>
      </c>
      <c r="R262" s="52">
        <v>95.718182915641421</v>
      </c>
      <c r="S262" s="52">
        <v>436.66106052937045</v>
      </c>
      <c r="T262" s="52">
        <v>269.30683683628035</v>
      </c>
      <c r="U262" s="52">
        <v>809.6391420489357</v>
      </c>
      <c r="V262" s="52">
        <v>821.26991794570802</v>
      </c>
      <c r="W262" s="52">
        <v>414.62269719281505</v>
      </c>
      <c r="X262" s="52">
        <v>989.25955822198625</v>
      </c>
      <c r="Y262" s="52">
        <v>2435.0140969599447</v>
      </c>
      <c r="Z262" s="52">
        <v>576.26071620564312</v>
      </c>
      <c r="AA262" s="52">
        <v>1441.3569684297809</v>
      </c>
      <c r="AB262" s="52">
        <v>444.27888132920191</v>
      </c>
      <c r="AC262" s="52">
        <v>81016.944051434912</v>
      </c>
      <c r="AD262" s="52">
        <v>42213.107437595245</v>
      </c>
      <c r="AE262" s="52">
        <v>51671.090852564383</v>
      </c>
      <c r="AF262" s="52">
        <v>8585.9136030750888</v>
      </c>
      <c r="AG262" s="52">
        <v>11014.741017926124</v>
      </c>
      <c r="AH262" s="52">
        <v>9437.4523994076644</v>
      </c>
      <c r="AI262" s="52">
        <v>33466.557826872791</v>
      </c>
      <c r="AJ262" s="52">
        <v>39059.667934540783</v>
      </c>
      <c r="AK262" s="52">
        <v>132.06784884487428</v>
      </c>
      <c r="AL262" s="52">
        <v>0.59737587979320628</v>
      </c>
      <c r="AM262" s="52">
        <v>6.7788189989965293</v>
      </c>
      <c r="AN262" s="52">
        <v>24.666494068479345</v>
      </c>
      <c r="AO262" s="52">
        <v>17.290299189667547</v>
      </c>
      <c r="AP262" s="52">
        <v>1.4556274674665297</v>
      </c>
      <c r="AQ262" s="52">
        <v>2.0807654967178562</v>
      </c>
      <c r="AR262" s="52">
        <v>2.0633658744113306</v>
      </c>
      <c r="AS262" s="52">
        <v>2.3835117718535326</v>
      </c>
      <c r="AT262" s="52">
        <v>1.7606191244280596</v>
      </c>
      <c r="AU262" s="52">
        <v>1.407552136501093</v>
      </c>
      <c r="AV262" s="52">
        <v>2.9305920156384966</v>
      </c>
      <c r="AW262" s="52">
        <v>3.2082652323563474</v>
      </c>
      <c r="AX262" s="52">
        <v>86.422799641446716</v>
      </c>
      <c r="AY262" s="52">
        <v>0.60093767979384627</v>
      </c>
      <c r="AZ262" s="52">
        <v>4.3995500286597942</v>
      </c>
      <c r="BA262" s="52">
        <v>5.9080633542410306</v>
      </c>
      <c r="BB262" s="52">
        <v>15.276261934619997</v>
      </c>
      <c r="BC262" s="52">
        <v>3.6245641398333732</v>
      </c>
      <c r="BD262" s="52">
        <v>15.185740589509688</v>
      </c>
      <c r="BE262" s="52">
        <v>7.7635382999996505</v>
      </c>
      <c r="BF262" s="52">
        <v>11.844584610944073</v>
      </c>
      <c r="BG262" s="52">
        <v>16.661932962195529</v>
      </c>
      <c r="BH262" s="52">
        <v>5.1573428444924856</v>
      </c>
      <c r="BI262" s="52">
        <v>20.978555133025491</v>
      </c>
      <c r="BJ262" s="52">
        <v>3.0862013736078815</v>
      </c>
      <c r="BK262" s="52">
        <v>4.779415934418906</v>
      </c>
      <c r="BL262" s="52">
        <v>13.112937826118733</v>
      </c>
      <c r="BM262" s="52">
        <v>2.0670551261568155</v>
      </c>
      <c r="BN262" s="52">
        <v>28.050035402088636</v>
      </c>
      <c r="BP262" s="52">
        <v>1.5612200629867372</v>
      </c>
      <c r="BQ262" s="52">
        <v>1.1701040383758805</v>
      </c>
      <c r="BR262" s="52">
        <v>0.39111602465592082</v>
      </c>
      <c r="BS262" s="52">
        <v>1.5876310204696511</v>
      </c>
      <c r="BT262" s="52">
        <v>1.2385458768675885</v>
      </c>
      <c r="BU262" s="52">
        <v>0.34908514357953063</v>
      </c>
      <c r="BV262" s="52">
        <v>7.9866904753350445</v>
      </c>
      <c r="BW262" s="52">
        <v>3260.3134223953371</v>
      </c>
    </row>
    <row r="263" spans="1:75">
      <c r="A263" s="49">
        <v>36707</v>
      </c>
      <c r="B263" s="50">
        <v>78.016698130189127</v>
      </c>
      <c r="C263" s="51">
        <v>171.93937112092971</v>
      </c>
      <c r="D263" s="50">
        <v>78.105960654467339</v>
      </c>
      <c r="E263" s="52">
        <v>13199.297914632161</v>
      </c>
      <c r="F263" s="52">
        <v>159.28139482935271</v>
      </c>
      <c r="G263" s="52">
        <v>226.63449360430241</v>
      </c>
      <c r="H263" s="52">
        <v>793.70470994313553</v>
      </c>
      <c r="I263" s="52">
        <v>1692.8521989425024</v>
      </c>
      <c r="J263" s="52">
        <v>131.67811393489441</v>
      </c>
      <c r="K263" s="52">
        <v>194.12744348943232</v>
      </c>
      <c r="L263" s="52">
        <v>542.55665244460101</v>
      </c>
      <c r="M263" s="52">
        <v>125.01808209419251</v>
      </c>
      <c r="N263" s="52">
        <v>235.71700757443904</v>
      </c>
      <c r="O263" s="52">
        <v>102.13462718029817</v>
      </c>
      <c r="P263" s="52">
        <v>269.68177299300828</v>
      </c>
      <c r="Q263" s="52">
        <v>186.32750707169373</v>
      </c>
      <c r="R263" s="52">
        <v>95.761149593194332</v>
      </c>
      <c r="S263" s="52">
        <v>435.22745534976326</v>
      </c>
      <c r="T263" s="52">
        <v>265.64066303893924</v>
      </c>
      <c r="U263" s="52">
        <v>812.85661049087844</v>
      </c>
      <c r="V263" s="52">
        <v>822.38222552736602</v>
      </c>
      <c r="W263" s="52">
        <v>418.28374035557113</v>
      </c>
      <c r="X263" s="52">
        <v>993.49639075994492</v>
      </c>
      <c r="Y263" s="52">
        <v>2429.1486805041632</v>
      </c>
      <c r="Z263" s="52">
        <v>576.90754241943364</v>
      </c>
      <c r="AA263" s="52">
        <v>1452.12655599912</v>
      </c>
      <c r="AB263" s="52">
        <v>443.68512736161551</v>
      </c>
      <c r="AC263" s="52">
        <v>81502.382092285159</v>
      </c>
      <c r="AD263" s="52">
        <v>42308.710885620116</v>
      </c>
      <c r="AE263" s="52">
        <v>51790.84337267081</v>
      </c>
      <c r="AF263" s="52">
        <v>8641.1787185668945</v>
      </c>
      <c r="AG263" s="52">
        <v>11063.993856175741</v>
      </c>
      <c r="AH263" s="52">
        <v>9482.6212534586593</v>
      </c>
      <c r="AI263" s="52">
        <v>33596.605136617021</v>
      </c>
      <c r="AJ263" s="52">
        <v>39199.179601033531</v>
      </c>
      <c r="AK263" s="52">
        <v>132.1932657301426</v>
      </c>
      <c r="AL263" s="52">
        <v>0.59923466886296717</v>
      </c>
      <c r="AM263" s="52">
        <v>6.7850950553392373</v>
      </c>
      <c r="AN263" s="52">
        <v>24.675895272940398</v>
      </c>
      <c r="AO263" s="52">
        <v>17.291565547821424</v>
      </c>
      <c r="AP263" s="52">
        <v>1.4584353870669171</v>
      </c>
      <c r="AQ263" s="52">
        <v>2.0687531092645561</v>
      </c>
      <c r="AR263" s="52">
        <v>2.059158693672968</v>
      </c>
      <c r="AS263" s="52">
        <v>2.400578777573537</v>
      </c>
      <c r="AT263" s="52">
        <v>1.7610984076799772</v>
      </c>
      <c r="AU263" s="52">
        <v>1.4090995367606713</v>
      </c>
      <c r="AV263" s="52">
        <v>2.9345780331215794</v>
      </c>
      <c r="AW263" s="52">
        <v>3.1998635569861107</v>
      </c>
      <c r="AX263" s="52">
        <v>86.550858290741843</v>
      </c>
      <c r="AY263" s="52">
        <v>0.59976882437282864</v>
      </c>
      <c r="AZ263" s="52">
        <v>4.4047607167769458</v>
      </c>
      <c r="BA263" s="52">
        <v>5.8981491595817106</v>
      </c>
      <c r="BB263" s="52">
        <v>15.288007495490213</v>
      </c>
      <c r="BC263" s="52">
        <v>3.6295139428228138</v>
      </c>
      <c r="BD263" s="52">
        <v>15.219246747841437</v>
      </c>
      <c r="BE263" s="52">
        <v>7.7645026452528931</v>
      </c>
      <c r="BF263" s="52">
        <v>11.881873947195709</v>
      </c>
      <c r="BG263" s="52">
        <v>16.705582402165359</v>
      </c>
      <c r="BH263" s="52">
        <v>5.1593907906635046</v>
      </c>
      <c r="BI263" s="52">
        <v>20.966512169937292</v>
      </c>
      <c r="BJ263" s="52">
        <v>3.0497643426060677</v>
      </c>
      <c r="BK263" s="52">
        <v>4.7841407526556088</v>
      </c>
      <c r="BL263" s="52">
        <v>13.13260707128793</v>
      </c>
      <c r="BM263" s="52">
        <v>2.0671944190752809</v>
      </c>
      <c r="BN263" s="52">
        <v>28.099598989946148</v>
      </c>
      <c r="BP263" s="52">
        <v>1.5450402434294424</v>
      </c>
      <c r="BQ263" s="52">
        <v>1.1572142709667483</v>
      </c>
      <c r="BR263" s="52">
        <v>0.38782597233851751</v>
      </c>
      <c r="BS263" s="52">
        <v>1.5482410545150438</v>
      </c>
      <c r="BT263" s="52">
        <v>1.2173499203287066</v>
      </c>
      <c r="BU263" s="52">
        <v>0.33089113407768311</v>
      </c>
      <c r="BV263" s="52">
        <v>8.0844207075734928</v>
      </c>
      <c r="BW263" s="52">
        <v>3266.0383467356364</v>
      </c>
    </row>
    <row r="264" spans="1:75">
      <c r="A264" s="49">
        <v>36738</v>
      </c>
      <c r="B264" s="50">
        <v>78.167903551952008</v>
      </c>
      <c r="C264" s="51">
        <v>172.52226793766022</v>
      </c>
      <c r="D264" s="50">
        <v>78.289575183343501</v>
      </c>
      <c r="E264" s="52">
        <v>13176.356418732674</v>
      </c>
      <c r="F264" s="52">
        <v>160.4819605888859</v>
      </c>
      <c r="G264" s="52">
        <v>229.72921631220848</v>
      </c>
      <c r="H264" s="52">
        <v>786.44113476814766</v>
      </c>
      <c r="I264" s="52">
        <v>1699.5228397615494</v>
      </c>
      <c r="J264" s="52">
        <v>132.19105089095331</v>
      </c>
      <c r="K264" s="52">
        <v>194.58292507644623</v>
      </c>
      <c r="L264" s="52">
        <v>547.9537594760618</v>
      </c>
      <c r="M264" s="52">
        <v>126.60942756120235</v>
      </c>
      <c r="N264" s="52">
        <v>237.31106951352089</v>
      </c>
      <c r="O264" s="52">
        <v>102.57867293300167</v>
      </c>
      <c r="P264" s="52">
        <v>270.81778258277524</v>
      </c>
      <c r="Q264" s="52">
        <v>186.61215273411042</v>
      </c>
      <c r="R264" s="52">
        <v>95.617287555048549</v>
      </c>
      <c r="S264" s="52">
        <v>428.99875144804679</v>
      </c>
      <c r="T264" s="52">
        <v>261.45146055279241</v>
      </c>
      <c r="U264" s="52">
        <v>813.35074807174749</v>
      </c>
      <c r="V264" s="52">
        <v>821.47869335451435</v>
      </c>
      <c r="W264" s="52">
        <v>423.999538777336</v>
      </c>
      <c r="X264" s="52">
        <v>994.80537666043926</v>
      </c>
      <c r="Y264" s="52">
        <v>2425.4811776837996</v>
      </c>
      <c r="Z264" s="52">
        <v>572.40669056292506</v>
      </c>
      <c r="AA264" s="52">
        <v>1459.0784140017724</v>
      </c>
      <c r="AB264" s="52">
        <v>439.62530802238371</v>
      </c>
      <c r="AC264" s="52">
        <v>82037.32117289881</v>
      </c>
      <c r="AD264" s="52">
        <v>42417.993833664928</v>
      </c>
      <c r="AE264" s="52">
        <v>51903.474062419707</v>
      </c>
      <c r="AF264" s="52">
        <v>8702.4143451567616</v>
      </c>
      <c r="AG264" s="52">
        <v>11116.214906630978</v>
      </c>
      <c r="AH264" s="52">
        <v>9529.6925677637901</v>
      </c>
      <c r="AI264" s="52">
        <v>33732.405172040388</v>
      </c>
      <c r="AJ264" s="52">
        <v>39348.074624830675</v>
      </c>
      <c r="AK264" s="52">
        <v>132.24284969606708</v>
      </c>
      <c r="AL264" s="52">
        <v>0.60083454283566451</v>
      </c>
      <c r="AM264" s="52">
        <v>6.7942838763157205</v>
      </c>
      <c r="AN264" s="52">
        <v>24.686230719810531</v>
      </c>
      <c r="AO264" s="52">
        <v>17.291112300369047</v>
      </c>
      <c r="AP264" s="52">
        <v>1.4612748762316303</v>
      </c>
      <c r="AQ264" s="52">
        <v>2.0533176242832036</v>
      </c>
      <c r="AR264" s="52">
        <v>2.0540429721860427</v>
      </c>
      <c r="AS264" s="52">
        <v>2.4215370728869008</v>
      </c>
      <c r="AT264" s="52">
        <v>1.7620888841062086</v>
      </c>
      <c r="AU264" s="52">
        <v>1.4109809045388713</v>
      </c>
      <c r="AV264" s="52">
        <v>2.9379393194663979</v>
      </c>
      <c r="AW264" s="52">
        <v>3.1899306220669925</v>
      </c>
      <c r="AX264" s="52">
        <v>86.669708938367904</v>
      </c>
      <c r="AY264" s="52">
        <v>0.5990559344831009</v>
      </c>
      <c r="AZ264" s="52">
        <v>4.4118283647863619</v>
      </c>
      <c r="BA264" s="52">
        <v>5.887168251879273</v>
      </c>
      <c r="BB264" s="52">
        <v>15.294937678823068</v>
      </c>
      <c r="BC264" s="52">
        <v>3.6306254419107593</v>
      </c>
      <c r="BD264" s="52">
        <v>15.256232403729472</v>
      </c>
      <c r="BE264" s="52">
        <v>7.7689482415876077</v>
      </c>
      <c r="BF264" s="52">
        <v>11.91064821369946</v>
      </c>
      <c r="BG264" s="52">
        <v>16.746625069468731</v>
      </c>
      <c r="BH264" s="52">
        <v>5.1638329458242707</v>
      </c>
      <c r="BI264" s="52">
        <v>20.886910034283513</v>
      </c>
      <c r="BJ264" s="52">
        <v>2.9466061130646737</v>
      </c>
      <c r="BK264" s="52">
        <v>4.7886399846324972</v>
      </c>
      <c r="BL264" s="52">
        <v>13.151663938499686</v>
      </c>
      <c r="BM264" s="52">
        <v>2.0672714380315402</v>
      </c>
      <c r="BN264" s="52">
        <v>28.146198752967098</v>
      </c>
      <c r="BP264" s="52">
        <v>1.5494136226874204</v>
      </c>
      <c r="BQ264" s="52">
        <v>1.1608336178225376</v>
      </c>
      <c r="BR264" s="52">
        <v>0.38858000477475507</v>
      </c>
      <c r="BS264" s="52">
        <v>1.5147063087131227</v>
      </c>
      <c r="BT264" s="52">
        <v>1.1949818549497473</v>
      </c>
      <c r="BU264" s="52">
        <v>0.31972445356809803</v>
      </c>
      <c r="BV264" s="52">
        <v>8.1621929652267884</v>
      </c>
      <c r="BW264" s="52">
        <v>3278.9853054015866</v>
      </c>
    </row>
    <row r="265" spans="1:75">
      <c r="A265" s="49">
        <v>36769</v>
      </c>
      <c r="B265" s="50">
        <v>78.314509382771874</v>
      </c>
      <c r="C265" s="51">
        <v>173.04932689378339</v>
      </c>
      <c r="D265" s="50">
        <v>78.468762074026372</v>
      </c>
      <c r="E265" s="52">
        <v>13164.274225173458</v>
      </c>
      <c r="F265" s="52">
        <v>164.19139898592425</v>
      </c>
      <c r="G265" s="52">
        <v>233.13279017325371</v>
      </c>
      <c r="H265" s="52">
        <v>779.79082612260697</v>
      </c>
      <c r="I265" s="52">
        <v>1700.2097372720318</v>
      </c>
      <c r="J265" s="52">
        <v>131.90598862161559</v>
      </c>
      <c r="K265" s="52">
        <v>194.61768974820453</v>
      </c>
      <c r="L265" s="52">
        <v>553.21480368414234</v>
      </c>
      <c r="M265" s="52">
        <v>127.02066470225972</v>
      </c>
      <c r="N265" s="52">
        <v>238.75649154594828</v>
      </c>
      <c r="O265" s="52">
        <v>102.43983529051465</v>
      </c>
      <c r="P265" s="52">
        <v>270.40696600512149</v>
      </c>
      <c r="Q265" s="52">
        <v>186.00904212171031</v>
      </c>
      <c r="R265" s="52">
        <v>95.481606473845815</v>
      </c>
      <c r="S265" s="52">
        <v>422.9565556770371</v>
      </c>
      <c r="T265" s="52">
        <v>257.14466076031806</v>
      </c>
      <c r="U265" s="52">
        <v>814.42846027689598</v>
      </c>
      <c r="V265" s="52">
        <v>821.48513510630971</v>
      </c>
      <c r="W265" s="52">
        <v>427.36412219751264</v>
      </c>
      <c r="X265" s="52">
        <v>996.30948304553181</v>
      </c>
      <c r="Y265" s="52">
        <v>2435.1181411743164</v>
      </c>
      <c r="Z265" s="52">
        <v>566.52924271552797</v>
      </c>
      <c r="AA265" s="52">
        <v>1467.6324857742557</v>
      </c>
      <c r="AB265" s="52">
        <v>434.01764818953893</v>
      </c>
      <c r="AC265" s="52">
        <v>82431.646167385959</v>
      </c>
      <c r="AD265" s="52">
        <v>42506.74717936977</v>
      </c>
      <c r="AE265" s="52">
        <v>52012.043718280329</v>
      </c>
      <c r="AF265" s="52">
        <v>8750.0473955215948</v>
      </c>
      <c r="AG265" s="52">
        <v>11151.692033952282</v>
      </c>
      <c r="AH265" s="52">
        <v>9560.5831536323785</v>
      </c>
      <c r="AI265" s="52">
        <v>33810.178534723098</v>
      </c>
      <c r="AJ265" s="52">
        <v>39436.772568733461</v>
      </c>
      <c r="AK265" s="52">
        <v>132.27528202377499</v>
      </c>
      <c r="AL265" s="52">
        <v>0.60213311171936501</v>
      </c>
      <c r="AM265" s="52">
        <v>6.8009701213468947</v>
      </c>
      <c r="AN265" s="52">
        <v>24.686269175561687</v>
      </c>
      <c r="AO265" s="52">
        <v>17.283165942291699</v>
      </c>
      <c r="AP265" s="52">
        <v>1.4628072752808705</v>
      </c>
      <c r="AQ265" s="52">
        <v>2.0410636284077848</v>
      </c>
      <c r="AR265" s="52">
        <v>2.0492308384745259</v>
      </c>
      <c r="AS265" s="52">
        <v>2.4383858135242331</v>
      </c>
      <c r="AT265" s="52">
        <v>1.7622926348216308</v>
      </c>
      <c r="AU265" s="52">
        <v>1.4123729814805155</v>
      </c>
      <c r="AV265" s="52">
        <v>2.939235753908032</v>
      </c>
      <c r="AW265" s="52">
        <v>3.1777769928330013</v>
      </c>
      <c r="AX265" s="52">
        <v>86.790044213104395</v>
      </c>
      <c r="AY265" s="52">
        <v>0.59891178232998843</v>
      </c>
      <c r="AZ265" s="52">
        <v>4.4219334813833777</v>
      </c>
      <c r="BA265" s="52">
        <v>5.8776343187557591</v>
      </c>
      <c r="BB265" s="52">
        <v>15.302407867725819</v>
      </c>
      <c r="BC265" s="52">
        <v>3.6355589687403653</v>
      </c>
      <c r="BD265" s="52">
        <v>15.29384405259043</v>
      </c>
      <c r="BE265" s="52">
        <v>7.7779635608406554</v>
      </c>
      <c r="BF265" s="52">
        <v>11.927052674214206</v>
      </c>
      <c r="BG265" s="52">
        <v>16.784462211225481</v>
      </c>
      <c r="BH265" s="52">
        <v>5.1705875300141351</v>
      </c>
      <c r="BI265" s="52">
        <v>20.798968634057431</v>
      </c>
      <c r="BJ265" s="52">
        <v>2.8366366764230113</v>
      </c>
      <c r="BK265" s="52">
        <v>4.7933035216894142</v>
      </c>
      <c r="BL265" s="52">
        <v>13.169028432438932</v>
      </c>
      <c r="BM265" s="52">
        <v>2.0672827347121827</v>
      </c>
      <c r="BN265" s="52">
        <v>28.197984740678823</v>
      </c>
      <c r="BP265" s="52">
        <v>1.5572637037764634</v>
      </c>
      <c r="BQ265" s="52">
        <v>1.1715845237110531</v>
      </c>
      <c r="BR265" s="52">
        <v>0.38567918001283563</v>
      </c>
      <c r="BS265" s="52">
        <v>1.4964184326480232</v>
      </c>
      <c r="BT265" s="52">
        <v>1.1832414701611045</v>
      </c>
      <c r="BU265" s="52">
        <v>0.31317696248316357</v>
      </c>
      <c r="BV265" s="52">
        <v>8.1592565347110071</v>
      </c>
      <c r="BW265" s="52">
        <v>3293.625984811014</v>
      </c>
    </row>
    <row r="266" spans="1:75">
      <c r="A266" s="49">
        <v>36799</v>
      </c>
      <c r="B266" s="50">
        <v>78.449106634159889</v>
      </c>
      <c r="C266" s="51">
        <v>173.44268534382184</v>
      </c>
      <c r="D266" s="50">
        <v>78.611718165874478</v>
      </c>
      <c r="E266" s="52">
        <v>13195.166598510743</v>
      </c>
      <c r="F266" s="52">
        <v>171.54773167371749</v>
      </c>
      <c r="G266" s="52">
        <v>235.25574993193149</v>
      </c>
      <c r="H266" s="52">
        <v>777.45933160185814</v>
      </c>
      <c r="I266" s="52">
        <v>1691.9131846308708</v>
      </c>
      <c r="J266" s="52">
        <v>130.34572827567658</v>
      </c>
      <c r="K266" s="52">
        <v>193.41218802332878</v>
      </c>
      <c r="L266" s="52">
        <v>555.83984381755192</v>
      </c>
      <c r="M266" s="52">
        <v>125.82753947426876</v>
      </c>
      <c r="N266" s="52">
        <v>239.00166525592405</v>
      </c>
      <c r="O266" s="52">
        <v>101.33444069574277</v>
      </c>
      <c r="P266" s="52">
        <v>267.44347660740215</v>
      </c>
      <c r="Q266" s="52">
        <v>183.80381766060989</v>
      </c>
      <c r="R266" s="52">
        <v>95.480405052502945</v>
      </c>
      <c r="S266" s="52">
        <v>420.7662178794543</v>
      </c>
      <c r="T266" s="52">
        <v>253.11846455335618</v>
      </c>
      <c r="U266" s="52">
        <v>818.07550857663159</v>
      </c>
      <c r="V266" s="52">
        <v>824.21221953630447</v>
      </c>
      <c r="W266" s="52">
        <v>425.5097126543522</v>
      </c>
      <c r="X266" s="52">
        <v>999.66133562922482</v>
      </c>
      <c r="Y266" s="52">
        <v>2463.7205181757608</v>
      </c>
      <c r="Z266" s="52">
        <v>562.31336828569567</v>
      </c>
      <c r="AA266" s="52">
        <v>1480.4735407630603</v>
      </c>
      <c r="AB266" s="52">
        <v>428.51253600120543</v>
      </c>
      <c r="AC266" s="52">
        <v>82564.756016031897</v>
      </c>
      <c r="AD266" s="52">
        <v>42550.725515937804</v>
      </c>
      <c r="AE266" s="52">
        <v>52114.365025758743</v>
      </c>
      <c r="AF266" s="52">
        <v>8771.4247348785393</v>
      </c>
      <c r="AG266" s="52">
        <v>11158.713527679443</v>
      </c>
      <c r="AH266" s="52">
        <v>9564.9397542317711</v>
      </c>
      <c r="AI266" s="52">
        <v>33794.930172729495</v>
      </c>
      <c r="AJ266" s="52">
        <v>39425.730881245931</v>
      </c>
      <c r="AK266" s="52">
        <v>132.33450833782553</v>
      </c>
      <c r="AL266" s="52">
        <v>0.60306675696435075</v>
      </c>
      <c r="AM266" s="52">
        <v>6.8018375362580024</v>
      </c>
      <c r="AN266" s="52">
        <v>24.669127886121473</v>
      </c>
      <c r="AO266" s="52">
        <v>17.264223593100905</v>
      </c>
      <c r="AP266" s="52">
        <v>1.4621195545483716</v>
      </c>
      <c r="AQ266" s="52">
        <v>2.0363838166672696</v>
      </c>
      <c r="AR266" s="52">
        <v>2.0456970623173523</v>
      </c>
      <c r="AS266" s="52">
        <v>2.4453107951466033</v>
      </c>
      <c r="AT266" s="52">
        <v>1.7609776157104837</v>
      </c>
      <c r="AU266" s="52">
        <v>1.412565428891484</v>
      </c>
      <c r="AV266" s="52">
        <v>2.9376035352903274</v>
      </c>
      <c r="AW266" s="52">
        <v>3.1635658036937455</v>
      </c>
      <c r="AX266" s="52">
        <v>86.914255076988283</v>
      </c>
      <c r="AY266" s="52">
        <v>0.59934002595061131</v>
      </c>
      <c r="AZ266" s="52">
        <v>4.4347260922969634</v>
      </c>
      <c r="BA266" s="52">
        <v>5.8711528991969919</v>
      </c>
      <c r="BB266" s="52">
        <v>15.314089601750796</v>
      </c>
      <c r="BC266" s="52">
        <v>3.6491649980967242</v>
      </c>
      <c r="BD266" s="52">
        <v>15.329098772505919</v>
      </c>
      <c r="BE266" s="52">
        <v>7.7914800264251731</v>
      </c>
      <c r="BF266" s="52">
        <v>11.929531305159133</v>
      </c>
      <c r="BG266" s="52">
        <v>16.817032032203862</v>
      </c>
      <c r="BH266" s="52">
        <v>5.1788321750859421</v>
      </c>
      <c r="BI266" s="52">
        <v>20.75112537369132</v>
      </c>
      <c r="BJ266" s="52">
        <v>2.7690935605516036</v>
      </c>
      <c r="BK266" s="52">
        <v>4.7982139323508211</v>
      </c>
      <c r="BL266" s="52">
        <v>13.183817883379136</v>
      </c>
      <c r="BM266" s="52">
        <v>2.0672363246543681</v>
      </c>
      <c r="BN266" s="52">
        <v>28.257677056950829</v>
      </c>
      <c r="BP266" s="52">
        <v>1.5574112074139217</v>
      </c>
      <c r="BQ266" s="52">
        <v>1.1819234759469206</v>
      </c>
      <c r="BR266" s="52">
        <v>0.37548773139715197</v>
      </c>
      <c r="BS266" s="52">
        <v>1.4997488782430688</v>
      </c>
      <c r="BT266" s="52">
        <v>1.1897914526363214</v>
      </c>
      <c r="BU266" s="52">
        <v>0.30995742563779155</v>
      </c>
      <c r="BV266" s="52">
        <v>8.0489926074941955</v>
      </c>
      <c r="BW266" s="52">
        <v>3304.9459333846967</v>
      </c>
    </row>
    <row r="267" spans="1:75">
      <c r="A267" s="49">
        <v>36830</v>
      </c>
      <c r="B267" s="50">
        <v>78.58063649722645</v>
      </c>
      <c r="C267" s="51">
        <v>173.7839257178768</v>
      </c>
      <c r="D267" s="50">
        <v>78.737828856754689</v>
      </c>
      <c r="E267" s="52">
        <v>13245.731483213363</v>
      </c>
      <c r="F267" s="52">
        <v>178.84175850499062</v>
      </c>
      <c r="G267" s="52">
        <v>237.26483479719008</v>
      </c>
      <c r="H267" s="52">
        <v>778.11491985667135</v>
      </c>
      <c r="I267" s="52">
        <v>1678.0298339705314</v>
      </c>
      <c r="J267" s="52">
        <v>128.08214576494308</v>
      </c>
      <c r="K267" s="52">
        <v>191.56136159935306</v>
      </c>
      <c r="L267" s="52">
        <v>557.14941823290235</v>
      </c>
      <c r="M267" s="52">
        <v>123.74936811001071</v>
      </c>
      <c r="N267" s="52">
        <v>238.62653189512992</v>
      </c>
      <c r="O267" s="52">
        <v>99.70415253841108</v>
      </c>
      <c r="P267" s="52">
        <v>263.08329297457971</v>
      </c>
      <c r="Q267" s="52">
        <v>180.73279342536003</v>
      </c>
      <c r="R267" s="52">
        <v>95.511908158179253</v>
      </c>
      <c r="S267" s="52">
        <v>421.06818445267214</v>
      </c>
      <c r="T267" s="52">
        <v>248.93299609326547</v>
      </c>
      <c r="U267" s="52">
        <v>822.58699408077428</v>
      </c>
      <c r="V267" s="52">
        <v>828.18584510203334</v>
      </c>
      <c r="W267" s="52">
        <v>420.71754371927631</v>
      </c>
      <c r="X267" s="52">
        <v>1002.4525593461528</v>
      </c>
      <c r="Y267" s="52">
        <v>2502.8249630620403</v>
      </c>
      <c r="Z267" s="52">
        <v>559.52314076067944</v>
      </c>
      <c r="AA267" s="52">
        <v>1493.8400326813421</v>
      </c>
      <c r="AB267" s="52">
        <v>422.90011647103296</v>
      </c>
      <c r="AC267" s="52">
        <v>82596.256928474671</v>
      </c>
      <c r="AD267" s="52">
        <v>42571.870559815441</v>
      </c>
      <c r="AE267" s="52">
        <v>52213.536972268936</v>
      </c>
      <c r="AF267" s="52">
        <v>8783.3973750452842</v>
      </c>
      <c r="AG267" s="52">
        <v>11155.937057249008</v>
      </c>
      <c r="AH267" s="52">
        <v>9561.0924899193542</v>
      </c>
      <c r="AI267" s="52">
        <v>33751.369750484344</v>
      </c>
      <c r="AJ267" s="52">
        <v>39380.941040039063</v>
      </c>
      <c r="AK267" s="52">
        <v>132.42763714143825</v>
      </c>
      <c r="AL267" s="52">
        <v>0.60375411663159373</v>
      </c>
      <c r="AM267" s="52">
        <v>6.8010542658307864</v>
      </c>
      <c r="AN267" s="52">
        <v>24.640721934937662</v>
      </c>
      <c r="AO267" s="52">
        <v>17.235913553154997</v>
      </c>
      <c r="AP267" s="52">
        <v>1.4598338817004626</v>
      </c>
      <c r="AQ267" s="52">
        <v>2.0348439333784851</v>
      </c>
      <c r="AR267" s="52">
        <v>2.0428081098157089</v>
      </c>
      <c r="AS267" s="52">
        <v>2.4461089820139139</v>
      </c>
      <c r="AT267" s="52">
        <v>1.7591129401211689</v>
      </c>
      <c r="AU267" s="52">
        <v>1.4114384190197158</v>
      </c>
      <c r="AV267" s="52">
        <v>2.9341211232512574</v>
      </c>
      <c r="AW267" s="52">
        <v>3.147646222736336</v>
      </c>
      <c r="AX267" s="52">
        <v>87.043312367442397</v>
      </c>
      <c r="AY267" s="52">
        <v>0.59999666574050581</v>
      </c>
      <c r="AZ267" s="52">
        <v>4.4472696114549297</v>
      </c>
      <c r="BA267" s="52">
        <v>5.8648498885994478</v>
      </c>
      <c r="BB267" s="52">
        <v>15.33016853887708</v>
      </c>
      <c r="BC267" s="52">
        <v>3.6690055295344322</v>
      </c>
      <c r="BD267" s="52">
        <v>15.3658066706792</v>
      </c>
      <c r="BE267" s="52">
        <v>7.8077493840227685</v>
      </c>
      <c r="BF267" s="52">
        <v>11.92639184190381</v>
      </c>
      <c r="BG267" s="52">
        <v>16.845179423389414</v>
      </c>
      <c r="BH267" s="52">
        <v>5.186853750398563</v>
      </c>
      <c r="BI267" s="52">
        <v>20.743602838367224</v>
      </c>
      <c r="BJ267" s="52">
        <v>2.7411046662638263</v>
      </c>
      <c r="BK267" s="52">
        <v>4.803434379091355</v>
      </c>
      <c r="BL267" s="52">
        <v>13.19906379106725</v>
      </c>
      <c r="BM267" s="52">
        <v>2.0671761411994662</v>
      </c>
      <c r="BN267" s="52">
        <v>28.321934337397256</v>
      </c>
      <c r="BP267" s="52">
        <v>1.5575806897794526</v>
      </c>
      <c r="BQ267" s="52">
        <v>1.1917807224221648</v>
      </c>
      <c r="BR267" s="52">
        <v>0.36579996722960667</v>
      </c>
      <c r="BS267" s="52">
        <v>1.5188136769819163</v>
      </c>
      <c r="BT267" s="52">
        <v>1.2079032187259966</v>
      </c>
      <c r="BU267" s="52">
        <v>0.31091045827094105</v>
      </c>
      <c r="BV267" s="52">
        <v>7.9045876466458846</v>
      </c>
      <c r="BW267" s="52">
        <v>3312.2348358136032</v>
      </c>
    </row>
    <row r="268" spans="1:75">
      <c r="A268" s="49">
        <v>36860</v>
      </c>
      <c r="B268" s="50">
        <v>78.718507427287605</v>
      </c>
      <c r="C268" s="51">
        <v>174.18759665489196</v>
      </c>
      <c r="D268" s="50">
        <v>78.876940046995884</v>
      </c>
      <c r="E268" s="52">
        <v>13275.740033849081</v>
      </c>
      <c r="F268" s="52">
        <v>180.80130115151405</v>
      </c>
      <c r="G268" s="52">
        <v>241.07042447626591</v>
      </c>
      <c r="H268" s="52">
        <v>779.02363471239801</v>
      </c>
      <c r="I268" s="52">
        <v>1663.9590137600899</v>
      </c>
      <c r="J268" s="52">
        <v>126.02452702000737</v>
      </c>
      <c r="K268" s="52">
        <v>190.10295006458958</v>
      </c>
      <c r="L268" s="52">
        <v>559.50200243890288</v>
      </c>
      <c r="M268" s="52">
        <v>121.84965294599533</v>
      </c>
      <c r="N268" s="52">
        <v>238.67955662260454</v>
      </c>
      <c r="O268" s="52">
        <v>98.253249109784761</v>
      </c>
      <c r="P268" s="52">
        <v>259.17209223409492</v>
      </c>
      <c r="Q268" s="52">
        <v>178.00541126678388</v>
      </c>
      <c r="R268" s="52">
        <v>95.407973827918369</v>
      </c>
      <c r="S268" s="52">
        <v>421.09112689842783</v>
      </c>
      <c r="T268" s="52">
        <v>244.0291967101395</v>
      </c>
      <c r="U268" s="52">
        <v>825.08249172568321</v>
      </c>
      <c r="V268" s="52">
        <v>830.90861200988297</v>
      </c>
      <c r="W268" s="52">
        <v>416.7898137756934</v>
      </c>
      <c r="X268" s="52">
        <v>1001.0079129179319</v>
      </c>
      <c r="Y268" s="52">
        <v>2539.2406457940738</v>
      </c>
      <c r="Z268" s="52">
        <v>557.04979804754259</v>
      </c>
      <c r="AA268" s="52">
        <v>1501.7405342221259</v>
      </c>
      <c r="AB268" s="52">
        <v>416.55955492705107</v>
      </c>
      <c r="AC268" s="52">
        <v>82759.841195678717</v>
      </c>
      <c r="AD268" s="52">
        <v>42603.770575523376</v>
      </c>
      <c r="AE268" s="52">
        <v>52310.917530675732</v>
      </c>
      <c r="AF268" s="52">
        <v>8810.4111789703366</v>
      </c>
      <c r="AG268" s="52">
        <v>11170.223427200317</v>
      </c>
      <c r="AH268" s="52">
        <v>9575.1466400146492</v>
      </c>
      <c r="AI268" s="52">
        <v>33772.12651723226</v>
      </c>
      <c r="AJ268" s="52">
        <v>39397.943466695149</v>
      </c>
      <c r="AK268" s="52">
        <v>132.54829239671429</v>
      </c>
      <c r="AL268" s="52">
        <v>0.6043315649750487</v>
      </c>
      <c r="AM268" s="52">
        <v>6.8048768101880945</v>
      </c>
      <c r="AN268" s="52">
        <v>24.610999111707013</v>
      </c>
      <c r="AO268" s="52">
        <v>17.201790737484892</v>
      </c>
      <c r="AP268" s="52">
        <v>1.4570131803630526</v>
      </c>
      <c r="AQ268" s="52">
        <v>2.0296513542660248</v>
      </c>
      <c r="AR268" s="52">
        <v>2.039573133770038</v>
      </c>
      <c r="AS268" s="52">
        <v>2.4470857274568214</v>
      </c>
      <c r="AT268" s="52">
        <v>1.7581867900604569</v>
      </c>
      <c r="AU268" s="52">
        <v>1.4090346886553486</v>
      </c>
      <c r="AV268" s="52">
        <v>2.9304327651644901</v>
      </c>
      <c r="AW268" s="52">
        <v>3.1308131891748419</v>
      </c>
      <c r="AX268" s="52">
        <v>87.173821105808017</v>
      </c>
      <c r="AY268" s="52">
        <v>0.60043747880942344</v>
      </c>
      <c r="AZ268" s="52">
        <v>4.455561824930677</v>
      </c>
      <c r="BA268" s="52">
        <v>5.8547898035806911</v>
      </c>
      <c r="BB268" s="52">
        <v>15.349402063588302</v>
      </c>
      <c r="BC268" s="52">
        <v>3.6901360223845887</v>
      </c>
      <c r="BD268" s="52">
        <v>15.408657758682967</v>
      </c>
      <c r="BE268" s="52">
        <v>7.8242183451618379</v>
      </c>
      <c r="BF268" s="52">
        <v>11.928433431250353</v>
      </c>
      <c r="BG268" s="52">
        <v>16.869489425979555</v>
      </c>
      <c r="BH268" s="52">
        <v>5.1924950885896886</v>
      </c>
      <c r="BI268" s="52">
        <v>20.763472179416567</v>
      </c>
      <c r="BJ268" s="52">
        <v>2.7361729118507356</v>
      </c>
      <c r="BK268" s="52">
        <v>4.8088740045883851</v>
      </c>
      <c r="BL268" s="52">
        <v>13.218425264717856</v>
      </c>
      <c r="BM268" s="52">
        <v>2.0671560979733234</v>
      </c>
      <c r="BN268" s="52">
        <v>28.383843793223303</v>
      </c>
      <c r="BP268" s="52">
        <v>1.5710745777624349</v>
      </c>
      <c r="BQ268" s="52">
        <v>1.2031438290180327</v>
      </c>
      <c r="BR268" s="52">
        <v>0.36793074881037074</v>
      </c>
      <c r="BS268" s="52">
        <v>1.5443429411903102</v>
      </c>
      <c r="BT268" s="52">
        <v>1.2266564264427871</v>
      </c>
      <c r="BU268" s="52">
        <v>0.31768651494445899</v>
      </c>
      <c r="BV268" s="52">
        <v>7.8296929484854143</v>
      </c>
      <c r="BW268" s="52">
        <v>3315.7796097199121</v>
      </c>
    </row>
    <row r="269" spans="1:75">
      <c r="A269" s="49">
        <v>36891</v>
      </c>
      <c r="B269" s="50">
        <v>78.869711153719933</v>
      </c>
      <c r="C269" s="51">
        <v>174.7270022563396</v>
      </c>
      <c r="D269" s="50">
        <v>79.048874324127553</v>
      </c>
      <c r="E269" s="52">
        <v>13260.537903570359</v>
      </c>
      <c r="F269" s="52">
        <v>174.36715004136485</v>
      </c>
      <c r="G269" s="52">
        <v>247.75254909453852</v>
      </c>
      <c r="H269" s="52">
        <v>778.30826259909134</v>
      </c>
      <c r="I269" s="52">
        <v>1653.7239995935272</v>
      </c>
      <c r="J269" s="52">
        <v>124.79125843701824</v>
      </c>
      <c r="K269" s="52">
        <v>189.72436410429017</v>
      </c>
      <c r="L269" s="52">
        <v>564.49177229308316</v>
      </c>
      <c r="M269" s="52">
        <v>120.85538229202071</v>
      </c>
      <c r="N269" s="52">
        <v>239.87293733656406</v>
      </c>
      <c r="O269" s="52">
        <v>97.455251903062873</v>
      </c>
      <c r="P269" s="52">
        <v>256.95807545608091</v>
      </c>
      <c r="Q269" s="52">
        <v>176.43004629208195</v>
      </c>
      <c r="R269" s="52">
        <v>95.059970913394807</v>
      </c>
      <c r="S269" s="52">
        <v>418.87201339487109</v>
      </c>
      <c r="T269" s="52">
        <v>238.13952568317615</v>
      </c>
      <c r="U269" s="52">
        <v>823.91350372952797</v>
      </c>
      <c r="V269" s="52">
        <v>830.92927372263318</v>
      </c>
      <c r="W269" s="52">
        <v>416.77229595460716</v>
      </c>
      <c r="X269" s="52">
        <v>993.66413938999176</v>
      </c>
      <c r="Y269" s="52">
        <v>2563.0223606190375</v>
      </c>
      <c r="Z269" s="52">
        <v>554.16918807789204</v>
      </c>
      <c r="AA269" s="52">
        <v>1500.6737985995508</v>
      </c>
      <c r="AB269" s="52">
        <v>409.25411970192386</v>
      </c>
      <c r="AC269" s="52">
        <v>83195.762860698087</v>
      </c>
      <c r="AD269" s="52">
        <v>42665.859940251998</v>
      </c>
      <c r="AE269" s="52">
        <v>52407.366826103578</v>
      </c>
      <c r="AF269" s="52">
        <v>8867.140451738911</v>
      </c>
      <c r="AG269" s="52">
        <v>11217.449872416835</v>
      </c>
      <c r="AH269" s="52">
        <v>9620.6272789739796</v>
      </c>
      <c r="AI269" s="52">
        <v>33905.282008017261</v>
      </c>
      <c r="AJ269" s="52">
        <v>39533.194416661419</v>
      </c>
      <c r="AK269" s="52">
        <v>132.68094010506906</v>
      </c>
      <c r="AL269" s="52">
        <v>0.60491426136051751</v>
      </c>
      <c r="AM269" s="52">
        <v>6.8169789288433327</v>
      </c>
      <c r="AN269" s="52">
        <v>24.584246664758652</v>
      </c>
      <c r="AO269" s="52">
        <v>17.162353475968683</v>
      </c>
      <c r="AP269" s="52">
        <v>1.4540544383787839</v>
      </c>
      <c r="AQ269" s="52">
        <v>2.0163923904479053</v>
      </c>
      <c r="AR269" s="52">
        <v>2.0351318682566171</v>
      </c>
      <c r="AS269" s="52">
        <v>2.4517650451790916</v>
      </c>
      <c r="AT269" s="52">
        <v>1.7592377748439885</v>
      </c>
      <c r="AU269" s="52">
        <v>1.4053409145396047</v>
      </c>
      <c r="AV269" s="52">
        <v>2.9270428674508659</v>
      </c>
      <c r="AW269" s="52">
        <v>3.1133882625969904</v>
      </c>
      <c r="AX269" s="52">
        <v>87.29694677649006</v>
      </c>
      <c r="AY269" s="52">
        <v>0.60037136551146697</v>
      </c>
      <c r="AZ269" s="52">
        <v>4.4567458267594056</v>
      </c>
      <c r="BA269" s="52">
        <v>5.8384287962990422</v>
      </c>
      <c r="BB269" s="52">
        <v>15.368728388221033</v>
      </c>
      <c r="BC269" s="52">
        <v>3.7078950939279411</v>
      </c>
      <c r="BD269" s="52">
        <v>15.460438508720648</v>
      </c>
      <c r="BE269" s="52">
        <v>7.8390500668826846</v>
      </c>
      <c r="BF269" s="52">
        <v>11.94303817103707</v>
      </c>
      <c r="BG269" s="52">
        <v>16.88740070236306</v>
      </c>
      <c r="BH269" s="52">
        <v>5.1946886368997154</v>
      </c>
      <c r="BI269" s="52">
        <v>20.799746664601468</v>
      </c>
      <c r="BJ269" s="52">
        <v>2.7406204721079237</v>
      </c>
      <c r="BK269" s="52">
        <v>4.8146875519380572</v>
      </c>
      <c r="BL269" s="52">
        <v>13.244438640908488</v>
      </c>
      <c r="BM269" s="52">
        <v>2.0671986087673435</v>
      </c>
      <c r="BN269" s="52">
        <v>28.434345863038494</v>
      </c>
      <c r="BP269" s="52">
        <v>1.6051213317700932</v>
      </c>
      <c r="BQ269" s="52">
        <v>1.2170478301197891</v>
      </c>
      <c r="BR269" s="52">
        <v>0.38807350156768677</v>
      </c>
      <c r="BS269" s="52">
        <v>1.5688544443710857</v>
      </c>
      <c r="BT269" s="52">
        <v>1.2385152934209234</v>
      </c>
      <c r="BU269" s="52">
        <v>0.3303391510740884</v>
      </c>
      <c r="BV269" s="52">
        <v>7.8919198397667181</v>
      </c>
      <c r="BW269" s="52">
        <v>3316.9750903344925</v>
      </c>
    </row>
    <row r="270" spans="1:75">
      <c r="A270" s="49">
        <v>36922</v>
      </c>
      <c r="B270" s="50">
        <v>79.036022689163445</v>
      </c>
      <c r="C270" s="51">
        <v>175.35423106820352</v>
      </c>
      <c r="D270" s="50">
        <v>79.244761830135701</v>
      </c>
      <c r="E270" s="52">
        <v>13224.32120513916</v>
      </c>
      <c r="F270" s="52">
        <v>163.48662545219545</v>
      </c>
      <c r="G270" s="52">
        <v>255.83357892113347</v>
      </c>
      <c r="H270" s="52">
        <v>776.69332421306638</v>
      </c>
      <c r="I270" s="52">
        <v>1647.0254483117212</v>
      </c>
      <c r="J270" s="52">
        <v>124.08066841959953</v>
      </c>
      <c r="K270" s="52">
        <v>190.01006220473397</v>
      </c>
      <c r="L270" s="52">
        <v>571.38814854525754</v>
      </c>
      <c r="M270" s="52">
        <v>120.44184984074485</v>
      </c>
      <c r="N270" s="52">
        <v>241.8820947471165</v>
      </c>
      <c r="O270" s="52">
        <v>97.055230077956949</v>
      </c>
      <c r="P270" s="52">
        <v>255.80245708842432</v>
      </c>
      <c r="Q270" s="52">
        <v>175.54287769044601</v>
      </c>
      <c r="R270" s="52">
        <v>94.544262143873397</v>
      </c>
      <c r="S270" s="52">
        <v>414.90523219396994</v>
      </c>
      <c r="T270" s="52">
        <v>231.84292853695732</v>
      </c>
      <c r="U270" s="52">
        <v>821.32554896223928</v>
      </c>
      <c r="V270" s="52">
        <v>830.09023777323387</v>
      </c>
      <c r="W270" s="52">
        <v>421.38175034583094</v>
      </c>
      <c r="X270" s="52">
        <v>985.10579745615678</v>
      </c>
      <c r="Y270" s="52">
        <v>2574.5872500038918</v>
      </c>
      <c r="Z270" s="52">
        <v>551.28608880840966</v>
      </c>
      <c r="AA270" s="52">
        <v>1495.1027488170132</v>
      </c>
      <c r="AB270" s="52">
        <v>401.87030952976596</v>
      </c>
      <c r="AC270" s="52">
        <v>83756.825234690026</v>
      </c>
      <c r="AD270" s="52">
        <v>42734.444744171633</v>
      </c>
      <c r="AE270" s="52">
        <v>52503.934692398194</v>
      </c>
      <c r="AF270" s="52">
        <v>8938.3056704613464</v>
      </c>
      <c r="AG270" s="52">
        <v>11279.541859780589</v>
      </c>
      <c r="AH270" s="52">
        <v>9672.011647870464</v>
      </c>
      <c r="AI270" s="52">
        <v>34060.142052435105</v>
      </c>
      <c r="AJ270" s="52">
        <v>39721.737257434477</v>
      </c>
      <c r="AK270" s="52">
        <v>132.78201673300035</v>
      </c>
      <c r="AL270" s="52">
        <v>0.60557150653837577</v>
      </c>
      <c r="AM270" s="52">
        <v>6.8330221914596132</v>
      </c>
      <c r="AN270" s="52">
        <v>24.546915799379349</v>
      </c>
      <c r="AO270" s="52">
        <v>17.108322101014277</v>
      </c>
      <c r="AP270" s="52">
        <v>1.4492794495883807</v>
      </c>
      <c r="AQ270" s="52">
        <v>1.9979392481332217</v>
      </c>
      <c r="AR270" s="52">
        <v>2.0289581844881175</v>
      </c>
      <c r="AS270" s="52">
        <v>2.4551750468306106</v>
      </c>
      <c r="AT270" s="52">
        <v>1.7618949293261517</v>
      </c>
      <c r="AU270" s="52">
        <v>1.4001830932966552</v>
      </c>
      <c r="AV270" s="52">
        <v>2.9208871865811226</v>
      </c>
      <c r="AW270" s="52">
        <v>3.0940050557587857</v>
      </c>
      <c r="AX270" s="52">
        <v>87.388692386688732</v>
      </c>
      <c r="AY270" s="52">
        <v>0.59998525948838266</v>
      </c>
      <c r="AZ270" s="52">
        <v>4.4517118841289509</v>
      </c>
      <c r="BA270" s="52">
        <v>5.8174376730476656</v>
      </c>
      <c r="BB270" s="52">
        <v>15.379502204397033</v>
      </c>
      <c r="BC270" s="52">
        <v>3.7186078566817509</v>
      </c>
      <c r="BD270" s="52">
        <v>15.518567250921361</v>
      </c>
      <c r="BE270" s="52">
        <v>7.8528035687613151</v>
      </c>
      <c r="BF270" s="52">
        <v>11.967130921961319</v>
      </c>
      <c r="BG270" s="52">
        <v>16.887041264724346</v>
      </c>
      <c r="BH270" s="52">
        <v>5.1958917318993523</v>
      </c>
      <c r="BI270" s="52">
        <v>20.846408547112539</v>
      </c>
      <c r="BJ270" s="52">
        <v>2.7481246629970206</v>
      </c>
      <c r="BK270" s="52">
        <v>4.8218799276322484</v>
      </c>
      <c r="BL270" s="52">
        <v>13.276403958864149</v>
      </c>
      <c r="BM270" s="52">
        <v>2.0672273751966244</v>
      </c>
      <c r="BN270" s="52">
        <v>28.458452690032221</v>
      </c>
      <c r="BP270" s="52">
        <v>1.6479633074974822</v>
      </c>
      <c r="BQ270" s="52">
        <v>1.2316732646431774</v>
      </c>
      <c r="BR270" s="52">
        <v>0.41629004334249803</v>
      </c>
      <c r="BS270" s="52">
        <v>1.5902201260567732</v>
      </c>
      <c r="BT270" s="52">
        <v>1.2464211088184627</v>
      </c>
      <c r="BU270" s="52">
        <v>0.34379901733970447</v>
      </c>
      <c r="BV270" s="52">
        <v>8.0456751258142525</v>
      </c>
      <c r="BW270" s="52">
        <v>3320.9087902807419</v>
      </c>
    </row>
    <row r="271" spans="1:75">
      <c r="A271" s="49">
        <v>36950</v>
      </c>
      <c r="B271" s="50">
        <v>79.202794079136638</v>
      </c>
      <c r="C271" s="51">
        <v>175.93148782729571</v>
      </c>
      <c r="D271" s="50">
        <v>79.430086524757954</v>
      </c>
      <c r="E271" s="52">
        <v>13208.235270908901</v>
      </c>
      <c r="F271" s="52">
        <v>155.04565546980925</v>
      </c>
      <c r="G271" s="52">
        <v>262.43585991167595</v>
      </c>
      <c r="H271" s="52">
        <v>775.81849246738216</v>
      </c>
      <c r="I271" s="52">
        <v>1642.6316018791072</v>
      </c>
      <c r="J271" s="52">
        <v>123.36703314665439</v>
      </c>
      <c r="K271" s="52">
        <v>190.18400060837823</v>
      </c>
      <c r="L271" s="52">
        <v>578.13546014058272</v>
      </c>
      <c r="M271" s="52">
        <v>119.99418083738003</v>
      </c>
      <c r="N271" s="52">
        <v>243.88204872076</v>
      </c>
      <c r="O271" s="52">
        <v>96.60965750931895</v>
      </c>
      <c r="P271" s="52">
        <v>254.58437920960463</v>
      </c>
      <c r="Q271" s="52">
        <v>174.5684802125075</v>
      </c>
      <c r="R271" s="52">
        <v>94.03893608919212</v>
      </c>
      <c r="S271" s="52">
        <v>410.81792454714224</v>
      </c>
      <c r="T271" s="52">
        <v>226.47246996818907</v>
      </c>
      <c r="U271" s="52">
        <v>820.84822076133321</v>
      </c>
      <c r="V271" s="52">
        <v>831.19584204150101</v>
      </c>
      <c r="W271" s="52">
        <v>429.92476940580775</v>
      </c>
      <c r="X271" s="52">
        <v>982.32506478684286</v>
      </c>
      <c r="Y271" s="52">
        <v>2577.1761932075024</v>
      </c>
      <c r="Z271" s="52">
        <v>549.35611968913247</v>
      </c>
      <c r="AA271" s="52">
        <v>1492.2339501891818</v>
      </c>
      <c r="AB271" s="52">
        <v>396.18051056138108</v>
      </c>
      <c r="AC271" s="52">
        <v>84167.258790152409</v>
      </c>
      <c r="AD271" s="52">
        <v>42768.635842766082</v>
      </c>
      <c r="AE271" s="52">
        <v>52593.570242370879</v>
      </c>
      <c r="AF271" s="52">
        <v>8994.0924381528584</v>
      </c>
      <c r="AG271" s="52">
        <v>11323.648543357849</v>
      </c>
      <c r="AH271" s="52">
        <v>9689.5180506025044</v>
      </c>
      <c r="AI271" s="52">
        <v>34097.607106889998</v>
      </c>
      <c r="AJ271" s="52">
        <v>39848.587610517228</v>
      </c>
      <c r="AK271" s="52">
        <v>132.79645991751127</v>
      </c>
      <c r="AL271" s="52">
        <v>0.60629365725487461</v>
      </c>
      <c r="AM271" s="52">
        <v>6.8450496132219474</v>
      </c>
      <c r="AN271" s="52">
        <v>24.484828083642892</v>
      </c>
      <c r="AO271" s="52">
        <v>17.03348481349115</v>
      </c>
      <c r="AP271" s="52">
        <v>1.4410129458945968</v>
      </c>
      <c r="AQ271" s="52">
        <v>1.9809571740704217</v>
      </c>
      <c r="AR271" s="52">
        <v>2.0212801678368515</v>
      </c>
      <c r="AS271" s="52">
        <v>2.4499493568585291</v>
      </c>
      <c r="AT271" s="52">
        <v>1.7650798273397024</v>
      </c>
      <c r="AU271" s="52">
        <v>1.3938578132165438</v>
      </c>
      <c r="AV271" s="52">
        <v>2.9087320393051153</v>
      </c>
      <c r="AW271" s="52">
        <v>3.0726155598583449</v>
      </c>
      <c r="AX271" s="52">
        <v>87.416539623269017</v>
      </c>
      <c r="AY271" s="52">
        <v>0.59964513822887966</v>
      </c>
      <c r="AZ271" s="52">
        <v>4.4431667364406167</v>
      </c>
      <c r="BA271" s="52">
        <v>5.7966247787127418</v>
      </c>
      <c r="BB271" s="52">
        <v>15.371683819352516</v>
      </c>
      <c r="BC271" s="52">
        <v>3.7187011255217448</v>
      </c>
      <c r="BD271" s="52">
        <v>15.573872667121966</v>
      </c>
      <c r="BE271" s="52">
        <v>7.865630981096599</v>
      </c>
      <c r="BF271" s="52">
        <v>11.992198666674085</v>
      </c>
      <c r="BG271" s="52">
        <v>16.855719414938772</v>
      </c>
      <c r="BH271" s="52">
        <v>5.1993793928579963</v>
      </c>
      <c r="BI271" s="52">
        <v>20.895092210366524</v>
      </c>
      <c r="BJ271" s="52">
        <v>2.7544167149545893</v>
      </c>
      <c r="BK271" s="52">
        <v>4.8309599328536672</v>
      </c>
      <c r="BL271" s="52">
        <v>13.309715560728884</v>
      </c>
      <c r="BM271" s="52">
        <v>2.0671411963532074</v>
      </c>
      <c r="BN271" s="52">
        <v>28.440051520775473</v>
      </c>
      <c r="BP271" s="52">
        <v>1.6790185995133859</v>
      </c>
      <c r="BQ271" s="52">
        <v>1.2432253513730498</v>
      </c>
      <c r="BR271" s="52">
        <v>0.435793248238042</v>
      </c>
      <c r="BS271" s="52">
        <v>1.6065306340502243</v>
      </c>
      <c r="BT271" s="52">
        <v>1.2558173050305672</v>
      </c>
      <c r="BU271" s="52">
        <v>0.35071332902381464</v>
      </c>
      <c r="BV271" s="52">
        <v>8.1970352440340708</v>
      </c>
      <c r="BW271" s="52">
        <v>3332.8605405432836</v>
      </c>
    </row>
    <row r="272" spans="1:75">
      <c r="A272" s="49">
        <v>36981</v>
      </c>
      <c r="B272" s="50">
        <v>79.373066529631615</v>
      </c>
      <c r="C272" s="51">
        <v>176.41732831251235</v>
      </c>
      <c r="D272" s="50">
        <v>79.594837438795835</v>
      </c>
      <c r="E272" s="52">
        <v>13234.114679644184</v>
      </c>
      <c r="F272" s="52">
        <v>152.62485109413825</v>
      </c>
      <c r="G272" s="52">
        <v>266.43167079840936</v>
      </c>
      <c r="H272" s="52">
        <v>776.43879676538131</v>
      </c>
      <c r="I272" s="52">
        <v>1638.5863012498426</v>
      </c>
      <c r="J272" s="52">
        <v>122.21774199604988</v>
      </c>
      <c r="K272" s="52">
        <v>189.73408462659967</v>
      </c>
      <c r="L272" s="52">
        <v>583.77956503629684</v>
      </c>
      <c r="M272" s="52">
        <v>119.0565182975223</v>
      </c>
      <c r="N272" s="52">
        <v>245.41286098806847</v>
      </c>
      <c r="O272" s="52">
        <v>95.782161169475131</v>
      </c>
      <c r="P272" s="52">
        <v>252.42591003400665</v>
      </c>
      <c r="Q272" s="52">
        <v>172.9049290884887</v>
      </c>
      <c r="R272" s="52">
        <v>93.618666560419143</v>
      </c>
      <c r="S272" s="52">
        <v>407.35435993248416</v>
      </c>
      <c r="T272" s="52">
        <v>222.30175318352639</v>
      </c>
      <c r="U272" s="52">
        <v>824.34555563234517</v>
      </c>
      <c r="V272" s="52">
        <v>835.87767937683293</v>
      </c>
      <c r="W272" s="52">
        <v>441.54942078359664</v>
      </c>
      <c r="X272" s="52">
        <v>988.80774661033388</v>
      </c>
      <c r="Y272" s="52">
        <v>2574.9813413043175</v>
      </c>
      <c r="Z272" s="52">
        <v>548.63858316406129</v>
      </c>
      <c r="AA272" s="52">
        <v>1495.9515413007427</v>
      </c>
      <c r="AB272" s="52">
        <v>392.66141856485797</v>
      </c>
      <c r="AC272" s="52">
        <v>84290.286798292596</v>
      </c>
      <c r="AD272" s="52">
        <v>42749.362870431716</v>
      </c>
      <c r="AE272" s="52">
        <v>52679.470003651033</v>
      </c>
      <c r="AF272" s="52">
        <v>9020.4943852578435</v>
      </c>
      <c r="AG272" s="52">
        <v>11333.448419509396</v>
      </c>
      <c r="AH272" s="52">
        <v>9657.9017225696189</v>
      </c>
      <c r="AI272" s="52">
        <v>33962.019263482864</v>
      </c>
      <c r="AJ272" s="52">
        <v>39853.845341836255</v>
      </c>
      <c r="AK272" s="52">
        <v>132.70214850191147</v>
      </c>
      <c r="AL272" s="52">
        <v>0.60713099658718306</v>
      </c>
      <c r="AM272" s="52">
        <v>6.8491910607704236</v>
      </c>
      <c r="AN272" s="52">
        <v>24.38549754408098</v>
      </c>
      <c r="AO272" s="52">
        <v>16.929175487809605</v>
      </c>
      <c r="AP272" s="52">
        <v>1.4278701476697837</v>
      </c>
      <c r="AQ272" s="52">
        <v>1.9684542720599219</v>
      </c>
      <c r="AR272" s="52">
        <v>2.0118210187557128</v>
      </c>
      <c r="AS272" s="52">
        <v>2.431322308262855</v>
      </c>
      <c r="AT272" s="52">
        <v>1.768027279931806</v>
      </c>
      <c r="AU272" s="52">
        <v>1.3861066237980213</v>
      </c>
      <c r="AV272" s="52">
        <v>2.8880645198528767</v>
      </c>
      <c r="AW272" s="52">
        <v>3.047509372088121</v>
      </c>
      <c r="AX272" s="52">
        <v>87.372175046513163</v>
      </c>
      <c r="AY272" s="52">
        <v>0.59956106727035907</v>
      </c>
      <c r="AZ272" s="52">
        <v>4.4329762248953264</v>
      </c>
      <c r="BA272" s="52">
        <v>5.777578655866936</v>
      </c>
      <c r="BB272" s="52">
        <v>15.340976926347901</v>
      </c>
      <c r="BC272" s="52">
        <v>3.7070814494283928</v>
      </c>
      <c r="BD272" s="52">
        <v>15.625676791303821</v>
      </c>
      <c r="BE272" s="52">
        <v>7.8785619967046285</v>
      </c>
      <c r="BF272" s="52">
        <v>12.014754153157194</v>
      </c>
      <c r="BG272" s="52">
        <v>16.787470231613806</v>
      </c>
      <c r="BH272" s="52">
        <v>5.2075720422060021</v>
      </c>
      <c r="BI272" s="52">
        <v>20.944475907757276</v>
      </c>
      <c r="BJ272" s="52">
        <v>2.7575634650946146</v>
      </c>
      <c r="BK272" s="52">
        <v>4.8430594878699331</v>
      </c>
      <c r="BL272" s="52">
        <v>13.343852953917738</v>
      </c>
      <c r="BM272" s="52">
        <v>2.066910630164315</v>
      </c>
      <c r="BN272" s="52">
        <v>28.373113677386314</v>
      </c>
      <c r="BP272" s="52">
        <v>1.6877618279127824</v>
      </c>
      <c r="BQ272" s="52">
        <v>1.2502522243397129</v>
      </c>
      <c r="BR272" s="52">
        <v>0.43750960373830411</v>
      </c>
      <c r="BS272" s="52">
        <v>1.6183973657410411</v>
      </c>
      <c r="BT272" s="52">
        <v>1.2705826156382118</v>
      </c>
      <c r="BU272" s="52">
        <v>0.34781474986624333</v>
      </c>
      <c r="BV272" s="52">
        <v>8.2921928460559542</v>
      </c>
      <c r="BW272" s="52">
        <v>3354.5887859098375</v>
      </c>
    </row>
    <row r="273" spans="1:75">
      <c r="A273" s="49">
        <v>37011</v>
      </c>
      <c r="B273" s="50">
        <v>79.542295931403842</v>
      </c>
      <c r="C273" s="51">
        <v>176.8242625642568</v>
      </c>
      <c r="D273" s="50">
        <v>79.729282984510064</v>
      </c>
      <c r="E273" s="52">
        <v>13281.891924031575</v>
      </c>
      <c r="F273" s="52">
        <v>154.41643031239511</v>
      </c>
      <c r="G273" s="52">
        <v>268.85888502995175</v>
      </c>
      <c r="H273" s="52">
        <v>777.33090376059215</v>
      </c>
      <c r="I273" s="52">
        <v>1632.6813002685706</v>
      </c>
      <c r="J273" s="52">
        <v>120.65825095859667</v>
      </c>
      <c r="K273" s="52">
        <v>188.74440452928346</v>
      </c>
      <c r="L273" s="52">
        <v>587.95891153402624</v>
      </c>
      <c r="M273" s="52">
        <v>117.71791186034679</v>
      </c>
      <c r="N273" s="52">
        <v>246.28175370059907</v>
      </c>
      <c r="O273" s="52">
        <v>94.643915468454367</v>
      </c>
      <c r="P273" s="52">
        <v>249.43938555320105</v>
      </c>
      <c r="Q273" s="52">
        <v>170.68810664340853</v>
      </c>
      <c r="R273" s="52">
        <v>93.251614421606064</v>
      </c>
      <c r="S273" s="52">
        <v>404.21785202870768</v>
      </c>
      <c r="T273" s="52">
        <v>218.72760880390803</v>
      </c>
      <c r="U273" s="52">
        <v>829.84092278679213</v>
      </c>
      <c r="V273" s="52">
        <v>842.72686148484547</v>
      </c>
      <c r="W273" s="52">
        <v>452.76963049968083</v>
      </c>
      <c r="X273" s="52">
        <v>1000.9193501591683</v>
      </c>
      <c r="Y273" s="52">
        <v>2572.2731367985407</v>
      </c>
      <c r="Z273" s="52">
        <v>548.33780821561811</v>
      </c>
      <c r="AA273" s="52">
        <v>1502.7818988998731</v>
      </c>
      <c r="AB273" s="52">
        <v>390.58570150633653</v>
      </c>
      <c r="AC273" s="52">
        <v>84184.407874552402</v>
      </c>
      <c r="AD273" s="52">
        <v>42696.714541180925</v>
      </c>
      <c r="AE273" s="52">
        <v>52761.196327209473</v>
      </c>
      <c r="AF273" s="52">
        <v>9023.1709883371987</v>
      </c>
      <c r="AG273" s="52">
        <v>11317.53462600708</v>
      </c>
      <c r="AH273" s="52">
        <v>9616.2438349405929</v>
      </c>
      <c r="AI273" s="52">
        <v>33789.198545328778</v>
      </c>
      <c r="AJ273" s="52">
        <v>39766.45255737305</v>
      </c>
      <c r="AK273" s="52">
        <v>132.54072595338027</v>
      </c>
      <c r="AL273" s="52">
        <v>0.60807752134520954</v>
      </c>
      <c r="AM273" s="52">
        <v>6.8474787605305512</v>
      </c>
      <c r="AN273" s="52">
        <v>24.254726333916189</v>
      </c>
      <c r="AO273" s="52">
        <v>16.799170052260159</v>
      </c>
      <c r="AP273" s="52">
        <v>1.4110953532787487</v>
      </c>
      <c r="AQ273" s="52">
        <v>1.9597322589503166</v>
      </c>
      <c r="AR273" s="52">
        <v>2.0011204647881944</v>
      </c>
      <c r="AS273" s="52">
        <v>2.4008154117453766</v>
      </c>
      <c r="AT273" s="52">
        <v>1.7697428407599849</v>
      </c>
      <c r="AU273" s="52">
        <v>1.3769479104342583</v>
      </c>
      <c r="AV273" s="52">
        <v>2.8607697924548119</v>
      </c>
      <c r="AW273" s="52">
        <v>3.0189460833576351</v>
      </c>
      <c r="AX273" s="52">
        <v>87.28937389850617</v>
      </c>
      <c r="AY273" s="52">
        <v>0.59965473553941895</v>
      </c>
      <c r="AZ273" s="52">
        <v>4.4229776228448223</v>
      </c>
      <c r="BA273" s="52">
        <v>5.7602568057753762</v>
      </c>
      <c r="BB273" s="52">
        <v>15.296911466618379</v>
      </c>
      <c r="BC273" s="52">
        <v>3.6867259771252674</v>
      </c>
      <c r="BD273" s="52">
        <v>15.677460306572417</v>
      </c>
      <c r="BE273" s="52">
        <v>7.8904595452050366</v>
      </c>
      <c r="BF273" s="52">
        <v>12.03677415760855</v>
      </c>
      <c r="BG273" s="52">
        <v>16.697857350607713</v>
      </c>
      <c r="BH273" s="52">
        <v>5.220188703015447</v>
      </c>
      <c r="BI273" s="52">
        <v>20.996625719917937</v>
      </c>
      <c r="BJ273" s="52">
        <v>2.7594399826911586</v>
      </c>
      <c r="BK273" s="52">
        <v>4.8586109247485485</v>
      </c>
      <c r="BL273" s="52">
        <v>13.378574810883341</v>
      </c>
      <c r="BM273" s="52">
        <v>2.0667140621255387</v>
      </c>
      <c r="BN273" s="52">
        <v>28.275042873372634</v>
      </c>
      <c r="BP273" s="52">
        <v>1.6768828985902171</v>
      </c>
      <c r="BQ273" s="52">
        <v>1.2528958307870197</v>
      </c>
      <c r="BR273" s="52">
        <v>0.42398706777021289</v>
      </c>
      <c r="BS273" s="52">
        <v>1.6265784925063296</v>
      </c>
      <c r="BT273" s="52">
        <v>1.2876006420391302</v>
      </c>
      <c r="BU273" s="52">
        <v>0.33897785047690071</v>
      </c>
      <c r="BV273" s="52">
        <v>8.3307287890464075</v>
      </c>
      <c r="BW273" s="52">
        <v>3375.5817732175192</v>
      </c>
    </row>
    <row r="274" spans="1:75">
      <c r="A274" s="49">
        <v>37042</v>
      </c>
      <c r="B274" s="50">
        <v>79.692004330426215</v>
      </c>
      <c r="C274" s="51">
        <v>177.15441434145455</v>
      </c>
      <c r="D274" s="50">
        <v>79.813053976383898</v>
      </c>
      <c r="E274" s="52">
        <v>13313.501900457566</v>
      </c>
      <c r="F274" s="52">
        <v>156.70654199632907</v>
      </c>
      <c r="G274" s="52">
        <v>271.352096220178</v>
      </c>
      <c r="H274" s="52">
        <v>776.45566915937013</v>
      </c>
      <c r="I274" s="52">
        <v>1622.7244964914937</v>
      </c>
      <c r="J274" s="52">
        <v>118.95262467104101</v>
      </c>
      <c r="K274" s="52">
        <v>187.54752203798103</v>
      </c>
      <c r="L274" s="52">
        <v>590.14516414774039</v>
      </c>
      <c r="M274" s="52">
        <v>116.32694788235089</v>
      </c>
      <c r="N274" s="52">
        <v>246.2833422639317</v>
      </c>
      <c r="O274" s="52">
        <v>93.469280268816703</v>
      </c>
      <c r="P274" s="52">
        <v>246.23616829556562</v>
      </c>
      <c r="Q274" s="52">
        <v>168.43295480154694</v>
      </c>
      <c r="R274" s="52">
        <v>92.89366813821178</v>
      </c>
      <c r="S274" s="52">
        <v>400.95852211165811</v>
      </c>
      <c r="T274" s="52">
        <v>215.05481802744251</v>
      </c>
      <c r="U274" s="52">
        <v>833.61915945333817</v>
      </c>
      <c r="V274" s="52">
        <v>848.83291496721006</v>
      </c>
      <c r="W274" s="52">
        <v>458.149198186013</v>
      </c>
      <c r="X274" s="52">
        <v>1011.7482891178901</v>
      </c>
      <c r="Y274" s="52">
        <v>2573.9451305001012</v>
      </c>
      <c r="Z274" s="52">
        <v>547.26808886085792</v>
      </c>
      <c r="AA274" s="52">
        <v>1506.1721179504548</v>
      </c>
      <c r="AB274" s="52">
        <v>388.94443803064286</v>
      </c>
      <c r="AC274" s="52">
        <v>83976.669513517816</v>
      </c>
      <c r="AD274" s="52">
        <v>42647.846186776318</v>
      </c>
      <c r="AE274" s="52">
        <v>52831.639384700407</v>
      </c>
      <c r="AF274" s="52">
        <v>9013.7745629126021</v>
      </c>
      <c r="AG274" s="52">
        <v>11293.635402994771</v>
      </c>
      <c r="AH274" s="52">
        <v>9627.5351449289628</v>
      </c>
      <c r="AI274" s="52">
        <v>33800.660911313949</v>
      </c>
      <c r="AJ274" s="52">
        <v>39649.701459423188</v>
      </c>
      <c r="AK274" s="52">
        <v>132.38690400412005</v>
      </c>
      <c r="AL274" s="52">
        <v>0.60904896148901078</v>
      </c>
      <c r="AM274" s="52">
        <v>6.8439747200107144</v>
      </c>
      <c r="AN274" s="52">
        <v>24.112243691128828</v>
      </c>
      <c r="AO274" s="52">
        <v>16.65922000970421</v>
      </c>
      <c r="AP274" s="52">
        <v>1.3938766441998827</v>
      </c>
      <c r="AQ274" s="52">
        <v>1.9535088088044088</v>
      </c>
      <c r="AR274" s="52">
        <v>1.9906888243592309</v>
      </c>
      <c r="AS274" s="52">
        <v>2.363724284999285</v>
      </c>
      <c r="AT274" s="52">
        <v>1.7689031201966681</v>
      </c>
      <c r="AU274" s="52">
        <v>1.3670380530152069</v>
      </c>
      <c r="AV274" s="52">
        <v>2.8318972274716923</v>
      </c>
      <c r="AW274" s="52">
        <v>2.9895830797332534</v>
      </c>
      <c r="AX274" s="52">
        <v>87.223034373694844</v>
      </c>
      <c r="AY274" s="52">
        <v>0.5997461924032963</v>
      </c>
      <c r="AZ274" s="52">
        <v>4.4158259269465967</v>
      </c>
      <c r="BA274" s="52">
        <v>5.7452628831003585</v>
      </c>
      <c r="BB274" s="52">
        <v>15.256887750099263</v>
      </c>
      <c r="BC274" s="52">
        <v>3.6632637508821886</v>
      </c>
      <c r="BD274" s="52">
        <v>15.731052187812184</v>
      </c>
      <c r="BE274" s="52">
        <v>7.8985655906820487</v>
      </c>
      <c r="BF274" s="52">
        <v>12.060734293153208</v>
      </c>
      <c r="BG274" s="52">
        <v>16.616089404951179</v>
      </c>
      <c r="BH274" s="52">
        <v>5.2353735211335364</v>
      </c>
      <c r="BI274" s="52">
        <v>21.051625938365056</v>
      </c>
      <c r="BJ274" s="52">
        <v>2.7631775538527195</v>
      </c>
      <c r="BK274" s="52">
        <v>4.876971367348526</v>
      </c>
      <c r="BL274" s="52">
        <v>13.411477018613368</v>
      </c>
      <c r="BM274" s="52">
        <v>2.0668303630053333</v>
      </c>
      <c r="BN274" s="52">
        <v>28.177918746466599</v>
      </c>
      <c r="BP274" s="52">
        <v>1.6536890590683586</v>
      </c>
      <c r="BQ274" s="52">
        <v>1.251503976367061</v>
      </c>
      <c r="BR274" s="52">
        <v>0.4021850826609279</v>
      </c>
      <c r="BS274" s="52">
        <v>1.6312860390096302</v>
      </c>
      <c r="BT274" s="52">
        <v>1.3001272073062513</v>
      </c>
      <c r="BU274" s="52">
        <v>0.33115883170807314</v>
      </c>
      <c r="BV274" s="52">
        <v>8.3251506620717617</v>
      </c>
      <c r="BW274" s="52">
        <v>3378.9200214262933</v>
      </c>
    </row>
    <row r="275" spans="1:75">
      <c r="A275" s="49">
        <v>37072</v>
      </c>
      <c r="B275" s="50">
        <v>79.814399593447646</v>
      </c>
      <c r="C275" s="51">
        <v>177.42062039573986</v>
      </c>
      <c r="D275" s="50">
        <v>79.842061238984272</v>
      </c>
      <c r="E275" s="52">
        <v>13304.107579549154</v>
      </c>
      <c r="F275" s="52">
        <v>156.67311747074126</v>
      </c>
      <c r="G275" s="52">
        <v>275.0539939771096</v>
      </c>
      <c r="H275" s="52">
        <v>772.56276375750701</v>
      </c>
      <c r="I275" s="52">
        <v>1607.9790708780288</v>
      </c>
      <c r="J275" s="52">
        <v>117.31559456487497</v>
      </c>
      <c r="K275" s="52">
        <v>186.45697508590916</v>
      </c>
      <c r="L275" s="52">
        <v>590.24421700884898</v>
      </c>
      <c r="M275" s="52">
        <v>115.16946157167355</v>
      </c>
      <c r="N275" s="52">
        <v>245.36777566584448</v>
      </c>
      <c r="O275" s="52">
        <v>92.484951354190713</v>
      </c>
      <c r="P275" s="52">
        <v>243.32096337700884</v>
      </c>
      <c r="Q275" s="52">
        <v>166.56044377895694</v>
      </c>
      <c r="R275" s="52">
        <v>92.498002937436098</v>
      </c>
      <c r="S275" s="52">
        <v>397.21274150808654</v>
      </c>
      <c r="T275" s="52">
        <v>210.88186945021152</v>
      </c>
      <c r="U275" s="52">
        <v>833.14757766127582</v>
      </c>
      <c r="V275" s="52">
        <v>852.23443902730946</v>
      </c>
      <c r="W275" s="52">
        <v>455.00193286736805</v>
      </c>
      <c r="X275" s="52">
        <v>1016.5361395657062</v>
      </c>
      <c r="Y275" s="52">
        <v>2582.8305569728213</v>
      </c>
      <c r="Z275" s="52">
        <v>544.67085256477196</v>
      </c>
      <c r="AA275" s="52">
        <v>1501.8848649700483</v>
      </c>
      <c r="AB275" s="52">
        <v>386.89855007827282</v>
      </c>
      <c r="AC275" s="52">
        <v>83783.623913192743</v>
      </c>
      <c r="AD275" s="52">
        <v>42630.483986568448</v>
      </c>
      <c r="AE275" s="52">
        <v>52887.925240659715</v>
      </c>
      <c r="AF275" s="52">
        <v>9003.7727964560199</v>
      </c>
      <c r="AG275" s="52">
        <v>11276.887914276123</v>
      </c>
      <c r="AH275" s="52">
        <v>9724.2780456542969</v>
      </c>
      <c r="AI275" s="52">
        <v>34110.418518066406</v>
      </c>
      <c r="AJ275" s="52">
        <v>39556.926829878488</v>
      </c>
      <c r="AK275" s="52">
        <v>132.28595101932686</v>
      </c>
      <c r="AL275" s="52">
        <v>0.60987188510286316</v>
      </c>
      <c r="AM275" s="52">
        <v>6.8415584728742642</v>
      </c>
      <c r="AN275" s="52">
        <v>23.971044073564311</v>
      </c>
      <c r="AO275" s="52">
        <v>16.519613715571662</v>
      </c>
      <c r="AP275" s="52">
        <v>1.3782454477142891</v>
      </c>
      <c r="AQ275" s="52">
        <v>1.9479664163952597</v>
      </c>
      <c r="AR275" s="52">
        <v>1.9813021944852154</v>
      </c>
      <c r="AS275" s="52">
        <v>2.3246383826425396</v>
      </c>
      <c r="AT275" s="52">
        <v>1.7649855606108757</v>
      </c>
      <c r="AU275" s="52">
        <v>1.3568105458943742</v>
      </c>
      <c r="AV275" s="52">
        <v>2.8048530724919449</v>
      </c>
      <c r="AW275" s="52">
        <v>2.960812094766152</v>
      </c>
      <c r="AX275" s="52">
        <v>87.20512391875188</v>
      </c>
      <c r="AY275" s="52">
        <v>0.59969753230858869</v>
      </c>
      <c r="AZ275" s="52">
        <v>4.4116289192888267</v>
      </c>
      <c r="BA275" s="52">
        <v>5.7322015483397992</v>
      </c>
      <c r="BB275" s="52">
        <v>15.232573414593935</v>
      </c>
      <c r="BC275" s="52">
        <v>3.6410237022365135</v>
      </c>
      <c r="BD275" s="52">
        <v>15.788530210467677</v>
      </c>
      <c r="BE275" s="52">
        <v>7.9019226778919496</v>
      </c>
      <c r="BF275" s="52">
        <v>12.086511517440279</v>
      </c>
      <c r="BG275" s="52">
        <v>16.55932804296414</v>
      </c>
      <c r="BH275" s="52">
        <v>5.2514475473978868</v>
      </c>
      <c r="BI275" s="52">
        <v>21.109783032598596</v>
      </c>
      <c r="BJ275" s="52">
        <v>2.7704209892079232</v>
      </c>
      <c r="BK275" s="52">
        <v>4.8974408845960475</v>
      </c>
      <c r="BL275" s="52">
        <v>13.441921158810146</v>
      </c>
      <c r="BM275" s="52">
        <v>2.0674800993756737</v>
      </c>
      <c r="BN275" s="52">
        <v>28.102274422595897</v>
      </c>
      <c r="BP275" s="52">
        <v>1.6263828515075147</v>
      </c>
      <c r="BQ275" s="52">
        <v>1.2465611714016025</v>
      </c>
      <c r="BR275" s="52">
        <v>0.37982167992740867</v>
      </c>
      <c r="BS275" s="52">
        <v>1.6320926006107281</v>
      </c>
      <c r="BT275" s="52">
        <v>1.3031679104315117</v>
      </c>
      <c r="BU275" s="52">
        <v>0.32892469026458759</v>
      </c>
      <c r="BV275" s="52">
        <v>8.2983360556264714</v>
      </c>
      <c r="BW275" s="52">
        <v>3357.6882049560545</v>
      </c>
    </row>
    <row r="276" spans="1:75">
      <c r="A276" s="49">
        <v>37103</v>
      </c>
      <c r="B276" s="50">
        <v>79.915132548479789</v>
      </c>
      <c r="C276" s="51">
        <v>177.6029312439984</v>
      </c>
      <c r="D276" s="50">
        <v>79.838693520234472</v>
      </c>
      <c r="E276" s="52">
        <v>13268.814863635647</v>
      </c>
      <c r="F276" s="52">
        <v>155.04060477306766</v>
      </c>
      <c r="G276" s="52">
        <v>278.96767769513593</v>
      </c>
      <c r="H276" s="52">
        <v>766.72532504316302</v>
      </c>
      <c r="I276" s="52">
        <v>1592.2344846264009</v>
      </c>
      <c r="J276" s="52">
        <v>115.87843082340494</v>
      </c>
      <c r="K276" s="52">
        <v>185.70241420932354</v>
      </c>
      <c r="L276" s="52">
        <v>588.62114747445435</v>
      </c>
      <c r="M276" s="52">
        <v>114.38872992860213</v>
      </c>
      <c r="N276" s="52">
        <v>243.67940469578869</v>
      </c>
      <c r="O276" s="52">
        <v>91.821505442862545</v>
      </c>
      <c r="P276" s="52">
        <v>240.99439249920749</v>
      </c>
      <c r="Q276" s="52">
        <v>165.31427856678926</v>
      </c>
      <c r="R276" s="52">
        <v>92.0622050444926</v>
      </c>
      <c r="S276" s="52">
        <v>393.2983475077537</v>
      </c>
      <c r="T276" s="52">
        <v>207.23609219635688</v>
      </c>
      <c r="U276" s="52">
        <v>829.32432493279055</v>
      </c>
      <c r="V276" s="52">
        <v>853.61434319615364</v>
      </c>
      <c r="W276" s="52">
        <v>447.54763454006564</v>
      </c>
      <c r="X276" s="52">
        <v>1017.072737313086</v>
      </c>
      <c r="Y276" s="52">
        <v>2595.8168409370605</v>
      </c>
      <c r="Z276" s="52">
        <v>541.19870431961556</v>
      </c>
      <c r="AA276" s="52">
        <v>1492.6533566559515</v>
      </c>
      <c r="AB276" s="52">
        <v>384.7044989303235</v>
      </c>
      <c r="AC276" s="52">
        <v>83644.380258006437</v>
      </c>
      <c r="AD276" s="52">
        <v>42641.599134168318</v>
      </c>
      <c r="AE276" s="52">
        <v>52929.920599814381</v>
      </c>
      <c r="AF276" s="52">
        <v>8997.8396580296176</v>
      </c>
      <c r="AG276" s="52">
        <v>11269.95978883005</v>
      </c>
      <c r="AH276" s="52">
        <v>9849.380549277028</v>
      </c>
      <c r="AI276" s="52">
        <v>34518.861869565902</v>
      </c>
      <c r="AJ276" s="52">
        <v>39497.851263046265</v>
      </c>
      <c r="AK276" s="52">
        <v>132.19499528792596</v>
      </c>
      <c r="AL276" s="52">
        <v>0.61001863326096251</v>
      </c>
      <c r="AM276" s="52">
        <v>6.8382252635914949</v>
      </c>
      <c r="AN276" s="52">
        <v>23.829940013527388</v>
      </c>
      <c r="AO276" s="52">
        <v>16.381696116644889</v>
      </c>
      <c r="AP276" s="52">
        <v>1.3636500839839432</v>
      </c>
      <c r="AQ276" s="52">
        <v>1.9415616066540795</v>
      </c>
      <c r="AR276" s="52">
        <v>1.9723688279958762</v>
      </c>
      <c r="AS276" s="52">
        <v>2.2863126135091609</v>
      </c>
      <c r="AT276" s="52">
        <v>1.7593562867225574</v>
      </c>
      <c r="AU276" s="52">
        <v>1.3466595155465668</v>
      </c>
      <c r="AV276" s="52">
        <v>2.779378176436782</v>
      </c>
      <c r="AW276" s="52">
        <v>2.9324089621513849</v>
      </c>
      <c r="AX276" s="52">
        <v>87.197918781349742</v>
      </c>
      <c r="AY276" s="52">
        <v>0.59953150759294305</v>
      </c>
      <c r="AZ276" s="52">
        <v>4.4038924258352532</v>
      </c>
      <c r="BA276" s="52">
        <v>5.7199820848632488</v>
      </c>
      <c r="BB276" s="52">
        <v>15.219922581627484</v>
      </c>
      <c r="BC276" s="52">
        <v>3.6204466188942352</v>
      </c>
      <c r="BD276" s="52">
        <v>15.847169457724497</v>
      </c>
      <c r="BE276" s="52">
        <v>7.9034443109506558</v>
      </c>
      <c r="BF276" s="52">
        <v>12.103474152184301</v>
      </c>
      <c r="BG276" s="52">
        <v>16.512848173178011</v>
      </c>
      <c r="BH276" s="52">
        <v>5.2670221490364879</v>
      </c>
      <c r="BI276" s="52">
        <v>21.167136491666877</v>
      </c>
      <c r="BJ276" s="52">
        <v>2.7778027490262063</v>
      </c>
      <c r="BK276" s="52">
        <v>4.9183528503072598</v>
      </c>
      <c r="BL276" s="52">
        <v>13.470980891987923</v>
      </c>
      <c r="BM276" s="52">
        <v>2.0687477481529464</v>
      </c>
      <c r="BN276" s="52">
        <v>28.036739102054028</v>
      </c>
      <c r="BP276" s="52">
        <v>1.6021172677076632</v>
      </c>
      <c r="BQ276" s="52">
        <v>1.2375087771177922</v>
      </c>
      <c r="BR276" s="52">
        <v>0.3646084906293019</v>
      </c>
      <c r="BS276" s="52">
        <v>1.6247149857752505</v>
      </c>
      <c r="BT276" s="52">
        <v>1.2955898398499666</v>
      </c>
      <c r="BU276" s="52">
        <v>0.329125146156237</v>
      </c>
      <c r="BV276" s="52">
        <v>8.2860050685703754</v>
      </c>
      <c r="BW276" s="52">
        <v>3332.644137228689</v>
      </c>
    </row>
    <row r="277" spans="1:75">
      <c r="A277" s="49">
        <v>37134</v>
      </c>
      <c r="B277" s="50">
        <v>80.006293665495662</v>
      </c>
      <c r="C277" s="51">
        <v>177.67304406098782</v>
      </c>
      <c r="D277" s="50">
        <v>79.835078288530624</v>
      </c>
      <c r="E277" s="52">
        <v>13236.197637957912</v>
      </c>
      <c r="F277" s="52">
        <v>153.72654105530631</v>
      </c>
      <c r="G277" s="52">
        <v>281.40740681704011</v>
      </c>
      <c r="H277" s="52">
        <v>760.74936882045961</v>
      </c>
      <c r="I277" s="52">
        <v>1580.6835080712071</v>
      </c>
      <c r="J277" s="52">
        <v>114.72507365726896</v>
      </c>
      <c r="K277" s="52">
        <v>185.4803276191796</v>
      </c>
      <c r="L277" s="52">
        <v>585.78793297203322</v>
      </c>
      <c r="M277" s="52">
        <v>114.07153328087541</v>
      </c>
      <c r="N277" s="52">
        <v>241.4080705119357</v>
      </c>
      <c r="O277" s="52">
        <v>91.570149315821553</v>
      </c>
      <c r="P277" s="52">
        <v>239.45968061661529</v>
      </c>
      <c r="Q277" s="52">
        <v>164.86514652784794</v>
      </c>
      <c r="R277" s="52">
        <v>91.591912038864635</v>
      </c>
      <c r="S277" s="52">
        <v>389.71015227333675</v>
      </c>
      <c r="T277" s="52">
        <v>205.59971360093164</v>
      </c>
      <c r="U277" s="52">
        <v>824.18318487944146</v>
      </c>
      <c r="V277" s="52">
        <v>854.59839329135514</v>
      </c>
      <c r="W277" s="52">
        <v>442.36844609245179</v>
      </c>
      <c r="X277" s="52">
        <v>1017.4314998671894</v>
      </c>
      <c r="Y277" s="52">
        <v>2607.8724802069128</v>
      </c>
      <c r="Z277" s="52">
        <v>537.94968653987007</v>
      </c>
      <c r="AA277" s="52">
        <v>1483.5185626622649</v>
      </c>
      <c r="AB277" s="52">
        <v>382.96214832726025</v>
      </c>
      <c r="AC277" s="52">
        <v>83571.05485263947</v>
      </c>
      <c r="AD277" s="52">
        <v>42667.823153422723</v>
      </c>
      <c r="AE277" s="52">
        <v>52959.139325203432</v>
      </c>
      <c r="AF277" s="52">
        <v>8998.4330452026861</v>
      </c>
      <c r="AG277" s="52">
        <v>11271.292721686825</v>
      </c>
      <c r="AH277" s="52">
        <v>9915.6636633103899</v>
      </c>
      <c r="AI277" s="52">
        <v>34720.592784266315</v>
      </c>
      <c r="AJ277" s="52">
        <v>39466.865768801785</v>
      </c>
      <c r="AK277" s="52">
        <v>132.03858934150588</v>
      </c>
      <c r="AL277" s="52">
        <v>0.60882905378727425</v>
      </c>
      <c r="AM277" s="52">
        <v>6.8302167570819297</v>
      </c>
      <c r="AN277" s="52">
        <v>23.680654445002155</v>
      </c>
      <c r="AO277" s="52">
        <v>16.241608633930163</v>
      </c>
      <c r="AP277" s="52">
        <v>1.348411718636271</v>
      </c>
      <c r="AQ277" s="52">
        <v>1.9326800031964424</v>
      </c>
      <c r="AR277" s="52">
        <v>1.9626703424268448</v>
      </c>
      <c r="AS277" s="52">
        <v>2.2503593308653262</v>
      </c>
      <c r="AT277" s="52">
        <v>1.7539795674730423</v>
      </c>
      <c r="AU277" s="52">
        <v>1.3368154774008227</v>
      </c>
      <c r="AV277" s="52">
        <v>2.7535545957842027</v>
      </c>
      <c r="AW277" s="52">
        <v>2.9031375417802221</v>
      </c>
      <c r="AX277" s="52">
        <v>87.138849608359791</v>
      </c>
      <c r="AY277" s="52">
        <v>0.59932320458571464</v>
      </c>
      <c r="AZ277" s="52">
        <v>4.3835660716323481</v>
      </c>
      <c r="BA277" s="52">
        <v>5.7070376881202982</v>
      </c>
      <c r="BB277" s="52">
        <v>15.209221766623218</v>
      </c>
      <c r="BC277" s="52">
        <v>3.6003433709303216</v>
      </c>
      <c r="BD277" s="52">
        <v>15.903494491211829</v>
      </c>
      <c r="BE277" s="52">
        <v>7.9074748914328312</v>
      </c>
      <c r="BF277" s="52">
        <v>12.097408531774436</v>
      </c>
      <c r="BG277" s="52">
        <v>16.449926218438534</v>
      </c>
      <c r="BH277" s="52">
        <v>5.281013197295608</v>
      </c>
      <c r="BI277" s="52">
        <v>21.219085288294142</v>
      </c>
      <c r="BJ277" s="52">
        <v>2.7802749682338006</v>
      </c>
      <c r="BK277" s="52">
        <v>4.937992518496392</v>
      </c>
      <c r="BL277" s="52">
        <v>13.500817801931031</v>
      </c>
      <c r="BM277" s="52">
        <v>2.0706939290807163</v>
      </c>
      <c r="BN277" s="52">
        <v>27.95774448086177</v>
      </c>
      <c r="BP277" s="52">
        <v>1.5875687997547849</v>
      </c>
      <c r="BQ277" s="52">
        <v>1.2233193613769067</v>
      </c>
      <c r="BR277" s="52">
        <v>0.36424943831779305</v>
      </c>
      <c r="BS277" s="52">
        <v>1.6033835186953507</v>
      </c>
      <c r="BT277" s="52">
        <v>1.2774637231242754</v>
      </c>
      <c r="BU277" s="52">
        <v>0.32591979573630997</v>
      </c>
      <c r="BV277" s="52">
        <v>8.3292926055409247</v>
      </c>
      <c r="BW277" s="52">
        <v>3334.1454553911763</v>
      </c>
    </row>
    <row r="278" spans="1:75">
      <c r="A278" s="49">
        <v>37164</v>
      </c>
      <c r="B278" s="50">
        <v>80.093459578549172</v>
      </c>
      <c r="C278" s="51">
        <v>177.62371440430482</v>
      </c>
      <c r="D278" s="50">
        <v>79.852569131677356</v>
      </c>
      <c r="E278" s="52">
        <v>13228.824681154887</v>
      </c>
      <c r="F278" s="52">
        <v>154.10636026561261</v>
      </c>
      <c r="G278" s="52">
        <v>281.30102257827917</v>
      </c>
      <c r="H278" s="52">
        <v>756.42013928020992</v>
      </c>
      <c r="I278" s="52">
        <v>1577.1420445541542</v>
      </c>
      <c r="J278" s="52">
        <v>113.9341800544411</v>
      </c>
      <c r="K278" s="52">
        <v>185.88102090557416</v>
      </c>
      <c r="L278" s="52">
        <v>582.33681786333523</v>
      </c>
      <c r="M278" s="52">
        <v>114.24879204072059</v>
      </c>
      <c r="N278" s="52">
        <v>238.83759733463327</v>
      </c>
      <c r="O278" s="52">
        <v>91.762792744984225</v>
      </c>
      <c r="P278" s="52">
        <v>238.84360334301988</v>
      </c>
      <c r="Q278" s="52">
        <v>165.2679583631456</v>
      </c>
      <c r="R278" s="52">
        <v>91.132483454545337</v>
      </c>
      <c r="S278" s="52">
        <v>386.953738059476</v>
      </c>
      <c r="T278" s="52">
        <v>206.88728392620882</v>
      </c>
      <c r="U278" s="52">
        <v>819.78637245198092</v>
      </c>
      <c r="V278" s="52">
        <v>856.48453066758816</v>
      </c>
      <c r="W278" s="52">
        <v>444.08393800656</v>
      </c>
      <c r="X278" s="52">
        <v>1020.5396337628365</v>
      </c>
      <c r="Y278" s="52">
        <v>2614.3386125405627</v>
      </c>
      <c r="Z278" s="52">
        <v>535.97601771242921</v>
      </c>
      <c r="AA278" s="52">
        <v>1478.80321829319</v>
      </c>
      <c r="AB278" s="52">
        <v>382.29413743490971</v>
      </c>
      <c r="AC278" s="52">
        <v>83564.920973205561</v>
      </c>
      <c r="AD278" s="52">
        <v>42696.367380523683</v>
      </c>
      <c r="AE278" s="52">
        <v>52976.303101062775</v>
      </c>
      <c r="AF278" s="52">
        <v>9006.283406543731</v>
      </c>
      <c r="AG278" s="52">
        <v>11278.710610103608</v>
      </c>
      <c r="AH278" s="52">
        <v>9870.193774922689</v>
      </c>
      <c r="AI278" s="52">
        <v>34531.630192057295</v>
      </c>
      <c r="AJ278" s="52">
        <v>39458.010475921634</v>
      </c>
      <c r="AK278" s="52">
        <v>131.78009588023028</v>
      </c>
      <c r="AL278" s="52">
        <v>0.60607961222218976</v>
      </c>
      <c r="AM278" s="52">
        <v>6.8161654671654102</v>
      </c>
      <c r="AN278" s="52">
        <v>23.525407948593298</v>
      </c>
      <c r="AO278" s="52">
        <v>16.103162868879735</v>
      </c>
      <c r="AP278" s="52">
        <v>1.3321183595143036</v>
      </c>
      <c r="AQ278" s="52">
        <v>1.9205992253773729</v>
      </c>
      <c r="AR278" s="52">
        <v>1.9519217461187508</v>
      </c>
      <c r="AS278" s="52">
        <v>2.2191589908131086</v>
      </c>
      <c r="AT278" s="52">
        <v>1.7505076821513286</v>
      </c>
      <c r="AU278" s="52">
        <v>1.3279247295097776</v>
      </c>
      <c r="AV278" s="52">
        <v>2.7272139131489892</v>
      </c>
      <c r="AW278" s="52">
        <v>2.8737181882988807</v>
      </c>
      <c r="AX278" s="52">
        <v>86.99445043901602</v>
      </c>
      <c r="AY278" s="52">
        <v>0.599139019637975</v>
      </c>
      <c r="AZ278" s="52">
        <v>4.3470262191103153</v>
      </c>
      <c r="BA278" s="52">
        <v>5.6929329011278851</v>
      </c>
      <c r="BB278" s="52">
        <v>15.19339528468748</v>
      </c>
      <c r="BC278" s="52">
        <v>3.5805614549433811</v>
      </c>
      <c r="BD278" s="52">
        <v>15.953025030841429</v>
      </c>
      <c r="BE278" s="52">
        <v>7.9163168241580326</v>
      </c>
      <c r="BF278" s="52">
        <v>12.062287894139688</v>
      </c>
      <c r="BG278" s="52">
        <v>16.357533127814531</v>
      </c>
      <c r="BH278" s="52">
        <v>5.2923634753872948</v>
      </c>
      <c r="BI278" s="52">
        <v>21.260237494142107</v>
      </c>
      <c r="BJ278" s="52">
        <v>2.7748308033371964</v>
      </c>
      <c r="BK278" s="52">
        <v>4.9542208967206536</v>
      </c>
      <c r="BL278" s="52">
        <v>13.531185794016347</v>
      </c>
      <c r="BM278" s="52">
        <v>2.0732130381516374</v>
      </c>
      <c r="BN278" s="52">
        <v>27.854411407808463</v>
      </c>
      <c r="BP278" s="52">
        <v>1.5881688415305688</v>
      </c>
      <c r="BQ278" s="52">
        <v>1.2066553679605325</v>
      </c>
      <c r="BR278" s="52">
        <v>0.38151347376406192</v>
      </c>
      <c r="BS278" s="52">
        <v>1.5699426557868719</v>
      </c>
      <c r="BT278" s="52">
        <v>1.2532224295660854</v>
      </c>
      <c r="BU278" s="52">
        <v>0.31672022659331561</v>
      </c>
      <c r="BV278" s="52">
        <v>8.4522919843594231</v>
      </c>
      <c r="BW278" s="52">
        <v>3378.1963549931843</v>
      </c>
    </row>
    <row r="279" spans="1:75">
      <c r="A279" s="49">
        <v>37195</v>
      </c>
      <c r="B279" s="50">
        <v>80.180500886635855</v>
      </c>
      <c r="C279" s="51">
        <v>177.52349771511169</v>
      </c>
      <c r="D279" s="50">
        <v>79.880354471384521</v>
      </c>
      <c r="E279" s="52">
        <v>13245.45997053577</v>
      </c>
      <c r="F279" s="52">
        <v>155.69973761708505</v>
      </c>
      <c r="G279" s="52">
        <v>279.85009059502232</v>
      </c>
      <c r="H279" s="52">
        <v>754.33880470356632</v>
      </c>
      <c r="I279" s="52">
        <v>1579.2045993728022</v>
      </c>
      <c r="J279" s="52">
        <v>113.35081260218736</v>
      </c>
      <c r="K279" s="52">
        <v>186.64286854574758</v>
      </c>
      <c r="L279" s="52">
        <v>578.56474724195652</v>
      </c>
      <c r="M279" s="52">
        <v>114.7286038667925</v>
      </c>
      <c r="N279" s="52">
        <v>236.09888175574523</v>
      </c>
      <c r="O279" s="52">
        <v>92.210434424781027</v>
      </c>
      <c r="P279" s="52">
        <v>238.75928163384236</v>
      </c>
      <c r="Q279" s="52">
        <v>166.15392660421711</v>
      </c>
      <c r="R279" s="52">
        <v>90.756957794389422</v>
      </c>
      <c r="S279" s="52">
        <v>384.88389489571415</v>
      </c>
      <c r="T279" s="52">
        <v>210.03410328684313</v>
      </c>
      <c r="U279" s="52">
        <v>817.31147622869855</v>
      </c>
      <c r="V279" s="52">
        <v>859.79838957829827</v>
      </c>
      <c r="W279" s="52">
        <v>450.58183776563214</v>
      </c>
      <c r="X279" s="52">
        <v>1026.0165642961379</v>
      </c>
      <c r="Y279" s="52">
        <v>2613.9039230481271</v>
      </c>
      <c r="Z279" s="52">
        <v>535.58496162739971</v>
      </c>
      <c r="AA279" s="52">
        <v>1478.9994380829796</v>
      </c>
      <c r="AB279" s="52">
        <v>383.06080863672878</v>
      </c>
      <c r="AC279" s="52">
        <v>83582.243958503968</v>
      </c>
      <c r="AD279" s="52">
        <v>42721.200860777208</v>
      </c>
      <c r="AE279" s="52">
        <v>52985.394745149919</v>
      </c>
      <c r="AF279" s="52">
        <v>9017.2522649149741</v>
      </c>
      <c r="AG279" s="52">
        <v>11288.569007289025</v>
      </c>
      <c r="AH279" s="52">
        <v>9773.3377439437372</v>
      </c>
      <c r="AI279" s="52">
        <v>34163.36830779045</v>
      </c>
      <c r="AJ279" s="52">
        <v>39458.731809677614</v>
      </c>
      <c r="AK279" s="52">
        <v>131.46733901096928</v>
      </c>
      <c r="AL279" s="52">
        <v>0.60260391028057181</v>
      </c>
      <c r="AM279" s="52">
        <v>6.8002406194085072</v>
      </c>
      <c r="AN279" s="52">
        <v>23.36896457042425</v>
      </c>
      <c r="AO279" s="52">
        <v>15.966120040855341</v>
      </c>
      <c r="AP279" s="52">
        <v>1.3151888562371765</v>
      </c>
      <c r="AQ279" s="52">
        <v>1.9054949703775843</v>
      </c>
      <c r="AR279" s="52">
        <v>1.9407374814550313</v>
      </c>
      <c r="AS279" s="52">
        <v>2.1905489564200136</v>
      </c>
      <c r="AT279" s="52">
        <v>1.7486661852320051</v>
      </c>
      <c r="AU279" s="52">
        <v>1.3199896793671835</v>
      </c>
      <c r="AV279" s="52">
        <v>2.7004306766863126</v>
      </c>
      <c r="AW279" s="52">
        <v>2.8450632432011904</v>
      </c>
      <c r="AX279" s="52">
        <v>86.805638758405564</v>
      </c>
      <c r="AY279" s="52">
        <v>0.59897963001379051</v>
      </c>
      <c r="AZ279" s="52">
        <v>4.3027271243533303</v>
      </c>
      <c r="BA279" s="52">
        <v>5.6780782693155833</v>
      </c>
      <c r="BB279" s="52">
        <v>15.171079340849012</v>
      </c>
      <c r="BC279" s="52">
        <v>3.5601905126485134</v>
      </c>
      <c r="BD279" s="52">
        <v>15.999062111841575</v>
      </c>
      <c r="BE279" s="52">
        <v>7.9270433556408655</v>
      </c>
      <c r="BF279" s="52">
        <v>12.015022559752387</v>
      </c>
      <c r="BG279" s="52">
        <v>16.250965644515329</v>
      </c>
      <c r="BH279" s="52">
        <v>5.3027465018714146</v>
      </c>
      <c r="BI279" s="52">
        <v>21.292735684122288</v>
      </c>
      <c r="BJ279" s="52">
        <v>2.7649316421800081</v>
      </c>
      <c r="BK279" s="52">
        <v>4.9673663794265819</v>
      </c>
      <c r="BL279" s="52">
        <v>13.560437660484064</v>
      </c>
      <c r="BM279" s="52">
        <v>2.0760816166411162</v>
      </c>
      <c r="BN279" s="52">
        <v>27.738199513525732</v>
      </c>
      <c r="BP279" s="52">
        <v>1.6030671064771953</v>
      </c>
      <c r="BQ279" s="52">
        <v>1.1984389876165698</v>
      </c>
      <c r="BR279" s="52">
        <v>0.40462811874045479</v>
      </c>
      <c r="BS279" s="52">
        <v>1.5447144121412308</v>
      </c>
      <c r="BT279" s="52">
        <v>1.2367756123384159</v>
      </c>
      <c r="BU279" s="52">
        <v>0.30793880004315605</v>
      </c>
      <c r="BV279" s="52">
        <v>8.6377333530014564</v>
      </c>
      <c r="BW279" s="52">
        <v>3438.8769867189467</v>
      </c>
    </row>
    <row r="280" spans="1:75">
      <c r="A280" s="49">
        <v>37225</v>
      </c>
      <c r="B280" s="50">
        <v>80.267802819207517</v>
      </c>
      <c r="C280" s="51">
        <v>177.4619667599288</v>
      </c>
      <c r="D280" s="50">
        <v>79.897708863268292</v>
      </c>
      <c r="E280" s="52">
        <v>13278.01510108312</v>
      </c>
      <c r="F280" s="52">
        <v>157.47188597017279</v>
      </c>
      <c r="G280" s="52">
        <v>278.89091599434613</v>
      </c>
      <c r="H280" s="52">
        <v>754.86671475569403</v>
      </c>
      <c r="I280" s="52">
        <v>1582.8367676128944</v>
      </c>
      <c r="J280" s="52">
        <v>112.78312301815798</v>
      </c>
      <c r="K280" s="52">
        <v>187.40170251304906</v>
      </c>
      <c r="L280" s="52">
        <v>574.75943667503691</v>
      </c>
      <c r="M280" s="52">
        <v>115.25927785746754</v>
      </c>
      <c r="N280" s="52">
        <v>233.34365325380739</v>
      </c>
      <c r="O280" s="52">
        <v>92.663457762263718</v>
      </c>
      <c r="P280" s="52">
        <v>238.70779820717871</v>
      </c>
      <c r="Q280" s="52">
        <v>167.03724191797275</v>
      </c>
      <c r="R280" s="52">
        <v>90.559123229980472</v>
      </c>
      <c r="S280" s="52">
        <v>383.2550845859497</v>
      </c>
      <c r="T280" s="52">
        <v>213.39934947093329</v>
      </c>
      <c r="U280" s="52">
        <v>817.75742703477545</v>
      </c>
      <c r="V280" s="52">
        <v>864.75389936765032</v>
      </c>
      <c r="W280" s="52">
        <v>457.75957012375198</v>
      </c>
      <c r="X280" s="52">
        <v>1032.392023537308</v>
      </c>
      <c r="Y280" s="52">
        <v>2606.08542586565</v>
      </c>
      <c r="Z280" s="52">
        <v>536.9198346284528</v>
      </c>
      <c r="AA280" s="52">
        <v>1483.5842994511127</v>
      </c>
      <c r="AB280" s="52">
        <v>385.56461816877129</v>
      </c>
      <c r="AC280" s="52">
        <v>83568.201564534509</v>
      </c>
      <c r="AD280" s="52">
        <v>42737.871900526683</v>
      </c>
      <c r="AE280" s="52">
        <v>52990.522913916902</v>
      </c>
      <c r="AF280" s="52">
        <v>9025.713940238953</v>
      </c>
      <c r="AG280" s="52">
        <v>11296.785965061188</v>
      </c>
      <c r="AH280" s="52">
        <v>9718.618416849773</v>
      </c>
      <c r="AI280" s="52">
        <v>33943.805103556318</v>
      </c>
      <c r="AJ280" s="52">
        <v>39455.573684310912</v>
      </c>
      <c r="AK280" s="52">
        <v>131.17946045907834</v>
      </c>
      <c r="AL280" s="52">
        <v>0.59959627952581895</v>
      </c>
      <c r="AM280" s="52">
        <v>6.7885323633129397</v>
      </c>
      <c r="AN280" s="52">
        <v>23.221455826765546</v>
      </c>
      <c r="AO280" s="52">
        <v>15.83332718424499</v>
      </c>
      <c r="AP280" s="52">
        <v>1.2987819918208969</v>
      </c>
      <c r="AQ280" s="52">
        <v>1.8881446386464329</v>
      </c>
      <c r="AR280" s="52">
        <v>1.9303119803363491</v>
      </c>
      <c r="AS280" s="52">
        <v>2.1620665500208514</v>
      </c>
      <c r="AT280" s="52">
        <v>1.7477201138728788</v>
      </c>
      <c r="AU280" s="52">
        <v>1.3131039694314837</v>
      </c>
      <c r="AV280" s="52">
        <v>2.6741702577724329</v>
      </c>
      <c r="AW280" s="52">
        <v>2.8190277101527195</v>
      </c>
      <c r="AX280" s="52">
        <v>86.638440269480142</v>
      </c>
      <c r="AY280" s="52">
        <v>0.59883097779220407</v>
      </c>
      <c r="AZ280" s="52">
        <v>4.2634944706728373</v>
      </c>
      <c r="BA280" s="52">
        <v>5.6635580136956678</v>
      </c>
      <c r="BB280" s="52">
        <v>15.143196578603238</v>
      </c>
      <c r="BC280" s="52">
        <v>3.5387374022742732</v>
      </c>
      <c r="BD280" s="52">
        <v>16.045591929492851</v>
      </c>
      <c r="BE280" s="52">
        <v>7.9349852473009381</v>
      </c>
      <c r="BF280" s="52">
        <v>11.979735147456328</v>
      </c>
      <c r="BG280" s="52">
        <v>16.15632815134401</v>
      </c>
      <c r="BH280" s="52">
        <v>5.3142371752920248</v>
      </c>
      <c r="BI280" s="52">
        <v>21.319564363189663</v>
      </c>
      <c r="BJ280" s="52">
        <v>2.755994281452149</v>
      </c>
      <c r="BK280" s="52">
        <v>4.9779634008300491</v>
      </c>
      <c r="BL280" s="52">
        <v>13.585606688656844</v>
      </c>
      <c r="BM280" s="52">
        <v>2.0789796241034009</v>
      </c>
      <c r="BN280" s="52">
        <v>27.630050802292924</v>
      </c>
      <c r="BP280" s="52">
        <v>1.6296953076651941</v>
      </c>
      <c r="BQ280" s="52">
        <v>1.2122600481534997</v>
      </c>
      <c r="BR280" s="52">
        <v>0.4174352594340841</v>
      </c>
      <c r="BS280" s="52">
        <v>1.5539244073132674</v>
      </c>
      <c r="BT280" s="52">
        <v>1.2451451788345973</v>
      </c>
      <c r="BU280" s="52">
        <v>0.30877922819927334</v>
      </c>
      <c r="BV280" s="52">
        <v>8.8532688329617191</v>
      </c>
      <c r="BW280" s="52">
        <v>3477.3167006810504</v>
      </c>
    </row>
    <row r="281" spans="1:75">
      <c r="A281" s="49">
        <v>37256</v>
      </c>
      <c r="B281" s="50">
        <v>80.355689933481287</v>
      </c>
      <c r="C281" s="51">
        <v>177.51330864189131</v>
      </c>
      <c r="D281" s="50">
        <v>79.898120822445037</v>
      </c>
      <c r="E281" s="52">
        <v>13319.010190102363</v>
      </c>
      <c r="F281" s="52">
        <v>158.63695810747242</v>
      </c>
      <c r="G281" s="52">
        <v>279.65788097631548</v>
      </c>
      <c r="H281" s="52">
        <v>757.661587507494</v>
      </c>
      <c r="I281" s="52">
        <v>1585.3206121959995</v>
      </c>
      <c r="J281" s="52">
        <v>112.11114548687493</v>
      </c>
      <c r="K281" s="52">
        <v>187.93730395936197</v>
      </c>
      <c r="L281" s="52">
        <v>571.18792727577591</v>
      </c>
      <c r="M281" s="52">
        <v>115.66881391982878</v>
      </c>
      <c r="N281" s="52">
        <v>230.70622706689662</v>
      </c>
      <c r="O281" s="52">
        <v>92.964395409149503</v>
      </c>
      <c r="P281" s="52">
        <v>238.37349102381737</v>
      </c>
      <c r="Q281" s="52">
        <v>167.61403907258665</v>
      </c>
      <c r="R281" s="52">
        <v>90.606058432209878</v>
      </c>
      <c r="S281" s="52">
        <v>381.87810060120239</v>
      </c>
      <c r="T281" s="52">
        <v>215.78025310991271</v>
      </c>
      <c r="U281" s="52">
        <v>821.42854963771754</v>
      </c>
      <c r="V281" s="52">
        <v>871.10914297834518</v>
      </c>
      <c r="W281" s="52">
        <v>462.76413071732367</v>
      </c>
      <c r="X281" s="52">
        <v>1038.3025092347975</v>
      </c>
      <c r="Y281" s="52">
        <v>2592.4862777571525</v>
      </c>
      <c r="Z281" s="52">
        <v>539.94347612800141</v>
      </c>
      <c r="AA281" s="52">
        <v>1491.543611007352</v>
      </c>
      <c r="AB281" s="52">
        <v>389.7520757452134</v>
      </c>
      <c r="AC281" s="52">
        <v>83497.954028714084</v>
      </c>
      <c r="AD281" s="52">
        <v>42746.648693915333</v>
      </c>
      <c r="AE281" s="52">
        <v>52995.049584196458</v>
      </c>
      <c r="AF281" s="52">
        <v>9029.1692121567266</v>
      </c>
      <c r="AG281" s="52">
        <v>11301.162057261314</v>
      </c>
      <c r="AH281" s="52">
        <v>9767.9023673765114</v>
      </c>
      <c r="AI281" s="52">
        <v>34089.852564657886</v>
      </c>
      <c r="AJ281" s="52">
        <v>39441.293464660645</v>
      </c>
      <c r="AK281" s="52">
        <v>130.97529065008126</v>
      </c>
      <c r="AL281" s="52">
        <v>0.59778678693598319</v>
      </c>
      <c r="AM281" s="52">
        <v>6.7841474155504855</v>
      </c>
      <c r="AN281" s="52">
        <v>23.090400757748753</v>
      </c>
      <c r="AO281" s="52">
        <v>15.7084665552022</v>
      </c>
      <c r="AP281" s="52">
        <v>1.2839124420006263</v>
      </c>
      <c r="AQ281" s="52">
        <v>1.869771508353522</v>
      </c>
      <c r="AR281" s="52">
        <v>1.9215326451004595</v>
      </c>
      <c r="AS281" s="52">
        <v>2.1323973930214586</v>
      </c>
      <c r="AT281" s="52">
        <v>1.7470751608560666</v>
      </c>
      <c r="AU281" s="52">
        <v>1.3073935760216808</v>
      </c>
      <c r="AV281" s="52">
        <v>2.6494819770815674</v>
      </c>
      <c r="AW281" s="52">
        <v>2.7969018568131312</v>
      </c>
      <c r="AX281" s="52">
        <v>86.541160982222323</v>
      </c>
      <c r="AY281" s="52">
        <v>0.59868931620792043</v>
      </c>
      <c r="AZ281" s="52">
        <v>4.2386223125917413</v>
      </c>
      <c r="BA281" s="52">
        <v>5.6502505346843757</v>
      </c>
      <c r="BB281" s="52">
        <v>15.111960528839019</v>
      </c>
      <c r="BC281" s="52">
        <v>3.516085119572498</v>
      </c>
      <c r="BD281" s="52">
        <v>16.095311289923565</v>
      </c>
      <c r="BE281" s="52">
        <v>7.9370354376432877</v>
      </c>
      <c r="BF281" s="52">
        <v>11.97194342675709</v>
      </c>
      <c r="BG281" s="52">
        <v>16.093361948646844</v>
      </c>
      <c r="BH281" s="52">
        <v>5.3279917156023364</v>
      </c>
      <c r="BI281" s="52">
        <v>21.34372891068098</v>
      </c>
      <c r="BJ281" s="52">
        <v>2.7520201285519907</v>
      </c>
      <c r="BK281" s="52">
        <v>4.9866905444707239</v>
      </c>
      <c r="BL281" s="52">
        <v>13.60501823218299</v>
      </c>
      <c r="BM281" s="52">
        <v>2.0816838793574379</v>
      </c>
      <c r="BN281" s="52">
        <v>27.546482505877652</v>
      </c>
      <c r="BP281" s="52">
        <v>1.6641524883527909</v>
      </c>
      <c r="BQ281" s="52">
        <v>1.2539975246594799</v>
      </c>
      <c r="BR281" s="52">
        <v>0.41015496315254318</v>
      </c>
      <c r="BS281" s="52">
        <v>1.6108426132029103</v>
      </c>
      <c r="BT281" s="52">
        <v>1.2867183005136829</v>
      </c>
      <c r="BU281" s="52">
        <v>0.32412431244888612</v>
      </c>
      <c r="BV281" s="52">
        <v>9.0562923930345036</v>
      </c>
      <c r="BW281" s="52">
        <v>3468.5909797299291</v>
      </c>
    </row>
    <row r="282" spans="1:75">
      <c r="A282" s="49">
        <v>37287</v>
      </c>
      <c r="B282" s="50">
        <v>80.445812665965335</v>
      </c>
      <c r="C282" s="51">
        <v>177.70472697240692</v>
      </c>
      <c r="D282" s="50">
        <v>79.91980461439779</v>
      </c>
      <c r="E282" s="52">
        <v>13362.485032050839</v>
      </c>
      <c r="F282" s="52">
        <v>159.17628925089394</v>
      </c>
      <c r="G282" s="52">
        <v>281.5305687890899</v>
      </c>
      <c r="H282" s="52">
        <v>760.08491413054924</v>
      </c>
      <c r="I282" s="52">
        <v>1587.9078833941489</v>
      </c>
      <c r="J282" s="52">
        <v>111.4223755181076</v>
      </c>
      <c r="K282" s="52">
        <v>188.47855197710376</v>
      </c>
      <c r="L282" s="52">
        <v>568.00985172571188</v>
      </c>
      <c r="M282" s="52">
        <v>116.03055317603773</v>
      </c>
      <c r="N282" s="52">
        <v>228.23095528144509</v>
      </c>
      <c r="O282" s="52">
        <v>93.241324740071448</v>
      </c>
      <c r="P282" s="52">
        <v>237.99206959143763</v>
      </c>
      <c r="Q282" s="52">
        <v>168.14495999534284</v>
      </c>
      <c r="R282" s="52">
        <v>90.874013696947401</v>
      </c>
      <c r="S282" s="52">
        <v>380.68570055184802</v>
      </c>
      <c r="T282" s="52">
        <v>217.3274173577947</v>
      </c>
      <c r="U282" s="52">
        <v>826.379085165839</v>
      </c>
      <c r="V282" s="52">
        <v>877.2142982502138</v>
      </c>
      <c r="W282" s="52">
        <v>466.60717186427888</v>
      </c>
      <c r="X282" s="52">
        <v>1042.7399340675722</v>
      </c>
      <c r="Y282" s="52">
        <v>2581.4312070646592</v>
      </c>
      <c r="Z282" s="52">
        <v>544.00772250371597</v>
      </c>
      <c r="AA282" s="52">
        <v>1500.1994685088434</v>
      </c>
      <c r="AB282" s="52">
        <v>394.42889807685731</v>
      </c>
      <c r="AC282" s="52">
        <v>83439.647368400329</v>
      </c>
      <c r="AD282" s="52">
        <v>42762.989612548583</v>
      </c>
      <c r="AE282" s="52">
        <v>53000.467442151035</v>
      </c>
      <c r="AF282" s="52">
        <v>9034.9547016389915</v>
      </c>
      <c r="AG282" s="52">
        <v>11305.420034408569</v>
      </c>
      <c r="AH282" s="52">
        <v>9884.55413030809</v>
      </c>
      <c r="AI282" s="52">
        <v>34472.274258521298</v>
      </c>
      <c r="AJ282" s="52">
        <v>39427.62888779179</v>
      </c>
      <c r="AK282" s="52">
        <v>130.84725369344795</v>
      </c>
      <c r="AL282" s="52">
        <v>0.59642765247413232</v>
      </c>
      <c r="AM282" s="52">
        <v>6.7806884282298627</v>
      </c>
      <c r="AN282" s="52">
        <v>22.972722608896515</v>
      </c>
      <c r="AO282" s="52">
        <v>15.595606528583073</v>
      </c>
      <c r="AP282" s="52">
        <v>1.2708952505843685</v>
      </c>
      <c r="AQ282" s="52">
        <v>1.8528510657835737</v>
      </c>
      <c r="AR282" s="52">
        <v>1.9141658378253381</v>
      </c>
      <c r="AS282" s="52">
        <v>2.1032629084042012</v>
      </c>
      <c r="AT282" s="52">
        <v>1.7465011220559856</v>
      </c>
      <c r="AU282" s="52">
        <v>1.3029321725576781</v>
      </c>
      <c r="AV282" s="52">
        <v>2.6272618991073791</v>
      </c>
      <c r="AW282" s="52">
        <v>2.7777362516130633</v>
      </c>
      <c r="AX282" s="52">
        <v>86.505417751448775</v>
      </c>
      <c r="AY282" s="52">
        <v>0.59858030989304212</v>
      </c>
      <c r="AZ282" s="52">
        <v>4.2259831261415517</v>
      </c>
      <c r="BA282" s="52">
        <v>5.6381768769120582</v>
      </c>
      <c r="BB282" s="52">
        <v>15.083426894680146</v>
      </c>
      <c r="BC282" s="52">
        <v>3.492968495048943</v>
      </c>
      <c r="BD282" s="52">
        <v>16.147764144855881</v>
      </c>
      <c r="BE282" s="52">
        <v>7.9350632077924184</v>
      </c>
      <c r="BF282" s="52">
        <v>11.980039034399294</v>
      </c>
      <c r="BG282" s="52">
        <v>16.060783931204387</v>
      </c>
      <c r="BH282" s="52">
        <v>5.342504779177327</v>
      </c>
      <c r="BI282" s="52">
        <v>21.369113333072633</v>
      </c>
      <c r="BJ282" s="52">
        <v>2.7525963960515876</v>
      </c>
      <c r="BK282" s="52">
        <v>4.9949843442563209</v>
      </c>
      <c r="BL282" s="52">
        <v>13.621532598735705</v>
      </c>
      <c r="BM282" s="52">
        <v>2.0843065268894745</v>
      </c>
      <c r="BN282" s="52">
        <v>27.48881563382043</v>
      </c>
      <c r="BP282" s="52">
        <v>1.6981543425110079</v>
      </c>
      <c r="BQ282" s="52">
        <v>1.3051257417086632</v>
      </c>
      <c r="BR282" s="52">
        <v>0.39302860086242997</v>
      </c>
      <c r="BS282" s="52">
        <v>1.6877654379894655</v>
      </c>
      <c r="BT282" s="52">
        <v>1.3425303998012696</v>
      </c>
      <c r="BU282" s="52">
        <v>0.3452350377075134</v>
      </c>
      <c r="BV282" s="52">
        <v>9.172706537189022</v>
      </c>
      <c r="BW282" s="52">
        <v>3431.6323467992966</v>
      </c>
    </row>
    <row r="283" spans="1:75">
      <c r="A283" s="49">
        <v>37315</v>
      </c>
      <c r="B283" s="50">
        <v>80.532463268077535</v>
      </c>
      <c r="C283" s="51">
        <v>178.02332229326879</v>
      </c>
      <c r="D283" s="50">
        <v>80.008397185376708</v>
      </c>
      <c r="E283" s="52">
        <v>13399.732749394008</v>
      </c>
      <c r="F283" s="52">
        <v>159.29680498396712</v>
      </c>
      <c r="G283" s="52">
        <v>283.159984426839</v>
      </c>
      <c r="H283" s="52">
        <v>758.84762424017697</v>
      </c>
      <c r="I283" s="52">
        <v>1592.7375330871769</v>
      </c>
      <c r="J283" s="52">
        <v>110.91851278301328</v>
      </c>
      <c r="K283" s="52">
        <v>189.32638515625149</v>
      </c>
      <c r="L283" s="52">
        <v>565.58246680901254</v>
      </c>
      <c r="M283" s="52">
        <v>116.45922598711748</v>
      </c>
      <c r="N283" s="52">
        <v>226.12856842703852</v>
      </c>
      <c r="O283" s="52">
        <v>93.676731229360612</v>
      </c>
      <c r="P283" s="52">
        <v>237.98183758503623</v>
      </c>
      <c r="Q283" s="52">
        <v>168.998746842412</v>
      </c>
      <c r="R283" s="52">
        <v>91.279631592333317</v>
      </c>
      <c r="S283" s="52">
        <v>379.74484036383882</v>
      </c>
      <c r="T283" s="52">
        <v>218.50896448569671</v>
      </c>
      <c r="U283" s="52">
        <v>829.6678763095822</v>
      </c>
      <c r="V283" s="52">
        <v>880.64022521248887</v>
      </c>
      <c r="W283" s="52">
        <v>471.13799769857098</v>
      </c>
      <c r="X283" s="52">
        <v>1044.6044103141342</v>
      </c>
      <c r="Y283" s="52">
        <v>2583.3450012462481</v>
      </c>
      <c r="Z283" s="52">
        <v>547.94185180416594</v>
      </c>
      <c r="AA283" s="52">
        <v>1505.8466116328325</v>
      </c>
      <c r="AB283" s="52">
        <v>397.74238274831856</v>
      </c>
      <c r="AC283" s="52">
        <v>83488.071852002831</v>
      </c>
      <c r="AD283" s="52">
        <v>42803.875142165591</v>
      </c>
      <c r="AE283" s="52">
        <v>53007.059823938776</v>
      </c>
      <c r="AF283" s="52">
        <v>9052.162730421338</v>
      </c>
      <c r="AG283" s="52">
        <v>11314.410421405521</v>
      </c>
      <c r="AH283" s="52">
        <v>9991.6854407446717</v>
      </c>
      <c r="AI283" s="52">
        <v>34822.735426766529</v>
      </c>
      <c r="AJ283" s="52">
        <v>39432.169375692094</v>
      </c>
      <c r="AK283" s="52">
        <v>130.77475255302019</v>
      </c>
      <c r="AL283" s="52">
        <v>0.59447343553516219</v>
      </c>
      <c r="AM283" s="52">
        <v>6.7696540267206728</v>
      </c>
      <c r="AN283" s="52">
        <v>22.87148884540823</v>
      </c>
      <c r="AO283" s="52">
        <v>15.507361383376908</v>
      </c>
      <c r="AP283" s="52">
        <v>1.2607915601785993</v>
      </c>
      <c r="AQ283" s="52">
        <v>1.84135826659011</v>
      </c>
      <c r="AR283" s="52">
        <v>1.9081963585693171</v>
      </c>
      <c r="AS283" s="52">
        <v>2.0795646437743147</v>
      </c>
      <c r="AT283" s="52">
        <v>1.7459427454543206</v>
      </c>
      <c r="AU283" s="52">
        <v>1.3000778117942511</v>
      </c>
      <c r="AV283" s="52">
        <v>2.61000557311315</v>
      </c>
      <c r="AW283" s="52">
        <v>2.761424355160313</v>
      </c>
      <c r="AX283" s="52">
        <v>86.505921849847908</v>
      </c>
      <c r="AY283" s="52">
        <v>0.59854357848053041</v>
      </c>
      <c r="AZ283" s="52">
        <v>4.2205501792320446</v>
      </c>
      <c r="BA283" s="52">
        <v>5.6280371702055811</v>
      </c>
      <c r="BB283" s="52">
        <v>15.066522357719284</v>
      </c>
      <c r="BC283" s="52">
        <v>3.4722684356716593</v>
      </c>
      <c r="BD283" s="52">
        <v>16.197054822430282</v>
      </c>
      <c r="BE283" s="52">
        <v>7.9326741956174374</v>
      </c>
      <c r="BF283" s="52">
        <v>11.983611840621702</v>
      </c>
      <c r="BG283" s="52">
        <v>16.052091611682304</v>
      </c>
      <c r="BH283" s="52">
        <v>5.3543348333124801</v>
      </c>
      <c r="BI283" s="52">
        <v>21.397341857132101</v>
      </c>
      <c r="BJ283" s="52">
        <v>2.7557034008204937</v>
      </c>
      <c r="BK283" s="52">
        <v>5.0037171693069729</v>
      </c>
      <c r="BL283" s="52">
        <v>13.637921276568834</v>
      </c>
      <c r="BM283" s="52">
        <v>2.0868383944299631</v>
      </c>
      <c r="BN283" s="52">
        <v>27.457034242605523</v>
      </c>
      <c r="BP283" s="52">
        <v>1.7200006605791194</v>
      </c>
      <c r="BQ283" s="52">
        <v>1.3365285431167908</v>
      </c>
      <c r="BR283" s="52">
        <v>0.38347211719623636</v>
      </c>
      <c r="BS283" s="52">
        <v>1.7394219690800778</v>
      </c>
      <c r="BT283" s="52">
        <v>1.3815097138950867</v>
      </c>
      <c r="BU283" s="52">
        <v>0.35791225461954518</v>
      </c>
      <c r="BV283" s="52">
        <v>9.1202831023505748</v>
      </c>
      <c r="BW283" s="52">
        <v>3401.7164826222829</v>
      </c>
    </row>
    <row r="284" spans="1:75">
      <c r="A284" s="49">
        <v>37346</v>
      </c>
      <c r="B284" s="50">
        <v>80.620672124287779</v>
      </c>
      <c r="C284" s="51">
        <v>178.46775611802454</v>
      </c>
      <c r="D284" s="50">
        <v>80.191643086171922</v>
      </c>
      <c r="E284" s="52">
        <v>13429.052484573856</v>
      </c>
      <c r="F284" s="52">
        <v>159.24515642490118</v>
      </c>
      <c r="G284" s="52">
        <v>283.79655840896788</v>
      </c>
      <c r="H284" s="52">
        <v>752.34185245729259</v>
      </c>
      <c r="I284" s="52">
        <v>1601.187214768702</v>
      </c>
      <c r="J284" s="52">
        <v>110.65660971895822</v>
      </c>
      <c r="K284" s="52">
        <v>190.69023083727205</v>
      </c>
      <c r="L284" s="52">
        <v>563.86447428419228</v>
      </c>
      <c r="M284" s="52">
        <v>117.07108200659916</v>
      </c>
      <c r="N284" s="52">
        <v>224.31319890405624</v>
      </c>
      <c r="O284" s="52">
        <v>94.393972597054898</v>
      </c>
      <c r="P284" s="52">
        <v>238.5499635708909</v>
      </c>
      <c r="Q284" s="52">
        <v>170.41435079084289</v>
      </c>
      <c r="R284" s="52">
        <v>91.776028733099665</v>
      </c>
      <c r="S284" s="52">
        <v>379.04588239375624</v>
      </c>
      <c r="T284" s="52">
        <v>219.82606236414324</v>
      </c>
      <c r="U284" s="52">
        <v>829.92513954639435</v>
      </c>
      <c r="V284" s="52">
        <v>880.60266114819433</v>
      </c>
      <c r="W284" s="52">
        <v>477.80913257022058</v>
      </c>
      <c r="X284" s="52">
        <v>1043.8812330826636</v>
      </c>
      <c r="Y284" s="52">
        <v>2602.4978459573563</v>
      </c>
      <c r="Z284" s="52">
        <v>551.28073725897457</v>
      </c>
      <c r="AA284" s="52">
        <v>1507.038913574911</v>
      </c>
      <c r="AB284" s="52">
        <v>398.97017332815352</v>
      </c>
      <c r="AC284" s="52">
        <v>83686.0305608934</v>
      </c>
      <c r="AD284" s="52">
        <v>42879.505831133938</v>
      </c>
      <c r="AE284" s="52">
        <v>53015.250868981886</v>
      </c>
      <c r="AF284" s="52">
        <v>9085.734122368598</v>
      </c>
      <c r="AG284" s="52">
        <v>11330.367930627639</v>
      </c>
      <c r="AH284" s="52">
        <v>10046.113214554325</v>
      </c>
      <c r="AI284" s="52">
        <v>34988.158249393586</v>
      </c>
      <c r="AJ284" s="52">
        <v>39460.393091509417</v>
      </c>
      <c r="AK284" s="52">
        <v>130.72909883782268</v>
      </c>
      <c r="AL284" s="52">
        <v>0.59114472811380703</v>
      </c>
      <c r="AM284" s="52">
        <v>6.7460756769343728</v>
      </c>
      <c r="AN284" s="52">
        <v>22.778513272923806</v>
      </c>
      <c r="AO284" s="52">
        <v>15.441292867785499</v>
      </c>
      <c r="AP284" s="52">
        <v>1.2530349531256022</v>
      </c>
      <c r="AQ284" s="52">
        <v>1.8362769514881825</v>
      </c>
      <c r="AR284" s="52">
        <v>1.9030116447573808</v>
      </c>
      <c r="AS284" s="52">
        <v>2.0616787036706228</v>
      </c>
      <c r="AT284" s="52">
        <v>1.7451188037484826</v>
      </c>
      <c r="AU284" s="52">
        <v>1.2985459329181228</v>
      </c>
      <c r="AV284" s="52">
        <v>2.5973782284036719</v>
      </c>
      <c r="AW284" s="52">
        <v>2.7462476209549358</v>
      </c>
      <c r="AX284" s="52">
        <v>86.519233477932787</v>
      </c>
      <c r="AY284" s="52">
        <v>0.59857387728228673</v>
      </c>
      <c r="AZ284" s="52">
        <v>4.2176812281296963</v>
      </c>
      <c r="BA284" s="52">
        <v>5.6193379370961338</v>
      </c>
      <c r="BB284" s="52">
        <v>15.063488394863182</v>
      </c>
      <c r="BC284" s="52">
        <v>3.4536922728462565</v>
      </c>
      <c r="BD284" s="52">
        <v>16.244250854597457</v>
      </c>
      <c r="BE284" s="52">
        <v>7.9321988091293365</v>
      </c>
      <c r="BF284" s="52">
        <v>11.969924465302498</v>
      </c>
      <c r="BG284" s="52">
        <v>16.057649451518252</v>
      </c>
      <c r="BH284" s="52">
        <v>5.3622895648117144</v>
      </c>
      <c r="BI284" s="52">
        <v>21.43135208642531</v>
      </c>
      <c r="BJ284" s="52">
        <v>2.7596714999977379</v>
      </c>
      <c r="BK284" s="52">
        <v>5.0142388576716783</v>
      </c>
      <c r="BL284" s="52">
        <v>13.657441732053075</v>
      </c>
      <c r="BM284" s="52">
        <v>2.0894985883121167</v>
      </c>
      <c r="BN284" s="52">
        <v>27.443540532983118</v>
      </c>
      <c r="BP284" s="52">
        <v>1.7253934478146895</v>
      </c>
      <c r="BQ284" s="52">
        <v>1.3344613802769492</v>
      </c>
      <c r="BR284" s="52">
        <v>0.39093206744761239</v>
      </c>
      <c r="BS284" s="52">
        <v>1.7434018168958925</v>
      </c>
      <c r="BT284" s="52">
        <v>1.3880414708006767</v>
      </c>
      <c r="BU284" s="52">
        <v>0.35536034555444795</v>
      </c>
      <c r="BV284" s="52">
        <v>8.8769170305421277</v>
      </c>
      <c r="BW284" s="52">
        <v>3399.612120443775</v>
      </c>
    </row>
    <row r="285" spans="1:75">
      <c r="A285" s="49">
        <v>37376</v>
      </c>
      <c r="B285" s="50">
        <v>80.715771760263792</v>
      </c>
      <c r="C285" s="51">
        <v>178.99105282425882</v>
      </c>
      <c r="D285" s="50">
        <v>80.435939915974942</v>
      </c>
      <c r="E285" s="52">
        <v>13453.808892599742</v>
      </c>
      <c r="F285" s="52">
        <v>159.26522843167186</v>
      </c>
      <c r="G285" s="52">
        <v>283.67477465520301</v>
      </c>
      <c r="H285" s="52">
        <v>743.06620409886045</v>
      </c>
      <c r="I285" s="52">
        <v>1611.4774850388369</v>
      </c>
      <c r="J285" s="52">
        <v>110.50964403785765</v>
      </c>
      <c r="K285" s="52">
        <v>192.32224027812481</v>
      </c>
      <c r="L285" s="52">
        <v>562.72436812755961</v>
      </c>
      <c r="M285" s="52">
        <v>117.87055034053823</v>
      </c>
      <c r="N285" s="52">
        <v>222.67544678604852</v>
      </c>
      <c r="O285" s="52">
        <v>95.248339020957545</v>
      </c>
      <c r="P285" s="52">
        <v>239.42110998183489</v>
      </c>
      <c r="Q285" s="52">
        <v>172.06650896271069</v>
      </c>
      <c r="R285" s="52">
        <v>92.306903070211405</v>
      </c>
      <c r="S285" s="52">
        <v>378.76480611910421</v>
      </c>
      <c r="T285" s="52">
        <v>221.42995314751363</v>
      </c>
      <c r="U285" s="52">
        <v>828.5222145736218</v>
      </c>
      <c r="V285" s="52">
        <v>879.05009038845697</v>
      </c>
      <c r="W285" s="52">
        <v>485.68473089734715</v>
      </c>
      <c r="X285" s="52">
        <v>1042.3641215602556</v>
      </c>
      <c r="Y285" s="52">
        <v>2628.6378758589426</v>
      </c>
      <c r="Z285" s="52">
        <v>554.09171271969876</v>
      </c>
      <c r="AA285" s="52">
        <v>1505.8479114135107</v>
      </c>
      <c r="AB285" s="52">
        <v>399.01568225423495</v>
      </c>
      <c r="AC285" s="52">
        <v>83941.989618937179</v>
      </c>
      <c r="AD285" s="52">
        <v>42973.871510950725</v>
      </c>
      <c r="AE285" s="52">
        <v>53023.915686209999</v>
      </c>
      <c r="AF285" s="52">
        <v>9126.1114723205574</v>
      </c>
      <c r="AG285" s="52">
        <v>11346.178668912251</v>
      </c>
      <c r="AH285" s="52">
        <v>10055.190292867024</v>
      </c>
      <c r="AI285" s="52">
        <v>34993.236628723142</v>
      </c>
      <c r="AJ285" s="52">
        <v>39486.112753804526</v>
      </c>
      <c r="AK285" s="52">
        <v>130.69471848495306</v>
      </c>
      <c r="AL285" s="52">
        <v>0.58685455980400247</v>
      </c>
      <c r="AM285" s="52">
        <v>6.7164626948535444</v>
      </c>
      <c r="AN285" s="52">
        <v>22.692294179120413</v>
      </c>
      <c r="AO285" s="52">
        <v>15.388976924990613</v>
      </c>
      <c r="AP285" s="52">
        <v>1.2466350273420781</v>
      </c>
      <c r="AQ285" s="52">
        <v>1.8356362307795886</v>
      </c>
      <c r="AR285" s="52">
        <v>1.8986924655412016</v>
      </c>
      <c r="AS285" s="52">
        <v>2.0467776331538818</v>
      </c>
      <c r="AT285" s="52">
        <v>1.7432179180879757</v>
      </c>
      <c r="AU285" s="52">
        <v>1.29758311411418</v>
      </c>
      <c r="AV285" s="52">
        <v>2.5882890799829812</v>
      </c>
      <c r="AW285" s="52">
        <v>2.7321454463393215</v>
      </c>
      <c r="AX285" s="52">
        <v>86.533352561667556</v>
      </c>
      <c r="AY285" s="52">
        <v>0.59856475954050736</v>
      </c>
      <c r="AZ285" s="52">
        <v>4.2170974399952685</v>
      </c>
      <c r="BA285" s="52">
        <v>5.6122068509226661</v>
      </c>
      <c r="BB285" s="52">
        <v>15.066589030375082</v>
      </c>
      <c r="BC285" s="52">
        <v>3.4356953490525486</v>
      </c>
      <c r="BD285" s="52">
        <v>16.29246713882312</v>
      </c>
      <c r="BE285" s="52">
        <v>7.9333547046097612</v>
      </c>
      <c r="BF285" s="52">
        <v>11.944146120672425</v>
      </c>
      <c r="BG285" s="52">
        <v>16.066722903028129</v>
      </c>
      <c r="BH285" s="52">
        <v>5.3665538876472665</v>
      </c>
      <c r="BI285" s="52">
        <v>21.46907174512744</v>
      </c>
      <c r="BJ285" s="52">
        <v>2.7631598172088463</v>
      </c>
      <c r="BK285" s="52">
        <v>5.0265235689623902</v>
      </c>
      <c r="BL285" s="52">
        <v>13.679388357248778</v>
      </c>
      <c r="BM285" s="52">
        <v>2.0922745803521443</v>
      </c>
      <c r="BN285" s="52">
        <v>27.435772956907748</v>
      </c>
      <c r="BP285" s="52">
        <v>1.7197530355925361</v>
      </c>
      <c r="BQ285" s="52">
        <v>1.3112349204719067</v>
      </c>
      <c r="BR285" s="52">
        <v>0.40851811499645313</v>
      </c>
      <c r="BS285" s="52">
        <v>1.7150296611090501</v>
      </c>
      <c r="BT285" s="52">
        <v>1.3705052386348446</v>
      </c>
      <c r="BU285" s="52">
        <v>0.34452442197750011</v>
      </c>
      <c r="BV285" s="52">
        <v>8.5664152701695766</v>
      </c>
      <c r="BW285" s="52">
        <v>3419.685113652547</v>
      </c>
    </row>
    <row r="286" spans="1:75">
      <c r="A286" s="49">
        <v>37407</v>
      </c>
      <c r="B286" s="50">
        <v>80.817835087452323</v>
      </c>
      <c r="C286" s="51">
        <v>179.49523588149779</v>
      </c>
      <c r="D286" s="50">
        <v>80.670527786797578</v>
      </c>
      <c r="E286" s="52">
        <v>13477.5874706699</v>
      </c>
      <c r="F286" s="52">
        <v>159.62617238310557</v>
      </c>
      <c r="G286" s="52">
        <v>283.35415275935685</v>
      </c>
      <c r="H286" s="52">
        <v>735.61656734828023</v>
      </c>
      <c r="I286" s="52">
        <v>1620.0180461243276</v>
      </c>
      <c r="J286" s="52">
        <v>110.29131605259833</v>
      </c>
      <c r="K286" s="52">
        <v>193.70398279844272</v>
      </c>
      <c r="L286" s="52">
        <v>562.08399228222913</v>
      </c>
      <c r="M286" s="52">
        <v>118.7814791317909</v>
      </c>
      <c r="N286" s="52">
        <v>221.2000763511225</v>
      </c>
      <c r="O286" s="52">
        <v>95.942418783542607</v>
      </c>
      <c r="P286" s="52">
        <v>240.08903653727424</v>
      </c>
      <c r="Q286" s="52">
        <v>173.31386737405293</v>
      </c>
      <c r="R286" s="52">
        <v>92.773656682982562</v>
      </c>
      <c r="S286" s="52">
        <v>379.18776881814966</v>
      </c>
      <c r="T286" s="52">
        <v>223.27847850274654</v>
      </c>
      <c r="U286" s="52">
        <v>827.89418637848667</v>
      </c>
      <c r="V286" s="52">
        <v>879.06561960808688</v>
      </c>
      <c r="W286" s="52">
        <v>492.48771875279567</v>
      </c>
      <c r="X286" s="52">
        <v>1042.6883352966079</v>
      </c>
      <c r="Y286" s="52">
        <v>2644.2982491754715</v>
      </c>
      <c r="Z286" s="52">
        <v>556.42159688878326</v>
      </c>
      <c r="AA286" s="52">
        <v>1505.6930116472706</v>
      </c>
      <c r="AB286" s="52">
        <v>399.35803224434778</v>
      </c>
      <c r="AC286" s="52">
        <v>84096.925827518586</v>
      </c>
      <c r="AD286" s="52">
        <v>43055.33102324701</v>
      </c>
      <c r="AE286" s="52">
        <v>53030.763840944535</v>
      </c>
      <c r="AF286" s="52">
        <v>9155.6781246431419</v>
      </c>
      <c r="AG286" s="52">
        <v>11349.956075237644</v>
      </c>
      <c r="AH286" s="52">
        <v>10041.3043549753</v>
      </c>
      <c r="AI286" s="52">
        <v>34917.14186988338</v>
      </c>
      <c r="AJ286" s="52">
        <v>39468.495083716611</v>
      </c>
      <c r="AK286" s="52">
        <v>130.66130575189186</v>
      </c>
      <c r="AL286" s="52">
        <v>0.58269186881408397</v>
      </c>
      <c r="AM286" s="52">
        <v>6.6934359426039363</v>
      </c>
      <c r="AN286" s="52">
        <v>22.619149781523213</v>
      </c>
      <c r="AO286" s="52">
        <v>15.343021970354922</v>
      </c>
      <c r="AP286" s="52">
        <v>1.2408214324851881</v>
      </c>
      <c r="AQ286" s="52">
        <v>1.8364923793464178</v>
      </c>
      <c r="AR286" s="52">
        <v>1.8958587777850029</v>
      </c>
      <c r="AS286" s="52">
        <v>2.0317702835005371</v>
      </c>
      <c r="AT286" s="52">
        <v>1.7392631470330902</v>
      </c>
      <c r="AU286" s="52">
        <v>1.2962865504327672</v>
      </c>
      <c r="AV286" s="52">
        <v>2.5819952166004971</v>
      </c>
      <c r="AW286" s="52">
        <v>2.7205341983063853</v>
      </c>
      <c r="AX286" s="52">
        <v>86.537895010604018</v>
      </c>
      <c r="AY286" s="52">
        <v>0.59836495897164443</v>
      </c>
      <c r="AZ286" s="52">
        <v>4.220015098196229</v>
      </c>
      <c r="BA286" s="52">
        <v>5.6074991761406343</v>
      </c>
      <c r="BB286" s="52">
        <v>15.064067120393437</v>
      </c>
      <c r="BC286" s="52">
        <v>3.4173575220929999</v>
      </c>
      <c r="BD286" s="52">
        <v>16.342705294129349</v>
      </c>
      <c r="BE286" s="52">
        <v>7.934971784526903</v>
      </c>
      <c r="BF286" s="52">
        <v>11.919074206703133</v>
      </c>
      <c r="BG286" s="52">
        <v>16.06664228721732</v>
      </c>
      <c r="BH286" s="52">
        <v>5.3673836847827321</v>
      </c>
      <c r="BI286" s="52">
        <v>21.50426095905113</v>
      </c>
      <c r="BJ286" s="52">
        <v>2.7645561723639407</v>
      </c>
      <c r="BK286" s="52">
        <v>5.0393486209363951</v>
      </c>
      <c r="BL286" s="52">
        <v>13.700356160810653</v>
      </c>
      <c r="BM286" s="52">
        <v>2.0949012773780704</v>
      </c>
      <c r="BN286" s="52">
        <v>27.418971594182715</v>
      </c>
      <c r="BP286" s="52">
        <v>1.71221895479492</v>
      </c>
      <c r="BQ286" s="52">
        <v>1.2896780680654751</v>
      </c>
      <c r="BR286" s="52">
        <v>0.42254088655294431</v>
      </c>
      <c r="BS286" s="52">
        <v>1.6841960075131106</v>
      </c>
      <c r="BT286" s="52">
        <v>1.3462617918830802</v>
      </c>
      <c r="BU286" s="52">
        <v>0.33793421532778489</v>
      </c>
      <c r="BV286" s="52">
        <v>8.39050902282038</v>
      </c>
      <c r="BW286" s="52">
        <v>3446.6041416391249</v>
      </c>
    </row>
    <row r="287" spans="1:75">
      <c r="A287" s="49">
        <v>37437</v>
      </c>
      <c r="B287" s="50">
        <v>80.929498649326462</v>
      </c>
      <c r="C287" s="51">
        <v>179.91275899019092</v>
      </c>
      <c r="D287" s="50">
        <v>80.845881373435262</v>
      </c>
      <c r="E287" s="52">
        <v>13503.078454589844</v>
      </c>
      <c r="F287" s="52">
        <v>160.46829911892613</v>
      </c>
      <c r="G287" s="52">
        <v>283.26478724479676</v>
      </c>
      <c r="H287" s="52">
        <v>733.07172514200215</v>
      </c>
      <c r="I287" s="52">
        <v>1624.6176517049471</v>
      </c>
      <c r="J287" s="52">
        <v>109.87418450961511</v>
      </c>
      <c r="K287" s="52">
        <v>194.50755879208447</v>
      </c>
      <c r="L287" s="52">
        <v>561.98836882462103</v>
      </c>
      <c r="M287" s="52">
        <v>119.79498418395718</v>
      </c>
      <c r="N287" s="52">
        <v>219.88701391567787</v>
      </c>
      <c r="O287" s="52">
        <v>96.281715414673087</v>
      </c>
      <c r="P287" s="52">
        <v>240.22694614181916</v>
      </c>
      <c r="Q287" s="52">
        <v>173.72322443301479</v>
      </c>
      <c r="R287" s="52">
        <v>93.109501695136231</v>
      </c>
      <c r="S287" s="52">
        <v>380.3890151987473</v>
      </c>
      <c r="T287" s="52">
        <v>225.23468917608261</v>
      </c>
      <c r="U287" s="52">
        <v>829.67344889442131</v>
      </c>
      <c r="V287" s="52">
        <v>882.60022945006688</v>
      </c>
      <c r="W287" s="52">
        <v>496.74742645521957</v>
      </c>
      <c r="X287" s="52">
        <v>1046.4480216642221</v>
      </c>
      <c r="Y287" s="52">
        <v>2638.9297647476196</v>
      </c>
      <c r="Z287" s="52">
        <v>558.43919555221999</v>
      </c>
      <c r="AA287" s="52">
        <v>1508.7931890487671</v>
      </c>
      <c r="AB287" s="52">
        <v>400.96373667816323</v>
      </c>
      <c r="AC287" s="52">
        <v>84059.862586466465</v>
      </c>
      <c r="AD287" s="52">
        <v>43103.794892183942</v>
      </c>
      <c r="AE287" s="52">
        <v>53034.379547166827</v>
      </c>
      <c r="AF287" s="52">
        <v>9164.4842652638745</v>
      </c>
      <c r="AG287" s="52">
        <v>11336.324365361532</v>
      </c>
      <c r="AH287" s="52">
        <v>10026.659005387624</v>
      </c>
      <c r="AI287" s="52">
        <v>34837.583433151245</v>
      </c>
      <c r="AJ287" s="52">
        <v>39388.684255981447</v>
      </c>
      <c r="AK287" s="52">
        <v>130.62191001437606</v>
      </c>
      <c r="AL287" s="52">
        <v>0.57946384240543314</v>
      </c>
      <c r="AM287" s="52">
        <v>6.6852646088848511</v>
      </c>
      <c r="AN287" s="52">
        <v>22.559706602866452</v>
      </c>
      <c r="AO287" s="52">
        <v>15.294978151175505</v>
      </c>
      <c r="AP287" s="52">
        <v>1.2347406035344497</v>
      </c>
      <c r="AQ287" s="52">
        <v>1.8361583105625869</v>
      </c>
      <c r="AR287" s="52">
        <v>1.8944645751924933</v>
      </c>
      <c r="AS287" s="52">
        <v>2.0140219627821354</v>
      </c>
      <c r="AT287" s="52">
        <v>1.7330081741844576</v>
      </c>
      <c r="AU287" s="52">
        <v>1.2939185615496476</v>
      </c>
      <c r="AV287" s="52">
        <v>2.5771314184188667</v>
      </c>
      <c r="AW287" s="52">
        <v>2.7115345964972222</v>
      </c>
      <c r="AX287" s="52">
        <v>86.529611480981117</v>
      </c>
      <c r="AY287" s="52">
        <v>0.59786700507635637</v>
      </c>
      <c r="AZ287" s="52">
        <v>4.2265269585070202</v>
      </c>
      <c r="BA287" s="52">
        <v>5.6052206671641516</v>
      </c>
      <c r="BB287" s="52">
        <v>15.0482982793202</v>
      </c>
      <c r="BC287" s="52">
        <v>3.3979352116584778</v>
      </c>
      <c r="BD287" s="52">
        <v>16.395859612897038</v>
      </c>
      <c r="BE287" s="52">
        <v>7.9366744514865184</v>
      </c>
      <c r="BF287" s="52">
        <v>11.905910532486935</v>
      </c>
      <c r="BG287" s="52">
        <v>16.049446733544269</v>
      </c>
      <c r="BH287" s="52">
        <v>5.3660385269671682</v>
      </c>
      <c r="BI287" s="52">
        <v>21.532591931079516</v>
      </c>
      <c r="BJ287" s="52">
        <v>2.7632543602027</v>
      </c>
      <c r="BK287" s="52">
        <v>5.0511161894537508</v>
      </c>
      <c r="BL287" s="52">
        <v>13.718221387670686</v>
      </c>
      <c r="BM287" s="52">
        <v>2.0972422174285383</v>
      </c>
      <c r="BN287" s="52">
        <v>27.384056397527456</v>
      </c>
      <c r="BP287" s="52">
        <v>1.7110984888703873</v>
      </c>
      <c r="BQ287" s="52">
        <v>1.2872977423792085</v>
      </c>
      <c r="BR287" s="52">
        <v>0.42380074669296541</v>
      </c>
      <c r="BS287" s="52">
        <v>1.6740011316724122</v>
      </c>
      <c r="BT287" s="52">
        <v>1.3303242430428024</v>
      </c>
      <c r="BU287" s="52">
        <v>0.34367688857018946</v>
      </c>
      <c r="BV287" s="52">
        <v>8.475016787648201</v>
      </c>
      <c r="BW287" s="52">
        <v>3467.5167399525644</v>
      </c>
    </row>
    <row r="288" spans="1:75">
      <c r="A288" s="49">
        <v>37468</v>
      </c>
      <c r="B288" s="50">
        <v>81.052865481214411</v>
      </c>
      <c r="C288" s="51">
        <v>180.22953890312104</v>
      </c>
      <c r="D288" s="50">
        <v>80.964724206756202</v>
      </c>
      <c r="E288" s="52">
        <v>13526.429018882012</v>
      </c>
      <c r="F288" s="52">
        <v>161.56544526185721</v>
      </c>
      <c r="G288" s="52">
        <v>283.2664143676239</v>
      </c>
      <c r="H288" s="52">
        <v>734.29373306997365</v>
      </c>
      <c r="I288" s="52">
        <v>1626.6234333880486</v>
      </c>
      <c r="J288" s="52">
        <v>109.35133154353788</v>
      </c>
      <c r="K288" s="52">
        <v>194.86515466508365</v>
      </c>
      <c r="L288" s="52">
        <v>563.14071064802908</v>
      </c>
      <c r="M288" s="52">
        <v>121.07114202553227</v>
      </c>
      <c r="N288" s="52">
        <v>219.00858359928094</v>
      </c>
      <c r="O288" s="52">
        <v>96.320323915731521</v>
      </c>
      <c r="P288" s="52">
        <v>240.02688356272637</v>
      </c>
      <c r="Q288" s="52">
        <v>173.35931473970413</v>
      </c>
      <c r="R288" s="52">
        <v>93.292172088017381</v>
      </c>
      <c r="S288" s="52">
        <v>381.94394329622867</v>
      </c>
      <c r="T288" s="52">
        <v>226.7719959645502</v>
      </c>
      <c r="U288" s="52">
        <v>832.82184998643015</v>
      </c>
      <c r="V288" s="52">
        <v>888.00651744296476</v>
      </c>
      <c r="W288" s="52">
        <v>498.853868431622</v>
      </c>
      <c r="X288" s="52">
        <v>1052.0954482959162</v>
      </c>
      <c r="Y288" s="52">
        <v>2621.6040191496572</v>
      </c>
      <c r="Z288" s="52">
        <v>560.24042493339266</v>
      </c>
      <c r="AA288" s="52">
        <v>1513.2949762690453</v>
      </c>
      <c r="AB288" s="52">
        <v>402.95542255236256</v>
      </c>
      <c r="AC288" s="52">
        <v>83930.7139085339</v>
      </c>
      <c r="AD288" s="52">
        <v>43128.206322208527</v>
      </c>
      <c r="AE288" s="52">
        <v>53035.126675713444</v>
      </c>
      <c r="AF288" s="52">
        <v>9162.9170166753956</v>
      </c>
      <c r="AG288" s="52">
        <v>11317.736699012017</v>
      </c>
      <c r="AH288" s="52">
        <v>10020.435292582359</v>
      </c>
      <c r="AI288" s="52">
        <v>34786.661519819689</v>
      </c>
      <c r="AJ288" s="52">
        <v>39290.431412235383</v>
      </c>
      <c r="AK288" s="52">
        <v>130.58602086262357</v>
      </c>
      <c r="AL288" s="52">
        <v>0.57736233480916843</v>
      </c>
      <c r="AM288" s="52">
        <v>6.6889355526936631</v>
      </c>
      <c r="AN288" s="52">
        <v>22.508444398401245</v>
      </c>
      <c r="AO288" s="52">
        <v>15.242146510796081</v>
      </c>
      <c r="AP288" s="52">
        <v>1.228302530113436</v>
      </c>
      <c r="AQ288" s="52">
        <v>1.8338697390535301</v>
      </c>
      <c r="AR288" s="52">
        <v>1.8931314678882172</v>
      </c>
      <c r="AS288" s="52">
        <v>1.9945921868490968</v>
      </c>
      <c r="AT288" s="52">
        <v>1.726336273909246</v>
      </c>
      <c r="AU288" s="52">
        <v>1.290463807715476</v>
      </c>
      <c r="AV288" s="52">
        <v>2.5723110535082307</v>
      </c>
      <c r="AW288" s="52">
        <v>2.7031395136317213</v>
      </c>
      <c r="AX288" s="52">
        <v>86.525324679670788</v>
      </c>
      <c r="AY288" s="52">
        <v>0.59708177849249966</v>
      </c>
      <c r="AZ288" s="52">
        <v>4.2339477155830769</v>
      </c>
      <c r="BA288" s="52">
        <v>5.6039856254393534</v>
      </c>
      <c r="BB288" s="52">
        <v>15.025206494956247</v>
      </c>
      <c r="BC288" s="52">
        <v>3.3793050736909911</v>
      </c>
      <c r="BD288" s="52">
        <v>16.447560510087399</v>
      </c>
      <c r="BE288" s="52">
        <v>7.9408239354830119</v>
      </c>
      <c r="BF288" s="52">
        <v>11.91100940420743</v>
      </c>
      <c r="BG288" s="52">
        <v>16.021005671231016</v>
      </c>
      <c r="BH288" s="52">
        <v>5.3654302251675441</v>
      </c>
      <c r="BI288" s="52">
        <v>21.55225178456655</v>
      </c>
      <c r="BJ288" s="52">
        <v>2.761160175826761</v>
      </c>
      <c r="BK288" s="52">
        <v>5.0581483728883248</v>
      </c>
      <c r="BL288" s="52">
        <v>13.732943246415216</v>
      </c>
      <c r="BM288" s="52">
        <v>2.0992760289229642</v>
      </c>
      <c r="BN288" s="52">
        <v>27.341134680615319</v>
      </c>
      <c r="BP288" s="52">
        <v>1.7201862686629137</v>
      </c>
      <c r="BQ288" s="52">
        <v>1.3029766090274337</v>
      </c>
      <c r="BR288" s="52">
        <v>0.41720965970307589</v>
      </c>
      <c r="BS288" s="52">
        <v>1.682197694907025</v>
      </c>
      <c r="BT288" s="52">
        <v>1.326600563530167</v>
      </c>
      <c r="BU288" s="52">
        <v>0.35559713128473491</v>
      </c>
      <c r="BV288" s="52">
        <v>8.7363197053632433</v>
      </c>
      <c r="BW288" s="52">
        <v>3480.4405856824692</v>
      </c>
    </row>
    <row r="289" spans="1:75">
      <c r="A289" s="49">
        <v>37499</v>
      </c>
      <c r="B289" s="50">
        <v>81.191917159083872</v>
      </c>
      <c r="C289" s="51">
        <v>180.45482893624614</v>
      </c>
      <c r="D289" s="50">
        <v>81.049626944887066</v>
      </c>
      <c r="E289" s="52">
        <v>13541.855025445262</v>
      </c>
      <c r="F289" s="52">
        <v>162.57793608764487</v>
      </c>
      <c r="G289" s="52">
        <v>283.01826974797632</v>
      </c>
      <c r="H289" s="52">
        <v>736.69662292710234</v>
      </c>
      <c r="I289" s="52">
        <v>1628.6601042108189</v>
      </c>
      <c r="J289" s="52">
        <v>108.8850331521563</v>
      </c>
      <c r="K289" s="52">
        <v>195.07545693223216</v>
      </c>
      <c r="L289" s="52">
        <v>566.50559369498683</v>
      </c>
      <c r="M289" s="52">
        <v>122.8525777379832</v>
      </c>
      <c r="N289" s="52">
        <v>218.92262099875558</v>
      </c>
      <c r="O289" s="52">
        <v>96.199346711784003</v>
      </c>
      <c r="P289" s="52">
        <v>239.85982850638609</v>
      </c>
      <c r="Q289" s="52">
        <v>172.45290546774143</v>
      </c>
      <c r="R289" s="52">
        <v>93.317286385643868</v>
      </c>
      <c r="S289" s="52">
        <v>383.27012463034163</v>
      </c>
      <c r="T289" s="52">
        <v>227.24069402535116</v>
      </c>
      <c r="U289" s="52">
        <v>835.41883013036943</v>
      </c>
      <c r="V289" s="52">
        <v>892.45646276589366</v>
      </c>
      <c r="W289" s="52">
        <v>499.87417276588178</v>
      </c>
      <c r="X289" s="52">
        <v>1057.0613941511799</v>
      </c>
      <c r="Y289" s="52">
        <v>2608.0435248421086</v>
      </c>
      <c r="Z289" s="52">
        <v>561.92932353709489</v>
      </c>
      <c r="AA289" s="52">
        <v>1515.9848471976095</v>
      </c>
      <c r="AB289" s="52">
        <v>403.83726937011363</v>
      </c>
      <c r="AC289" s="52">
        <v>83875.170791133758</v>
      </c>
      <c r="AD289" s="52">
        <v>43148.028462794522</v>
      </c>
      <c r="AE289" s="52">
        <v>53034.011252034092</v>
      </c>
      <c r="AF289" s="52">
        <v>9168.562595428959</v>
      </c>
      <c r="AG289" s="52">
        <v>11312.768082772533</v>
      </c>
      <c r="AH289" s="52">
        <v>10027.653236942906</v>
      </c>
      <c r="AI289" s="52">
        <v>34781.430147724765</v>
      </c>
      <c r="AJ289" s="52">
        <v>39238.453076270322</v>
      </c>
      <c r="AK289" s="52">
        <v>130.56835870697134</v>
      </c>
      <c r="AL289" s="52">
        <v>0.57634154899841961</v>
      </c>
      <c r="AM289" s="52">
        <v>6.6975542535674908</v>
      </c>
      <c r="AN289" s="52">
        <v>22.456701100507239</v>
      </c>
      <c r="AO289" s="52">
        <v>15.182805297866222</v>
      </c>
      <c r="AP289" s="52">
        <v>1.2215656019607561</v>
      </c>
      <c r="AQ289" s="52">
        <v>1.8294489509964713</v>
      </c>
      <c r="AR289" s="52">
        <v>1.8899645836020007</v>
      </c>
      <c r="AS289" s="52">
        <v>1.9755023809564356</v>
      </c>
      <c r="AT289" s="52">
        <v>1.7218068263819957</v>
      </c>
      <c r="AU289" s="52">
        <v>1.2860951358285209</v>
      </c>
      <c r="AV289" s="52">
        <v>2.5660073505358367</v>
      </c>
      <c r="AW289" s="52">
        <v>2.6924145316227244</v>
      </c>
      <c r="AX289" s="52">
        <v>86.549090319343151</v>
      </c>
      <c r="AY289" s="52">
        <v>0.59604792755565161</v>
      </c>
      <c r="AZ289" s="52">
        <v>4.2386796640292292</v>
      </c>
      <c r="BA289" s="52">
        <v>5.6018675593959708</v>
      </c>
      <c r="BB289" s="52">
        <v>15.005113657443754</v>
      </c>
      <c r="BC289" s="52">
        <v>3.3639719805289663</v>
      </c>
      <c r="BD289" s="52">
        <v>16.492366790621272</v>
      </c>
      <c r="BE289" s="52">
        <v>7.9508399253771191</v>
      </c>
      <c r="BF289" s="52">
        <v>11.939343990457635</v>
      </c>
      <c r="BG289" s="52">
        <v>15.991622073620919</v>
      </c>
      <c r="BH289" s="52">
        <v>5.3691149343165661</v>
      </c>
      <c r="BI289" s="52">
        <v>21.562567285352177</v>
      </c>
      <c r="BJ289" s="52">
        <v>2.7610618451069437</v>
      </c>
      <c r="BK289" s="52">
        <v>5.0560763960163442</v>
      </c>
      <c r="BL289" s="52">
        <v>13.74542904041347</v>
      </c>
      <c r="BM289" s="52">
        <v>2.1010534039548561</v>
      </c>
      <c r="BN289" s="52">
        <v>27.306433979542025</v>
      </c>
      <c r="BP289" s="52">
        <v>1.7419993662605844</v>
      </c>
      <c r="BQ289" s="52">
        <v>1.3294963122856231</v>
      </c>
      <c r="BR289" s="52">
        <v>0.41250305398998244</v>
      </c>
      <c r="BS289" s="52">
        <v>1.6980343029844658</v>
      </c>
      <c r="BT289" s="52">
        <v>1.3353159089813069</v>
      </c>
      <c r="BU289" s="52">
        <v>0.36271839399611755</v>
      </c>
      <c r="BV289" s="52">
        <v>9.0211428747542435</v>
      </c>
      <c r="BW289" s="52">
        <v>3487.2043803930283</v>
      </c>
    </row>
    <row r="290" spans="1:75">
      <c r="A290" s="49">
        <v>37529</v>
      </c>
      <c r="B290" s="50">
        <v>81.341991271947819</v>
      </c>
      <c r="C290" s="51">
        <v>180.62170878052711</v>
      </c>
      <c r="D290" s="50">
        <v>81.123170476406813</v>
      </c>
      <c r="E290" s="52">
        <v>13546.193954404194</v>
      </c>
      <c r="F290" s="52">
        <v>163.26768894791604</v>
      </c>
      <c r="G290" s="52">
        <v>282.04680158495904</v>
      </c>
      <c r="H290" s="52">
        <v>738.20538924982145</v>
      </c>
      <c r="I290" s="52">
        <v>1632.5326137105624</v>
      </c>
      <c r="J290" s="52">
        <v>108.6100128946205</v>
      </c>
      <c r="K290" s="52">
        <v>195.36051304020609</v>
      </c>
      <c r="L290" s="52">
        <v>572.43367470701537</v>
      </c>
      <c r="M290" s="52">
        <v>125.18928313975533</v>
      </c>
      <c r="N290" s="52">
        <v>219.81697048246861</v>
      </c>
      <c r="O290" s="52">
        <v>96.042814741221562</v>
      </c>
      <c r="P290" s="52">
        <v>240.00144347238043</v>
      </c>
      <c r="Q290" s="52">
        <v>171.26536245159804</v>
      </c>
      <c r="R290" s="52">
        <v>93.213559579849246</v>
      </c>
      <c r="S290" s="52">
        <v>383.97661111156145</v>
      </c>
      <c r="T290" s="52">
        <v>226.28447368343672</v>
      </c>
      <c r="U290" s="52">
        <v>836.29046200116477</v>
      </c>
      <c r="V290" s="52">
        <v>894.09261014461515</v>
      </c>
      <c r="W290" s="52">
        <v>500.45405514587958</v>
      </c>
      <c r="X290" s="52">
        <v>1059.5381414453188</v>
      </c>
      <c r="Y290" s="52">
        <v>2608.5758224725723</v>
      </c>
      <c r="Z290" s="52">
        <v>563.42770529811582</v>
      </c>
      <c r="AA290" s="52">
        <v>1514.8939367969831</v>
      </c>
      <c r="AB290" s="52">
        <v>402.64141360421974</v>
      </c>
      <c r="AC290" s="52">
        <v>84001.02050170899</v>
      </c>
      <c r="AD290" s="52">
        <v>43175.350672562919</v>
      </c>
      <c r="AE290" s="52">
        <v>53032.649360656738</v>
      </c>
      <c r="AF290" s="52">
        <v>9192.3744013468422</v>
      </c>
      <c r="AG290" s="52">
        <v>11331.808413187662</v>
      </c>
      <c r="AH290" s="52">
        <v>10049.36185277303</v>
      </c>
      <c r="AI290" s="52">
        <v>34826.838612111409</v>
      </c>
      <c r="AJ290" s="52">
        <v>39270.766998291016</v>
      </c>
      <c r="AK290" s="52">
        <v>130.57660777842005</v>
      </c>
      <c r="AL290" s="52">
        <v>0.57628376450544849</v>
      </c>
      <c r="AM290" s="52">
        <v>6.7047605337575078</v>
      </c>
      <c r="AN290" s="52">
        <v>22.400060762659027</v>
      </c>
      <c r="AO290" s="52">
        <v>15.119016464302938</v>
      </c>
      <c r="AP290" s="52">
        <v>1.214914041301093</v>
      </c>
      <c r="AQ290" s="52">
        <v>1.8232995758369119</v>
      </c>
      <c r="AR290" s="52">
        <v>1.8841429690156171</v>
      </c>
      <c r="AS290" s="52">
        <v>1.9588356132657887</v>
      </c>
      <c r="AT290" s="52">
        <v>1.7212579077883372</v>
      </c>
      <c r="AU290" s="52">
        <v>1.2811868694488415</v>
      </c>
      <c r="AV290" s="52">
        <v>2.5574265380427579</v>
      </c>
      <c r="AW290" s="52">
        <v>2.6779530176858923</v>
      </c>
      <c r="AX290" s="52">
        <v>86.612215609351793</v>
      </c>
      <c r="AY290" s="52">
        <v>0.5948326370825574</v>
      </c>
      <c r="AZ290" s="52">
        <v>4.2382139299414119</v>
      </c>
      <c r="BA290" s="52">
        <v>5.5977339313055081</v>
      </c>
      <c r="BB290" s="52">
        <v>14.995451397697131</v>
      </c>
      <c r="BC290" s="52">
        <v>3.3533248214051126</v>
      </c>
      <c r="BD290" s="52">
        <v>16.525275122312209</v>
      </c>
      <c r="BE290" s="52">
        <v>7.967814010505875</v>
      </c>
      <c r="BF290" s="52">
        <v>11.99005704820156</v>
      </c>
      <c r="BG290" s="52">
        <v>15.970595774489144</v>
      </c>
      <c r="BH290" s="52">
        <v>5.3787033349275593</v>
      </c>
      <c r="BI290" s="52">
        <v>21.564331405361493</v>
      </c>
      <c r="BJ290" s="52">
        <v>2.7648594670929016</v>
      </c>
      <c r="BK290" s="52">
        <v>5.0434788496543961</v>
      </c>
      <c r="BL290" s="52">
        <v>13.755993081404206</v>
      </c>
      <c r="BM290" s="52">
        <v>2.1025528496605452</v>
      </c>
      <c r="BN290" s="52">
        <v>27.291734606027603</v>
      </c>
      <c r="BP290" s="52">
        <v>1.7747637330864867</v>
      </c>
      <c r="BQ290" s="52">
        <v>1.3584446482049921</v>
      </c>
      <c r="BR290" s="52">
        <v>0.41631908472627399</v>
      </c>
      <c r="BS290" s="52">
        <v>1.7122491576640944</v>
      </c>
      <c r="BT290" s="52">
        <v>1.3545974230083326</v>
      </c>
      <c r="BU290" s="52">
        <v>0.35765173481777313</v>
      </c>
      <c r="BV290" s="52">
        <v>9.2022250810017194</v>
      </c>
      <c r="BW290" s="52">
        <v>3489.8255350112913</v>
      </c>
    </row>
    <row r="291" spans="1:75">
      <c r="A291" s="49">
        <v>37560</v>
      </c>
      <c r="B291" s="50">
        <v>81.499505061896585</v>
      </c>
      <c r="C291" s="51">
        <v>180.87719940177857</v>
      </c>
      <c r="D291" s="50">
        <v>81.224299528906428</v>
      </c>
      <c r="E291" s="52">
        <v>13546.97009203511</v>
      </c>
      <c r="F291" s="52">
        <v>163.8883394413898</v>
      </c>
      <c r="G291" s="52">
        <v>279.43129466906669</v>
      </c>
      <c r="H291" s="52">
        <v>738.70524574239403</v>
      </c>
      <c r="I291" s="52">
        <v>1638.0284310617756</v>
      </c>
      <c r="J291" s="52">
        <v>108.49142166659716</v>
      </c>
      <c r="K291" s="52">
        <v>195.75751787751554</v>
      </c>
      <c r="L291" s="52">
        <v>580.11355764058328</v>
      </c>
      <c r="M291" s="52">
        <v>127.90463474296754</v>
      </c>
      <c r="N291" s="52">
        <v>221.36383674606199</v>
      </c>
      <c r="O291" s="52">
        <v>95.901720382693796</v>
      </c>
      <c r="P291" s="52">
        <v>240.41585604077386</v>
      </c>
      <c r="Q291" s="52">
        <v>169.97567972360599</v>
      </c>
      <c r="R291" s="52">
        <v>93.112478825353804</v>
      </c>
      <c r="S291" s="52">
        <v>384.48661446282938</v>
      </c>
      <c r="T291" s="52">
        <v>224.49655927044731</v>
      </c>
      <c r="U291" s="52">
        <v>836.96352496262523</v>
      </c>
      <c r="V291" s="52">
        <v>894.76574439194894</v>
      </c>
      <c r="W291" s="52">
        <v>500.18713896553362</v>
      </c>
      <c r="X291" s="52">
        <v>1060.9039811242012</v>
      </c>
      <c r="Y291" s="52">
        <v>2615.0685731826288</v>
      </c>
      <c r="Z291" s="52">
        <v>564.44265661701081</v>
      </c>
      <c r="AA291" s="52">
        <v>1512.234761053516</v>
      </c>
      <c r="AB291" s="52">
        <v>400.12105447246182</v>
      </c>
      <c r="AC291" s="52">
        <v>84235.385584677424</v>
      </c>
      <c r="AD291" s="52">
        <v>43204.307566950396</v>
      </c>
      <c r="AE291" s="52">
        <v>53034.270383896364</v>
      </c>
      <c r="AF291" s="52">
        <v>9226.8947109099354</v>
      </c>
      <c r="AG291" s="52">
        <v>11360.231979124008</v>
      </c>
      <c r="AH291" s="52">
        <v>10076.487501698155</v>
      </c>
      <c r="AI291" s="52">
        <v>34891.880228350237</v>
      </c>
      <c r="AJ291" s="52">
        <v>39336.989884407289</v>
      </c>
      <c r="AK291" s="52">
        <v>130.5943217580357</v>
      </c>
      <c r="AL291" s="52">
        <v>0.57666752318431047</v>
      </c>
      <c r="AM291" s="52">
        <v>6.7073772776751746</v>
      </c>
      <c r="AN291" s="52">
        <v>22.33663483087965</v>
      </c>
      <c r="AO291" s="52">
        <v>15.052590029824886</v>
      </c>
      <c r="AP291" s="52">
        <v>1.208400771301982</v>
      </c>
      <c r="AQ291" s="52">
        <v>1.8166779444565633</v>
      </c>
      <c r="AR291" s="52">
        <v>1.8773975031243377</v>
      </c>
      <c r="AS291" s="52">
        <v>1.9432048349729982</v>
      </c>
      <c r="AT291" s="52">
        <v>1.7235589551102397</v>
      </c>
      <c r="AU291" s="52">
        <v>1.2758702864857989</v>
      </c>
      <c r="AV291" s="52">
        <v>2.5467011208810062</v>
      </c>
      <c r="AW291" s="52">
        <v>2.6607786912359335</v>
      </c>
      <c r="AX291" s="52">
        <v>86.693050598905927</v>
      </c>
      <c r="AY291" s="52">
        <v>0.59338908462051487</v>
      </c>
      <c r="AZ291" s="52">
        <v>4.2341210250630077</v>
      </c>
      <c r="BA291" s="52">
        <v>5.5923706152205988</v>
      </c>
      <c r="BB291" s="52">
        <v>14.991315790001423</v>
      </c>
      <c r="BC291" s="52">
        <v>3.3425217765353379</v>
      </c>
      <c r="BD291" s="52">
        <v>16.551096025073239</v>
      </c>
      <c r="BE291" s="52">
        <v>7.9878918920313158</v>
      </c>
      <c r="BF291" s="52">
        <v>12.050573756377544</v>
      </c>
      <c r="BG291" s="52">
        <v>15.958729252865117</v>
      </c>
      <c r="BH291" s="52">
        <v>5.3908029477442465</v>
      </c>
      <c r="BI291" s="52">
        <v>21.56463632792715</v>
      </c>
      <c r="BJ291" s="52">
        <v>2.7718405720417296</v>
      </c>
      <c r="BK291" s="52">
        <v>5.0272145359025844</v>
      </c>
      <c r="BL291" s="52">
        <v>13.765581224267672</v>
      </c>
      <c r="BM291" s="52">
        <v>2.1038791843024112</v>
      </c>
      <c r="BN291" s="52">
        <v>27.289142922047645</v>
      </c>
      <c r="BP291" s="52">
        <v>1.8082406895175096</v>
      </c>
      <c r="BQ291" s="52">
        <v>1.3829662320354292</v>
      </c>
      <c r="BR291" s="52">
        <v>0.42527445751212295</v>
      </c>
      <c r="BS291" s="52">
        <v>1.7230649200144164</v>
      </c>
      <c r="BT291" s="52">
        <v>1.3781469330311782</v>
      </c>
      <c r="BU291" s="52">
        <v>0.34491798696258374</v>
      </c>
      <c r="BV291" s="52">
        <v>9.2825676471956307</v>
      </c>
      <c r="BW291" s="52">
        <v>3492.0966040472831</v>
      </c>
    </row>
    <row r="292" spans="1:75">
      <c r="A292" s="49">
        <v>37590</v>
      </c>
      <c r="B292" s="50">
        <v>81.656855331019813</v>
      </c>
      <c r="C292" s="51">
        <v>181.39227301279703</v>
      </c>
      <c r="D292" s="50">
        <v>81.393053417404488</v>
      </c>
      <c r="E292" s="52">
        <v>13554.486420694988</v>
      </c>
      <c r="F292" s="52">
        <v>164.81281340221565</v>
      </c>
      <c r="G292" s="52">
        <v>274.16317864457767</v>
      </c>
      <c r="H292" s="52">
        <v>738.6487268363436</v>
      </c>
      <c r="I292" s="52">
        <v>1644.2130883314337</v>
      </c>
      <c r="J292" s="52">
        <v>108.45361875227341</v>
      </c>
      <c r="K292" s="52">
        <v>196.23556397104014</v>
      </c>
      <c r="L292" s="52">
        <v>588.25739847092575</v>
      </c>
      <c r="M292" s="52">
        <v>130.69414443938683</v>
      </c>
      <c r="N292" s="52">
        <v>223.07394618832816</v>
      </c>
      <c r="O292" s="52">
        <v>95.805843468103561</v>
      </c>
      <c r="P292" s="52">
        <v>240.97023695570726</v>
      </c>
      <c r="Q292" s="52">
        <v>168.76103577353061</v>
      </c>
      <c r="R292" s="52">
        <v>93.173811495304108</v>
      </c>
      <c r="S292" s="52">
        <v>385.43244075079758</v>
      </c>
      <c r="T292" s="52">
        <v>222.75255415613452</v>
      </c>
      <c r="U292" s="52">
        <v>839.70789375305174</v>
      </c>
      <c r="V292" s="52">
        <v>897.33305199941003</v>
      </c>
      <c r="W292" s="52">
        <v>498.32148778935272</v>
      </c>
      <c r="X292" s="52">
        <v>1063.3749101181825</v>
      </c>
      <c r="Y292" s="52">
        <v>2614.0711068789165</v>
      </c>
      <c r="Z292" s="52">
        <v>564.57383092691498</v>
      </c>
      <c r="AA292" s="52">
        <v>1511.4336013873419</v>
      </c>
      <c r="AB292" s="52">
        <v>397.54729849571982</v>
      </c>
      <c r="AC292" s="52">
        <v>84450.069873555505</v>
      </c>
      <c r="AD292" s="52">
        <v>43222.840147177376</v>
      </c>
      <c r="AE292" s="52">
        <v>53042.546962893008</v>
      </c>
      <c r="AF292" s="52">
        <v>9258.6806096712753</v>
      </c>
      <c r="AG292" s="52">
        <v>11375.87252515157</v>
      </c>
      <c r="AH292" s="52">
        <v>10096.681009229023</v>
      </c>
      <c r="AI292" s="52">
        <v>34934.837186559038</v>
      </c>
      <c r="AJ292" s="52">
        <v>39361.118245442711</v>
      </c>
      <c r="AK292" s="52">
        <v>130.59818868512909</v>
      </c>
      <c r="AL292" s="52">
        <v>0.57688193035234392</v>
      </c>
      <c r="AM292" s="52">
        <v>6.7031225432331363</v>
      </c>
      <c r="AN292" s="52">
        <v>22.26708579544599</v>
      </c>
      <c r="AO292" s="52">
        <v>14.987081321701407</v>
      </c>
      <c r="AP292" s="52">
        <v>1.2021783577904899</v>
      </c>
      <c r="AQ292" s="52">
        <v>1.811220638580926</v>
      </c>
      <c r="AR292" s="52">
        <v>1.8723357944347905</v>
      </c>
      <c r="AS292" s="52">
        <v>1.9267346376705974</v>
      </c>
      <c r="AT292" s="52">
        <v>1.7267641064080028</v>
      </c>
      <c r="AU292" s="52">
        <v>1.2703361220928098</v>
      </c>
      <c r="AV292" s="52">
        <v>2.5344783406604621</v>
      </c>
      <c r="AW292" s="52">
        <v>2.6430334008129877</v>
      </c>
      <c r="AX292" s="52">
        <v>86.75901910960674</v>
      </c>
      <c r="AY292" s="52">
        <v>0.59166998699935602</v>
      </c>
      <c r="AZ292" s="52">
        <v>4.2291263023371961</v>
      </c>
      <c r="BA292" s="52">
        <v>5.5872369713421604</v>
      </c>
      <c r="BB292" s="52">
        <v>14.984551735967397</v>
      </c>
      <c r="BC292" s="52">
        <v>3.325341696292162</v>
      </c>
      <c r="BD292" s="52">
        <v>16.576348237002581</v>
      </c>
      <c r="BE292" s="52">
        <v>8.0053941567117963</v>
      </c>
      <c r="BF292" s="52">
        <v>12.103882952624311</v>
      </c>
      <c r="BG292" s="52">
        <v>15.954890333892157</v>
      </c>
      <c r="BH292" s="52">
        <v>5.4003653252031656</v>
      </c>
      <c r="BI292" s="52">
        <v>21.572083779672781</v>
      </c>
      <c r="BJ292" s="52">
        <v>2.7804331445290398</v>
      </c>
      <c r="BK292" s="52">
        <v>5.0167132964512957</v>
      </c>
      <c r="BL292" s="52">
        <v>13.774937339792571</v>
      </c>
      <c r="BM292" s="52">
        <v>2.1051217465383161</v>
      </c>
      <c r="BN292" s="52">
        <v>27.285626187175513</v>
      </c>
      <c r="BP292" s="52">
        <v>1.8290692764955263</v>
      </c>
      <c r="BQ292" s="52">
        <v>1.3961128251937529</v>
      </c>
      <c r="BR292" s="52">
        <v>0.43295645128625132</v>
      </c>
      <c r="BS292" s="52">
        <v>1.7306868051062338</v>
      </c>
      <c r="BT292" s="52">
        <v>1.3980912870028988</v>
      </c>
      <c r="BU292" s="52">
        <v>0.33259551814602067</v>
      </c>
      <c r="BV292" s="52">
        <v>9.2991072739784908</v>
      </c>
      <c r="BW292" s="52">
        <v>3498.0655705054601</v>
      </c>
    </row>
    <row r="293" spans="1:75">
      <c r="A293" s="49">
        <v>37621</v>
      </c>
      <c r="B293" s="50">
        <v>81.805731714012168</v>
      </c>
      <c r="C293" s="51">
        <v>182.22705251555288</v>
      </c>
      <c r="D293" s="50">
        <v>81.641777808627779</v>
      </c>
      <c r="E293" s="52">
        <v>13575.492855318131</v>
      </c>
      <c r="F293" s="52">
        <v>166.2463799383371</v>
      </c>
      <c r="G293" s="52">
        <v>266.00196124853625</v>
      </c>
      <c r="H293" s="52">
        <v>738.45972356897209</v>
      </c>
      <c r="I293" s="52">
        <v>1650.3798947283817</v>
      </c>
      <c r="J293" s="52">
        <v>108.42256882696623</v>
      </c>
      <c r="K293" s="52">
        <v>196.75334068850404</v>
      </c>
      <c r="L293" s="52">
        <v>595.87702675512242</v>
      </c>
      <c r="M293" s="52">
        <v>133.33513985399998</v>
      </c>
      <c r="N293" s="52">
        <v>224.57577065811043</v>
      </c>
      <c r="O293" s="52">
        <v>95.762862983910793</v>
      </c>
      <c r="P293" s="52">
        <v>241.53681528255825</v>
      </c>
      <c r="Q293" s="52">
        <v>167.71856749874931</v>
      </c>
      <c r="R293" s="52">
        <v>93.474112226117043</v>
      </c>
      <c r="S293" s="52">
        <v>387.15036814828073</v>
      </c>
      <c r="T293" s="52">
        <v>221.6010847529096</v>
      </c>
      <c r="U293" s="52">
        <v>845.87570146014616</v>
      </c>
      <c r="V293" s="52">
        <v>903.45002522776201</v>
      </c>
      <c r="W293" s="52">
        <v>494.57155816401206</v>
      </c>
      <c r="X293" s="52">
        <v>1068.2181109305352</v>
      </c>
      <c r="Y293" s="52">
        <v>2597.8845619078606</v>
      </c>
      <c r="Z293" s="52">
        <v>563.63026479175016</v>
      </c>
      <c r="AA293" s="52">
        <v>1514.8388368410449</v>
      </c>
      <c r="AB293" s="52">
        <v>395.769430388366</v>
      </c>
      <c r="AC293" s="52">
        <v>84561.089786652592</v>
      </c>
      <c r="AD293" s="52">
        <v>43225.361509015485</v>
      </c>
      <c r="AE293" s="52">
        <v>53060.674046866356</v>
      </c>
      <c r="AF293" s="52">
        <v>9278.9231507085988</v>
      </c>
      <c r="AG293" s="52">
        <v>11366.127052553238</v>
      </c>
      <c r="AH293" s="52">
        <v>10102.59074697187</v>
      </c>
      <c r="AI293" s="52">
        <v>34930.793458015687</v>
      </c>
      <c r="AJ293" s="52">
        <v>39299.80892353673</v>
      </c>
      <c r="AK293" s="52">
        <v>130.57082897737141</v>
      </c>
      <c r="AL293" s="52">
        <v>0.57645749043853534</v>
      </c>
      <c r="AM293" s="52">
        <v>6.6915794008922189</v>
      </c>
      <c r="AN293" s="52">
        <v>22.192335904666013</v>
      </c>
      <c r="AO293" s="52">
        <v>14.924299013410364</v>
      </c>
      <c r="AP293" s="52">
        <v>1.1962180222338745</v>
      </c>
      <c r="AQ293" s="52">
        <v>1.8077795020768874</v>
      </c>
      <c r="AR293" s="52">
        <v>1.8704323732313388</v>
      </c>
      <c r="AS293" s="52">
        <v>1.9082820748080849</v>
      </c>
      <c r="AT293" s="52">
        <v>1.7291566543847312</v>
      </c>
      <c r="AU293" s="52">
        <v>1.2646947566502369</v>
      </c>
      <c r="AV293" s="52">
        <v>2.5213305924580709</v>
      </c>
      <c r="AW293" s="52">
        <v>2.6264051016830541</v>
      </c>
      <c r="AX293" s="52">
        <v>86.787339510936889</v>
      </c>
      <c r="AY293" s="52">
        <v>0.58964426129457403</v>
      </c>
      <c r="AZ293" s="52">
        <v>4.2249438436363915</v>
      </c>
      <c r="BA293" s="52">
        <v>5.5833785523690524</v>
      </c>
      <c r="BB293" s="52">
        <v>14.969720164554253</v>
      </c>
      <c r="BC293" s="52">
        <v>3.2982443239419692</v>
      </c>
      <c r="BD293" s="52">
        <v>16.60650245531372</v>
      </c>
      <c r="BE293" s="52">
        <v>8.0167804292493283</v>
      </c>
      <c r="BF293" s="52">
        <v>12.136765321446282</v>
      </c>
      <c r="BG293" s="52">
        <v>15.957312359384471</v>
      </c>
      <c r="BH293" s="52">
        <v>5.4038972747061518</v>
      </c>
      <c r="BI293" s="52">
        <v>21.59115356230928</v>
      </c>
      <c r="BJ293" s="52">
        <v>2.78872950305982</v>
      </c>
      <c r="BK293" s="52">
        <v>5.0179446396688299</v>
      </c>
      <c r="BL293" s="52">
        <v>13.784479414638612</v>
      </c>
      <c r="BM293" s="52">
        <v>2.1063683172268934</v>
      </c>
      <c r="BN293" s="52">
        <v>27.272337113296793</v>
      </c>
      <c r="BP293" s="52">
        <v>1.8289180748284823</v>
      </c>
      <c r="BQ293" s="52">
        <v>1.3940858723475569</v>
      </c>
      <c r="BR293" s="52">
        <v>0.43483220258607497</v>
      </c>
      <c r="BS293" s="52">
        <v>1.7352811825563079</v>
      </c>
      <c r="BT293" s="52">
        <v>1.4088614989492683</v>
      </c>
      <c r="BU293" s="52">
        <v>0.32641968362393881</v>
      </c>
      <c r="BV293" s="52">
        <v>9.2876480094367455</v>
      </c>
      <c r="BW293" s="52">
        <v>3509.858521353814</v>
      </c>
    </row>
    <row r="294" spans="1:75">
      <c r="A294" s="49">
        <v>37652</v>
      </c>
      <c r="B294" s="50">
        <v>81.937816094727282</v>
      </c>
      <c r="C294" s="51">
        <v>183.09757309959781</v>
      </c>
      <c r="D294" s="50">
        <v>81.897395392579412</v>
      </c>
      <c r="E294" s="52">
        <v>13605.831806428971</v>
      </c>
      <c r="F294" s="52">
        <v>167.88343982013964</v>
      </c>
      <c r="G294" s="52">
        <v>257.10977550668099</v>
      </c>
      <c r="H294" s="52">
        <v>738.50009997357279</v>
      </c>
      <c r="I294" s="52">
        <v>1656.5811482208871</v>
      </c>
      <c r="J294" s="52">
        <v>108.3223822410669</v>
      </c>
      <c r="K294" s="52">
        <v>197.2414852804354</v>
      </c>
      <c r="L294" s="52">
        <v>602.98206818836832</v>
      </c>
      <c r="M294" s="52">
        <v>135.89119058841419</v>
      </c>
      <c r="N294" s="52">
        <v>225.86714330796272</v>
      </c>
      <c r="O294" s="52">
        <v>95.709740773023611</v>
      </c>
      <c r="P294" s="52">
        <v>242.00243943905639</v>
      </c>
      <c r="Q294" s="52">
        <v>166.68065860146476</v>
      </c>
      <c r="R294" s="52">
        <v>93.829328375477942</v>
      </c>
      <c r="S294" s="52">
        <v>389.06694740056992</v>
      </c>
      <c r="T294" s="52">
        <v>220.56952000577604</v>
      </c>
      <c r="U294" s="52">
        <v>853.97699658524607</v>
      </c>
      <c r="V294" s="52">
        <v>911.06374238383387</v>
      </c>
      <c r="W294" s="52">
        <v>490.13434619672836</v>
      </c>
      <c r="X294" s="52">
        <v>1073.7935134057075</v>
      </c>
      <c r="Y294" s="52">
        <v>2576.6984112031996</v>
      </c>
      <c r="Z294" s="52">
        <v>562.10409059255358</v>
      </c>
      <c r="AA294" s="52">
        <v>1521.4525798386144</v>
      </c>
      <c r="AB294" s="52">
        <v>394.32122815712808</v>
      </c>
      <c r="AC294" s="52">
        <v>84622.934330109623</v>
      </c>
      <c r="AD294" s="52">
        <v>43226.991495440081</v>
      </c>
      <c r="AE294" s="52">
        <v>53090.360256145075</v>
      </c>
      <c r="AF294" s="52">
        <v>9293.5102390166248</v>
      </c>
      <c r="AG294" s="52">
        <v>11348.385988297001</v>
      </c>
      <c r="AH294" s="52">
        <v>10102.673037375172</v>
      </c>
      <c r="AI294" s="52">
        <v>34907.508658132247</v>
      </c>
      <c r="AJ294" s="52">
        <v>39211.597838371032</v>
      </c>
      <c r="AK294" s="52">
        <v>130.51319380537157</v>
      </c>
      <c r="AL294" s="52">
        <v>0.57535050314806047</v>
      </c>
      <c r="AM294" s="52">
        <v>6.6782871358577278</v>
      </c>
      <c r="AN294" s="52">
        <v>22.113245366381541</v>
      </c>
      <c r="AO294" s="52">
        <v>14.859607727236805</v>
      </c>
      <c r="AP294" s="52">
        <v>1.1898133015240033</v>
      </c>
      <c r="AQ294" s="52">
        <v>1.8046729191539213</v>
      </c>
      <c r="AR294" s="52">
        <v>1.8695494839003883</v>
      </c>
      <c r="AS294" s="52">
        <v>1.8887030395762263</v>
      </c>
      <c r="AT294" s="52">
        <v>1.7296739460111454</v>
      </c>
      <c r="AU294" s="52">
        <v>1.2587342976189282</v>
      </c>
      <c r="AV294" s="52">
        <v>2.507485778400194</v>
      </c>
      <c r="AW294" s="52">
        <v>2.6109750126052975</v>
      </c>
      <c r="AX294" s="52">
        <v>86.786387936722846</v>
      </c>
      <c r="AY294" s="52">
        <v>0.58731451212952379</v>
      </c>
      <c r="AZ294" s="52">
        <v>4.2201727211527951</v>
      </c>
      <c r="BA294" s="52">
        <v>5.5805021685457996</v>
      </c>
      <c r="BB294" s="52">
        <v>14.949616162707247</v>
      </c>
      <c r="BC294" s="52">
        <v>3.2658549720241177</v>
      </c>
      <c r="BD294" s="52">
        <v>16.644450761152491</v>
      </c>
      <c r="BE294" s="52">
        <v>8.0253922664710586</v>
      </c>
      <c r="BF294" s="52">
        <v>12.148331450148214</v>
      </c>
      <c r="BG294" s="52">
        <v>15.961817460615308</v>
      </c>
      <c r="BH294" s="52">
        <v>5.4028505886634512</v>
      </c>
      <c r="BI294" s="52">
        <v>21.613560502807939</v>
      </c>
      <c r="BJ294" s="52">
        <v>2.7937726637108193</v>
      </c>
      <c r="BK294" s="52">
        <v>5.0259819079430832</v>
      </c>
      <c r="BL294" s="52">
        <v>13.793805931139016</v>
      </c>
      <c r="BM294" s="52">
        <v>2.107730678728037</v>
      </c>
      <c r="BN294" s="52">
        <v>27.253064699110485</v>
      </c>
      <c r="BP294" s="52">
        <v>1.8155695735326698</v>
      </c>
      <c r="BQ294" s="52">
        <v>1.3833445924965124</v>
      </c>
      <c r="BR294" s="52">
        <v>0.43222498096105072</v>
      </c>
      <c r="BS294" s="52">
        <v>1.7370940418463321</v>
      </c>
      <c r="BT294" s="52">
        <v>1.4122448003880921</v>
      </c>
      <c r="BU294" s="52">
        <v>0.32484924141317606</v>
      </c>
      <c r="BV294" s="52">
        <v>9.284347494042688</v>
      </c>
      <c r="BW294" s="52">
        <v>3523.6912163611382</v>
      </c>
    </row>
    <row r="295" spans="1:75">
      <c r="A295" s="49">
        <v>37680</v>
      </c>
      <c r="B295" s="50">
        <v>82.035420051110648</v>
      </c>
      <c r="C295" s="51">
        <v>183.56530636336123</v>
      </c>
      <c r="D295" s="50">
        <v>82.04550922715238</v>
      </c>
      <c r="E295" s="52">
        <v>13635.37013905389</v>
      </c>
      <c r="F295" s="52">
        <v>169.14201009752495</v>
      </c>
      <c r="G295" s="52">
        <v>250.97204920330219</v>
      </c>
      <c r="H295" s="52">
        <v>739.06574986752821</v>
      </c>
      <c r="I295" s="52">
        <v>1662.5783985134747</v>
      </c>
      <c r="J295" s="52">
        <v>108.09528784809767</v>
      </c>
      <c r="K295" s="52">
        <v>197.588680323679</v>
      </c>
      <c r="L295" s="52">
        <v>609.32165301112195</v>
      </c>
      <c r="M295" s="52">
        <v>138.29916229697741</v>
      </c>
      <c r="N295" s="52">
        <v>226.96250673516519</v>
      </c>
      <c r="O295" s="52">
        <v>95.572179533890449</v>
      </c>
      <c r="P295" s="52">
        <v>242.2347019423552</v>
      </c>
      <c r="Q295" s="52">
        <v>165.49945786967874</v>
      </c>
      <c r="R295" s="52">
        <v>93.959410705736701</v>
      </c>
      <c r="S295" s="52">
        <v>390.21065438006605</v>
      </c>
      <c r="T295" s="52">
        <v>218.99403321955884</v>
      </c>
      <c r="U295" s="52">
        <v>861.0065298601985</v>
      </c>
      <c r="V295" s="52">
        <v>916.45394780593256</v>
      </c>
      <c r="W295" s="52">
        <v>486.96447057197139</v>
      </c>
      <c r="X295" s="52">
        <v>1077.2128705510072</v>
      </c>
      <c r="Y295" s="52">
        <v>2567.3223837869509</v>
      </c>
      <c r="Z295" s="52">
        <v>560.81191210694874</v>
      </c>
      <c r="AA295" s="52">
        <v>1528.6207291191179</v>
      </c>
      <c r="AB295" s="52">
        <v>392.4777597279421</v>
      </c>
      <c r="AC295" s="52">
        <v>84725.229090009423</v>
      </c>
      <c r="AD295" s="52">
        <v>43247.778055940355</v>
      </c>
      <c r="AE295" s="52">
        <v>53129.637770465444</v>
      </c>
      <c r="AF295" s="52">
        <v>9311.4042503152577</v>
      </c>
      <c r="AG295" s="52">
        <v>11349.595508166722</v>
      </c>
      <c r="AH295" s="52">
        <v>10109.800961579595</v>
      </c>
      <c r="AI295" s="52">
        <v>34909.452118941714</v>
      </c>
      <c r="AJ295" s="52">
        <v>39189.841282163346</v>
      </c>
      <c r="AK295" s="52">
        <v>130.43817315250635</v>
      </c>
      <c r="AL295" s="52">
        <v>0.57378032821413527</v>
      </c>
      <c r="AM295" s="52">
        <v>6.6713234023191035</v>
      </c>
      <c r="AN295" s="52">
        <v>22.037398668172369</v>
      </c>
      <c r="AO295" s="52">
        <v>14.79229493798422</v>
      </c>
      <c r="AP295" s="52">
        <v>1.1826692547294573</v>
      </c>
      <c r="AQ295" s="52">
        <v>1.7998332294422912</v>
      </c>
      <c r="AR295" s="52">
        <v>1.8666504116307416</v>
      </c>
      <c r="AS295" s="52">
        <v>1.8710815350379693</v>
      </c>
      <c r="AT295" s="52">
        <v>1.7276060543645144</v>
      </c>
      <c r="AU295" s="52">
        <v>1.2526764106001207</v>
      </c>
      <c r="AV295" s="52">
        <v>2.4942346908260578</v>
      </c>
      <c r="AW295" s="52">
        <v>2.5975433798791658</v>
      </c>
      <c r="AX295" s="52">
        <v>86.774980905681986</v>
      </c>
      <c r="AY295" s="52">
        <v>0.58490355962957052</v>
      </c>
      <c r="AZ295" s="52">
        <v>4.213008712490721</v>
      </c>
      <c r="BA295" s="52">
        <v>5.5781155971760326</v>
      </c>
      <c r="BB295" s="52">
        <v>14.931270308684491</v>
      </c>
      <c r="BC295" s="52">
        <v>3.2378721615033492</v>
      </c>
      <c r="BD295" s="52">
        <v>16.688451350333967</v>
      </c>
      <c r="BE295" s="52">
        <v>8.0358131164019664</v>
      </c>
      <c r="BF295" s="52">
        <v>12.141716138393219</v>
      </c>
      <c r="BG295" s="52">
        <v>15.9633868219597</v>
      </c>
      <c r="BH295" s="52">
        <v>5.4003930485902982</v>
      </c>
      <c r="BI295" s="52">
        <v>21.62579357996583</v>
      </c>
      <c r="BJ295" s="52">
        <v>2.7922985135644143</v>
      </c>
      <c r="BK295" s="52">
        <v>5.0319613941329795</v>
      </c>
      <c r="BL295" s="52">
        <v>13.801533660011566</v>
      </c>
      <c r="BM295" s="52">
        <v>2.1091980000902759</v>
      </c>
      <c r="BN295" s="52">
        <v>27.237072099889961</v>
      </c>
      <c r="BP295" s="52">
        <v>1.8028739401634735</v>
      </c>
      <c r="BQ295" s="52">
        <v>1.3742828561891136</v>
      </c>
      <c r="BR295" s="52">
        <v>0.42859108395766399</v>
      </c>
      <c r="BS295" s="52">
        <v>1.7363762729801238</v>
      </c>
      <c r="BT295" s="52">
        <v>1.4122365296477386</v>
      </c>
      <c r="BU295" s="52">
        <v>0.32413974333654288</v>
      </c>
      <c r="BV295" s="52">
        <v>9.3220592255571066</v>
      </c>
      <c r="BW295" s="52">
        <v>3533.0560230187007</v>
      </c>
    </row>
    <row r="296" spans="1:75">
      <c r="A296" s="49">
        <v>37711</v>
      </c>
      <c r="B296" s="50">
        <v>82.102772246926065</v>
      </c>
      <c r="C296" s="51">
        <v>183.45634377771808</v>
      </c>
      <c r="D296" s="50">
        <v>82.044080150704232</v>
      </c>
      <c r="E296" s="52">
        <v>13661.665164578346</v>
      </c>
      <c r="F296" s="52">
        <v>169.82847304834473</v>
      </c>
      <c r="G296" s="52">
        <v>248.92492658284402</v>
      </c>
      <c r="H296" s="52">
        <v>740.40916743497519</v>
      </c>
      <c r="I296" s="52">
        <v>1668.6589079162766</v>
      </c>
      <c r="J296" s="52">
        <v>107.69646452355289</v>
      </c>
      <c r="K296" s="52">
        <v>197.73429186269641</v>
      </c>
      <c r="L296" s="52">
        <v>615.28096201294852</v>
      </c>
      <c r="M296" s="52">
        <v>140.70573482061587</v>
      </c>
      <c r="N296" s="52">
        <v>227.94664159128743</v>
      </c>
      <c r="O296" s="52">
        <v>95.29088435733631</v>
      </c>
      <c r="P296" s="52">
        <v>242.16845265864168</v>
      </c>
      <c r="Q296" s="52">
        <v>163.98766632570374</v>
      </c>
      <c r="R296" s="52">
        <v>93.731978031896773</v>
      </c>
      <c r="S296" s="52">
        <v>390.18084723526431</v>
      </c>
      <c r="T296" s="52">
        <v>216.45866571318717</v>
      </c>
      <c r="U296" s="52">
        <v>865.76655180992623</v>
      </c>
      <c r="V296" s="52">
        <v>918.05627235289546</v>
      </c>
      <c r="W296" s="52">
        <v>486.24561619710539</v>
      </c>
      <c r="X296" s="52">
        <v>1077.3220079598889</v>
      </c>
      <c r="Y296" s="52">
        <v>2579.0119024861242</v>
      </c>
      <c r="Z296" s="52">
        <v>560.26765025371026</v>
      </c>
      <c r="AA296" s="52">
        <v>1535.1828766974711</v>
      </c>
      <c r="AB296" s="52">
        <v>389.71405696099805</v>
      </c>
      <c r="AC296" s="52">
        <v>84933.254478700706</v>
      </c>
      <c r="AD296" s="52">
        <v>43300.425743041502</v>
      </c>
      <c r="AE296" s="52">
        <v>53179.607950672027</v>
      </c>
      <c r="AF296" s="52">
        <v>9340.0075353191751</v>
      </c>
      <c r="AG296" s="52">
        <v>11384.700038294639</v>
      </c>
      <c r="AH296" s="52">
        <v>10133.767706717214</v>
      </c>
      <c r="AI296" s="52">
        <v>34968.147489424671</v>
      </c>
      <c r="AJ296" s="52">
        <v>39283.766175300843</v>
      </c>
      <c r="AK296" s="52">
        <v>130.35200463740094</v>
      </c>
      <c r="AL296" s="52">
        <v>0.57188016816132492</v>
      </c>
      <c r="AM296" s="52">
        <v>6.6750336622278539</v>
      </c>
      <c r="AN296" s="52">
        <v>21.963297772251309</v>
      </c>
      <c r="AO296" s="52">
        <v>14.716383941772003</v>
      </c>
      <c r="AP296" s="52">
        <v>1.1740660813005477</v>
      </c>
      <c r="AQ296" s="52">
        <v>1.7918002929638475</v>
      </c>
      <c r="AR296" s="52">
        <v>1.8597340152703128</v>
      </c>
      <c r="AS296" s="52">
        <v>1.8556426707114189</v>
      </c>
      <c r="AT296" s="52">
        <v>1.7228781178827406</v>
      </c>
      <c r="AU296" s="52">
        <v>1.2462031379676657</v>
      </c>
      <c r="AV296" s="52">
        <v>2.4811732105311042</v>
      </c>
      <c r="AW296" s="52">
        <v>2.5848864676776313</v>
      </c>
      <c r="AX296" s="52">
        <v>86.76750027817944</v>
      </c>
      <c r="AY296" s="52">
        <v>0.5823854985332394</v>
      </c>
      <c r="AZ296" s="52">
        <v>4.2021419901603592</v>
      </c>
      <c r="BA296" s="52">
        <v>5.5753934210346587</v>
      </c>
      <c r="BB296" s="52">
        <v>14.917946138839808</v>
      </c>
      <c r="BC296" s="52">
        <v>3.2180024301933665</v>
      </c>
      <c r="BD296" s="52">
        <v>16.738883502661221</v>
      </c>
      <c r="BE296" s="52">
        <v>8.0516152411939643</v>
      </c>
      <c r="BF296" s="52">
        <v>12.122376555156324</v>
      </c>
      <c r="BG296" s="52">
        <v>15.959962183789861</v>
      </c>
      <c r="BH296" s="52">
        <v>5.3987298835474515</v>
      </c>
      <c r="BI296" s="52">
        <v>21.621206587120408</v>
      </c>
      <c r="BJ296" s="52">
        <v>2.7831835175954525</v>
      </c>
      <c r="BK296" s="52">
        <v>5.0303110265954123</v>
      </c>
      <c r="BL296" s="52">
        <v>13.807712053339328</v>
      </c>
      <c r="BM296" s="52">
        <v>2.1108360260231196</v>
      </c>
      <c r="BN296" s="52">
        <v>27.229579855357446</v>
      </c>
      <c r="BP296" s="52">
        <v>1.8002217063101031</v>
      </c>
      <c r="BQ296" s="52">
        <v>1.3740773437687406</v>
      </c>
      <c r="BR296" s="52">
        <v>0.42614436256999688</v>
      </c>
      <c r="BS296" s="52">
        <v>1.7345660987700666</v>
      </c>
      <c r="BT296" s="52">
        <v>1.4125093019026662</v>
      </c>
      <c r="BU296" s="52">
        <v>0.3220567968223364</v>
      </c>
      <c r="BV296" s="52">
        <v>9.4189762824004699</v>
      </c>
      <c r="BW296" s="52">
        <v>3536.3356014067126</v>
      </c>
    </row>
    <row r="297" spans="1:75">
      <c r="A297" s="49">
        <v>37741</v>
      </c>
      <c r="B297" s="50">
        <v>82.164692829300961</v>
      </c>
      <c r="C297" s="51">
        <v>183.06640812158585</v>
      </c>
      <c r="D297" s="50">
        <v>81.973890616496405</v>
      </c>
      <c r="E297" s="52">
        <v>13693.772949600219</v>
      </c>
      <c r="F297" s="52">
        <v>170.30272885113953</v>
      </c>
      <c r="G297" s="52">
        <v>249.18918022116026</v>
      </c>
      <c r="H297" s="52">
        <v>742.65145228913366</v>
      </c>
      <c r="I297" s="52">
        <v>1674.4703204408288</v>
      </c>
      <c r="J297" s="52">
        <v>107.15710022654385</v>
      </c>
      <c r="K297" s="52">
        <v>197.58831676226109</v>
      </c>
      <c r="L297" s="52">
        <v>620.66588217069705</v>
      </c>
      <c r="M297" s="52">
        <v>142.98492152690886</v>
      </c>
      <c r="N297" s="52">
        <v>228.66920237814386</v>
      </c>
      <c r="O297" s="52">
        <v>94.865779250984389</v>
      </c>
      <c r="P297" s="52">
        <v>241.77281095336852</v>
      </c>
      <c r="Q297" s="52">
        <v>162.19601483146349</v>
      </c>
      <c r="R297" s="52">
        <v>93.31798640886943</v>
      </c>
      <c r="S297" s="52">
        <v>389.56484397550423</v>
      </c>
      <c r="T297" s="52">
        <v>213.63359858294328</v>
      </c>
      <c r="U297" s="52">
        <v>869.34545258680976</v>
      </c>
      <c r="V297" s="52">
        <v>917.83612658381458</v>
      </c>
      <c r="W297" s="52">
        <v>488.62340542897584</v>
      </c>
      <c r="X297" s="52">
        <v>1076.0581684192023</v>
      </c>
      <c r="Y297" s="52">
        <v>2607.0639498551686</v>
      </c>
      <c r="Z297" s="52">
        <v>560.72495822471876</v>
      </c>
      <c r="AA297" s="52">
        <v>1541.7586305300395</v>
      </c>
      <c r="AB297" s="52">
        <v>386.56971940596901</v>
      </c>
      <c r="AC297" s="52">
        <v>85225.90738830567</v>
      </c>
      <c r="AD297" s="52">
        <v>43376.047611872353</v>
      </c>
      <c r="AE297" s="52">
        <v>53239.122545909879</v>
      </c>
      <c r="AF297" s="52">
        <v>9377.8448275248211</v>
      </c>
      <c r="AG297" s="52">
        <v>11440.636459096273</v>
      </c>
      <c r="AH297" s="52">
        <v>10176.478757047653</v>
      </c>
      <c r="AI297" s="52">
        <v>35089.099502944948</v>
      </c>
      <c r="AJ297" s="52">
        <v>39447.19440104167</v>
      </c>
      <c r="AK297" s="52">
        <v>130.26472737963002</v>
      </c>
      <c r="AL297" s="52">
        <v>0.56999279052640006</v>
      </c>
      <c r="AM297" s="52">
        <v>6.6878527943044901</v>
      </c>
      <c r="AN297" s="52">
        <v>21.890794623177499</v>
      </c>
      <c r="AO297" s="52">
        <v>14.632949038098255</v>
      </c>
      <c r="AP297" s="52">
        <v>1.1642809657337543</v>
      </c>
      <c r="AQ297" s="52">
        <v>1.7819262367636839</v>
      </c>
      <c r="AR297" s="52">
        <v>1.8499929358690375</v>
      </c>
      <c r="AS297" s="52">
        <v>1.8411330244451771</v>
      </c>
      <c r="AT297" s="52">
        <v>1.7173038286916078</v>
      </c>
      <c r="AU297" s="52">
        <v>1.2395181270675191</v>
      </c>
      <c r="AV297" s="52">
        <v>2.467791578748423</v>
      </c>
      <c r="AW297" s="52">
        <v>2.5710023821869981</v>
      </c>
      <c r="AX297" s="52">
        <v>86.768962850142273</v>
      </c>
      <c r="AY297" s="52">
        <v>0.57984794864072076</v>
      </c>
      <c r="AZ297" s="52">
        <v>4.1894408147510456</v>
      </c>
      <c r="BA297" s="52">
        <v>5.5713723588113986</v>
      </c>
      <c r="BB297" s="52">
        <v>14.90949890371412</v>
      </c>
      <c r="BC297" s="52">
        <v>3.2042968566219012</v>
      </c>
      <c r="BD297" s="52">
        <v>16.788150996218125</v>
      </c>
      <c r="BE297" s="52">
        <v>8.0707230764751632</v>
      </c>
      <c r="BF297" s="52">
        <v>12.100924218694368</v>
      </c>
      <c r="BG297" s="52">
        <v>15.956495108082891</v>
      </c>
      <c r="BH297" s="52">
        <v>5.3980998849806685</v>
      </c>
      <c r="BI297" s="52">
        <v>21.604969907303651</v>
      </c>
      <c r="BJ297" s="52">
        <v>2.7701366424560545</v>
      </c>
      <c r="BK297" s="52">
        <v>5.0214417188273126</v>
      </c>
      <c r="BL297" s="52">
        <v>13.81339154591163</v>
      </c>
      <c r="BM297" s="52">
        <v>2.1124441600516244</v>
      </c>
      <c r="BN297" s="52">
        <v>27.23151504135846</v>
      </c>
      <c r="BP297" s="52">
        <v>1.8103493352065319</v>
      </c>
      <c r="BQ297" s="52">
        <v>1.3855198910227045</v>
      </c>
      <c r="BR297" s="52">
        <v>0.42482944430472952</v>
      </c>
      <c r="BS297" s="52">
        <v>1.7364912152911225</v>
      </c>
      <c r="BT297" s="52">
        <v>1.4154954721375057</v>
      </c>
      <c r="BU297" s="52">
        <v>0.32099574310705065</v>
      </c>
      <c r="BV297" s="52">
        <v>9.551348829517762</v>
      </c>
      <c r="BW297" s="52">
        <v>3541.5193394025168</v>
      </c>
    </row>
    <row r="298" spans="1:75">
      <c r="A298" s="49">
        <v>37772</v>
      </c>
      <c r="B298" s="50">
        <v>82.25105146510947</v>
      </c>
      <c r="C298" s="51">
        <v>182.88958953465186</v>
      </c>
      <c r="D298" s="50">
        <v>81.966059705903447</v>
      </c>
      <c r="E298" s="52">
        <v>13743.521188366798</v>
      </c>
      <c r="F298" s="52">
        <v>171.10317310090028</v>
      </c>
      <c r="G298" s="52">
        <v>248.85623926020438</v>
      </c>
      <c r="H298" s="52">
        <v>745.76964942227687</v>
      </c>
      <c r="I298" s="52">
        <v>1679.0460669032989</v>
      </c>
      <c r="J298" s="52">
        <v>106.56777433930866</v>
      </c>
      <c r="K298" s="52">
        <v>197.04316028159471</v>
      </c>
      <c r="L298" s="52">
        <v>624.71200055653048</v>
      </c>
      <c r="M298" s="52">
        <v>144.75820438251381</v>
      </c>
      <c r="N298" s="52">
        <v>228.83417923267811</v>
      </c>
      <c r="O298" s="52">
        <v>94.339679673193928</v>
      </c>
      <c r="P298" s="52">
        <v>241.04181637831272</v>
      </c>
      <c r="Q298" s="52">
        <v>160.36631766682672</v>
      </c>
      <c r="R298" s="52">
        <v>93.024953353789542</v>
      </c>
      <c r="S298" s="52">
        <v>389.35218568867253</v>
      </c>
      <c r="T298" s="52">
        <v>211.78453885235132</v>
      </c>
      <c r="U298" s="52">
        <v>873.41106375955769</v>
      </c>
      <c r="V298" s="52">
        <v>919.05987847716574</v>
      </c>
      <c r="W298" s="52">
        <v>494.58113109680914</v>
      </c>
      <c r="X298" s="52">
        <v>1076.5975348305317</v>
      </c>
      <c r="Y298" s="52">
        <v>2640.4852655116588</v>
      </c>
      <c r="Z298" s="52">
        <v>562.38487050616209</v>
      </c>
      <c r="AA298" s="52">
        <v>1549.1795940456852</v>
      </c>
      <c r="AB298" s="52">
        <v>384.17693521202574</v>
      </c>
      <c r="AC298" s="52">
        <v>85535.871822972447</v>
      </c>
      <c r="AD298" s="52">
        <v>43453.72914520387</v>
      </c>
      <c r="AE298" s="52">
        <v>53302.647012887464</v>
      </c>
      <c r="AF298" s="52">
        <v>9418.2790712387323</v>
      </c>
      <c r="AG298" s="52">
        <v>11491.008886706444</v>
      </c>
      <c r="AH298" s="52">
        <v>10235.320198305191</v>
      </c>
      <c r="AI298" s="52">
        <v>35264.12513437579</v>
      </c>
      <c r="AJ298" s="52">
        <v>39590.063474101407</v>
      </c>
      <c r="AK298" s="52">
        <v>130.19432762890094</v>
      </c>
      <c r="AL298" s="52">
        <v>0.56868786609641486</v>
      </c>
      <c r="AM298" s="52">
        <v>6.7056135277774542</v>
      </c>
      <c r="AN298" s="52">
        <v>21.824934724928632</v>
      </c>
      <c r="AO298" s="52">
        <v>14.550633331009697</v>
      </c>
      <c r="AP298" s="52">
        <v>1.1545402464774182</v>
      </c>
      <c r="AQ298" s="52">
        <v>1.7731936785788298</v>
      </c>
      <c r="AR298" s="52">
        <v>1.8403144233995385</v>
      </c>
      <c r="AS298" s="52">
        <v>1.8266656311599005</v>
      </c>
      <c r="AT298" s="52">
        <v>1.7138276793627865</v>
      </c>
      <c r="AU298" s="52">
        <v>1.2334423578999592</v>
      </c>
      <c r="AV298" s="52">
        <v>2.4543546914124641</v>
      </c>
      <c r="AW298" s="52">
        <v>2.5542946613162303</v>
      </c>
      <c r="AX298" s="52">
        <v>86.782115948536699</v>
      </c>
      <c r="AY298" s="52">
        <v>0.57758859231040749</v>
      </c>
      <c r="AZ298" s="52">
        <v>4.1787601978698321</v>
      </c>
      <c r="BA298" s="52">
        <v>5.5651644608306308</v>
      </c>
      <c r="BB298" s="52">
        <v>14.905379701951695</v>
      </c>
      <c r="BC298" s="52">
        <v>3.1938703297637403</v>
      </c>
      <c r="BD298" s="52">
        <v>16.822074609898753</v>
      </c>
      <c r="BE298" s="52">
        <v>8.0878835181224975</v>
      </c>
      <c r="BF298" s="52">
        <v>12.092065600197643</v>
      </c>
      <c r="BG298" s="52">
        <v>15.960951010726633</v>
      </c>
      <c r="BH298" s="52">
        <v>5.3982053292641083</v>
      </c>
      <c r="BI298" s="52">
        <v>21.587276955135167</v>
      </c>
      <c r="BJ298" s="52">
        <v>2.7595268620718874</v>
      </c>
      <c r="BK298" s="52">
        <v>5.0080855836370777</v>
      </c>
      <c r="BL298" s="52">
        <v>13.819664507218066</v>
      </c>
      <c r="BM298" s="52">
        <v>2.1136085420385502</v>
      </c>
      <c r="BN298" s="52">
        <v>27.24270485814721</v>
      </c>
      <c r="BP298" s="52">
        <v>1.8338865194950373</v>
      </c>
      <c r="BQ298" s="52">
        <v>1.4099099533632398</v>
      </c>
      <c r="BR298" s="52">
        <v>0.42397656621629254</v>
      </c>
      <c r="BS298" s="52">
        <v>1.7486021210094012</v>
      </c>
      <c r="BT298" s="52">
        <v>1.4234023378380845</v>
      </c>
      <c r="BU298" s="52">
        <v>0.32519978313376346</v>
      </c>
      <c r="BV298" s="52">
        <v>9.6720265741309817</v>
      </c>
      <c r="BW298" s="52">
        <v>3560.2442112584267</v>
      </c>
    </row>
    <row r="299" spans="1:75">
      <c r="A299" s="49">
        <v>37802</v>
      </c>
      <c r="B299" s="50">
        <v>82.382753990342223</v>
      </c>
      <c r="C299" s="51">
        <v>183.24990491867067</v>
      </c>
      <c r="D299" s="50">
        <v>82.106681029995286</v>
      </c>
      <c r="E299" s="52">
        <v>13817.602255249023</v>
      </c>
      <c r="F299" s="52">
        <v>172.58991672297319</v>
      </c>
      <c r="G299" s="52">
        <v>246.03423967560133</v>
      </c>
      <c r="H299" s="52">
        <v>749.7369378019124</v>
      </c>
      <c r="I299" s="52">
        <v>1683.050413632393</v>
      </c>
      <c r="J299" s="52">
        <v>106.0885717958212</v>
      </c>
      <c r="K299" s="52">
        <v>196.18853388230005</v>
      </c>
      <c r="L299" s="52">
        <v>627.5687988142173</v>
      </c>
      <c r="M299" s="52">
        <v>145.92178515742222</v>
      </c>
      <c r="N299" s="52">
        <v>228.43711465895177</v>
      </c>
      <c r="O299" s="52">
        <v>93.824009953935942</v>
      </c>
      <c r="P299" s="52">
        <v>240.19053022265433</v>
      </c>
      <c r="Q299" s="52">
        <v>158.79719038407009</v>
      </c>
      <c r="R299" s="52">
        <v>93.06582960685094</v>
      </c>
      <c r="S299" s="52">
        <v>390.31314328312874</v>
      </c>
      <c r="T299" s="52">
        <v>211.74239631891251</v>
      </c>
      <c r="U299" s="52">
        <v>879.09605254729593</v>
      </c>
      <c r="V299" s="52">
        <v>924.09124849438672</v>
      </c>
      <c r="W299" s="52">
        <v>503.63748303651812</v>
      </c>
      <c r="X299" s="52">
        <v>1081.1664105594159</v>
      </c>
      <c r="Y299" s="52">
        <v>2669.5978249986965</v>
      </c>
      <c r="Z299" s="52">
        <v>565.32657196745276</v>
      </c>
      <c r="AA299" s="52">
        <v>1557.8801885128021</v>
      </c>
      <c r="AB299" s="52">
        <v>383.28706645071509</v>
      </c>
      <c r="AC299" s="52">
        <v>85820.469297027594</v>
      </c>
      <c r="AD299" s="52">
        <v>43519.801188850404</v>
      </c>
      <c r="AE299" s="52">
        <v>53366.423836660382</v>
      </c>
      <c r="AF299" s="52">
        <v>9457.2297992706299</v>
      </c>
      <c r="AG299" s="52">
        <v>11518.811092122396</v>
      </c>
      <c r="AH299" s="52">
        <v>10305.005204900106</v>
      </c>
      <c r="AI299" s="52">
        <v>35475.171191914873</v>
      </c>
      <c r="AJ299" s="52">
        <v>39653.857263692218</v>
      </c>
      <c r="AK299" s="52">
        <v>130.15427851453424</v>
      </c>
      <c r="AL299" s="52">
        <v>0.56832974783998602</v>
      </c>
      <c r="AM299" s="52">
        <v>6.7245465603346624</v>
      </c>
      <c r="AN299" s="52">
        <v>21.768372827395797</v>
      </c>
      <c r="AO299" s="52">
        <v>14.475496519481142</v>
      </c>
      <c r="AP299" s="52">
        <v>1.1457896684609294</v>
      </c>
      <c r="AQ299" s="52">
        <v>1.7676147398144773</v>
      </c>
      <c r="AR299" s="52">
        <v>1.83271549328371</v>
      </c>
      <c r="AS299" s="52">
        <v>1.8114936011331642</v>
      </c>
      <c r="AT299" s="52">
        <v>1.7141579109804297</v>
      </c>
      <c r="AU299" s="52">
        <v>1.2284514364356331</v>
      </c>
      <c r="AV299" s="52">
        <v>2.4411563512376842</v>
      </c>
      <c r="AW299" s="52">
        <v>2.5341173621830726</v>
      </c>
      <c r="AX299" s="52">
        <v>86.810084002465004</v>
      </c>
      <c r="AY299" s="52">
        <v>0.57576828375410216</v>
      </c>
      <c r="AZ299" s="52">
        <v>4.1726492029925186</v>
      </c>
      <c r="BA299" s="52">
        <v>5.5565365872035422</v>
      </c>
      <c r="BB299" s="52">
        <v>14.904557626458701</v>
      </c>
      <c r="BC299" s="52">
        <v>3.1838371360053617</v>
      </c>
      <c r="BD299" s="52">
        <v>16.834538571784893</v>
      </c>
      <c r="BE299" s="52">
        <v>8.0993306216007728</v>
      </c>
      <c r="BF299" s="52">
        <v>12.105252439404527</v>
      </c>
      <c r="BG299" s="52">
        <v>15.978699959069491</v>
      </c>
      <c r="BH299" s="52">
        <v>5.398699052527081</v>
      </c>
      <c r="BI299" s="52">
        <v>21.575821684176724</v>
      </c>
      <c r="BJ299" s="52">
        <v>2.7554078221321108</v>
      </c>
      <c r="BK299" s="52">
        <v>4.9934587336455785</v>
      </c>
      <c r="BL299" s="52">
        <v>13.826955129997804</v>
      </c>
      <c r="BM299" s="52">
        <v>2.1140426331551376</v>
      </c>
      <c r="BN299" s="52">
        <v>27.26186771641175</v>
      </c>
      <c r="BP299" s="52">
        <v>1.8688901501707733</v>
      </c>
      <c r="BQ299" s="52">
        <v>1.4456953793764113</v>
      </c>
      <c r="BR299" s="52">
        <v>0.42319477062749988</v>
      </c>
      <c r="BS299" s="52">
        <v>1.7760754817126629</v>
      </c>
      <c r="BT299" s="52">
        <v>1.4391887786798179</v>
      </c>
      <c r="BU299" s="52">
        <v>0.33688670308329166</v>
      </c>
      <c r="BV299" s="52">
        <v>9.7517159265776474</v>
      </c>
      <c r="BW299" s="52">
        <v>3598.078442319234</v>
      </c>
    </row>
    <row r="300" spans="1:75">
      <c r="A300" s="49">
        <v>37833</v>
      </c>
      <c r="B300" s="50">
        <v>82.54624671128488</v>
      </c>
      <c r="C300" s="51">
        <v>183.93462430661725</v>
      </c>
      <c r="D300" s="50">
        <v>82.337707796404445</v>
      </c>
      <c r="E300" s="52">
        <v>13905.435181279336</v>
      </c>
      <c r="F300" s="52">
        <v>174.48714604445041</v>
      </c>
      <c r="G300" s="52">
        <v>242.44117478978248</v>
      </c>
      <c r="H300" s="52">
        <v>754.51329514816882</v>
      </c>
      <c r="I300" s="52">
        <v>1691.4490795520044</v>
      </c>
      <c r="J300" s="52">
        <v>106.12027402510566</v>
      </c>
      <c r="K300" s="52">
        <v>195.65702634040386</v>
      </c>
      <c r="L300" s="52">
        <v>631.43977527849131</v>
      </c>
      <c r="M300" s="52">
        <v>146.9220492017846</v>
      </c>
      <c r="N300" s="52">
        <v>228.21341313950478</v>
      </c>
      <c r="O300" s="52">
        <v>93.652187171241934</v>
      </c>
      <c r="P300" s="52">
        <v>240.07263146004368</v>
      </c>
      <c r="Q300" s="52">
        <v>158.09427408345283</v>
      </c>
      <c r="R300" s="52">
        <v>93.369770903741156</v>
      </c>
      <c r="S300" s="52">
        <v>392.49442144699634</v>
      </c>
      <c r="T300" s="52">
        <v>213.28171240658529</v>
      </c>
      <c r="U300" s="52">
        <v>885.23937197654482</v>
      </c>
      <c r="V300" s="52">
        <v>932.18137719746562</v>
      </c>
      <c r="W300" s="52">
        <v>512.93184418832107</v>
      </c>
      <c r="X300" s="52">
        <v>1088.9662733058776</v>
      </c>
      <c r="Y300" s="52">
        <v>2689.6711295400896</v>
      </c>
      <c r="Z300" s="52">
        <v>569.48658235815742</v>
      </c>
      <c r="AA300" s="52">
        <v>1566.3818494812135</v>
      </c>
      <c r="AB300" s="52">
        <v>383.76502129675879</v>
      </c>
      <c r="AC300" s="52">
        <v>86101.392074584961</v>
      </c>
      <c r="AD300" s="52">
        <v>43580.0379809718</v>
      </c>
      <c r="AE300" s="52">
        <v>53428.008137902907</v>
      </c>
      <c r="AF300" s="52">
        <v>9496.6254469040905</v>
      </c>
      <c r="AG300" s="52">
        <v>11534.437824249268</v>
      </c>
      <c r="AH300" s="52">
        <v>10372.304670764554</v>
      </c>
      <c r="AI300" s="52">
        <v>35677.02935987903</v>
      </c>
      <c r="AJ300" s="52">
        <v>39674.585030832597</v>
      </c>
      <c r="AK300" s="52">
        <v>130.15426555155747</v>
      </c>
      <c r="AL300" s="52">
        <v>0.56888605827736038</v>
      </c>
      <c r="AM300" s="52">
        <v>6.7429995638348403</v>
      </c>
      <c r="AN300" s="52">
        <v>21.724948631719716</v>
      </c>
      <c r="AO300" s="52">
        <v>14.413063009960517</v>
      </c>
      <c r="AP300" s="52">
        <v>1.1389114053259441</v>
      </c>
      <c r="AQ300" s="52">
        <v>1.7649144443497673</v>
      </c>
      <c r="AR300" s="52">
        <v>1.8269473657674098</v>
      </c>
      <c r="AS300" s="52">
        <v>1.7970967553041954</v>
      </c>
      <c r="AT300" s="52">
        <v>1.7167002309016102</v>
      </c>
      <c r="AU300" s="52">
        <v>1.2246625965434275</v>
      </c>
      <c r="AV300" s="52">
        <v>2.4299654186336652</v>
      </c>
      <c r="AW300" s="52">
        <v>2.5138648241723609</v>
      </c>
      <c r="AX300" s="52">
        <v>86.859675235325284</v>
      </c>
      <c r="AY300" s="52">
        <v>0.57441059654475768</v>
      </c>
      <c r="AZ300" s="52">
        <v>4.1706862551039983</v>
      </c>
      <c r="BA300" s="52">
        <v>5.5473219474717492</v>
      </c>
      <c r="BB300" s="52">
        <v>14.906746350794903</v>
      </c>
      <c r="BC300" s="52">
        <v>3.1743550565274012</v>
      </c>
      <c r="BD300" s="52">
        <v>16.838008763328677</v>
      </c>
      <c r="BE300" s="52">
        <v>8.1044758107332928</v>
      </c>
      <c r="BF300" s="52">
        <v>12.136213880512983</v>
      </c>
      <c r="BG300" s="52">
        <v>16.007822930812836</v>
      </c>
      <c r="BH300" s="52">
        <v>5.3994314243881814</v>
      </c>
      <c r="BI300" s="52">
        <v>21.569641684392288</v>
      </c>
      <c r="BJ300" s="52">
        <v>2.7553340766218399</v>
      </c>
      <c r="BK300" s="52">
        <v>4.9813904440210708</v>
      </c>
      <c r="BL300" s="52">
        <v>13.832917164560527</v>
      </c>
      <c r="BM300" s="52">
        <v>2.113650273797365</v>
      </c>
      <c r="BN300" s="52">
        <v>27.286653797442636</v>
      </c>
      <c r="BP300" s="52">
        <v>1.9078961122901208</v>
      </c>
      <c r="BQ300" s="52">
        <v>1.4845053507315535</v>
      </c>
      <c r="BR300" s="52">
        <v>0.42339076141210935</v>
      </c>
      <c r="BS300" s="52">
        <v>1.8212790291666263</v>
      </c>
      <c r="BT300" s="52">
        <v>1.468693499783835</v>
      </c>
      <c r="BU300" s="52">
        <v>0.35258552939781257</v>
      </c>
      <c r="BV300" s="52">
        <v>9.8093412561762712</v>
      </c>
      <c r="BW300" s="52">
        <v>3642.3054175838347</v>
      </c>
    </row>
    <row r="301" spans="1:75">
      <c r="A301" s="49">
        <v>37864</v>
      </c>
      <c r="B301" s="50">
        <v>82.718520166112043</v>
      </c>
      <c r="C301" s="51">
        <v>184.55364883234424</v>
      </c>
      <c r="D301" s="50">
        <v>82.554209654369657</v>
      </c>
      <c r="E301" s="52">
        <v>13991.632457817754</v>
      </c>
      <c r="F301" s="52">
        <v>176.32573862157523</v>
      </c>
      <c r="G301" s="52">
        <v>241.00944196504932</v>
      </c>
      <c r="H301" s="52">
        <v>760.12408517156882</v>
      </c>
      <c r="I301" s="52">
        <v>1710.93250748419</v>
      </c>
      <c r="J301" s="52">
        <v>107.15673969493758</v>
      </c>
      <c r="K301" s="52">
        <v>196.27467752656628</v>
      </c>
      <c r="L301" s="52">
        <v>639.35087329341525</v>
      </c>
      <c r="M301" s="52">
        <v>148.42161989692718</v>
      </c>
      <c r="N301" s="52">
        <v>229.16685231943285</v>
      </c>
      <c r="O301" s="52">
        <v>94.239337423155391</v>
      </c>
      <c r="P301" s="52">
        <v>241.78022402236539</v>
      </c>
      <c r="Q301" s="52">
        <v>158.97221843850227</v>
      </c>
      <c r="R301" s="52">
        <v>93.772299790334316</v>
      </c>
      <c r="S301" s="52">
        <v>395.73247123846124</v>
      </c>
      <c r="T301" s="52">
        <v>215.83440228395403</v>
      </c>
      <c r="U301" s="52">
        <v>889.96889574008605</v>
      </c>
      <c r="V301" s="52">
        <v>941.62593764355108</v>
      </c>
      <c r="W301" s="52">
        <v>518.85764653644253</v>
      </c>
      <c r="X301" s="52">
        <v>1098.2701816731883</v>
      </c>
      <c r="Y301" s="52">
        <v>2697.8148149636486</v>
      </c>
      <c r="Z301" s="52">
        <v>574.81229209082744</v>
      </c>
      <c r="AA301" s="52">
        <v>1572.6509620672273</v>
      </c>
      <c r="AB301" s="52">
        <v>385.17649452712749</v>
      </c>
      <c r="AC301" s="52">
        <v>86427.165861068235</v>
      </c>
      <c r="AD301" s="52">
        <v>43647.93626651456</v>
      </c>
      <c r="AE301" s="52">
        <v>53486.327736716114</v>
      </c>
      <c r="AF301" s="52">
        <v>9541.1069030146446</v>
      </c>
      <c r="AG301" s="52">
        <v>11558.115792182183</v>
      </c>
      <c r="AH301" s="52">
        <v>10421.943434069233</v>
      </c>
      <c r="AI301" s="52">
        <v>35817.041088227306</v>
      </c>
      <c r="AJ301" s="52">
        <v>39721.643706537063</v>
      </c>
      <c r="AK301" s="52">
        <v>130.20290703206294</v>
      </c>
      <c r="AL301" s="52">
        <v>0.57019554837907271</v>
      </c>
      <c r="AM301" s="52">
        <v>6.7602709932478087</v>
      </c>
      <c r="AN301" s="52">
        <v>21.698280834983432</v>
      </c>
      <c r="AO301" s="52">
        <v>14.36781429379217</v>
      </c>
      <c r="AP301" s="52">
        <v>1.1346794658871189</v>
      </c>
      <c r="AQ301" s="52">
        <v>1.7639868650133013</v>
      </c>
      <c r="AR301" s="52">
        <v>1.8218937410828433</v>
      </c>
      <c r="AS301" s="52">
        <v>1.7855181345806952</v>
      </c>
      <c r="AT301" s="52">
        <v>1.7187262671944066</v>
      </c>
      <c r="AU301" s="52">
        <v>1.222011207668255</v>
      </c>
      <c r="AV301" s="52">
        <v>2.4229210877970364</v>
      </c>
      <c r="AW301" s="52">
        <v>2.4980775400293962</v>
      </c>
      <c r="AX301" s="52">
        <v>86.939903319002156</v>
      </c>
      <c r="AY301" s="52">
        <v>0.57346986024264968</v>
      </c>
      <c r="AZ301" s="52">
        <v>4.1713974234242475</v>
      </c>
      <c r="BA301" s="52">
        <v>5.5399698151252981</v>
      </c>
      <c r="BB301" s="52">
        <v>14.911924285363526</v>
      </c>
      <c r="BC301" s="52">
        <v>3.1664485131285245</v>
      </c>
      <c r="BD301" s="52">
        <v>16.851718716083035</v>
      </c>
      <c r="BE301" s="52">
        <v>8.1038791796402823</v>
      </c>
      <c r="BF301" s="52">
        <v>12.176364613434059</v>
      </c>
      <c r="BG301" s="52">
        <v>16.044310567750326</v>
      </c>
      <c r="BH301" s="52">
        <v>5.4003245314576613</v>
      </c>
      <c r="BI301" s="52">
        <v>21.564722877566613</v>
      </c>
      <c r="BJ301" s="52">
        <v>2.7545787875630681</v>
      </c>
      <c r="BK301" s="52">
        <v>4.9758445553992301</v>
      </c>
      <c r="BL301" s="52">
        <v>13.834299534469121</v>
      </c>
      <c r="BM301" s="52">
        <v>2.1123918491019493</v>
      </c>
      <c r="BN301" s="52">
        <v>27.314638260301322</v>
      </c>
      <c r="BP301" s="52">
        <v>1.9419275251172123</v>
      </c>
      <c r="BQ301" s="52">
        <v>1.5159978793423263</v>
      </c>
      <c r="BR301" s="52">
        <v>0.42592964566222602</v>
      </c>
      <c r="BS301" s="52">
        <v>1.8863401586610464</v>
      </c>
      <c r="BT301" s="52">
        <v>1.5193102672215431</v>
      </c>
      <c r="BU301" s="52">
        <v>0.36702989144701392</v>
      </c>
      <c r="BV301" s="52">
        <v>9.8816659614563953</v>
      </c>
      <c r="BW301" s="52">
        <v>3674.3281397050428</v>
      </c>
    </row>
    <row r="302" spans="1:75">
      <c r="A302" s="49">
        <v>37894</v>
      </c>
      <c r="B302" s="50">
        <v>82.876540894309684</v>
      </c>
      <c r="C302" s="51">
        <v>184.82433996001879</v>
      </c>
      <c r="D302" s="50">
        <v>82.679151972134903</v>
      </c>
      <c r="E302" s="52">
        <v>14060.587306928635</v>
      </c>
      <c r="F302" s="52">
        <v>177.71852048262954</v>
      </c>
      <c r="G302" s="52">
        <v>243.53004347085954</v>
      </c>
      <c r="H302" s="52">
        <v>766.00202223161853</v>
      </c>
      <c r="I302" s="52">
        <v>1742.8431081453959</v>
      </c>
      <c r="J302" s="52">
        <v>109.32983792126178</v>
      </c>
      <c r="K302" s="52">
        <v>198.35295713146527</v>
      </c>
      <c r="L302" s="52">
        <v>652.23442782163625</v>
      </c>
      <c r="M302" s="52">
        <v>150.67121543983617</v>
      </c>
      <c r="N302" s="52">
        <v>231.68824480970702</v>
      </c>
      <c r="O302" s="52">
        <v>95.713952322800949</v>
      </c>
      <c r="P302" s="52">
        <v>245.65917608737945</v>
      </c>
      <c r="Q302" s="52">
        <v>161.62973035375276</v>
      </c>
      <c r="R302" s="52">
        <v>94.127935884892935</v>
      </c>
      <c r="S302" s="52">
        <v>399.59627322902281</v>
      </c>
      <c r="T302" s="52">
        <v>218.785077868402</v>
      </c>
      <c r="U302" s="52">
        <v>891.96752180258432</v>
      </c>
      <c r="V302" s="52">
        <v>950.21619017918908</v>
      </c>
      <c r="W302" s="52">
        <v>519.3379629651705</v>
      </c>
      <c r="X302" s="52">
        <v>1107.1695657864213</v>
      </c>
      <c r="Y302" s="52">
        <v>2692.7658375740052</v>
      </c>
      <c r="Z302" s="52">
        <v>580.7458152403434</v>
      </c>
      <c r="AA302" s="52">
        <v>1575.2341818412144</v>
      </c>
      <c r="AB302" s="52">
        <v>387.04222279414535</v>
      </c>
      <c r="AC302" s="52">
        <v>86804.665910339361</v>
      </c>
      <c r="AD302" s="52">
        <v>43728.779603068033</v>
      </c>
      <c r="AE302" s="52">
        <v>53538.970806535086</v>
      </c>
      <c r="AF302" s="52">
        <v>9590.5919050216671</v>
      </c>
      <c r="AG302" s="52">
        <v>11600.48285446167</v>
      </c>
      <c r="AH302" s="52">
        <v>10442.452292378743</v>
      </c>
      <c r="AI302" s="52">
        <v>35857.327203877765</v>
      </c>
      <c r="AJ302" s="52">
        <v>39833.37133280436</v>
      </c>
      <c r="AK302" s="52">
        <v>130.29843277484179</v>
      </c>
      <c r="AL302" s="52">
        <v>0.57197122867219152</v>
      </c>
      <c r="AM302" s="52">
        <v>6.7752426466438918</v>
      </c>
      <c r="AN302" s="52">
        <v>21.690307328229149</v>
      </c>
      <c r="AO302" s="52">
        <v>14.343093453471859</v>
      </c>
      <c r="AP302" s="52">
        <v>1.1335383219671107</v>
      </c>
      <c r="AQ302" s="52">
        <v>1.7638864247699531</v>
      </c>
      <c r="AR302" s="52">
        <v>1.8169975229217623</v>
      </c>
      <c r="AS302" s="52">
        <v>1.7785068360074849</v>
      </c>
      <c r="AT302" s="52">
        <v>1.7180937289097225</v>
      </c>
      <c r="AU302" s="52">
        <v>1.2204637356480816</v>
      </c>
      <c r="AV302" s="52">
        <v>2.4215061655762837</v>
      </c>
      <c r="AW302" s="52">
        <v>2.4901007219688229</v>
      </c>
      <c r="AX302" s="52">
        <v>87.049679938952124</v>
      </c>
      <c r="AY302" s="52">
        <v>0.57289686132183604</v>
      </c>
      <c r="AZ302" s="52">
        <v>4.1737757544033229</v>
      </c>
      <c r="BA302" s="52">
        <v>5.5366562897960341</v>
      </c>
      <c r="BB302" s="52">
        <v>14.919653676015635</v>
      </c>
      <c r="BC302" s="52">
        <v>3.160991867026314</v>
      </c>
      <c r="BD302" s="52">
        <v>16.887192713717621</v>
      </c>
      <c r="BE302" s="52">
        <v>8.0985220654867582</v>
      </c>
      <c r="BF302" s="52">
        <v>12.216735556550946</v>
      </c>
      <c r="BG302" s="52">
        <v>16.082084274229903</v>
      </c>
      <c r="BH302" s="52">
        <v>5.4012744011713947</v>
      </c>
      <c r="BI302" s="52">
        <v>21.5584455082193</v>
      </c>
      <c r="BJ302" s="52">
        <v>2.7499789290130137</v>
      </c>
      <c r="BK302" s="52">
        <v>4.978768278254817</v>
      </c>
      <c r="BL302" s="52">
        <v>13.829698299802839</v>
      </c>
      <c r="BM302" s="52">
        <v>2.1103670879480583</v>
      </c>
      <c r="BN302" s="52">
        <v>27.341598206572236</v>
      </c>
      <c r="BP302" s="52">
        <v>1.9630044636316597</v>
      </c>
      <c r="BQ302" s="52">
        <v>1.5321911064597467</v>
      </c>
      <c r="BR302" s="52">
        <v>0.43081335718743502</v>
      </c>
      <c r="BS302" s="52">
        <v>1.9637712836265564</v>
      </c>
      <c r="BT302" s="52">
        <v>1.5880405517915885</v>
      </c>
      <c r="BU302" s="52">
        <v>0.37573073178840183</v>
      </c>
      <c r="BV302" s="52">
        <v>9.9880653544018667</v>
      </c>
      <c r="BW302" s="52">
        <v>3681.7437245051065</v>
      </c>
    </row>
    <row r="303" spans="1:75">
      <c r="A303" s="49">
        <v>37925</v>
      </c>
      <c r="B303" s="50">
        <v>83.030044580299048</v>
      </c>
      <c r="C303" s="51">
        <v>184.89829879999161</v>
      </c>
      <c r="D303" s="50">
        <v>82.758899744479891</v>
      </c>
      <c r="E303" s="52">
        <v>14112.346010700348</v>
      </c>
      <c r="F303" s="52">
        <v>178.86969279041213</v>
      </c>
      <c r="G303" s="52">
        <v>248.15979213483871</v>
      </c>
      <c r="H303" s="52">
        <v>770.89155760311314</v>
      </c>
      <c r="I303" s="52">
        <v>1776.4731818168393</v>
      </c>
      <c r="J303" s="52">
        <v>111.90359325755027</v>
      </c>
      <c r="K303" s="52">
        <v>200.80641122306548</v>
      </c>
      <c r="L303" s="52">
        <v>666.36798993233708</v>
      </c>
      <c r="M303" s="52">
        <v>152.99493306875229</v>
      </c>
      <c r="N303" s="52">
        <v>234.54554233435661</v>
      </c>
      <c r="O303" s="52">
        <v>97.472782678181119</v>
      </c>
      <c r="P303" s="52">
        <v>250.18422754156975</v>
      </c>
      <c r="Q303" s="52">
        <v>164.9142431539874</v>
      </c>
      <c r="R303" s="52">
        <v>94.423811455888128</v>
      </c>
      <c r="S303" s="52">
        <v>403.48401289120795</v>
      </c>
      <c r="T303" s="52">
        <v>221.86415104039253</v>
      </c>
      <c r="U303" s="52">
        <v>892.45345651142054</v>
      </c>
      <c r="V303" s="52">
        <v>956.04154287422853</v>
      </c>
      <c r="W303" s="52">
        <v>517.91395987618353</v>
      </c>
      <c r="X303" s="52">
        <v>1114.9880445195784</v>
      </c>
      <c r="Y303" s="52">
        <v>2679.520001296074</v>
      </c>
      <c r="Z303" s="52">
        <v>586.24618767634513</v>
      </c>
      <c r="AA303" s="52">
        <v>1575.5742925328593</v>
      </c>
      <c r="AB303" s="52">
        <v>389.01835530996323</v>
      </c>
      <c r="AC303" s="52">
        <v>87179.840168122319</v>
      </c>
      <c r="AD303" s="52">
        <v>43816.574868294498</v>
      </c>
      <c r="AE303" s="52">
        <v>53590.686760041019</v>
      </c>
      <c r="AF303" s="52">
        <v>9639.5277998524325</v>
      </c>
      <c r="AG303" s="52">
        <v>11648.405848349294</v>
      </c>
      <c r="AH303" s="52">
        <v>10442.87098964568</v>
      </c>
      <c r="AI303" s="52">
        <v>35829.675680345106</v>
      </c>
      <c r="AJ303" s="52">
        <v>39965.460695820468</v>
      </c>
      <c r="AK303" s="52">
        <v>130.41777029585452</v>
      </c>
      <c r="AL303" s="52">
        <v>0.57380306898736422</v>
      </c>
      <c r="AM303" s="52">
        <v>6.7888224650054205</v>
      </c>
      <c r="AN303" s="52">
        <v>21.692930133112014</v>
      </c>
      <c r="AO303" s="52">
        <v>14.330304598375674</v>
      </c>
      <c r="AP303" s="52">
        <v>1.1341621652921481</v>
      </c>
      <c r="AQ303" s="52">
        <v>1.7639632960916412</v>
      </c>
      <c r="AR303" s="52">
        <v>1.812393198481415</v>
      </c>
      <c r="AS303" s="52">
        <v>1.7747457199877845</v>
      </c>
      <c r="AT303" s="52">
        <v>1.7147550416560873</v>
      </c>
      <c r="AU303" s="52">
        <v>1.2195728026222974</v>
      </c>
      <c r="AV303" s="52">
        <v>2.4239409775966063</v>
      </c>
      <c r="AW303" s="52">
        <v>2.486771382036574</v>
      </c>
      <c r="AX303" s="52">
        <v>87.173448716680852</v>
      </c>
      <c r="AY303" s="52">
        <v>0.5724514820866452</v>
      </c>
      <c r="AZ303" s="52">
        <v>4.1783373796403591</v>
      </c>
      <c r="BA303" s="52">
        <v>5.5373803431378494</v>
      </c>
      <c r="BB303" s="52">
        <v>14.929240863710161</v>
      </c>
      <c r="BC303" s="52">
        <v>3.1568847001500187</v>
      </c>
      <c r="BD303" s="52">
        <v>16.935960340644083</v>
      </c>
      <c r="BE303" s="52">
        <v>8.0905017269655097</v>
      </c>
      <c r="BF303" s="52">
        <v>12.254842205528892</v>
      </c>
      <c r="BG303" s="52">
        <v>16.115877512241564</v>
      </c>
      <c r="BH303" s="52">
        <v>5.4022659393648933</v>
      </c>
      <c r="BI303" s="52">
        <v>21.551391448044487</v>
      </c>
      <c r="BJ303" s="52">
        <v>2.742827153043641</v>
      </c>
      <c r="BK303" s="52">
        <v>4.9851467020569311</v>
      </c>
      <c r="BL303" s="52">
        <v>13.823417590510461</v>
      </c>
      <c r="BM303" s="52">
        <v>2.1078454774810047</v>
      </c>
      <c r="BN303" s="52">
        <v>27.363263939236923</v>
      </c>
      <c r="BP303" s="52">
        <v>1.9724487859996096</v>
      </c>
      <c r="BQ303" s="52">
        <v>1.5379566376307798</v>
      </c>
      <c r="BR303" s="52">
        <v>0.43449214833878702</v>
      </c>
      <c r="BS303" s="52">
        <v>2.0300182543935312</v>
      </c>
      <c r="BT303" s="52">
        <v>1.6508163472096766</v>
      </c>
      <c r="BU303" s="52">
        <v>0.37920190610231891</v>
      </c>
      <c r="BV303" s="52">
        <v>10.110478844373457</v>
      </c>
      <c r="BW303" s="52">
        <v>3676.4302109133814</v>
      </c>
    </row>
    <row r="304" spans="1:75">
      <c r="A304" s="49">
        <v>37955</v>
      </c>
      <c r="B304" s="50">
        <v>83.193691018906733</v>
      </c>
      <c r="C304" s="51">
        <v>185.04502100845178</v>
      </c>
      <c r="D304" s="50">
        <v>82.871831331650412</v>
      </c>
      <c r="E304" s="52">
        <v>14149.479337024688</v>
      </c>
      <c r="F304" s="52">
        <v>180.11268280943236</v>
      </c>
      <c r="G304" s="52">
        <v>251.96163102686404</v>
      </c>
      <c r="H304" s="52">
        <v>773.18981075286865</v>
      </c>
      <c r="I304" s="52">
        <v>1796.9255551417668</v>
      </c>
      <c r="J304" s="52">
        <v>113.84731334596873</v>
      </c>
      <c r="K304" s="52">
        <v>202.10860538283984</v>
      </c>
      <c r="L304" s="52">
        <v>676.38094356258705</v>
      </c>
      <c r="M304" s="52">
        <v>154.39143653810024</v>
      </c>
      <c r="N304" s="52">
        <v>235.98768924574057</v>
      </c>
      <c r="O304" s="52">
        <v>98.673237215479219</v>
      </c>
      <c r="P304" s="52">
        <v>253.21236879229545</v>
      </c>
      <c r="Q304" s="52">
        <v>167.23750816980998</v>
      </c>
      <c r="R304" s="52">
        <v>94.677943595747152</v>
      </c>
      <c r="S304" s="52">
        <v>406.65489035348099</v>
      </c>
      <c r="T304" s="52">
        <v>224.83840083827576</v>
      </c>
      <c r="U304" s="52">
        <v>893.29305037309723</v>
      </c>
      <c r="V304" s="52">
        <v>957.07839241822558</v>
      </c>
      <c r="W304" s="52">
        <v>519.66506846944492</v>
      </c>
      <c r="X304" s="52">
        <v>1121.1831228742997</v>
      </c>
      <c r="Y304" s="52">
        <v>2664.7899352202812</v>
      </c>
      <c r="Z304" s="52">
        <v>589.98558288713298</v>
      </c>
      <c r="AA304" s="52">
        <v>1575.8321233659983</v>
      </c>
      <c r="AB304" s="52">
        <v>390.76734972917086</v>
      </c>
      <c r="AC304" s="52">
        <v>87470.629173787442</v>
      </c>
      <c r="AD304" s="52">
        <v>43899.700008821485</v>
      </c>
      <c r="AE304" s="52">
        <v>53646.591943168642</v>
      </c>
      <c r="AF304" s="52">
        <v>9679.3985270818066</v>
      </c>
      <c r="AG304" s="52">
        <v>11680.717283376058</v>
      </c>
      <c r="AH304" s="52">
        <v>10437.271150255203</v>
      </c>
      <c r="AI304" s="52">
        <v>35783.826298650107</v>
      </c>
      <c r="AJ304" s="52">
        <v>40046.720102945961</v>
      </c>
      <c r="AK304" s="52">
        <v>130.52993019074202</v>
      </c>
      <c r="AL304" s="52">
        <v>0.57521222366485747</v>
      </c>
      <c r="AM304" s="52">
        <v>6.8020270192995671</v>
      </c>
      <c r="AN304" s="52">
        <v>21.695783419099946</v>
      </c>
      <c r="AO304" s="52">
        <v>14.318544175600012</v>
      </c>
      <c r="AP304" s="52">
        <v>1.1348063619826159</v>
      </c>
      <c r="AQ304" s="52">
        <v>1.7637066668159302</v>
      </c>
      <c r="AR304" s="52">
        <v>1.8085882185973712</v>
      </c>
      <c r="AS304" s="52">
        <v>1.7722952340299647</v>
      </c>
      <c r="AT304" s="52">
        <v>1.7093055237977144</v>
      </c>
      <c r="AU304" s="52">
        <v>1.2188471779529815</v>
      </c>
      <c r="AV304" s="52">
        <v>2.4276260080917078</v>
      </c>
      <c r="AW304" s="52">
        <v>2.4833689738183846</v>
      </c>
      <c r="AX304" s="52">
        <v>87.288823524614173</v>
      </c>
      <c r="AY304" s="52">
        <v>0.57186693787953113</v>
      </c>
      <c r="AZ304" s="52">
        <v>4.1860200958792122</v>
      </c>
      <c r="BA304" s="52">
        <v>5.5416271258145571</v>
      </c>
      <c r="BB304" s="52">
        <v>14.939753937690208</v>
      </c>
      <c r="BC304" s="52">
        <v>3.1526570442520705</v>
      </c>
      <c r="BD304" s="52">
        <v>16.982801231121023</v>
      </c>
      <c r="BE304" s="52">
        <v>8.0822750336024907</v>
      </c>
      <c r="BF304" s="52">
        <v>12.289117227029056</v>
      </c>
      <c r="BG304" s="52">
        <v>16.139759174982707</v>
      </c>
      <c r="BH304" s="52">
        <v>5.4032860308885571</v>
      </c>
      <c r="BI304" s="52">
        <v>21.545323246313881</v>
      </c>
      <c r="BJ304" s="52">
        <v>2.7358633993402086</v>
      </c>
      <c r="BK304" s="52">
        <v>4.9880064589126656</v>
      </c>
      <c r="BL304" s="52">
        <v>13.821453389067512</v>
      </c>
      <c r="BM304" s="52">
        <v>2.1051891153056355</v>
      </c>
      <c r="BN304" s="52">
        <v>27.374691253155468</v>
      </c>
      <c r="BP304" s="52">
        <v>1.9736169974785298</v>
      </c>
      <c r="BQ304" s="52">
        <v>1.5412968993584704</v>
      </c>
      <c r="BR304" s="52">
        <v>0.43232009806670246</v>
      </c>
      <c r="BS304" s="52">
        <v>2.0551358011240759</v>
      </c>
      <c r="BT304" s="52">
        <v>1.6759854758158326</v>
      </c>
      <c r="BU304" s="52">
        <v>0.37915032460393072</v>
      </c>
      <c r="BV304" s="52">
        <v>10.216891427213946</v>
      </c>
      <c r="BW304" s="52">
        <v>3676.8638443787891</v>
      </c>
    </row>
    <row r="305" spans="1:75">
      <c r="A305" s="49">
        <v>37986</v>
      </c>
      <c r="B305" s="50">
        <v>83.379028626972996</v>
      </c>
      <c r="C305" s="51">
        <v>185.45383140252483</v>
      </c>
      <c r="D305" s="50">
        <v>83.071328002598975</v>
      </c>
      <c r="E305" s="52">
        <v>14175.233340540241</v>
      </c>
      <c r="F305" s="52">
        <v>181.67893668744833</v>
      </c>
      <c r="G305" s="52">
        <v>252.89301101046223</v>
      </c>
      <c r="H305" s="52">
        <v>772.17070171333125</v>
      </c>
      <c r="I305" s="52">
        <v>1795.2737021446228</v>
      </c>
      <c r="J305" s="52">
        <v>114.51002639339816</v>
      </c>
      <c r="K305" s="52">
        <v>201.31781610750383</v>
      </c>
      <c r="L305" s="52">
        <v>679.02835938622877</v>
      </c>
      <c r="M305" s="52">
        <v>154.2648529362294</v>
      </c>
      <c r="N305" s="52">
        <v>234.95903448327894</v>
      </c>
      <c r="O305" s="52">
        <v>98.789360518417055</v>
      </c>
      <c r="P305" s="52">
        <v>253.4267195309362</v>
      </c>
      <c r="Q305" s="52">
        <v>167.60715308497029</v>
      </c>
      <c r="R305" s="52">
        <v>94.906423771333309</v>
      </c>
      <c r="S305" s="52">
        <v>408.72009302627657</v>
      </c>
      <c r="T305" s="52">
        <v>227.54339333611631</v>
      </c>
      <c r="U305" s="52">
        <v>895.72050329081469</v>
      </c>
      <c r="V305" s="52">
        <v>952.47679054352545</v>
      </c>
      <c r="W305" s="52">
        <v>527.77704302726249</v>
      </c>
      <c r="X305" s="52">
        <v>1125.4465179866361</v>
      </c>
      <c r="Y305" s="52">
        <v>2653.7120699190323</v>
      </c>
      <c r="Z305" s="52">
        <v>591.23458837116914</v>
      </c>
      <c r="AA305" s="52">
        <v>1577.4596652196299</v>
      </c>
      <c r="AB305" s="52">
        <v>392.01406102813405</v>
      </c>
      <c r="AC305" s="52">
        <v>87638.907773910032</v>
      </c>
      <c r="AD305" s="52">
        <v>43971.625640130813</v>
      </c>
      <c r="AE305" s="52">
        <v>53710.795552119132</v>
      </c>
      <c r="AF305" s="52">
        <v>9706.3669155490006</v>
      </c>
      <c r="AG305" s="52">
        <v>11685.338286122967</v>
      </c>
      <c r="AH305" s="52">
        <v>10437.811123048106</v>
      </c>
      <c r="AI305" s="52">
        <v>35762.23435371153</v>
      </c>
      <c r="AJ305" s="52">
        <v>40036.404263404111</v>
      </c>
      <c r="AK305" s="52">
        <v>130.62053381964083</v>
      </c>
      <c r="AL305" s="52">
        <v>0.57599155328446816</v>
      </c>
      <c r="AM305" s="52">
        <v>6.8161406344583915</v>
      </c>
      <c r="AN305" s="52">
        <v>21.693343978735708</v>
      </c>
      <c r="AO305" s="52">
        <v>14.301211790692422</v>
      </c>
      <c r="AP305" s="52">
        <v>1.1343435059072011</v>
      </c>
      <c r="AQ305" s="52">
        <v>1.7628367037641803</v>
      </c>
      <c r="AR305" s="52">
        <v>1.8060052996499045</v>
      </c>
      <c r="AS305" s="52">
        <v>1.7697599675090216</v>
      </c>
      <c r="AT305" s="52">
        <v>1.7025668310328206</v>
      </c>
      <c r="AU305" s="52">
        <v>1.2180804660254638</v>
      </c>
      <c r="AV305" s="52">
        <v>2.4308381543566111</v>
      </c>
      <c r="AW305" s="52">
        <v>2.4767808526483996</v>
      </c>
      <c r="AX305" s="52">
        <v>87.384937120541451</v>
      </c>
      <c r="AY305" s="52">
        <v>0.57098481458735717</v>
      </c>
      <c r="AZ305" s="52">
        <v>4.1970066136132269</v>
      </c>
      <c r="BA305" s="52">
        <v>5.5488600727591306</v>
      </c>
      <c r="BB305" s="52">
        <v>14.951195110957469</v>
      </c>
      <c r="BC305" s="52">
        <v>3.1474686978955662</v>
      </c>
      <c r="BD305" s="52">
        <v>17.017371800277502</v>
      </c>
      <c r="BE305" s="52">
        <v>8.0761998533421462</v>
      </c>
      <c r="BF305" s="52">
        <v>12.319087359994169</v>
      </c>
      <c r="BG305" s="52">
        <v>16.152484575827277</v>
      </c>
      <c r="BH305" s="52">
        <v>5.4044465038985496</v>
      </c>
      <c r="BI305" s="52">
        <v>21.54225272228641</v>
      </c>
      <c r="BJ305" s="52">
        <v>2.7312835357593177</v>
      </c>
      <c r="BK305" s="52">
        <v>4.9829330692187916</v>
      </c>
      <c r="BL305" s="52">
        <v>13.82803611898975</v>
      </c>
      <c r="BM305" s="52">
        <v>2.102684446492511</v>
      </c>
      <c r="BN305" s="52">
        <v>27.376153128041373</v>
      </c>
      <c r="BP305" s="52">
        <v>1.9709756249982504</v>
      </c>
      <c r="BQ305" s="52">
        <v>1.5487022767117578</v>
      </c>
      <c r="BR305" s="52">
        <v>0.42227334817571027</v>
      </c>
      <c r="BS305" s="52">
        <v>2.0224739826254305</v>
      </c>
      <c r="BT305" s="52">
        <v>1.6457998584355078</v>
      </c>
      <c r="BU305" s="52">
        <v>0.3766741238481876</v>
      </c>
      <c r="BV305" s="52">
        <v>10.284201831226387</v>
      </c>
      <c r="BW305" s="52">
        <v>3695.4249075612715</v>
      </c>
    </row>
    <row r="306" spans="1:75">
      <c r="A306" s="49">
        <v>38017</v>
      </c>
      <c r="B306" s="50">
        <v>83.590563612163905</v>
      </c>
      <c r="C306" s="51">
        <v>186.07117673177873</v>
      </c>
      <c r="D306" s="50">
        <v>83.335493039700296</v>
      </c>
      <c r="E306" s="52">
        <v>14196.274183642479</v>
      </c>
      <c r="F306" s="52">
        <v>183.5078844843853</v>
      </c>
      <c r="G306" s="52">
        <v>251.70372134831644</v>
      </c>
      <c r="H306" s="52">
        <v>769.94657851226873</v>
      </c>
      <c r="I306" s="52">
        <v>1781.6413881394171</v>
      </c>
      <c r="J306" s="52">
        <v>114.44954022092205</v>
      </c>
      <c r="K306" s="52">
        <v>199.33800005912781</v>
      </c>
      <c r="L306" s="52">
        <v>677.86716227762156</v>
      </c>
      <c r="M306" s="52">
        <v>153.31666825375248</v>
      </c>
      <c r="N306" s="52">
        <v>232.60276676570214</v>
      </c>
      <c r="O306" s="52">
        <v>98.298703798363292</v>
      </c>
      <c r="P306" s="52">
        <v>252.13161254313684</v>
      </c>
      <c r="Q306" s="52">
        <v>166.91559384715171</v>
      </c>
      <c r="R306" s="52">
        <v>95.125024049272454</v>
      </c>
      <c r="S306" s="52">
        <v>410.44580519872329</v>
      </c>
      <c r="T306" s="52">
        <v>230.06873648938151</v>
      </c>
      <c r="U306" s="52">
        <v>899.05579009652138</v>
      </c>
      <c r="V306" s="52">
        <v>945.20714403736974</v>
      </c>
      <c r="W306" s="52">
        <v>539.58068873036291</v>
      </c>
      <c r="X306" s="52">
        <v>1128.3434417324681</v>
      </c>
      <c r="Y306" s="52">
        <v>2646.6011690439718</v>
      </c>
      <c r="Z306" s="52">
        <v>591.22383442040416</v>
      </c>
      <c r="AA306" s="52">
        <v>1579.7773242554356</v>
      </c>
      <c r="AB306" s="52">
        <v>392.6987652696684</v>
      </c>
      <c r="AC306" s="52">
        <v>87789.792700982856</v>
      </c>
      <c r="AD306" s="52">
        <v>44042.948542687198</v>
      </c>
      <c r="AE306" s="52">
        <v>53785.198385573203</v>
      </c>
      <c r="AF306" s="52">
        <v>9732.0063823576893</v>
      </c>
      <c r="AG306" s="52">
        <v>11679.150387917796</v>
      </c>
      <c r="AH306" s="52">
        <v>10451.399472175106</v>
      </c>
      <c r="AI306" s="52">
        <v>35786.600116975846</v>
      </c>
      <c r="AJ306" s="52">
        <v>39990.275140577745</v>
      </c>
      <c r="AK306" s="52">
        <v>130.72818607428383</v>
      </c>
      <c r="AL306" s="52">
        <v>0.57680691258921735</v>
      </c>
      <c r="AM306" s="52">
        <v>6.8335684718744405</v>
      </c>
      <c r="AN306" s="52">
        <v>21.694884235339781</v>
      </c>
      <c r="AO306" s="52">
        <v>14.28450885174736</v>
      </c>
      <c r="AP306" s="52">
        <v>1.1335182335223504</v>
      </c>
      <c r="AQ306" s="52">
        <v>1.7617785318246117</v>
      </c>
      <c r="AR306" s="52">
        <v>1.8047185203397438</v>
      </c>
      <c r="AS306" s="52">
        <v>1.7672761920305586</v>
      </c>
      <c r="AT306" s="52">
        <v>1.6960915758240698</v>
      </c>
      <c r="AU306" s="52">
        <v>1.2179188465384105</v>
      </c>
      <c r="AV306" s="52">
        <v>2.4345027845458036</v>
      </c>
      <c r="AW306" s="52">
        <v>2.4687041596503883</v>
      </c>
      <c r="AX306" s="52">
        <v>87.488411479899966</v>
      </c>
      <c r="AY306" s="52">
        <v>0.56997124816294786</v>
      </c>
      <c r="AZ306" s="52">
        <v>4.2091186682716195</v>
      </c>
      <c r="BA306" s="52">
        <v>5.558373223419391</v>
      </c>
      <c r="BB306" s="52">
        <v>14.966589938849211</v>
      </c>
      <c r="BC306" s="52">
        <v>3.1423337794990549</v>
      </c>
      <c r="BD306" s="52">
        <v>17.0449205772771</v>
      </c>
      <c r="BE306" s="52">
        <v>8.0743244128421914</v>
      </c>
      <c r="BF306" s="52">
        <v>12.348317638820697</v>
      </c>
      <c r="BG306" s="52">
        <v>16.168087374058462</v>
      </c>
      <c r="BH306" s="52">
        <v>5.4062666883091293</v>
      </c>
      <c r="BI306" s="52">
        <v>21.544890360606292</v>
      </c>
      <c r="BJ306" s="52">
        <v>2.7295496414608937</v>
      </c>
      <c r="BK306" s="52">
        <v>4.9734609469831472</v>
      </c>
      <c r="BL306" s="52">
        <v>13.841879774756249</v>
      </c>
      <c r="BM306" s="52">
        <v>2.1003604109037335</v>
      </c>
      <c r="BN306" s="52">
        <v>27.384745566354646</v>
      </c>
      <c r="BP306" s="52">
        <v>1.9729885410277113</v>
      </c>
      <c r="BQ306" s="52">
        <v>1.5623901613496034</v>
      </c>
      <c r="BR306" s="52">
        <v>0.41059837946968691</v>
      </c>
      <c r="BS306" s="52">
        <v>1.95808140633087</v>
      </c>
      <c r="BT306" s="52">
        <v>1.586919139950506</v>
      </c>
      <c r="BU306" s="52">
        <v>0.3711622666995672</v>
      </c>
      <c r="BV306" s="52">
        <v>10.318525923716445</v>
      </c>
      <c r="BW306" s="52">
        <v>3725.8219656175183</v>
      </c>
    </row>
    <row r="307" spans="1:75">
      <c r="A307" s="49">
        <v>38046</v>
      </c>
      <c r="B307" s="50">
        <v>83.815166908605349</v>
      </c>
      <c r="C307" s="51">
        <v>186.72152226495331</v>
      </c>
      <c r="D307" s="50">
        <v>83.599933089415444</v>
      </c>
      <c r="E307" s="52">
        <v>14218.66566465641</v>
      </c>
      <c r="F307" s="52">
        <v>185.31677035602002</v>
      </c>
      <c r="G307" s="52">
        <v>250.1271170486921</v>
      </c>
      <c r="H307" s="52">
        <v>769.59863520901774</v>
      </c>
      <c r="I307" s="52">
        <v>1772.8921588988139</v>
      </c>
      <c r="J307" s="52">
        <v>114.60030288788779</v>
      </c>
      <c r="K307" s="52">
        <v>197.77648832520535</v>
      </c>
      <c r="L307" s="52">
        <v>678.5980049310059</v>
      </c>
      <c r="M307" s="52">
        <v>152.7083664364342</v>
      </c>
      <c r="N307" s="52">
        <v>230.89344429096272</v>
      </c>
      <c r="O307" s="52">
        <v>98.020899720233061</v>
      </c>
      <c r="P307" s="52">
        <v>251.5203151471656</v>
      </c>
      <c r="Q307" s="52">
        <v>166.67995914816856</v>
      </c>
      <c r="R307" s="52">
        <v>95.33377340538749</v>
      </c>
      <c r="S307" s="52">
        <v>412.81325509784551</v>
      </c>
      <c r="T307" s="52">
        <v>232.41058741535605</v>
      </c>
      <c r="U307" s="52">
        <v>901.79771853829254</v>
      </c>
      <c r="V307" s="52">
        <v>939.8542536969843</v>
      </c>
      <c r="W307" s="52">
        <v>549.78859604535432</v>
      </c>
      <c r="X307" s="52">
        <v>1130.5233326980781</v>
      </c>
      <c r="Y307" s="52">
        <v>2642.6056526883922</v>
      </c>
      <c r="Z307" s="52">
        <v>591.77133853887688</v>
      </c>
      <c r="AA307" s="52">
        <v>1581.2893735550601</v>
      </c>
      <c r="AB307" s="52">
        <v>392.80131479840855</v>
      </c>
      <c r="AC307" s="52">
        <v>88058.158658784014</v>
      </c>
      <c r="AD307" s="52">
        <v>44124.26242196971</v>
      </c>
      <c r="AE307" s="52">
        <v>53865.556906811122</v>
      </c>
      <c r="AF307" s="52">
        <v>9770.4207434818654</v>
      </c>
      <c r="AG307" s="52">
        <v>11688.004722858297</v>
      </c>
      <c r="AH307" s="52">
        <v>10481.606719510308</v>
      </c>
      <c r="AI307" s="52">
        <v>35867.899444316994</v>
      </c>
      <c r="AJ307" s="52">
        <v>39995.748777192217</v>
      </c>
      <c r="AK307" s="52">
        <v>130.89836529154201</v>
      </c>
      <c r="AL307" s="52">
        <v>0.5785082709124505</v>
      </c>
      <c r="AM307" s="52">
        <v>6.8556587160083238</v>
      </c>
      <c r="AN307" s="52">
        <v>21.713661897028313</v>
      </c>
      <c r="AO307" s="52">
        <v>14.279494911303807</v>
      </c>
      <c r="AP307" s="52">
        <v>1.133696497016617</v>
      </c>
      <c r="AQ307" s="52">
        <v>1.7612349580929354</v>
      </c>
      <c r="AR307" s="52">
        <v>1.804741408633006</v>
      </c>
      <c r="AS307" s="52">
        <v>1.7656312793021698</v>
      </c>
      <c r="AT307" s="52">
        <v>1.6920134537786311</v>
      </c>
      <c r="AU307" s="52">
        <v>1.2192386995261115</v>
      </c>
      <c r="AV307" s="52">
        <v>2.4400755409271744</v>
      </c>
      <c r="AW307" s="52">
        <v>2.4628630759385675</v>
      </c>
      <c r="AX307" s="52">
        <v>87.629016396814379</v>
      </c>
      <c r="AY307" s="52">
        <v>0.56915868027236083</v>
      </c>
      <c r="AZ307" s="52">
        <v>4.2186946907634688</v>
      </c>
      <c r="BA307" s="52">
        <v>5.5687386413458091</v>
      </c>
      <c r="BB307" s="52">
        <v>14.988596122454981</v>
      </c>
      <c r="BC307" s="52">
        <v>3.1391472128733735</v>
      </c>
      <c r="BD307" s="52">
        <v>17.073658580602757</v>
      </c>
      <c r="BE307" s="52">
        <v>8.0785016484622805</v>
      </c>
      <c r="BF307" s="52">
        <v>12.379469009180522</v>
      </c>
      <c r="BG307" s="52">
        <v>16.203529650666589</v>
      </c>
      <c r="BH307" s="52">
        <v>5.4092235661047541</v>
      </c>
      <c r="BI307" s="52">
        <v>21.555686997249722</v>
      </c>
      <c r="BJ307" s="52">
        <v>2.7305897224277</v>
      </c>
      <c r="BK307" s="52">
        <v>4.9662194384085332</v>
      </c>
      <c r="BL307" s="52">
        <v>13.858877841704365</v>
      </c>
      <c r="BM307" s="52">
        <v>2.0983159348262266</v>
      </c>
      <c r="BN307" s="52">
        <v>27.421178510733718</v>
      </c>
      <c r="BP307" s="52">
        <v>1.9886478043707281</v>
      </c>
      <c r="BQ307" s="52">
        <v>1.581984131227665</v>
      </c>
      <c r="BR307" s="52">
        <v>0.40666367285403199</v>
      </c>
      <c r="BS307" s="52">
        <v>1.9053600424707964</v>
      </c>
      <c r="BT307" s="52">
        <v>1.5434102461641204</v>
      </c>
      <c r="BU307" s="52">
        <v>0.36194979608990252</v>
      </c>
      <c r="BV307" s="52">
        <v>10.333399332610183</v>
      </c>
      <c r="BW307" s="52">
        <v>3753.7870994847394</v>
      </c>
    </row>
    <row r="308" spans="1:75">
      <c r="A308" s="49">
        <v>38077</v>
      </c>
      <c r="B308" s="50">
        <v>84.053957666841242</v>
      </c>
      <c r="C308" s="51">
        <v>187.30868954409755</v>
      </c>
      <c r="D308" s="50">
        <v>83.83227923260101</v>
      </c>
      <c r="E308" s="52">
        <v>14248.341065606763</v>
      </c>
      <c r="F308" s="52">
        <v>186.94972959785693</v>
      </c>
      <c r="G308" s="52">
        <v>249.40401513249643</v>
      </c>
      <c r="H308" s="52">
        <v>773.0451792613153</v>
      </c>
      <c r="I308" s="52">
        <v>1779.893016376803</v>
      </c>
      <c r="J308" s="52">
        <v>115.62414445223347</v>
      </c>
      <c r="K308" s="52">
        <v>197.65459869705862</v>
      </c>
      <c r="L308" s="52">
        <v>685.0104762969479</v>
      </c>
      <c r="M308" s="52">
        <v>153.20411062240601</v>
      </c>
      <c r="N308" s="52">
        <v>231.03733025250895</v>
      </c>
      <c r="O308" s="52">
        <v>98.501604210465189</v>
      </c>
      <c r="P308" s="52">
        <v>253.00707266119218</v>
      </c>
      <c r="Q308" s="52">
        <v>167.88681479615551</v>
      </c>
      <c r="R308" s="52">
        <v>95.543187932622047</v>
      </c>
      <c r="S308" s="52">
        <v>416.5079910803226</v>
      </c>
      <c r="T308" s="52">
        <v>234.62869934689613</v>
      </c>
      <c r="U308" s="52">
        <v>903.31368182743745</v>
      </c>
      <c r="V308" s="52">
        <v>939.03576872617964</v>
      </c>
      <c r="W308" s="52">
        <v>555.38841233714936</v>
      </c>
      <c r="X308" s="52">
        <v>1132.8213086935782</v>
      </c>
      <c r="Y308" s="52">
        <v>2640.6885074612596</v>
      </c>
      <c r="Z308" s="52">
        <v>594.06250434344815</v>
      </c>
      <c r="AA308" s="52">
        <v>1581.2773477338976</v>
      </c>
      <c r="AB308" s="52">
        <v>392.42426742180703</v>
      </c>
      <c r="AC308" s="52">
        <v>88527.196420977198</v>
      </c>
      <c r="AD308" s="52">
        <v>44225.877658259487</v>
      </c>
      <c r="AE308" s="52">
        <v>53953.705881141846</v>
      </c>
      <c r="AF308" s="52">
        <v>9830.8872107228926</v>
      </c>
      <c r="AG308" s="52">
        <v>11727.539865063083</v>
      </c>
      <c r="AH308" s="52">
        <v>10528.881693686208</v>
      </c>
      <c r="AI308" s="52">
        <v>36005.268147130169</v>
      </c>
      <c r="AJ308" s="52">
        <v>40103.868889593308</v>
      </c>
      <c r="AK308" s="52">
        <v>131.15847220343929</v>
      </c>
      <c r="AL308" s="52">
        <v>0.5816530920264702</v>
      </c>
      <c r="AM308" s="52">
        <v>6.8836432670152954</v>
      </c>
      <c r="AN308" s="52">
        <v>21.756915923087828</v>
      </c>
      <c r="AO308" s="52">
        <v>14.291619566419433</v>
      </c>
      <c r="AP308" s="52">
        <v>1.1357441832454154</v>
      </c>
      <c r="AQ308" s="52">
        <v>1.761567260067926</v>
      </c>
      <c r="AR308" s="52">
        <v>1.8058169361006988</v>
      </c>
      <c r="AS308" s="52">
        <v>1.7652644391601209</v>
      </c>
      <c r="AT308" s="52">
        <v>1.6911974648544621</v>
      </c>
      <c r="AU308" s="52">
        <v>1.2224019399277055</v>
      </c>
      <c r="AV308" s="52">
        <v>2.4485577309338447</v>
      </c>
      <c r="AW308" s="52">
        <v>2.4610695965464169</v>
      </c>
      <c r="AX308" s="52">
        <v>87.826325870329327</v>
      </c>
      <c r="AY308" s="52">
        <v>0.56866310469077663</v>
      </c>
      <c r="AZ308" s="52">
        <v>4.224372319974786</v>
      </c>
      <c r="BA308" s="52">
        <v>5.5793820260347982</v>
      </c>
      <c r="BB308" s="52">
        <v>15.018539494324115</v>
      </c>
      <c r="BC308" s="52">
        <v>3.1384639892006114</v>
      </c>
      <c r="BD308" s="52">
        <v>17.110248278225622</v>
      </c>
      <c r="BE308" s="52">
        <v>8.0890342604008421</v>
      </c>
      <c r="BF308" s="52">
        <v>12.415114578220152</v>
      </c>
      <c r="BG308" s="52">
        <v>16.268728974605761</v>
      </c>
      <c r="BH308" s="52">
        <v>5.4134811584747604</v>
      </c>
      <c r="BI308" s="52">
        <v>21.575230406176658</v>
      </c>
      <c r="BJ308" s="52">
        <v>2.7338126612707012</v>
      </c>
      <c r="BK308" s="52">
        <v>4.9651832345482561</v>
      </c>
      <c r="BL308" s="52">
        <v>13.876234502441459</v>
      </c>
      <c r="BM308" s="52">
        <v>2.0964035717366758</v>
      </c>
      <c r="BN308" s="52">
        <v>27.496227224026956</v>
      </c>
      <c r="BP308" s="52">
        <v>2.021975341583452</v>
      </c>
      <c r="BQ308" s="52">
        <v>1.6065171566461363</v>
      </c>
      <c r="BR308" s="52">
        <v>0.41545818451671829</v>
      </c>
      <c r="BS308" s="52">
        <v>1.8907215652927276</v>
      </c>
      <c r="BT308" s="52">
        <v>1.5417508452890381</v>
      </c>
      <c r="BU308" s="52">
        <v>0.34897071974832683</v>
      </c>
      <c r="BV308" s="52">
        <v>10.339326691242956</v>
      </c>
      <c r="BW308" s="52">
        <v>3771.3280382156372</v>
      </c>
    </row>
    <row r="309" spans="1:75">
      <c r="A309" s="49">
        <v>38107</v>
      </c>
      <c r="B309" s="50">
        <v>84.295014360174534</v>
      </c>
      <c r="C309" s="51">
        <v>187.80689799779404</v>
      </c>
      <c r="D309" s="50">
        <v>84.025440746126691</v>
      </c>
      <c r="E309" s="52">
        <v>14285.69921541214</v>
      </c>
      <c r="F309" s="52">
        <v>188.14516866256793</v>
      </c>
      <c r="G309" s="52">
        <v>249.68935051659744</v>
      </c>
      <c r="H309" s="52">
        <v>779.33143334587419</v>
      </c>
      <c r="I309" s="52">
        <v>1799.4964952150981</v>
      </c>
      <c r="J309" s="52">
        <v>117.40874522974094</v>
      </c>
      <c r="K309" s="52">
        <v>198.79313675363858</v>
      </c>
      <c r="L309" s="52">
        <v>695.59642745256428</v>
      </c>
      <c r="M309" s="52">
        <v>154.65351653844118</v>
      </c>
      <c r="N309" s="52">
        <v>232.59214040637016</v>
      </c>
      <c r="O309" s="52">
        <v>99.614209521561861</v>
      </c>
      <c r="P309" s="52">
        <v>256.05714481472967</v>
      </c>
      <c r="Q309" s="52">
        <v>170.14652861257395</v>
      </c>
      <c r="R309" s="52">
        <v>95.739297154049083</v>
      </c>
      <c r="S309" s="52">
        <v>420.88834421038626</v>
      </c>
      <c r="T309" s="52">
        <v>236.32253240148228</v>
      </c>
      <c r="U309" s="52">
        <v>904.70292787353196</v>
      </c>
      <c r="V309" s="52">
        <v>941.44619535207744</v>
      </c>
      <c r="W309" s="52">
        <v>557.00812509059904</v>
      </c>
      <c r="X309" s="52">
        <v>1135.9575136050582</v>
      </c>
      <c r="Y309" s="52">
        <v>2640.9573165158431</v>
      </c>
      <c r="Z309" s="52">
        <v>597.43262871603167</v>
      </c>
      <c r="AA309" s="52">
        <v>1580.7526588916778</v>
      </c>
      <c r="AB309" s="52">
        <v>391.89016180038453</v>
      </c>
      <c r="AC309" s="52">
        <v>89085.185548909503</v>
      </c>
      <c r="AD309" s="52">
        <v>44338.742189184828</v>
      </c>
      <c r="AE309" s="52">
        <v>54050.138922047612</v>
      </c>
      <c r="AF309" s="52">
        <v>9901.4716152191158</v>
      </c>
      <c r="AG309" s="52">
        <v>11784.592679850261</v>
      </c>
      <c r="AH309" s="52">
        <v>10580.121168263753</v>
      </c>
      <c r="AI309" s="52">
        <v>36153.631864420575</v>
      </c>
      <c r="AJ309" s="52">
        <v>40269.210402933757</v>
      </c>
      <c r="AK309" s="52">
        <v>131.45224632322788</v>
      </c>
      <c r="AL309" s="52">
        <v>0.58570185778662565</v>
      </c>
      <c r="AM309" s="52">
        <v>6.9137202683836225</v>
      </c>
      <c r="AN309" s="52">
        <v>21.813052552193405</v>
      </c>
      <c r="AO309" s="52">
        <v>14.313630426923433</v>
      </c>
      <c r="AP309" s="52">
        <v>1.1392435854870806</v>
      </c>
      <c r="AQ309" s="52">
        <v>1.7623863032932907</v>
      </c>
      <c r="AR309" s="52">
        <v>1.8071395445362819</v>
      </c>
      <c r="AS309" s="52">
        <v>1.7661986675645494</v>
      </c>
      <c r="AT309" s="52">
        <v>1.6923513441952915</v>
      </c>
      <c r="AU309" s="52">
        <v>1.2262222169653494</v>
      </c>
      <c r="AV309" s="52">
        <v>2.4585900057521939</v>
      </c>
      <c r="AW309" s="52">
        <v>2.4614987382388791</v>
      </c>
      <c r="AX309" s="52">
        <v>88.041686838865274</v>
      </c>
      <c r="AY309" s="52">
        <v>0.56821295059247257</v>
      </c>
      <c r="AZ309" s="52">
        <v>4.2285482176734757</v>
      </c>
      <c r="BA309" s="52">
        <v>5.5897180536451438</v>
      </c>
      <c r="BB309" s="52">
        <v>15.049497045824925</v>
      </c>
      <c r="BC309" s="52">
        <v>3.1380994123406709</v>
      </c>
      <c r="BD309" s="52">
        <v>17.149776092668375</v>
      </c>
      <c r="BE309" s="52">
        <v>8.1018262485663097</v>
      </c>
      <c r="BF309" s="52">
        <v>12.449982390304406</v>
      </c>
      <c r="BG309" s="52">
        <v>16.348104321459928</v>
      </c>
      <c r="BH309" s="52">
        <v>5.4177462527838847</v>
      </c>
      <c r="BI309" s="52">
        <v>21.597506932293374</v>
      </c>
      <c r="BJ309" s="52">
        <v>2.7373766094135741</v>
      </c>
      <c r="BK309" s="52">
        <v>4.9689596033655103</v>
      </c>
      <c r="BL309" s="52">
        <v>13.891170712032666</v>
      </c>
      <c r="BM309" s="52">
        <v>2.094324645525679</v>
      </c>
      <c r="BN309" s="52">
        <v>27.588029980659485</v>
      </c>
      <c r="BP309" s="52">
        <v>2.0612248564139009</v>
      </c>
      <c r="BQ309" s="52">
        <v>1.6293858003492157</v>
      </c>
      <c r="BR309" s="52">
        <v>0.43183905612677337</v>
      </c>
      <c r="BS309" s="52">
        <v>1.9075064775223534</v>
      </c>
      <c r="BT309" s="52">
        <v>1.5719286746035019</v>
      </c>
      <c r="BU309" s="52">
        <v>0.33557780322929226</v>
      </c>
      <c r="BV309" s="52">
        <v>10.330073918340107</v>
      </c>
      <c r="BW309" s="52">
        <v>3781.0282543500266</v>
      </c>
    </row>
    <row r="310" spans="1:75">
      <c r="A310" s="49">
        <v>38138</v>
      </c>
      <c r="B310" s="50">
        <v>84.514643497644897</v>
      </c>
      <c r="C310" s="51">
        <v>188.19565614240784</v>
      </c>
      <c r="D310" s="50">
        <v>84.173778740388727</v>
      </c>
      <c r="E310" s="52">
        <v>14328.456421006111</v>
      </c>
      <c r="F310" s="52">
        <v>188.54992022773911</v>
      </c>
      <c r="G310" s="52">
        <v>250.80632752324306</v>
      </c>
      <c r="H310" s="52">
        <v>786.39167705082127</v>
      </c>
      <c r="I310" s="52">
        <v>1823.5371848931236</v>
      </c>
      <c r="J310" s="52">
        <v>119.54860931298425</v>
      </c>
      <c r="K310" s="52">
        <v>200.60807977544684</v>
      </c>
      <c r="L310" s="52">
        <v>706.82648891691235</v>
      </c>
      <c r="M310" s="52">
        <v>156.57956727089422</v>
      </c>
      <c r="N310" s="52">
        <v>234.54138852061044</v>
      </c>
      <c r="O310" s="52">
        <v>100.98822367263418</v>
      </c>
      <c r="P310" s="52">
        <v>259.41911350085491</v>
      </c>
      <c r="Q310" s="52">
        <v>172.55864734527836</v>
      </c>
      <c r="R310" s="52">
        <v>95.893649090682302</v>
      </c>
      <c r="S310" s="52">
        <v>424.73709872941816</v>
      </c>
      <c r="T310" s="52">
        <v>236.85992611968709</v>
      </c>
      <c r="U310" s="52">
        <v>907.64262623940749</v>
      </c>
      <c r="V310" s="52">
        <v>944.43804205809874</v>
      </c>
      <c r="W310" s="52">
        <v>556.36325935779075</v>
      </c>
      <c r="X310" s="52">
        <v>1140.5803672998181</v>
      </c>
      <c r="Y310" s="52">
        <v>2643.9421858960582</v>
      </c>
      <c r="Z310" s="52">
        <v>600.5055246291862</v>
      </c>
      <c r="AA310" s="52">
        <v>1581.3485554749927</v>
      </c>
      <c r="AB310" s="52">
        <v>391.62334733312167</v>
      </c>
      <c r="AC310" s="52">
        <v>89537.14044583228</v>
      </c>
      <c r="AD310" s="52">
        <v>44444.0786909288</v>
      </c>
      <c r="AE310" s="52">
        <v>54152.341132963855</v>
      </c>
      <c r="AF310" s="52">
        <v>9960.9170847246733</v>
      </c>
      <c r="AG310" s="52">
        <v>11834.69467138475</v>
      </c>
      <c r="AH310" s="52">
        <v>10615.739424059468</v>
      </c>
      <c r="AI310" s="52">
        <v>36247.139748850175</v>
      </c>
      <c r="AJ310" s="52">
        <v>40409.116248346145</v>
      </c>
      <c r="AK310" s="52">
        <v>131.68548523081887</v>
      </c>
      <c r="AL310" s="52">
        <v>0.58963088862712476</v>
      </c>
      <c r="AM310" s="52">
        <v>6.9394335723932716</v>
      </c>
      <c r="AN310" s="52">
        <v>21.862389320928244</v>
      </c>
      <c r="AO310" s="52">
        <v>14.333324860691302</v>
      </c>
      <c r="AP310" s="52">
        <v>1.1432664454695765</v>
      </c>
      <c r="AQ310" s="52">
        <v>1.7630269497268831</v>
      </c>
      <c r="AR310" s="52">
        <v>1.8076476006629696</v>
      </c>
      <c r="AS310" s="52">
        <v>1.7683210389149016</v>
      </c>
      <c r="AT310" s="52">
        <v>1.69341907677746</v>
      </c>
      <c r="AU310" s="52">
        <v>1.2288486810047612</v>
      </c>
      <c r="AV310" s="52">
        <v>2.4677150067419138</v>
      </c>
      <c r="AW310" s="52">
        <v>2.4610800485328759</v>
      </c>
      <c r="AX310" s="52">
        <v>88.209647582423301</v>
      </c>
      <c r="AY310" s="52">
        <v>0.56740942954427498</v>
      </c>
      <c r="AZ310" s="52">
        <v>4.2348171942660793</v>
      </c>
      <c r="BA310" s="52">
        <v>5.5988210797189701</v>
      </c>
      <c r="BB310" s="52">
        <v>15.070622702459655</v>
      </c>
      <c r="BC310" s="52">
        <v>3.1348779550302894</v>
      </c>
      <c r="BD310" s="52">
        <v>17.182248598024731</v>
      </c>
      <c r="BE310" s="52">
        <v>8.1108069095700497</v>
      </c>
      <c r="BF310" s="52">
        <v>12.474957660501522</v>
      </c>
      <c r="BG310" s="52">
        <v>16.414963500754489</v>
      </c>
      <c r="BH310" s="52">
        <v>5.4200567957990229</v>
      </c>
      <c r="BI310" s="52">
        <v>21.613448326986642</v>
      </c>
      <c r="BJ310" s="52">
        <v>2.7388352997631076</v>
      </c>
      <c r="BK310" s="52">
        <v>4.9743332435046472</v>
      </c>
      <c r="BL310" s="52">
        <v>13.90027978440987</v>
      </c>
      <c r="BM310" s="52">
        <v>2.0917695891962906</v>
      </c>
      <c r="BN310" s="52">
        <v>27.660648363732523</v>
      </c>
      <c r="BP310" s="52">
        <v>2.0878812630150105</v>
      </c>
      <c r="BQ310" s="52">
        <v>1.6410944964135847</v>
      </c>
      <c r="BR310" s="52">
        <v>0.44678676661644734</v>
      </c>
      <c r="BS310" s="52">
        <v>1.938141650610393</v>
      </c>
      <c r="BT310" s="52">
        <v>1.6113429077292583</v>
      </c>
      <c r="BU310" s="52">
        <v>0.32679874305012485</v>
      </c>
      <c r="BV310" s="52">
        <v>10.293612144887447</v>
      </c>
      <c r="BW310" s="52">
        <v>3788.6049859177683</v>
      </c>
    </row>
    <row r="311" spans="1:75">
      <c r="A311" s="49">
        <v>38168</v>
      </c>
      <c r="B311" s="50">
        <v>84.701987359921134</v>
      </c>
      <c r="C311" s="51">
        <v>188.49647954503695</v>
      </c>
      <c r="D311" s="50">
        <v>84.286387886603677</v>
      </c>
      <c r="E311" s="52">
        <v>14374.448916244506</v>
      </c>
      <c r="F311" s="52">
        <v>188.09840538899104</v>
      </c>
      <c r="G311" s="52">
        <v>252.31713051597276</v>
      </c>
      <c r="H311" s="52">
        <v>792.20047296881671</v>
      </c>
      <c r="I311" s="52">
        <v>1844.9067325552305</v>
      </c>
      <c r="J311" s="52">
        <v>121.63031066209078</v>
      </c>
      <c r="K311" s="52">
        <v>202.56720790962379</v>
      </c>
      <c r="L311" s="52">
        <v>715.68653572201731</v>
      </c>
      <c r="M311" s="52">
        <v>158.52540562202532</v>
      </c>
      <c r="N311" s="52">
        <v>236.02066799160093</v>
      </c>
      <c r="O311" s="52">
        <v>102.28041097223759</v>
      </c>
      <c r="P311" s="52">
        <v>262.0619185997794</v>
      </c>
      <c r="Q311" s="52">
        <v>174.39533722919103</v>
      </c>
      <c r="R311" s="52">
        <v>96.003565450509385</v>
      </c>
      <c r="S311" s="52">
        <v>427.39466071128845</v>
      </c>
      <c r="T311" s="52">
        <v>235.91812260548275</v>
      </c>
      <c r="U311" s="52">
        <v>913.06029425064719</v>
      </c>
      <c r="V311" s="52">
        <v>946.14552461504934</v>
      </c>
      <c r="W311" s="52">
        <v>555.4293337305387</v>
      </c>
      <c r="X311" s="52">
        <v>1146.7857781390348</v>
      </c>
      <c r="Y311" s="52">
        <v>2650.3472469866274</v>
      </c>
      <c r="Z311" s="52">
        <v>602.24177124996982</v>
      </c>
      <c r="AA311" s="52">
        <v>1584.1756826261678</v>
      </c>
      <c r="AB311" s="52">
        <v>391.90626758361856</v>
      </c>
      <c r="AC311" s="52">
        <v>89780.513037109369</v>
      </c>
      <c r="AD311" s="52">
        <v>44534.708371543886</v>
      </c>
      <c r="AE311" s="52">
        <v>54258.815462509789</v>
      </c>
      <c r="AF311" s="52">
        <v>9998.1400970458981</v>
      </c>
      <c r="AG311" s="52">
        <v>11863.349686940512</v>
      </c>
      <c r="AH311" s="52">
        <v>10626.649894714355</v>
      </c>
      <c r="AI311" s="52">
        <v>36255.290392049152</v>
      </c>
      <c r="AJ311" s="52">
        <v>40474.495753987627</v>
      </c>
      <c r="AK311" s="52">
        <v>131.80400783121587</v>
      </c>
      <c r="AL311" s="52">
        <v>0.59265733508121532</v>
      </c>
      <c r="AM311" s="52">
        <v>6.957765040546656</v>
      </c>
      <c r="AN311" s="52">
        <v>21.89234514757991</v>
      </c>
      <c r="AO311" s="52">
        <v>14.34192277273784</v>
      </c>
      <c r="AP311" s="52">
        <v>1.1469866430830129</v>
      </c>
      <c r="AQ311" s="52">
        <v>1.7631814042113547</v>
      </c>
      <c r="AR311" s="52">
        <v>1.8066968236667891</v>
      </c>
      <c r="AS311" s="52">
        <v>1.7711884811144651</v>
      </c>
      <c r="AT311" s="52">
        <v>1.6928551027105034</v>
      </c>
      <c r="AU311" s="52">
        <v>1.2291030348853382</v>
      </c>
      <c r="AV311" s="52">
        <v>2.4742667095060216</v>
      </c>
      <c r="AW311" s="52">
        <v>2.457644536621471</v>
      </c>
      <c r="AX311" s="52">
        <v>88.29374400377273</v>
      </c>
      <c r="AY311" s="52">
        <v>0.56597063887699428</v>
      </c>
      <c r="AZ311" s="52">
        <v>4.2454829038198421</v>
      </c>
      <c r="BA311" s="52">
        <v>5.6063434973203892</v>
      </c>
      <c r="BB311" s="52">
        <v>15.076108384504915</v>
      </c>
      <c r="BC311" s="52">
        <v>3.1269711449742319</v>
      </c>
      <c r="BD311" s="52">
        <v>17.202844801048439</v>
      </c>
      <c r="BE311" s="52">
        <v>8.1122843895728387</v>
      </c>
      <c r="BF311" s="52">
        <v>12.485905803491672</v>
      </c>
      <c r="BG311" s="52">
        <v>16.452611176172891</v>
      </c>
      <c r="BH311" s="52">
        <v>5.4191617248735078</v>
      </c>
      <c r="BI311" s="52">
        <v>21.617918683712681</v>
      </c>
      <c r="BJ311" s="52">
        <v>2.7367491362616421</v>
      </c>
      <c r="BK311" s="52">
        <v>4.9786960451165214</v>
      </c>
      <c r="BL311" s="52">
        <v>13.902473510801793</v>
      </c>
      <c r="BM311" s="52">
        <v>2.0884551496107937</v>
      </c>
      <c r="BN311" s="52">
        <v>27.691866711278756</v>
      </c>
      <c r="BP311" s="52">
        <v>2.0906311719367903</v>
      </c>
      <c r="BQ311" s="52">
        <v>1.6363387757912278</v>
      </c>
      <c r="BR311" s="52">
        <v>0.45429239589720966</v>
      </c>
      <c r="BS311" s="52">
        <v>1.9663249276888868</v>
      </c>
      <c r="BT311" s="52">
        <v>1.6406169875369718</v>
      </c>
      <c r="BU311" s="52">
        <v>0.32570794012087084</v>
      </c>
      <c r="BV311" s="52">
        <v>10.225646980976064</v>
      </c>
      <c r="BW311" s="52">
        <v>3799.6124602794648</v>
      </c>
    </row>
    <row r="312" spans="1:75">
      <c r="A312" s="49">
        <v>38199</v>
      </c>
      <c r="B312" s="50">
        <v>84.871864620956686</v>
      </c>
      <c r="C312" s="51">
        <v>188.81665795560806</v>
      </c>
      <c r="D312" s="50">
        <v>84.400190937422934</v>
      </c>
      <c r="E312" s="52">
        <v>14421.152424073989</v>
      </c>
      <c r="F312" s="52">
        <v>187.44763319626932</v>
      </c>
      <c r="G312" s="52">
        <v>253.13574931217778</v>
      </c>
      <c r="H312" s="52">
        <v>794.88781742511253</v>
      </c>
      <c r="I312" s="52">
        <v>1860.4437515524126</v>
      </c>
      <c r="J312" s="52">
        <v>123.23130149322171</v>
      </c>
      <c r="K312" s="52">
        <v>204.42646769842793</v>
      </c>
      <c r="L312" s="52">
        <v>720.7042703263221</v>
      </c>
      <c r="M312" s="52">
        <v>160.15942376563626</v>
      </c>
      <c r="N312" s="52">
        <v>236.73789329886918</v>
      </c>
      <c r="O312" s="52">
        <v>103.26176802333325</v>
      </c>
      <c r="P312" s="52">
        <v>263.67047255924871</v>
      </c>
      <c r="Q312" s="52">
        <v>175.47106672647681</v>
      </c>
      <c r="R312" s="52">
        <v>96.131479342137609</v>
      </c>
      <c r="S312" s="52">
        <v>429.73345539454493</v>
      </c>
      <c r="T312" s="52">
        <v>233.90349039098908</v>
      </c>
      <c r="U312" s="52">
        <v>919.58637012973907</v>
      </c>
      <c r="V312" s="52">
        <v>947.39174127963281</v>
      </c>
      <c r="W312" s="52">
        <v>556.30184853461481</v>
      </c>
      <c r="X312" s="52">
        <v>1152.9967603914199</v>
      </c>
      <c r="Y312" s="52">
        <v>2661.8206679628743</v>
      </c>
      <c r="Z312" s="52">
        <v>602.56455048173666</v>
      </c>
      <c r="AA312" s="52">
        <v>1588.779918725452</v>
      </c>
      <c r="AB312" s="52">
        <v>392.6151028049569</v>
      </c>
      <c r="AC312" s="52">
        <v>89971.480480563259</v>
      </c>
      <c r="AD312" s="52">
        <v>44634.102056195661</v>
      </c>
      <c r="AE312" s="52">
        <v>54367.424484375988</v>
      </c>
      <c r="AF312" s="52">
        <v>10030.122187952842</v>
      </c>
      <c r="AG312" s="52">
        <v>11885.338851436492</v>
      </c>
      <c r="AH312" s="52">
        <v>10632.822048802529</v>
      </c>
      <c r="AI312" s="52">
        <v>36246.254524477066</v>
      </c>
      <c r="AJ312" s="52">
        <v>40515.867366667713</v>
      </c>
      <c r="AK312" s="52">
        <v>131.86120952810012</v>
      </c>
      <c r="AL312" s="52">
        <v>0.59461816325652295</v>
      </c>
      <c r="AM312" s="52">
        <v>6.9746559413690719</v>
      </c>
      <c r="AN312" s="52">
        <v>21.910234050164298</v>
      </c>
      <c r="AO312" s="52">
        <v>14.340959946294465</v>
      </c>
      <c r="AP312" s="52">
        <v>1.1499039774003434</v>
      </c>
      <c r="AQ312" s="52">
        <v>1.7636450103770673</v>
      </c>
      <c r="AR312" s="52">
        <v>1.8048274211248481</v>
      </c>
      <c r="AS312" s="52">
        <v>1.7735109576312806</v>
      </c>
      <c r="AT312" s="52">
        <v>1.6908349929277215</v>
      </c>
      <c r="AU312" s="52">
        <v>1.227668585377321</v>
      </c>
      <c r="AV312" s="52">
        <v>2.4785986931554715</v>
      </c>
      <c r="AW312" s="52">
        <v>2.4519702580679046</v>
      </c>
      <c r="AX312" s="52">
        <v>88.33438156497094</v>
      </c>
      <c r="AY312" s="52">
        <v>0.56397938078096621</v>
      </c>
      <c r="AZ312" s="52">
        <v>4.2586226658782955</v>
      </c>
      <c r="BA312" s="52">
        <v>5.6130541548613575</v>
      </c>
      <c r="BB312" s="52">
        <v>15.073493389232505</v>
      </c>
      <c r="BC312" s="52">
        <v>3.1165643717132268</v>
      </c>
      <c r="BD312" s="52">
        <v>17.220508131529055</v>
      </c>
      <c r="BE312" s="52">
        <v>8.1092057255126768</v>
      </c>
      <c r="BF312" s="52">
        <v>12.491479689435613</v>
      </c>
      <c r="BG312" s="52">
        <v>16.47171417191144</v>
      </c>
      <c r="BH312" s="52">
        <v>5.4156419428876568</v>
      </c>
      <c r="BI312" s="52">
        <v>21.616593912003502</v>
      </c>
      <c r="BJ312" s="52">
        <v>2.732479622918031</v>
      </c>
      <c r="BK312" s="52">
        <v>4.981764817077126</v>
      </c>
      <c r="BL312" s="52">
        <v>13.90234947375833</v>
      </c>
      <c r="BM312" s="52">
        <v>2.0842348980365766</v>
      </c>
      <c r="BN312" s="52">
        <v>27.697484266373419</v>
      </c>
      <c r="BP312" s="52">
        <v>2.0780861880630255</v>
      </c>
      <c r="BQ312" s="52">
        <v>1.620571577981595</v>
      </c>
      <c r="BR312" s="52">
        <v>0.45751460981104641</v>
      </c>
      <c r="BS312" s="52">
        <v>1.9832651742523717</v>
      </c>
      <c r="BT312" s="52">
        <v>1.6529240466038426</v>
      </c>
      <c r="BU312" s="52">
        <v>0.33034112759595435</v>
      </c>
      <c r="BV312" s="52">
        <v>10.14283162547696</v>
      </c>
      <c r="BW312" s="52">
        <v>3817.5653500480034</v>
      </c>
    </row>
    <row r="313" spans="1:75">
      <c r="A313" s="49">
        <v>38230</v>
      </c>
      <c r="B313" s="50">
        <v>85.051107008310581</v>
      </c>
      <c r="C313" s="51">
        <v>189.30117817655687</v>
      </c>
      <c r="D313" s="50">
        <v>84.564626385608022</v>
      </c>
      <c r="E313" s="52">
        <v>14466.605305671692</v>
      </c>
      <c r="F313" s="52">
        <v>187.50973589718342</v>
      </c>
      <c r="G313" s="52">
        <v>251.94030665197681</v>
      </c>
      <c r="H313" s="52">
        <v>792.62995168086024</v>
      </c>
      <c r="I313" s="52">
        <v>1868.4679804732723</v>
      </c>
      <c r="J313" s="52">
        <v>123.94002860640326</v>
      </c>
      <c r="K313" s="52">
        <v>206.0603028990088</v>
      </c>
      <c r="L313" s="52">
        <v>720.96690193299321</v>
      </c>
      <c r="M313" s="52">
        <v>161.20852063548179</v>
      </c>
      <c r="N313" s="52">
        <v>236.59602509390922</v>
      </c>
      <c r="O313" s="52">
        <v>103.75089223226232</v>
      </c>
      <c r="P313" s="52">
        <v>264.18725387728023</v>
      </c>
      <c r="Q313" s="52">
        <v>175.79475417649073</v>
      </c>
      <c r="R313" s="52">
        <v>96.366023489544475</v>
      </c>
      <c r="S313" s="52">
        <v>433.20520829193055</v>
      </c>
      <c r="T313" s="52">
        <v>231.45226121237201</v>
      </c>
      <c r="U313" s="52">
        <v>925.13571611719749</v>
      </c>
      <c r="V313" s="52">
        <v>949.94818329618818</v>
      </c>
      <c r="W313" s="52">
        <v>561.1977339117758</v>
      </c>
      <c r="X313" s="52">
        <v>1157.1190229192857</v>
      </c>
      <c r="Y313" s="52">
        <v>2680.5532029367264</v>
      </c>
      <c r="Z313" s="52">
        <v>601.72728679040745</v>
      </c>
      <c r="AA313" s="52">
        <v>1594.2423715841385</v>
      </c>
      <c r="AB313" s="52">
        <v>393.49523657869787</v>
      </c>
      <c r="AC313" s="52">
        <v>90361.48851554624</v>
      </c>
      <c r="AD313" s="52">
        <v>44778.406914003433</v>
      </c>
      <c r="AE313" s="52">
        <v>54477.514241310855</v>
      </c>
      <c r="AF313" s="52">
        <v>10084.361580387238</v>
      </c>
      <c r="AG313" s="52">
        <v>11926.12085490073</v>
      </c>
      <c r="AH313" s="52">
        <v>10664.736515168221</v>
      </c>
      <c r="AI313" s="52">
        <v>36323.425716277088</v>
      </c>
      <c r="AJ313" s="52">
        <v>40619.545545024259</v>
      </c>
      <c r="AK313" s="52">
        <v>131.94960621239679</v>
      </c>
      <c r="AL313" s="52">
        <v>0.59558962495066226</v>
      </c>
      <c r="AM313" s="52">
        <v>6.9995302086876281</v>
      </c>
      <c r="AN313" s="52">
        <v>21.930614777269863</v>
      </c>
      <c r="AO313" s="52">
        <v>14.335494943729211</v>
      </c>
      <c r="AP313" s="52">
        <v>1.1516597209720789</v>
      </c>
      <c r="AQ313" s="52">
        <v>1.765616056584892</v>
      </c>
      <c r="AR313" s="52">
        <v>1.8029675569058812</v>
      </c>
      <c r="AS313" s="52">
        <v>1.773707676756467</v>
      </c>
      <c r="AT313" s="52">
        <v>1.6880895008483738</v>
      </c>
      <c r="AU313" s="52">
        <v>1.2258600220298947</v>
      </c>
      <c r="AV313" s="52">
        <v>2.4818303934559567</v>
      </c>
      <c r="AW313" s="52">
        <v>2.4457639793918426</v>
      </c>
      <c r="AX313" s="52">
        <v>88.400005538377073</v>
      </c>
      <c r="AY313" s="52">
        <v>0.56161436095229167</v>
      </c>
      <c r="AZ313" s="52">
        <v>4.2710347751328239</v>
      </c>
      <c r="BA313" s="52">
        <v>5.6202345940644944</v>
      </c>
      <c r="BB313" s="52">
        <v>15.075049857158334</v>
      </c>
      <c r="BC313" s="52">
        <v>3.1071032198566582</v>
      </c>
      <c r="BD313" s="52">
        <v>17.249411015140435</v>
      </c>
      <c r="BE313" s="52">
        <v>8.1068183465019583</v>
      </c>
      <c r="BF313" s="52">
        <v>12.505040400871827</v>
      </c>
      <c r="BG313" s="52">
        <v>16.492875080856106</v>
      </c>
      <c r="BH313" s="52">
        <v>5.4106667722733093</v>
      </c>
      <c r="BI313" s="52">
        <v>21.618985898011633</v>
      </c>
      <c r="BJ313" s="52">
        <v>2.7283157481879536</v>
      </c>
      <c r="BK313" s="52">
        <v>4.9840822022130356</v>
      </c>
      <c r="BL313" s="52">
        <v>13.906587945778043</v>
      </c>
      <c r="BM313" s="52">
        <v>2.0789370222679984</v>
      </c>
      <c r="BN313" s="52">
        <v>27.706796646959358</v>
      </c>
      <c r="BP313" s="52">
        <v>2.0657013155249579</v>
      </c>
      <c r="BQ313" s="52">
        <v>1.6028418605472383</v>
      </c>
      <c r="BR313" s="52">
        <v>0.46285945479007018</v>
      </c>
      <c r="BS313" s="52">
        <v>1.982714544621206</v>
      </c>
      <c r="BT313" s="52">
        <v>1.6456834119293959</v>
      </c>
      <c r="BU313" s="52">
        <v>0.33703113249277755</v>
      </c>
      <c r="BV313" s="52">
        <v>10.068179483900987</v>
      </c>
      <c r="BW313" s="52">
        <v>3845.6804746504754</v>
      </c>
    </row>
    <row r="314" spans="1:75">
      <c r="A314" s="49">
        <v>38260</v>
      </c>
      <c r="B314" s="50">
        <v>85.251329316943881</v>
      </c>
      <c r="C314" s="51">
        <v>190.00268045067787</v>
      </c>
      <c r="D314" s="50">
        <v>84.800088763237</v>
      </c>
      <c r="E314" s="52">
        <v>14508.601279258728</v>
      </c>
      <c r="F314" s="52">
        <v>188.76690995792549</v>
      </c>
      <c r="G314" s="52">
        <v>248.42546731233597</v>
      </c>
      <c r="H314" s="52">
        <v>785.29691070715592</v>
      </c>
      <c r="I314" s="52">
        <v>1868.3542841235796</v>
      </c>
      <c r="J314" s="52">
        <v>123.64624903102715</v>
      </c>
      <c r="K314" s="52">
        <v>207.35586289192238</v>
      </c>
      <c r="L314" s="52">
        <v>716.43727224667862</v>
      </c>
      <c r="M314" s="52">
        <v>161.56375635166964</v>
      </c>
      <c r="N314" s="52">
        <v>235.60966112265984</v>
      </c>
      <c r="O314" s="52">
        <v>103.69466124524673</v>
      </c>
      <c r="P314" s="52">
        <v>263.62999052504699</v>
      </c>
      <c r="Q314" s="52">
        <v>175.39873115817707</v>
      </c>
      <c r="R314" s="52">
        <v>96.752140404780704</v>
      </c>
      <c r="S314" s="52">
        <v>438.20929187337555</v>
      </c>
      <c r="T314" s="52">
        <v>229.14310495754083</v>
      </c>
      <c r="U314" s="52">
        <v>928.19821435213089</v>
      </c>
      <c r="V314" s="52">
        <v>954.53681304852171</v>
      </c>
      <c r="W314" s="52">
        <v>570.76208310127254</v>
      </c>
      <c r="X314" s="52">
        <v>1157.6910682161649</v>
      </c>
      <c r="Y314" s="52">
        <v>2706.2850948413211</v>
      </c>
      <c r="Z314" s="52">
        <v>600.09133123308425</v>
      </c>
      <c r="AA314" s="52">
        <v>1600.0568850477537</v>
      </c>
      <c r="AB314" s="52">
        <v>394.29573356127366</v>
      </c>
      <c r="AC314" s="52">
        <v>91060.291967773432</v>
      </c>
      <c r="AD314" s="52">
        <v>44978.898567326862</v>
      </c>
      <c r="AE314" s="52">
        <v>54584.181940746304</v>
      </c>
      <c r="AF314" s="52">
        <v>10172.214640553791</v>
      </c>
      <c r="AG314" s="52">
        <v>11996.26101252238</v>
      </c>
      <c r="AH314" s="52">
        <v>10734.868947855632</v>
      </c>
      <c r="AI314" s="52">
        <v>36530.663761393233</v>
      </c>
      <c r="AJ314" s="52">
        <v>40823.091212972002</v>
      </c>
      <c r="AK314" s="52">
        <v>132.12495706578096</v>
      </c>
      <c r="AL314" s="52">
        <v>0.59580750778938329</v>
      </c>
      <c r="AM314" s="52">
        <v>7.0358743121226626</v>
      </c>
      <c r="AN314" s="52">
        <v>21.96103398874402</v>
      </c>
      <c r="AO314" s="52">
        <v>14.329352168925107</v>
      </c>
      <c r="AP314" s="52">
        <v>1.152064178349004</v>
      </c>
      <c r="AQ314" s="52">
        <v>1.7695457863611712</v>
      </c>
      <c r="AR314" s="52">
        <v>1.801758522700402</v>
      </c>
      <c r="AS314" s="52">
        <v>1.7709229666885222</v>
      </c>
      <c r="AT314" s="52">
        <v>1.6853469915750035</v>
      </c>
      <c r="AU314" s="52">
        <v>1.224727105679267</v>
      </c>
      <c r="AV314" s="52">
        <v>2.4845654993903734</v>
      </c>
      <c r="AW314" s="52">
        <v>2.4404211256991402</v>
      </c>
      <c r="AX314" s="52">
        <v>88.53219998925924</v>
      </c>
      <c r="AY314" s="52">
        <v>0.55922868909353085</v>
      </c>
      <c r="AZ314" s="52">
        <v>4.280073977607147</v>
      </c>
      <c r="BA314" s="52">
        <v>5.6282638483680785</v>
      </c>
      <c r="BB314" s="52">
        <v>15.088771979262431</v>
      </c>
      <c r="BC314" s="52">
        <v>3.1010990439603727</v>
      </c>
      <c r="BD314" s="52">
        <v>17.296416882425547</v>
      </c>
      <c r="BE314" s="52">
        <v>8.1089973477336272</v>
      </c>
      <c r="BF314" s="52">
        <v>12.534262573719024</v>
      </c>
      <c r="BG314" s="52">
        <v>16.5294355502973</v>
      </c>
      <c r="BH314" s="52">
        <v>5.4055254387436431</v>
      </c>
      <c r="BI314" s="52">
        <v>21.631723084859551</v>
      </c>
      <c r="BJ314" s="52">
        <v>2.7261114497979482</v>
      </c>
      <c r="BK314" s="52">
        <v>4.9862247467661893</v>
      </c>
      <c r="BL314" s="52">
        <v>13.919386888916295</v>
      </c>
      <c r="BM314" s="52">
        <v>2.0727809731838835</v>
      </c>
      <c r="BN314" s="52">
        <v>27.739531942208608</v>
      </c>
      <c r="BP314" s="52">
        <v>2.065064024552703</v>
      </c>
      <c r="BQ314" s="52">
        <v>1.5911394467577338</v>
      </c>
      <c r="BR314" s="52">
        <v>0.47392457767079271</v>
      </c>
      <c r="BS314" s="52">
        <v>1.9646209575235845</v>
      </c>
      <c r="BT314" s="52">
        <v>1.621794514854749</v>
      </c>
      <c r="BU314" s="52">
        <v>0.34282644238167753</v>
      </c>
      <c r="BV314" s="52">
        <v>10.022246124284964</v>
      </c>
      <c r="BW314" s="52">
        <v>3883.0113146781923</v>
      </c>
    </row>
    <row r="315" spans="1:75">
      <c r="A315" s="49">
        <v>38291</v>
      </c>
      <c r="B315" s="50">
        <v>85.473720010670448</v>
      </c>
      <c r="C315" s="51">
        <v>190.79497254471625</v>
      </c>
      <c r="D315" s="50">
        <v>85.073154266322817</v>
      </c>
      <c r="E315" s="52">
        <v>14552.883046550136</v>
      </c>
      <c r="F315" s="52">
        <v>190.4503470524665</v>
      </c>
      <c r="G315" s="52">
        <v>245.05459986194487</v>
      </c>
      <c r="H315" s="52">
        <v>777.3160925449863</v>
      </c>
      <c r="I315" s="52">
        <v>1864.059516037664</v>
      </c>
      <c r="J315" s="52">
        <v>123.26157870600301</v>
      </c>
      <c r="K315" s="52">
        <v>208.54436516401267</v>
      </c>
      <c r="L315" s="52">
        <v>709.68998490610431</v>
      </c>
      <c r="M315" s="52">
        <v>161.79704540006577</v>
      </c>
      <c r="N315" s="52">
        <v>234.08822935963832</v>
      </c>
      <c r="O315" s="52">
        <v>103.50922248488472</v>
      </c>
      <c r="P315" s="52">
        <v>262.32857635136571</v>
      </c>
      <c r="Q315" s="52">
        <v>174.44026031152856</v>
      </c>
      <c r="R315" s="52">
        <v>97.251504352015829</v>
      </c>
      <c r="S315" s="52">
        <v>442.69923096318399</v>
      </c>
      <c r="T315" s="52">
        <v>226.9222415565483</v>
      </c>
      <c r="U315" s="52">
        <v>930.00968619315859</v>
      </c>
      <c r="V315" s="52">
        <v>959.26109796185642</v>
      </c>
      <c r="W315" s="52">
        <v>581.9620959989486</v>
      </c>
      <c r="X315" s="52">
        <v>1155.8864799680248</v>
      </c>
      <c r="Y315" s="52">
        <v>2735.1062530586796</v>
      </c>
      <c r="Z315" s="52">
        <v>598.1740094091623</v>
      </c>
      <c r="AA315" s="52">
        <v>1607.9903238127308</v>
      </c>
      <c r="AB315" s="52">
        <v>394.94315931240038</v>
      </c>
      <c r="AC315" s="52">
        <v>91834.543854744203</v>
      </c>
      <c r="AD315" s="52">
        <v>45201.15045609013</v>
      </c>
      <c r="AE315" s="52">
        <v>54690.999014669847</v>
      </c>
      <c r="AF315" s="52">
        <v>10267.818012114494</v>
      </c>
      <c r="AG315" s="52">
        <v>12070.160663481682</v>
      </c>
      <c r="AH315" s="52">
        <v>10808.708833263767</v>
      </c>
      <c r="AI315" s="52">
        <v>36751.066423969882</v>
      </c>
      <c r="AJ315" s="52">
        <v>41039.994813980593</v>
      </c>
      <c r="AK315" s="52">
        <v>132.35188466695047</v>
      </c>
      <c r="AL315" s="52">
        <v>0.5961641656204818</v>
      </c>
      <c r="AM315" s="52">
        <v>7.0744266236020676</v>
      </c>
      <c r="AN315" s="52">
        <v>21.992237329483032</v>
      </c>
      <c r="AO315" s="52">
        <v>14.321646539554481</v>
      </c>
      <c r="AP315" s="52">
        <v>1.1517533131104316</v>
      </c>
      <c r="AQ315" s="52">
        <v>1.7740596615462452</v>
      </c>
      <c r="AR315" s="52">
        <v>1.8006421312014524</v>
      </c>
      <c r="AS315" s="52">
        <v>1.7664624646265199</v>
      </c>
      <c r="AT315" s="52">
        <v>1.6828011652064707</v>
      </c>
      <c r="AU315" s="52">
        <v>1.2241986353284677</v>
      </c>
      <c r="AV315" s="52">
        <v>2.4864988084833208</v>
      </c>
      <c r="AW315" s="52">
        <v>2.435230409596707</v>
      </c>
      <c r="AX315" s="52">
        <v>88.706195358307127</v>
      </c>
      <c r="AY315" s="52">
        <v>0.55724189101695831</v>
      </c>
      <c r="AZ315" s="52">
        <v>4.2870948537095117</v>
      </c>
      <c r="BA315" s="52">
        <v>5.63623489175112</v>
      </c>
      <c r="BB315" s="52">
        <v>15.110405622590934</v>
      </c>
      <c r="BC315" s="52">
        <v>3.0965142286713085</v>
      </c>
      <c r="BD315" s="52">
        <v>17.352412110615163</v>
      </c>
      <c r="BE315" s="52">
        <v>8.1151439993672305</v>
      </c>
      <c r="BF315" s="52">
        <v>12.572721317770981</v>
      </c>
      <c r="BG315" s="52">
        <v>16.577436741080977</v>
      </c>
      <c r="BH315" s="52">
        <v>5.4009210031945258</v>
      </c>
      <c r="BI315" s="52">
        <v>21.653451981864148</v>
      </c>
      <c r="BJ315" s="52">
        <v>2.7256581208353201</v>
      </c>
      <c r="BK315" s="52">
        <v>4.9893017562196382</v>
      </c>
      <c r="BL315" s="52">
        <v>13.938492098672976</v>
      </c>
      <c r="BM315" s="52">
        <v>2.0661274741775535</v>
      </c>
      <c r="BN315" s="52">
        <v>27.789094968909218</v>
      </c>
      <c r="BP315" s="52">
        <v>2.0740708592498014</v>
      </c>
      <c r="BQ315" s="52">
        <v>1.5870311070465239</v>
      </c>
      <c r="BR315" s="52">
        <v>0.4870397522745113</v>
      </c>
      <c r="BS315" s="52">
        <v>1.9470059423437041</v>
      </c>
      <c r="BT315" s="52">
        <v>1.5988587077346541</v>
      </c>
      <c r="BU315" s="52">
        <v>0.34814723462407149</v>
      </c>
      <c r="BV315" s="52">
        <v>10.004362054169178</v>
      </c>
      <c r="BW315" s="52">
        <v>3921.7279496654387</v>
      </c>
    </row>
    <row r="316" spans="1:75">
      <c r="A316" s="49">
        <v>38321</v>
      </c>
      <c r="B316" s="50">
        <v>85.710226469983652</v>
      </c>
      <c r="C316" s="51">
        <v>191.48176302959521</v>
      </c>
      <c r="D316" s="50">
        <v>85.328475481644276</v>
      </c>
      <c r="E316" s="52">
        <v>14606.115844980875</v>
      </c>
      <c r="F316" s="52">
        <v>191.40607014099757</v>
      </c>
      <c r="G316" s="52">
        <v>245.14440405964851</v>
      </c>
      <c r="H316" s="52">
        <v>774.52854938109715</v>
      </c>
      <c r="I316" s="52">
        <v>1860.6998055299123</v>
      </c>
      <c r="J316" s="52">
        <v>123.97742584149043</v>
      </c>
      <c r="K316" s="52">
        <v>209.91162033279736</v>
      </c>
      <c r="L316" s="52">
        <v>704.0866540650527</v>
      </c>
      <c r="M316" s="52">
        <v>162.6505071754257</v>
      </c>
      <c r="N316" s="52">
        <v>232.43836262811286</v>
      </c>
      <c r="O316" s="52">
        <v>103.73557130967578</v>
      </c>
      <c r="P316" s="52">
        <v>260.69720989707855</v>
      </c>
      <c r="Q316" s="52">
        <v>173.10937909334899</v>
      </c>
      <c r="R316" s="52">
        <v>97.791452617694929</v>
      </c>
      <c r="S316" s="52">
        <v>443.80070886015892</v>
      </c>
      <c r="T316" s="52">
        <v>224.61119412233433</v>
      </c>
      <c r="U316" s="52">
        <v>932.49193380872407</v>
      </c>
      <c r="V316" s="52">
        <v>961.35980513890581</v>
      </c>
      <c r="W316" s="52">
        <v>590.49854161143298</v>
      </c>
      <c r="X316" s="52">
        <v>1153.5903449160357</v>
      </c>
      <c r="Y316" s="52">
        <v>2761.4199862897394</v>
      </c>
      <c r="Z316" s="52">
        <v>596.55847355673711</v>
      </c>
      <c r="AA316" s="52">
        <v>1620.2848683754603</v>
      </c>
      <c r="AB316" s="52">
        <v>395.39685083569253</v>
      </c>
      <c r="AC316" s="52">
        <v>92334.525813802087</v>
      </c>
      <c r="AD316" s="52">
        <v>45392.293681144714</v>
      </c>
      <c r="AE316" s="52">
        <v>54800.708859125771</v>
      </c>
      <c r="AF316" s="52">
        <v>10332.335015360515</v>
      </c>
      <c r="AG316" s="52">
        <v>12110.053432973225</v>
      </c>
      <c r="AH316" s="52">
        <v>10836.642283376057</v>
      </c>
      <c r="AI316" s="52">
        <v>36817.016598510745</v>
      </c>
      <c r="AJ316" s="52">
        <v>41143.090872192384</v>
      </c>
      <c r="AK316" s="52">
        <v>132.5634787802895</v>
      </c>
      <c r="AL316" s="52">
        <v>0.59770665993758787</v>
      </c>
      <c r="AM316" s="52">
        <v>7.1013163556655252</v>
      </c>
      <c r="AN316" s="52">
        <v>22.009228786453605</v>
      </c>
      <c r="AO316" s="52">
        <v>14.310205770997952</v>
      </c>
      <c r="AP316" s="52">
        <v>1.1515651938034448</v>
      </c>
      <c r="AQ316" s="52">
        <v>1.7771689607738759</v>
      </c>
      <c r="AR316" s="52">
        <v>1.7987496377802017</v>
      </c>
      <c r="AS316" s="52">
        <v>1.7623021276345148</v>
      </c>
      <c r="AT316" s="52">
        <v>1.6805529253384368</v>
      </c>
      <c r="AU316" s="52">
        <v>1.2238947255412616</v>
      </c>
      <c r="AV316" s="52">
        <v>2.4869541179756198</v>
      </c>
      <c r="AW316" s="52">
        <v>2.4290181473340149</v>
      </c>
      <c r="AX316" s="52">
        <v>88.874140919993323</v>
      </c>
      <c r="AY316" s="52">
        <v>0.55615200547423838</v>
      </c>
      <c r="AZ316" s="52">
        <v>4.2943330670789388</v>
      </c>
      <c r="BA316" s="52">
        <v>5.642633565856765</v>
      </c>
      <c r="BB316" s="52">
        <v>15.131756679962079</v>
      </c>
      <c r="BC316" s="52">
        <v>3.0901926533629496</v>
      </c>
      <c r="BD316" s="52">
        <v>17.402409570353726</v>
      </c>
      <c r="BE316" s="52">
        <v>8.1232696497580044</v>
      </c>
      <c r="BF316" s="52">
        <v>12.609128982635836</v>
      </c>
      <c r="BG316" s="52">
        <v>16.626698935745903</v>
      </c>
      <c r="BH316" s="52">
        <v>5.3974986391918112</v>
      </c>
      <c r="BI316" s="52">
        <v>21.680109075084328</v>
      </c>
      <c r="BJ316" s="52">
        <v>2.7262023325844589</v>
      </c>
      <c r="BK316" s="52">
        <v>4.9944774365673466</v>
      </c>
      <c r="BL316" s="52">
        <v>13.959429305846182</v>
      </c>
      <c r="BM316" s="52">
        <v>2.0595435049118049</v>
      </c>
      <c r="BN316" s="52">
        <v>27.840161239479979</v>
      </c>
      <c r="BP316" s="52">
        <v>2.0865626375986417</v>
      </c>
      <c r="BQ316" s="52">
        <v>1.5904475910123437</v>
      </c>
      <c r="BR316" s="52">
        <v>0.49611504663868494</v>
      </c>
      <c r="BS316" s="52">
        <v>1.9531748245780667</v>
      </c>
      <c r="BT316" s="52">
        <v>1.5989035142585635</v>
      </c>
      <c r="BU316" s="52">
        <v>0.35427131071531526</v>
      </c>
      <c r="BV316" s="52">
        <v>10.009049141779542</v>
      </c>
      <c r="BW316" s="52">
        <v>3951.1187799453737</v>
      </c>
    </row>
    <row r="317" spans="1:75">
      <c r="A317" s="49">
        <v>38352</v>
      </c>
      <c r="B317" s="50">
        <v>85.951996308420931</v>
      </c>
      <c r="C317" s="51">
        <v>191.92590194171476</v>
      </c>
      <c r="D317" s="50">
        <v>85.525998491433356</v>
      </c>
      <c r="E317" s="52">
        <v>14670.507813115273</v>
      </c>
      <c r="F317" s="52">
        <v>190.9883666096195</v>
      </c>
      <c r="G317" s="52">
        <v>250.60206937020826</v>
      </c>
      <c r="H317" s="52">
        <v>780.31231341823457</v>
      </c>
      <c r="I317" s="52">
        <v>1861.7362286275434</v>
      </c>
      <c r="J317" s="52">
        <v>126.4086079655155</v>
      </c>
      <c r="K317" s="52">
        <v>211.67542697423167</v>
      </c>
      <c r="L317" s="52">
        <v>702.04853802342564</v>
      </c>
      <c r="M317" s="52">
        <v>164.5132202381088</v>
      </c>
      <c r="N317" s="52">
        <v>230.97913897241796</v>
      </c>
      <c r="O317" s="52">
        <v>104.68648158446435</v>
      </c>
      <c r="P317" s="52">
        <v>259.08460437963083</v>
      </c>
      <c r="Q317" s="52">
        <v>171.59381761065413</v>
      </c>
      <c r="R317" s="52">
        <v>98.312152262656923</v>
      </c>
      <c r="S317" s="52">
        <v>439.89497705044283</v>
      </c>
      <c r="T317" s="52">
        <v>222.14167712628841</v>
      </c>
      <c r="U317" s="52">
        <v>936.86986789780281</v>
      </c>
      <c r="V317" s="52">
        <v>959.35982190409015</v>
      </c>
      <c r="W317" s="52">
        <v>593.64225966699667</v>
      </c>
      <c r="X317" s="52">
        <v>1152.1948304892549</v>
      </c>
      <c r="Y317" s="52">
        <v>2781.3015408092929</v>
      </c>
      <c r="Z317" s="52">
        <v>595.64147816550349</v>
      </c>
      <c r="AA317" s="52">
        <v>1637.4792232436519</v>
      </c>
      <c r="AB317" s="52">
        <v>395.62016725949866</v>
      </c>
      <c r="AC317" s="52">
        <v>92349.489698840727</v>
      </c>
      <c r="AD317" s="52">
        <v>45518.554938654743</v>
      </c>
      <c r="AE317" s="52">
        <v>54914.30006211804</v>
      </c>
      <c r="AF317" s="52">
        <v>10342.60165159164</v>
      </c>
      <c r="AG317" s="52">
        <v>12094.388031005859</v>
      </c>
      <c r="AH317" s="52">
        <v>10790.56534059586</v>
      </c>
      <c r="AI317" s="52">
        <v>36633.627187421247</v>
      </c>
      <c r="AJ317" s="52">
        <v>41059.877374464464</v>
      </c>
      <c r="AK317" s="52">
        <v>132.7162756477633</v>
      </c>
      <c r="AL317" s="52">
        <v>0.60110895926012631</v>
      </c>
      <c r="AM317" s="52">
        <v>7.10946077252588</v>
      </c>
      <c r="AN317" s="52">
        <v>22.004767070133841</v>
      </c>
      <c r="AO317" s="52">
        <v>14.294197338062428</v>
      </c>
      <c r="AP317" s="52">
        <v>1.1521728434232839</v>
      </c>
      <c r="AQ317" s="52">
        <v>1.7776994086687468</v>
      </c>
      <c r="AR317" s="52">
        <v>1.7956216601951089</v>
      </c>
      <c r="AS317" s="52">
        <v>1.759817196801915</v>
      </c>
      <c r="AT317" s="52">
        <v>1.678644178981578</v>
      </c>
      <c r="AU317" s="52">
        <v>1.2234086195240383</v>
      </c>
      <c r="AV317" s="52">
        <v>2.4857649483165005</v>
      </c>
      <c r="AW317" s="52">
        <v>2.4210685249103512</v>
      </c>
      <c r="AX317" s="52">
        <v>89.004076872621809</v>
      </c>
      <c r="AY317" s="52">
        <v>0.55619380263341289</v>
      </c>
      <c r="AZ317" s="52">
        <v>4.3034516405192162</v>
      </c>
      <c r="BA317" s="52">
        <v>5.6467562810247465</v>
      </c>
      <c r="BB317" s="52">
        <v>15.147498665317412</v>
      </c>
      <c r="BC317" s="52">
        <v>3.0803315902068729</v>
      </c>
      <c r="BD317" s="52">
        <v>17.436352820646377</v>
      </c>
      <c r="BE317" s="52">
        <v>8.1315842965287306</v>
      </c>
      <c r="BF317" s="52">
        <v>12.636250633866556</v>
      </c>
      <c r="BG317" s="52">
        <v>16.669929879447146</v>
      </c>
      <c r="BH317" s="52">
        <v>5.3955641846593112</v>
      </c>
      <c r="BI317" s="52">
        <v>21.707431709514029</v>
      </c>
      <c r="BJ317" s="52">
        <v>2.7271353207292006</v>
      </c>
      <c r="BK317" s="52">
        <v>5.0021931976831011</v>
      </c>
      <c r="BL317" s="52">
        <v>13.978103196879308</v>
      </c>
      <c r="BM317" s="52">
        <v>2.0533834753939204</v>
      </c>
      <c r="BN317" s="52">
        <v>27.881845766618365</v>
      </c>
      <c r="BP317" s="52">
        <v>2.0973846527499957</v>
      </c>
      <c r="BQ317" s="52">
        <v>1.6004497189255011</v>
      </c>
      <c r="BR317" s="52">
        <v>0.49693493382825005</v>
      </c>
      <c r="BS317" s="52">
        <v>1.9954270225378774</v>
      </c>
      <c r="BT317" s="52">
        <v>1.633858322015693</v>
      </c>
      <c r="BU317" s="52">
        <v>0.36156870127325097</v>
      </c>
      <c r="BV317" s="52">
        <v>10.027971758477149</v>
      </c>
      <c r="BW317" s="52">
        <v>3964.7248440096455</v>
      </c>
    </row>
    <row r="318" spans="1:75">
      <c r="A318" s="49">
        <v>38383</v>
      </c>
      <c r="B318" s="50">
        <v>86.190653090275106</v>
      </c>
      <c r="C318" s="51">
        <v>192.18380554068474</v>
      </c>
      <c r="D318" s="50">
        <v>85.676408244717507</v>
      </c>
      <c r="E318" s="52">
        <v>14735.003123744842</v>
      </c>
      <c r="F318" s="52">
        <v>190.1504635560897</v>
      </c>
      <c r="G318" s="52">
        <v>258.89335946882926</v>
      </c>
      <c r="H318" s="52">
        <v>790.2816900130241</v>
      </c>
      <c r="I318" s="52">
        <v>1865.562687012457</v>
      </c>
      <c r="J318" s="52">
        <v>129.37140088888907</v>
      </c>
      <c r="K318" s="52">
        <v>213.86672716401517</v>
      </c>
      <c r="L318" s="52">
        <v>703.05238877188776</v>
      </c>
      <c r="M318" s="52">
        <v>166.68274391947253</v>
      </c>
      <c r="N318" s="52">
        <v>229.75254628843356</v>
      </c>
      <c r="O318" s="52">
        <v>105.96633671079913</v>
      </c>
      <c r="P318" s="52">
        <v>257.64214963177517</v>
      </c>
      <c r="Q318" s="52">
        <v>170.07910542358314</v>
      </c>
      <c r="R318" s="52">
        <v>98.798117982764396</v>
      </c>
      <c r="S318" s="52">
        <v>433.35899948689246</v>
      </c>
      <c r="T318" s="52">
        <v>219.75475760669477</v>
      </c>
      <c r="U318" s="52">
        <v>942.26360319506739</v>
      </c>
      <c r="V318" s="52">
        <v>955.87529176281339</v>
      </c>
      <c r="W318" s="52">
        <v>593.67237136440895</v>
      </c>
      <c r="X318" s="52">
        <v>1151.6036121177096</v>
      </c>
      <c r="Y318" s="52">
        <v>2796.3725851928034</v>
      </c>
      <c r="Z318" s="52">
        <v>595.22350611994341</v>
      </c>
      <c r="AA318" s="52">
        <v>1654.8514917050638</v>
      </c>
      <c r="AB318" s="52">
        <v>395.60155172712513</v>
      </c>
      <c r="AC318" s="52">
        <v>92111.516759072576</v>
      </c>
      <c r="AD318" s="52">
        <v>45608.47362063008</v>
      </c>
      <c r="AE318" s="52">
        <v>55029.018675896426</v>
      </c>
      <c r="AF318" s="52">
        <v>10325.558145338489</v>
      </c>
      <c r="AG318" s="52">
        <v>12053.197715513168</v>
      </c>
      <c r="AH318" s="52">
        <v>10710.432677730438</v>
      </c>
      <c r="AI318" s="52">
        <v>36335.643151067918</v>
      </c>
      <c r="AJ318" s="52">
        <v>40891.213363155242</v>
      </c>
      <c r="AK318" s="52">
        <v>132.84214654660994</v>
      </c>
      <c r="AL318" s="52">
        <v>0.60589324378017939</v>
      </c>
      <c r="AM318" s="52">
        <v>7.1135074481848743</v>
      </c>
      <c r="AN318" s="52">
        <v>21.99632378667593</v>
      </c>
      <c r="AO318" s="52">
        <v>14.276923094846067</v>
      </c>
      <c r="AP318" s="52">
        <v>1.1537599179349369</v>
      </c>
      <c r="AQ318" s="52">
        <v>1.777066675643812</v>
      </c>
      <c r="AR318" s="52">
        <v>1.7920565197580858</v>
      </c>
      <c r="AS318" s="52">
        <v>1.7584964232718772</v>
      </c>
      <c r="AT318" s="52">
        <v>1.6768911726586604</v>
      </c>
      <c r="AU318" s="52">
        <v>1.2222244334459373</v>
      </c>
      <c r="AV318" s="52">
        <v>2.4844201618074178</v>
      </c>
      <c r="AW318" s="52">
        <v>2.412007802084366</v>
      </c>
      <c r="AX318" s="52">
        <v>89.115218456233706</v>
      </c>
      <c r="AY318" s="52">
        <v>0.55674001116365679</v>
      </c>
      <c r="AZ318" s="52">
        <v>4.3145057610977791</v>
      </c>
      <c r="BA318" s="52">
        <v>5.6505626797856339</v>
      </c>
      <c r="BB318" s="52">
        <v>15.161378262985137</v>
      </c>
      <c r="BC318" s="52">
        <v>3.0692357117490423</v>
      </c>
      <c r="BD318" s="52">
        <v>17.46016088512636</v>
      </c>
      <c r="BE318" s="52">
        <v>8.1389040817626785</v>
      </c>
      <c r="BF318" s="52">
        <v>12.659836979642991</v>
      </c>
      <c r="BG318" s="52">
        <v>16.709318607925407</v>
      </c>
      <c r="BH318" s="52">
        <v>5.3942854154344291</v>
      </c>
      <c r="BI318" s="52">
        <v>21.730604306283979</v>
      </c>
      <c r="BJ318" s="52">
        <v>2.7282460625339748</v>
      </c>
      <c r="BK318" s="52">
        <v>5.0106637473218143</v>
      </c>
      <c r="BL318" s="52">
        <v>13.991694497455272</v>
      </c>
      <c r="BM318" s="52">
        <v>2.0472490229078706</v>
      </c>
      <c r="BN318" s="52">
        <v>27.917458401211807</v>
      </c>
      <c r="BP318" s="52">
        <v>2.1043952605048677</v>
      </c>
      <c r="BQ318" s="52">
        <v>1.6131305658228454</v>
      </c>
      <c r="BR318" s="52">
        <v>0.4912646947007987</v>
      </c>
      <c r="BS318" s="52">
        <v>2.0515217362873015</v>
      </c>
      <c r="BT318" s="52">
        <v>1.6838717238316614</v>
      </c>
      <c r="BU318" s="52">
        <v>0.36765001296636557</v>
      </c>
      <c r="BV318" s="52">
        <v>10.042727733812024</v>
      </c>
      <c r="BW318" s="52">
        <v>3969.8777192331131</v>
      </c>
    </row>
    <row r="319" spans="1:75">
      <c r="A319" s="49">
        <v>38411</v>
      </c>
      <c r="B319" s="50">
        <v>86.399018697972807</v>
      </c>
      <c r="C319" s="51">
        <v>192.35480795800686</v>
      </c>
      <c r="D319" s="50">
        <v>85.795013186787926</v>
      </c>
      <c r="E319" s="52">
        <v>14780.087534223285</v>
      </c>
      <c r="F319" s="52">
        <v>190.34293879994325</v>
      </c>
      <c r="G319" s="52">
        <v>265.5052974064435</v>
      </c>
      <c r="H319" s="52">
        <v>797.00853630474637</v>
      </c>
      <c r="I319" s="52">
        <v>1868.6958784077849</v>
      </c>
      <c r="J319" s="52">
        <v>130.96087693635906</v>
      </c>
      <c r="K319" s="52">
        <v>216.25010799989104</v>
      </c>
      <c r="L319" s="52">
        <v>705.47092353978326</v>
      </c>
      <c r="M319" s="52">
        <v>167.98817883964097</v>
      </c>
      <c r="N319" s="52">
        <v>228.80237256150161</v>
      </c>
      <c r="O319" s="52">
        <v>106.87329810272369</v>
      </c>
      <c r="P319" s="52">
        <v>256.5587319671925</v>
      </c>
      <c r="Q319" s="52">
        <v>168.86013139425111</v>
      </c>
      <c r="R319" s="52">
        <v>99.209990091621876</v>
      </c>
      <c r="S319" s="52">
        <v>428.27003093649233</v>
      </c>
      <c r="T319" s="52">
        <v>217.96043158515491</v>
      </c>
      <c r="U319" s="52">
        <v>946.72179863974452</v>
      </c>
      <c r="V319" s="52">
        <v>954.91419853376487</v>
      </c>
      <c r="W319" s="52">
        <v>594.36128119698594</v>
      </c>
      <c r="X319" s="52">
        <v>1151.2815122050899</v>
      </c>
      <c r="Y319" s="52">
        <v>2808.8088916902029</v>
      </c>
      <c r="Z319" s="52">
        <v>594.94955255437105</v>
      </c>
      <c r="AA319" s="52">
        <v>1665.0295084970337</v>
      </c>
      <c r="AB319" s="52">
        <v>395.35271371701464</v>
      </c>
      <c r="AC319" s="52">
        <v>92001.081578935889</v>
      </c>
      <c r="AD319" s="52">
        <v>45701.565989358081</v>
      </c>
      <c r="AE319" s="52">
        <v>55131.606437206268</v>
      </c>
      <c r="AF319" s="52">
        <v>10323.98050894056</v>
      </c>
      <c r="AG319" s="52">
        <v>12034.440320014954</v>
      </c>
      <c r="AH319" s="52">
        <v>10661.990189688546</v>
      </c>
      <c r="AI319" s="52">
        <v>36147.118809291293</v>
      </c>
      <c r="AJ319" s="52">
        <v>40800.704012189592</v>
      </c>
      <c r="AK319" s="52">
        <v>132.98422367099141</v>
      </c>
      <c r="AL319" s="52">
        <v>0.61079933977245149</v>
      </c>
      <c r="AM319" s="52">
        <v>7.1333452561604123</v>
      </c>
      <c r="AN319" s="52">
        <v>22.008306941815786</v>
      </c>
      <c r="AO319" s="52">
        <v>14.264162345490019</v>
      </c>
      <c r="AP319" s="52">
        <v>1.1561591507141722</v>
      </c>
      <c r="AQ319" s="52">
        <v>1.7774653432445899</v>
      </c>
      <c r="AR319" s="52">
        <v>1.78948758409693</v>
      </c>
      <c r="AS319" s="52">
        <v>1.7573439381362732</v>
      </c>
      <c r="AT319" s="52">
        <v>1.6751959109354044</v>
      </c>
      <c r="AU319" s="52">
        <v>1.2199755405738739</v>
      </c>
      <c r="AV319" s="52">
        <v>2.4849029647152099</v>
      </c>
      <c r="AW319" s="52">
        <v>2.4036318833014838</v>
      </c>
      <c r="AX319" s="52">
        <v>89.232546687724863</v>
      </c>
      <c r="AY319" s="52">
        <v>0.55688311579433503</v>
      </c>
      <c r="AZ319" s="52">
        <v>4.32602828592852</v>
      </c>
      <c r="BA319" s="52">
        <v>5.6563558220098331</v>
      </c>
      <c r="BB319" s="52">
        <v>15.178541893505358</v>
      </c>
      <c r="BC319" s="52">
        <v>3.0612573796284517</v>
      </c>
      <c r="BD319" s="52">
        <v>17.482686572990911</v>
      </c>
      <c r="BE319" s="52">
        <v>8.1437833753547491</v>
      </c>
      <c r="BF319" s="52">
        <v>12.687335162290506</v>
      </c>
      <c r="BG319" s="52">
        <v>16.746702507154883</v>
      </c>
      <c r="BH319" s="52">
        <v>5.3926305932857632</v>
      </c>
      <c r="BI319" s="52">
        <v>21.743370042648166</v>
      </c>
      <c r="BJ319" s="52">
        <v>2.7293625227321172</v>
      </c>
      <c r="BK319" s="52">
        <v>5.0168348631538846</v>
      </c>
      <c r="BL319" s="52">
        <v>13.997172682579341</v>
      </c>
      <c r="BM319" s="52">
        <v>2.0410567387225456</v>
      </c>
      <c r="BN319" s="52">
        <v>27.951743262154714</v>
      </c>
      <c r="BP319" s="52">
        <v>2.1062041357093091</v>
      </c>
      <c r="BQ319" s="52">
        <v>1.6228383923714449</v>
      </c>
      <c r="BR319" s="52">
        <v>0.48336574339191429</v>
      </c>
      <c r="BS319" s="52">
        <v>2.0852089174357906</v>
      </c>
      <c r="BT319" s="52">
        <v>1.7161592773960106</v>
      </c>
      <c r="BU319" s="52">
        <v>0.36904964022271869</v>
      </c>
      <c r="BV319" s="52">
        <v>10.032470445082124</v>
      </c>
      <c r="BW319" s="52">
        <v>3977.5083318267548</v>
      </c>
    </row>
    <row r="320" spans="1:75">
      <c r="A320" s="49">
        <v>38442</v>
      </c>
      <c r="B320" s="50">
        <v>86.584104213983778</v>
      </c>
      <c r="C320" s="51">
        <v>192.56023888049586</v>
      </c>
      <c r="D320" s="50">
        <v>85.913579846822444</v>
      </c>
      <c r="E320" s="52">
        <v>14800.536523634388</v>
      </c>
      <c r="F320" s="52">
        <v>192.34139817568564</v>
      </c>
      <c r="G320" s="52">
        <v>268.02572676827833</v>
      </c>
      <c r="H320" s="52">
        <v>796.56285779706889</v>
      </c>
      <c r="I320" s="52">
        <v>1869.2832937721282</v>
      </c>
      <c r="J320" s="52">
        <v>130.27458122276491</v>
      </c>
      <c r="K320" s="52">
        <v>218.72027205555671</v>
      </c>
      <c r="L320" s="52">
        <v>707.83742221709224</v>
      </c>
      <c r="M320" s="52">
        <v>167.98083647028093</v>
      </c>
      <c r="N320" s="52">
        <v>228.09479757037855</v>
      </c>
      <c r="O320" s="52">
        <v>107.06229726056898</v>
      </c>
      <c r="P320" s="52">
        <v>255.85351181727262</v>
      </c>
      <c r="Q320" s="52">
        <v>168.03476466695147</v>
      </c>
      <c r="R320" s="52">
        <v>99.548826457992675</v>
      </c>
      <c r="S320" s="52">
        <v>427.04516614444793</v>
      </c>
      <c r="T320" s="52">
        <v>216.91969128157342</v>
      </c>
      <c r="U320" s="52">
        <v>949.40090125414633</v>
      </c>
      <c r="V320" s="52">
        <v>959.05059341653703</v>
      </c>
      <c r="W320" s="52">
        <v>598.05711656616575</v>
      </c>
      <c r="X320" s="52">
        <v>1151.0769575026727</v>
      </c>
      <c r="Y320" s="52">
        <v>2821.593899732155</v>
      </c>
      <c r="Z320" s="52">
        <v>594.6304464085448</v>
      </c>
      <c r="AA320" s="52">
        <v>1665.1637909950748</v>
      </c>
      <c r="AB320" s="52">
        <v>394.93922298185288</v>
      </c>
      <c r="AC320" s="52">
        <v>92250.401065949467</v>
      </c>
      <c r="AD320" s="52">
        <v>45830.219793012067</v>
      </c>
      <c r="AE320" s="52">
        <v>55225.69654366278</v>
      </c>
      <c r="AF320" s="52">
        <v>10364.582364728374</v>
      </c>
      <c r="AG320" s="52">
        <v>12064.932698895855</v>
      </c>
      <c r="AH320" s="52">
        <v>10680.190704345703</v>
      </c>
      <c r="AI320" s="52">
        <v>36184.701136435229</v>
      </c>
      <c r="AJ320" s="52">
        <v>40877.04009320659</v>
      </c>
      <c r="AK320" s="52">
        <v>133.18468368341846</v>
      </c>
      <c r="AL320" s="52">
        <v>0.61532025572077764</v>
      </c>
      <c r="AM320" s="52">
        <v>7.1812129659998805</v>
      </c>
      <c r="AN320" s="52">
        <v>22.054237682973184</v>
      </c>
      <c r="AO320" s="52">
        <v>14.257704463997676</v>
      </c>
      <c r="AP320" s="52">
        <v>1.159257623355276</v>
      </c>
      <c r="AQ320" s="52">
        <v>1.7799001110979589</v>
      </c>
      <c r="AR320" s="52">
        <v>1.7885030817034873</v>
      </c>
      <c r="AS320" s="52">
        <v>1.7555800197013953</v>
      </c>
      <c r="AT320" s="52">
        <v>1.6733928045171436</v>
      </c>
      <c r="AU320" s="52">
        <v>1.2165395944231874</v>
      </c>
      <c r="AV320" s="52">
        <v>2.4881836120001672</v>
      </c>
      <c r="AW320" s="52">
        <v>2.3963476161550186</v>
      </c>
      <c r="AX320" s="52">
        <v>89.385061957062248</v>
      </c>
      <c r="AY320" s="52">
        <v>0.55610749712814722</v>
      </c>
      <c r="AZ320" s="52">
        <v>4.3378557870896808</v>
      </c>
      <c r="BA320" s="52">
        <v>5.6659546422081126</v>
      </c>
      <c r="BB320" s="52">
        <v>15.203809704451311</v>
      </c>
      <c r="BC320" s="52">
        <v>3.0583382680891984</v>
      </c>
      <c r="BD320" s="52">
        <v>17.512896405067295</v>
      </c>
      <c r="BE320" s="52">
        <v>8.1463883533593151</v>
      </c>
      <c r="BF320" s="52">
        <v>12.725473197357308</v>
      </c>
      <c r="BG320" s="52">
        <v>16.787853321150667</v>
      </c>
      <c r="BH320" s="52">
        <v>5.3901127585840802</v>
      </c>
      <c r="BI320" s="52">
        <v>21.745384042301485</v>
      </c>
      <c r="BJ320" s="52">
        <v>2.7303942394660665</v>
      </c>
      <c r="BK320" s="52">
        <v>5.0196144407044256</v>
      </c>
      <c r="BL320" s="52">
        <v>13.995375337619935</v>
      </c>
      <c r="BM320" s="52">
        <v>2.034305071826243</v>
      </c>
      <c r="BN320" s="52">
        <v>27.992579942629224</v>
      </c>
      <c r="BP320" s="52">
        <v>2.104517133065289</v>
      </c>
      <c r="BQ320" s="52">
        <v>1.6281766928732395</v>
      </c>
      <c r="BR320" s="52">
        <v>0.47634044038732687</v>
      </c>
      <c r="BS320" s="52">
        <v>2.0795798862893737</v>
      </c>
      <c r="BT320" s="52">
        <v>1.7150811872655345</v>
      </c>
      <c r="BU320" s="52">
        <v>0.36449869902383897</v>
      </c>
      <c r="BV320" s="52">
        <v>9.9872732154063648</v>
      </c>
      <c r="BW320" s="52">
        <v>3995.8915295447073</v>
      </c>
    </row>
    <row r="321" spans="1:75">
      <c r="A321" s="49">
        <v>38472</v>
      </c>
      <c r="B321" s="50">
        <v>86.771270042657846</v>
      </c>
      <c r="C321" s="51">
        <v>192.92291744947434</v>
      </c>
      <c r="D321" s="50">
        <v>86.066490901013211</v>
      </c>
      <c r="E321" s="52">
        <v>14810.702993011475</v>
      </c>
      <c r="F321" s="52">
        <v>195.27764421304067</v>
      </c>
      <c r="G321" s="52">
        <v>266.94278296033542</v>
      </c>
      <c r="H321" s="52">
        <v>791.31225167115531</v>
      </c>
      <c r="I321" s="52">
        <v>1868.6584195872149</v>
      </c>
      <c r="J321" s="52">
        <v>128.25399497946103</v>
      </c>
      <c r="K321" s="52">
        <v>220.71995591620603</v>
      </c>
      <c r="L321" s="52">
        <v>708.40525003274286</v>
      </c>
      <c r="M321" s="52">
        <v>167.55825406710306</v>
      </c>
      <c r="N321" s="52">
        <v>227.78898061340053</v>
      </c>
      <c r="O321" s="52">
        <v>106.74817987481752</v>
      </c>
      <c r="P321" s="52">
        <v>255.54659772139664</v>
      </c>
      <c r="Q321" s="52">
        <v>167.66634660077591</v>
      </c>
      <c r="R321" s="52">
        <v>99.763445486625031</v>
      </c>
      <c r="S321" s="52">
        <v>429.89759082595509</v>
      </c>
      <c r="T321" s="52">
        <v>216.61146527690192</v>
      </c>
      <c r="U321" s="52">
        <v>950.70435936351612</v>
      </c>
      <c r="V321" s="52">
        <v>968.15593328277271</v>
      </c>
      <c r="W321" s="52">
        <v>603.2318875551224</v>
      </c>
      <c r="X321" s="52">
        <v>1152.1658465743064</v>
      </c>
      <c r="Y321" s="52">
        <v>2835.3675862873592</v>
      </c>
      <c r="Z321" s="52">
        <v>594.68120859315002</v>
      </c>
      <c r="AA321" s="52">
        <v>1659.5584645191827</v>
      </c>
      <c r="AB321" s="52">
        <v>394.62646226833266</v>
      </c>
      <c r="AC321" s="52">
        <v>92770.443945312494</v>
      </c>
      <c r="AD321" s="52">
        <v>45978.417331568402</v>
      </c>
      <c r="AE321" s="52">
        <v>55325.020587285362</v>
      </c>
      <c r="AF321" s="52">
        <v>10436.238248189291</v>
      </c>
      <c r="AG321" s="52">
        <v>12126.803642781575</v>
      </c>
      <c r="AH321" s="52">
        <v>10741.579379272462</v>
      </c>
      <c r="AI321" s="52">
        <v>36367.14962972005</v>
      </c>
      <c r="AJ321" s="52">
        <v>41057.762717692058</v>
      </c>
      <c r="AK321" s="52">
        <v>133.44342689538996</v>
      </c>
      <c r="AL321" s="52">
        <v>0.61933672169689091</v>
      </c>
      <c r="AM321" s="52">
        <v>7.2461117076377075</v>
      </c>
      <c r="AN321" s="52">
        <v>22.11918967117866</v>
      </c>
      <c r="AO321" s="52">
        <v>14.253741242612401</v>
      </c>
      <c r="AP321" s="52">
        <v>1.1624388241187262</v>
      </c>
      <c r="AQ321" s="52">
        <v>1.7821554084861417</v>
      </c>
      <c r="AR321" s="52">
        <v>1.7885078948706601</v>
      </c>
      <c r="AS321" s="52">
        <v>1.7533985669054042</v>
      </c>
      <c r="AT321" s="52">
        <v>1.6717210554952544</v>
      </c>
      <c r="AU321" s="52">
        <v>1.2130188518931391</v>
      </c>
      <c r="AV321" s="52">
        <v>2.4927428600679074</v>
      </c>
      <c r="AW321" s="52">
        <v>2.3897577876049279</v>
      </c>
      <c r="AX321" s="52">
        <v>89.57802997939288</v>
      </c>
      <c r="AY321" s="52">
        <v>0.55479959297808823</v>
      </c>
      <c r="AZ321" s="52">
        <v>4.3496053106248533</v>
      </c>
      <c r="BA321" s="52">
        <v>5.6785325849118333</v>
      </c>
      <c r="BB321" s="52">
        <v>15.236587705835699</v>
      </c>
      <c r="BC321" s="52">
        <v>3.0594133904203771</v>
      </c>
      <c r="BD321" s="52">
        <v>17.553177174460142</v>
      </c>
      <c r="BE321" s="52">
        <v>8.1492324550325677</v>
      </c>
      <c r="BF321" s="52">
        <v>12.771136474485198</v>
      </c>
      <c r="BG321" s="52">
        <v>16.837102802625548</v>
      </c>
      <c r="BH321" s="52">
        <v>5.3882813115293784</v>
      </c>
      <c r="BI321" s="52">
        <v>21.746207242210705</v>
      </c>
      <c r="BJ321" s="52">
        <v>2.7310614835432108</v>
      </c>
      <c r="BK321" s="52">
        <v>5.0206355372754237</v>
      </c>
      <c r="BL321" s="52">
        <v>13.994510227690141</v>
      </c>
      <c r="BM321" s="52">
        <v>2.0274036350621221</v>
      </c>
      <c r="BN321" s="52">
        <v>28.045748648109534</v>
      </c>
      <c r="BP321" s="52">
        <v>2.1084546030188602</v>
      </c>
      <c r="BQ321" s="52">
        <v>1.635773452371359</v>
      </c>
      <c r="BR321" s="52">
        <v>0.47268115099674712</v>
      </c>
      <c r="BS321" s="52">
        <v>2.0534742488215367</v>
      </c>
      <c r="BT321" s="52">
        <v>1.6962836633125942</v>
      </c>
      <c r="BU321" s="52">
        <v>0.35719058603669207</v>
      </c>
      <c r="BV321" s="52">
        <v>9.9243924466272198</v>
      </c>
      <c r="BW321" s="52">
        <v>4024.8819873809816</v>
      </c>
    </row>
    <row r="322" spans="1:75">
      <c r="A322" s="49">
        <v>38503</v>
      </c>
      <c r="B322" s="50">
        <v>86.982388069793103</v>
      </c>
      <c r="C322" s="51">
        <v>193.56052118251401</v>
      </c>
      <c r="D322" s="50">
        <v>86.283763932604941</v>
      </c>
      <c r="E322" s="52">
        <v>14831.744712706535</v>
      </c>
      <c r="F322" s="52">
        <v>197.50343299873413</v>
      </c>
      <c r="G322" s="52">
        <v>263.68131089667156</v>
      </c>
      <c r="H322" s="52">
        <v>786.0852308580952</v>
      </c>
      <c r="I322" s="52">
        <v>1869.3256687022024</v>
      </c>
      <c r="J322" s="52">
        <v>126.62146702601063</v>
      </c>
      <c r="K322" s="52">
        <v>221.34571023814141</v>
      </c>
      <c r="L322" s="52">
        <v>705.05864697694778</v>
      </c>
      <c r="M322" s="52">
        <v>168.15936068181068</v>
      </c>
      <c r="N322" s="52">
        <v>228.1567905920167</v>
      </c>
      <c r="O322" s="52">
        <v>106.35312663319129</v>
      </c>
      <c r="P322" s="52">
        <v>255.69399214926506</v>
      </c>
      <c r="Q322" s="52">
        <v>167.85338376276195</v>
      </c>
      <c r="R322" s="52">
        <v>99.762631027929245</v>
      </c>
      <c r="S322" s="52">
        <v>436.29856117213927</v>
      </c>
      <c r="T322" s="52">
        <v>216.99820122122765</v>
      </c>
      <c r="U322" s="52">
        <v>951.35317336167054</v>
      </c>
      <c r="V322" s="52">
        <v>980.77858699713988</v>
      </c>
      <c r="W322" s="52">
        <v>606.65952883804994</v>
      </c>
      <c r="X322" s="52">
        <v>1156.2445247827038</v>
      </c>
      <c r="Y322" s="52">
        <v>2849.2176013359381</v>
      </c>
      <c r="Z322" s="52">
        <v>595.76317917531537</v>
      </c>
      <c r="AA322" s="52">
        <v>1655.4475704969898</v>
      </c>
      <c r="AB322" s="52">
        <v>394.79502092013433</v>
      </c>
      <c r="AC322" s="52">
        <v>93334.352825041744</v>
      </c>
      <c r="AD322" s="52">
        <v>46103.893673312283</v>
      </c>
      <c r="AE322" s="52">
        <v>55441.78945388813</v>
      </c>
      <c r="AF322" s="52">
        <v>10510.821075685562</v>
      </c>
      <c r="AG322" s="52">
        <v>12182.911770482217</v>
      </c>
      <c r="AH322" s="52">
        <v>10798.840429490612</v>
      </c>
      <c r="AI322" s="52">
        <v>36533.802465623427</v>
      </c>
      <c r="AJ322" s="52">
        <v>41216.815859886905</v>
      </c>
      <c r="AK322" s="52">
        <v>133.73177107495647</v>
      </c>
      <c r="AL322" s="52">
        <v>0.62256665882324014</v>
      </c>
      <c r="AM322" s="52">
        <v>7.3047470105511527</v>
      </c>
      <c r="AN322" s="52">
        <v>22.173914765278177</v>
      </c>
      <c r="AO322" s="52">
        <v>14.24660109776643</v>
      </c>
      <c r="AP322" s="52">
        <v>1.1646567700016961</v>
      </c>
      <c r="AQ322" s="52">
        <v>1.7805967948046484</v>
      </c>
      <c r="AR322" s="52">
        <v>1.7884948734555375</v>
      </c>
      <c r="AS322" s="52">
        <v>1.7514559841526329</v>
      </c>
      <c r="AT322" s="52">
        <v>1.6706876140925753</v>
      </c>
      <c r="AU322" s="52">
        <v>1.2112497932929169</v>
      </c>
      <c r="AV322" s="52">
        <v>2.4958461312271538</v>
      </c>
      <c r="AW322" s="52">
        <v>2.3836131506503286</v>
      </c>
      <c r="AX322" s="52">
        <v>89.798368113896544</v>
      </c>
      <c r="AY322" s="52">
        <v>0.5537447057591165</v>
      </c>
      <c r="AZ322" s="52">
        <v>4.3600185717565889</v>
      </c>
      <c r="BA322" s="52">
        <v>5.6916040311996534</v>
      </c>
      <c r="BB322" s="52">
        <v>15.272578439464972</v>
      </c>
      <c r="BC322" s="52">
        <v>3.0623950700711218</v>
      </c>
      <c r="BD322" s="52">
        <v>17.6017496421813</v>
      </c>
      <c r="BE322" s="52">
        <v>8.1556781812781285</v>
      </c>
      <c r="BF322" s="52">
        <v>12.814975199094343</v>
      </c>
      <c r="BG322" s="52">
        <v>16.895837407619243</v>
      </c>
      <c r="BH322" s="52">
        <v>5.3896410923691525</v>
      </c>
      <c r="BI322" s="52">
        <v>21.75948819313799</v>
      </c>
      <c r="BJ322" s="52">
        <v>2.7309407787472613</v>
      </c>
      <c r="BK322" s="52">
        <v>5.0224575740923623</v>
      </c>
      <c r="BL322" s="52">
        <v>14.006089833174501</v>
      </c>
      <c r="BM322" s="52">
        <v>2.021544261430761</v>
      </c>
      <c r="BN322" s="52">
        <v>28.113910659126216</v>
      </c>
      <c r="BP322" s="52">
        <v>2.1303793378775158</v>
      </c>
      <c r="BQ322" s="52">
        <v>1.6551047242096355</v>
      </c>
      <c r="BR322" s="52">
        <v>0.47527461398332832</v>
      </c>
      <c r="BS322" s="52">
        <v>2.0402335982409214</v>
      </c>
      <c r="BT322" s="52">
        <v>1.6877645917477146</v>
      </c>
      <c r="BU322" s="52">
        <v>0.35246900646316426</v>
      </c>
      <c r="BV322" s="52">
        <v>9.8751378536464713</v>
      </c>
      <c r="BW322" s="52">
        <v>4060.0508681420356</v>
      </c>
    </row>
    <row r="323" spans="1:75">
      <c r="A323" s="49">
        <v>38533</v>
      </c>
      <c r="B323" s="50">
        <v>87.23479561855396</v>
      </c>
      <c r="C323" s="51">
        <v>194.52009956041971</v>
      </c>
      <c r="D323" s="50">
        <v>86.580619702239829</v>
      </c>
      <c r="E323" s="52">
        <v>14877.166204579671</v>
      </c>
      <c r="F323" s="52">
        <v>198.00194167693456</v>
      </c>
      <c r="G323" s="52">
        <v>259.48159577598176</v>
      </c>
      <c r="H323" s="52">
        <v>784.27000976800923</v>
      </c>
      <c r="I323" s="52">
        <v>1873.0788227478663</v>
      </c>
      <c r="J323" s="52">
        <v>126.59822241862615</v>
      </c>
      <c r="K323" s="52">
        <v>220.39804348746935</v>
      </c>
      <c r="L323" s="52">
        <v>696.76271473566692</v>
      </c>
      <c r="M323" s="52">
        <v>170.64913989504177</v>
      </c>
      <c r="N323" s="52">
        <v>229.32527470588684</v>
      </c>
      <c r="O323" s="52">
        <v>106.22765593609462</v>
      </c>
      <c r="P323" s="52">
        <v>256.27821039060751</v>
      </c>
      <c r="Q323" s="52">
        <v>168.61780332680792</v>
      </c>
      <c r="R323" s="52">
        <v>99.533413585027063</v>
      </c>
      <c r="S323" s="52">
        <v>445.18819595177968</v>
      </c>
      <c r="T323" s="52">
        <v>217.94246012965837</v>
      </c>
      <c r="U323" s="52">
        <v>952.21682815849783</v>
      </c>
      <c r="V323" s="52">
        <v>994.6431268453598</v>
      </c>
      <c r="W323" s="52">
        <v>606.33636596997576</v>
      </c>
      <c r="X323" s="52">
        <v>1163.8766778190932</v>
      </c>
      <c r="Y323" s="52">
        <v>2862.7230256621415</v>
      </c>
      <c r="Z323" s="52">
        <v>598.11860626538589</v>
      </c>
      <c r="AA323" s="52">
        <v>1657.8080793857575</v>
      </c>
      <c r="AB323" s="52">
        <v>395.60961611469588</v>
      </c>
      <c r="AC323" s="52">
        <v>93775.878723144531</v>
      </c>
      <c r="AD323" s="52">
        <v>46183.616796366376</v>
      </c>
      <c r="AE323" s="52">
        <v>55588.305502543844</v>
      </c>
      <c r="AF323" s="52">
        <v>10568.301738993327</v>
      </c>
      <c r="AG323" s="52">
        <v>12207.667284647623</v>
      </c>
      <c r="AH323" s="52">
        <v>10818.517180887859</v>
      </c>
      <c r="AI323" s="52">
        <v>36570.621148681639</v>
      </c>
      <c r="AJ323" s="52">
        <v>41266.881885782881</v>
      </c>
      <c r="AK323" s="52">
        <v>134.02384299635887</v>
      </c>
      <c r="AL323" s="52">
        <v>0.62508884187166891</v>
      </c>
      <c r="AM323" s="52">
        <v>7.341905270765225</v>
      </c>
      <c r="AN323" s="52">
        <v>22.199576179434857</v>
      </c>
      <c r="AO323" s="52">
        <v>14.232582067636152</v>
      </c>
      <c r="AP323" s="52">
        <v>1.1653880691015124</v>
      </c>
      <c r="AQ323" s="52">
        <v>1.7734867924348994</v>
      </c>
      <c r="AR323" s="52">
        <v>1.7876885136709462</v>
      </c>
      <c r="AS323" s="52">
        <v>1.7501524716921872</v>
      </c>
      <c r="AT323" s="52">
        <v>1.6704828276323194</v>
      </c>
      <c r="AU323" s="52">
        <v>1.2121608061473428</v>
      </c>
      <c r="AV323" s="52">
        <v>2.4957761376683871</v>
      </c>
      <c r="AW323" s="52">
        <v>2.37744643255049</v>
      </c>
      <c r="AX323" s="52">
        <v>90.031745192408565</v>
      </c>
      <c r="AY323" s="52">
        <v>0.55346421106951316</v>
      </c>
      <c r="AZ323" s="52">
        <v>4.3685554985558461</v>
      </c>
      <c r="BA323" s="52">
        <v>5.7033488050956898</v>
      </c>
      <c r="BB323" s="52">
        <v>15.307522350301346</v>
      </c>
      <c r="BC323" s="52">
        <v>3.0651894816507896</v>
      </c>
      <c r="BD323" s="52">
        <v>17.656137084588408</v>
      </c>
      <c r="BE323" s="52">
        <v>8.1681556462931137</v>
      </c>
      <c r="BF323" s="52">
        <v>12.849789153877646</v>
      </c>
      <c r="BG323" s="52">
        <v>16.96416520997882</v>
      </c>
      <c r="BH323" s="52">
        <v>5.3951228927820924</v>
      </c>
      <c r="BI323" s="52">
        <v>21.79252162501216</v>
      </c>
      <c r="BJ323" s="52">
        <v>2.7299886005620162</v>
      </c>
      <c r="BK323" s="52">
        <v>5.0269360805939263</v>
      </c>
      <c r="BL323" s="52">
        <v>14.035596944764256</v>
      </c>
      <c r="BM323" s="52">
        <v>2.0175077041999128</v>
      </c>
      <c r="BN323" s="52">
        <v>28.197510338574649</v>
      </c>
      <c r="BP323" s="52">
        <v>2.1744089684138697</v>
      </c>
      <c r="BQ323" s="52">
        <v>1.6902961100762088</v>
      </c>
      <c r="BR323" s="52">
        <v>0.48411285923793912</v>
      </c>
      <c r="BS323" s="52">
        <v>2.0606621435532966</v>
      </c>
      <c r="BT323" s="52">
        <v>1.7072595919171969</v>
      </c>
      <c r="BU323" s="52">
        <v>0.35340255169818796</v>
      </c>
      <c r="BV323" s="52">
        <v>9.8587261418501537</v>
      </c>
      <c r="BW323" s="52">
        <v>4096.3151820818584</v>
      </c>
    </row>
    <row r="324" spans="1:75">
      <c r="A324" s="49">
        <v>38564</v>
      </c>
      <c r="B324" s="50">
        <v>87.513064996369422</v>
      </c>
      <c r="C324" s="51">
        <v>195.63961069622349</v>
      </c>
      <c r="D324" s="50">
        <v>86.920775225085592</v>
      </c>
      <c r="E324" s="52">
        <v>14933.895662615376</v>
      </c>
      <c r="F324" s="52">
        <v>197.56861958580632</v>
      </c>
      <c r="G324" s="52">
        <v>254.20967350034945</v>
      </c>
      <c r="H324" s="52">
        <v>784.27963633691115</v>
      </c>
      <c r="I324" s="52">
        <v>1879.3621151331931</v>
      </c>
      <c r="J324" s="52">
        <v>127.79278480814349</v>
      </c>
      <c r="K324" s="52">
        <v>219.46733734492332</v>
      </c>
      <c r="L324" s="52">
        <v>685.16539921683648</v>
      </c>
      <c r="M324" s="52">
        <v>174.11706099971647</v>
      </c>
      <c r="N324" s="52">
        <v>231.1280499542913</v>
      </c>
      <c r="O324" s="52">
        <v>106.41726534549267</v>
      </c>
      <c r="P324" s="52">
        <v>257.19808034851184</v>
      </c>
      <c r="Q324" s="52">
        <v>169.91363635527031</v>
      </c>
      <c r="R324" s="52">
        <v>99.243748641783185</v>
      </c>
      <c r="S324" s="52">
        <v>454.64261214771579</v>
      </c>
      <c r="T324" s="52">
        <v>219.22807757316096</v>
      </c>
      <c r="U324" s="52">
        <v>954.14108707827904</v>
      </c>
      <c r="V324" s="52">
        <v>1005.2147790116649</v>
      </c>
      <c r="W324" s="52">
        <v>603.73706764944143</v>
      </c>
      <c r="X324" s="52">
        <v>1172.430399348659</v>
      </c>
      <c r="Y324" s="52">
        <v>2875.7268957666333</v>
      </c>
      <c r="Z324" s="52">
        <v>600.81707252610113</v>
      </c>
      <c r="AA324" s="52">
        <v>1664.0276830504017</v>
      </c>
      <c r="AB324" s="52">
        <v>396.64707488109991</v>
      </c>
      <c r="AC324" s="52">
        <v>94123.307041291264</v>
      </c>
      <c r="AD324" s="52">
        <v>46241.378384497861</v>
      </c>
      <c r="AE324" s="52">
        <v>55768.372548082181</v>
      </c>
      <c r="AF324" s="52">
        <v>10613.099698220531</v>
      </c>
      <c r="AG324" s="52">
        <v>12211.33246489494</v>
      </c>
      <c r="AH324" s="52">
        <v>10812.948390837639</v>
      </c>
      <c r="AI324" s="52">
        <v>36520.058298418597</v>
      </c>
      <c r="AJ324" s="52">
        <v>41243.482603011595</v>
      </c>
      <c r="AK324" s="52">
        <v>134.28883794815309</v>
      </c>
      <c r="AL324" s="52">
        <v>0.62750720908685076</v>
      </c>
      <c r="AM324" s="52">
        <v>7.3638460032882227</v>
      </c>
      <c r="AN324" s="52">
        <v>22.206273067622416</v>
      </c>
      <c r="AO324" s="52">
        <v>14.214919855998408</v>
      </c>
      <c r="AP324" s="52">
        <v>1.1653499587191618</v>
      </c>
      <c r="AQ324" s="52">
        <v>1.7644966187691618</v>
      </c>
      <c r="AR324" s="52">
        <v>1.7862515441563793</v>
      </c>
      <c r="AS324" s="52">
        <v>1.7492465798920509</v>
      </c>
      <c r="AT324" s="52">
        <v>1.6705581425912603</v>
      </c>
      <c r="AU324" s="52">
        <v>1.2143195033291234</v>
      </c>
      <c r="AV324" s="52">
        <v>2.4936850086251656</v>
      </c>
      <c r="AW324" s="52">
        <v>2.3710124390955833</v>
      </c>
      <c r="AX324" s="52">
        <v>90.249377277108934</v>
      </c>
      <c r="AY324" s="52">
        <v>0.55369623573384275</v>
      </c>
      <c r="AZ324" s="52">
        <v>4.3755325086371624</v>
      </c>
      <c r="BA324" s="52">
        <v>5.7133283875610363</v>
      </c>
      <c r="BB324" s="52">
        <v>15.335545420286156</v>
      </c>
      <c r="BC324" s="52">
        <v>3.0665543832696014</v>
      </c>
      <c r="BD324" s="52">
        <v>17.710003477791624</v>
      </c>
      <c r="BE324" s="52">
        <v>8.1861316499210179</v>
      </c>
      <c r="BF324" s="52">
        <v>12.871664167682249</v>
      </c>
      <c r="BG324" s="52">
        <v>17.03515737131238</v>
      </c>
      <c r="BH324" s="52">
        <v>5.4012871530027162</v>
      </c>
      <c r="BI324" s="52">
        <v>21.833187601979702</v>
      </c>
      <c r="BJ324" s="52">
        <v>2.7291456306683681</v>
      </c>
      <c r="BK324" s="52">
        <v>5.03327962306268</v>
      </c>
      <c r="BL324" s="52">
        <v>14.070762350794769</v>
      </c>
      <c r="BM324" s="52">
        <v>2.0155704710808595</v>
      </c>
      <c r="BN324" s="52">
        <v>28.287843404638192</v>
      </c>
      <c r="BP324" s="52">
        <v>2.2208340796491792</v>
      </c>
      <c r="BQ324" s="52">
        <v>1.7291385323530244</v>
      </c>
      <c r="BR324" s="52">
        <v>0.49169554720602687</v>
      </c>
      <c r="BS324" s="52">
        <v>2.0955806876863203</v>
      </c>
      <c r="BT324" s="52">
        <v>1.7392580927379671</v>
      </c>
      <c r="BU324" s="52">
        <v>0.35632259578954789</v>
      </c>
      <c r="BV324" s="52">
        <v>9.8604934376574338</v>
      </c>
      <c r="BW324" s="52">
        <v>4126.104157263233</v>
      </c>
    </row>
    <row r="325" spans="1:75">
      <c r="A325" s="49">
        <v>38595</v>
      </c>
      <c r="B325" s="50">
        <v>87.794668305364823</v>
      </c>
      <c r="C325" s="51">
        <v>196.69856066425001</v>
      </c>
      <c r="D325" s="50">
        <v>87.254712788147785</v>
      </c>
      <c r="E325" s="52">
        <v>14980.401945052608</v>
      </c>
      <c r="F325" s="52">
        <v>197.62821852391767</v>
      </c>
      <c r="G325" s="52">
        <v>247.19717829842722</v>
      </c>
      <c r="H325" s="52">
        <v>782.80371757284286</v>
      </c>
      <c r="I325" s="52">
        <v>1886.9165098724827</v>
      </c>
      <c r="J325" s="52">
        <v>129.27451181459813</v>
      </c>
      <c r="K325" s="52">
        <v>220.78411534717006</v>
      </c>
      <c r="L325" s="52">
        <v>672.70916610956192</v>
      </c>
      <c r="M325" s="52">
        <v>177.08103068701683</v>
      </c>
      <c r="N325" s="52">
        <v>233.32173208912624</v>
      </c>
      <c r="O325" s="52">
        <v>106.86916645439041</v>
      </c>
      <c r="P325" s="52">
        <v>258.33410964197208</v>
      </c>
      <c r="Q325" s="52">
        <v>171.68891496764076</v>
      </c>
      <c r="R325" s="52">
        <v>99.12391916013533</v>
      </c>
      <c r="S325" s="52">
        <v>462.52719697981109</v>
      </c>
      <c r="T325" s="52">
        <v>220.6223153729112</v>
      </c>
      <c r="U325" s="52">
        <v>958.02157586524561</v>
      </c>
      <c r="V325" s="52">
        <v>1007.225747846788</v>
      </c>
      <c r="W325" s="52">
        <v>601.52043650419478</v>
      </c>
      <c r="X325" s="52">
        <v>1178.2478777747001</v>
      </c>
      <c r="Y325" s="52">
        <v>2888.3678535475365</v>
      </c>
      <c r="Z325" s="52">
        <v>602.54677933262235</v>
      </c>
      <c r="AA325" s="52">
        <v>1668.9525862778387</v>
      </c>
      <c r="AB325" s="52">
        <v>397.28853595545218</v>
      </c>
      <c r="AC325" s="52">
        <v>94477.385255136804</v>
      </c>
      <c r="AD325" s="52">
        <v>46318.607684689181</v>
      </c>
      <c r="AE325" s="52">
        <v>55985.922717125184</v>
      </c>
      <c r="AF325" s="52">
        <v>10658.792469655315</v>
      </c>
      <c r="AG325" s="52">
        <v>12216.730913423722</v>
      </c>
      <c r="AH325" s="52">
        <v>10810.291671322238</v>
      </c>
      <c r="AI325" s="52">
        <v>36478.120655367449</v>
      </c>
      <c r="AJ325" s="52">
        <v>41224.606345515094</v>
      </c>
      <c r="AK325" s="52">
        <v>134.49768363131631</v>
      </c>
      <c r="AL325" s="52">
        <v>0.63066418544434366</v>
      </c>
      <c r="AM325" s="52">
        <v>7.3846762656053953</v>
      </c>
      <c r="AN325" s="52">
        <v>22.21436446214155</v>
      </c>
      <c r="AO325" s="52">
        <v>14.19902401115565</v>
      </c>
      <c r="AP325" s="52">
        <v>1.1657034173444001</v>
      </c>
      <c r="AQ325" s="52">
        <v>1.7591020516941376</v>
      </c>
      <c r="AR325" s="52">
        <v>1.7846466233407725</v>
      </c>
      <c r="AS325" s="52">
        <v>1.7482562454808812</v>
      </c>
      <c r="AT325" s="52">
        <v>1.670099405151221</v>
      </c>
      <c r="AU325" s="52">
        <v>1.2154817210608715</v>
      </c>
      <c r="AV325" s="52">
        <v>2.4917040757457825</v>
      </c>
      <c r="AW325" s="52">
        <v>2.3640303931208639</v>
      </c>
      <c r="AX325" s="52">
        <v>90.420260983609381</v>
      </c>
      <c r="AY325" s="52">
        <v>0.5539085188765086</v>
      </c>
      <c r="AZ325" s="52">
        <v>4.3816863140241518</v>
      </c>
      <c r="BA325" s="52">
        <v>5.7217251724833922</v>
      </c>
      <c r="BB325" s="52">
        <v>15.350509562319324</v>
      </c>
      <c r="BC325" s="52">
        <v>3.0655162453110658</v>
      </c>
      <c r="BD325" s="52">
        <v>17.756379941238031</v>
      </c>
      <c r="BE325" s="52">
        <v>8.2083326869253668</v>
      </c>
      <c r="BF325" s="52">
        <v>12.878070812912718</v>
      </c>
      <c r="BG325" s="52">
        <v>17.100430357660496</v>
      </c>
      <c r="BH325" s="52">
        <v>5.4032115483235925</v>
      </c>
      <c r="BI325" s="52">
        <v>21.863058185024606</v>
      </c>
      <c r="BJ325" s="52">
        <v>2.7297001027111567</v>
      </c>
      <c r="BK325" s="52">
        <v>5.0398746710458413</v>
      </c>
      <c r="BL325" s="52">
        <v>14.093483410955917</v>
      </c>
      <c r="BM325" s="52">
        <v>2.0158112674018351</v>
      </c>
      <c r="BN325" s="52">
        <v>28.374279289836846</v>
      </c>
      <c r="BP325" s="52">
        <v>2.2420149225020602</v>
      </c>
      <c r="BQ325" s="52">
        <v>1.7541197473483701</v>
      </c>
      <c r="BR325" s="52">
        <v>0.48789517479317801</v>
      </c>
      <c r="BS325" s="52">
        <v>2.1122779122764066</v>
      </c>
      <c r="BT325" s="52">
        <v>1.757054258618624</v>
      </c>
      <c r="BU325" s="52">
        <v>0.3552236539582091</v>
      </c>
      <c r="BV325" s="52">
        <v>9.8538101193450025</v>
      </c>
      <c r="BW325" s="52">
        <v>4141.2724669979461</v>
      </c>
    </row>
    <row r="326" spans="1:75">
      <c r="A326" s="49">
        <v>38625</v>
      </c>
      <c r="B326" s="50">
        <v>88.049875587287048</v>
      </c>
      <c r="C326" s="51">
        <v>197.49055625895659</v>
      </c>
      <c r="D326" s="50">
        <v>87.530129053567848</v>
      </c>
      <c r="E326" s="52">
        <v>15002.858072662353</v>
      </c>
      <c r="F326" s="52">
        <v>198.91886728803317</v>
      </c>
      <c r="G326" s="52">
        <v>239.30025312503179</v>
      </c>
      <c r="H326" s="52">
        <v>778.20973430474601</v>
      </c>
      <c r="I326" s="52">
        <v>1895.0768875122071</v>
      </c>
      <c r="J326" s="52">
        <v>130.30112681910396</v>
      </c>
      <c r="K326" s="52">
        <v>225.44416555960973</v>
      </c>
      <c r="L326" s="52">
        <v>662.588015806675</v>
      </c>
      <c r="M326" s="52">
        <v>178.64717192252476</v>
      </c>
      <c r="N326" s="52">
        <v>235.61626134971934</v>
      </c>
      <c r="O326" s="52">
        <v>107.51042047354082</v>
      </c>
      <c r="P326" s="52">
        <v>259.50767034366726</v>
      </c>
      <c r="Q326" s="52">
        <v>173.72836999297141</v>
      </c>
      <c r="R326" s="52">
        <v>99.32602324088414</v>
      </c>
      <c r="S326" s="52">
        <v>466.99093055427073</v>
      </c>
      <c r="T326" s="52">
        <v>221.76152728895346</v>
      </c>
      <c r="U326" s="52">
        <v>964.0352482934793</v>
      </c>
      <c r="V326" s="52">
        <v>998.20625564257307</v>
      </c>
      <c r="W326" s="52">
        <v>601.56231236060455</v>
      </c>
      <c r="X326" s="52">
        <v>1179.1137803276381</v>
      </c>
      <c r="Y326" s="52">
        <v>2900.1242257080971</v>
      </c>
      <c r="Z326" s="52">
        <v>602.59601973692577</v>
      </c>
      <c r="AA326" s="52">
        <v>1669.4153217236201</v>
      </c>
      <c r="AB326" s="52">
        <v>397.15546880463756</v>
      </c>
      <c r="AC326" s="52">
        <v>94910.797440592447</v>
      </c>
      <c r="AD326" s="52">
        <v>46442.660007349652</v>
      </c>
      <c r="AE326" s="52">
        <v>56230.945025634763</v>
      </c>
      <c r="AF326" s="52">
        <v>10714.91862595876</v>
      </c>
      <c r="AG326" s="52">
        <v>12242.328619480133</v>
      </c>
      <c r="AH326" s="52">
        <v>10832.227934487661</v>
      </c>
      <c r="AI326" s="52">
        <v>36520.281745020548</v>
      </c>
      <c r="AJ326" s="52">
        <v>41275.047297350568</v>
      </c>
      <c r="AK326" s="52">
        <v>134.63268325030805</v>
      </c>
      <c r="AL326" s="52">
        <v>0.63495622565193721</v>
      </c>
      <c r="AM326" s="52">
        <v>7.41434921072796</v>
      </c>
      <c r="AN326" s="52">
        <v>22.238985662472746</v>
      </c>
      <c r="AO326" s="52">
        <v>14.189680226131653</v>
      </c>
      <c r="AP326" s="52">
        <v>1.1671826225123367</v>
      </c>
      <c r="AQ326" s="52">
        <v>1.7608813738557123</v>
      </c>
      <c r="AR326" s="52">
        <v>1.7833563380306563</v>
      </c>
      <c r="AS326" s="52">
        <v>1.7468559693372299</v>
      </c>
      <c r="AT326" s="52">
        <v>1.6687358370218135</v>
      </c>
      <c r="AU326" s="52">
        <v>1.2141831792379283</v>
      </c>
      <c r="AV326" s="52">
        <v>2.4915868350387429</v>
      </c>
      <c r="AW326" s="52">
        <v>2.3568980213861019</v>
      </c>
      <c r="AX326" s="52">
        <v>90.524484908580774</v>
      </c>
      <c r="AY326" s="52">
        <v>0.55369286468048817</v>
      </c>
      <c r="AZ326" s="52">
        <v>4.3874738832567042</v>
      </c>
      <c r="BA326" s="52">
        <v>5.7287913214104869</v>
      </c>
      <c r="BB326" s="52">
        <v>15.349485405534505</v>
      </c>
      <c r="BC326" s="52">
        <v>3.0618381282625098</v>
      </c>
      <c r="BD326" s="52">
        <v>17.789848245059449</v>
      </c>
      <c r="BE326" s="52">
        <v>8.2322979630281523</v>
      </c>
      <c r="BF326" s="52">
        <v>12.870162742088239</v>
      </c>
      <c r="BG326" s="52">
        <v>17.15224823616445</v>
      </c>
      <c r="BH326" s="52">
        <v>5.398418007791042</v>
      </c>
      <c r="BI326" s="52">
        <v>21.869212686022124</v>
      </c>
      <c r="BJ326" s="52">
        <v>2.7322149642743172</v>
      </c>
      <c r="BK326" s="52">
        <v>5.0450294516126934</v>
      </c>
      <c r="BL326" s="52">
        <v>14.091968269646168</v>
      </c>
      <c r="BM326" s="52">
        <v>2.0180635675496887</v>
      </c>
      <c r="BN326" s="52">
        <v>28.446384326865275</v>
      </c>
      <c r="BP326" s="52">
        <v>2.2219449199736117</v>
      </c>
      <c r="BQ326" s="52">
        <v>1.7529886664822698</v>
      </c>
      <c r="BR326" s="52">
        <v>0.46895625330507756</v>
      </c>
      <c r="BS326" s="52">
        <v>2.0918794463078183</v>
      </c>
      <c r="BT326" s="52">
        <v>1.7446105713645617</v>
      </c>
      <c r="BU326" s="52">
        <v>0.34726887516056498</v>
      </c>
      <c r="BV326" s="52">
        <v>9.8183072101169575</v>
      </c>
      <c r="BW326" s="52">
        <v>4138.8025547663374</v>
      </c>
    </row>
    <row r="327" spans="1:75">
      <c r="A327" s="49">
        <v>38656</v>
      </c>
      <c r="B327" s="50">
        <v>88.281321482102001</v>
      </c>
      <c r="C327" s="51">
        <v>198.0505742651801</v>
      </c>
      <c r="D327" s="50">
        <v>87.74970876918205</v>
      </c>
      <c r="E327" s="52">
        <v>15019.025419173702</v>
      </c>
      <c r="F327" s="52">
        <v>200.16325075203372</v>
      </c>
      <c r="G327" s="52">
        <v>234.57146193135171</v>
      </c>
      <c r="H327" s="52">
        <v>773.54714930826617</v>
      </c>
      <c r="I327" s="52">
        <v>1906.3934570474009</v>
      </c>
      <c r="J327" s="52">
        <v>130.96897663079923</v>
      </c>
      <c r="K327" s="52">
        <v>231.45912594564498</v>
      </c>
      <c r="L327" s="52">
        <v>657.88544612930662</v>
      </c>
      <c r="M327" s="52">
        <v>180.22235108575512</v>
      </c>
      <c r="N327" s="52">
        <v>238.00026373715411</v>
      </c>
      <c r="O327" s="52">
        <v>108.29728482861913</v>
      </c>
      <c r="P327" s="52">
        <v>260.57945872242414</v>
      </c>
      <c r="Q327" s="52">
        <v>175.67020151547848</v>
      </c>
      <c r="R327" s="52">
        <v>99.750840629300768</v>
      </c>
      <c r="S327" s="52">
        <v>468.48745171869956</v>
      </c>
      <c r="T327" s="52">
        <v>222.15321484688789</v>
      </c>
      <c r="U327" s="52">
        <v>970.99040525767111</v>
      </c>
      <c r="V327" s="52">
        <v>984.27995244149236</v>
      </c>
      <c r="W327" s="52">
        <v>603.01527409784251</v>
      </c>
      <c r="X327" s="52">
        <v>1178.1594060390225</v>
      </c>
      <c r="Y327" s="52">
        <v>2910.9351068158303</v>
      </c>
      <c r="Z327" s="52">
        <v>602.34929192835284</v>
      </c>
      <c r="AA327" s="52">
        <v>1669.0570282320823</v>
      </c>
      <c r="AB327" s="52">
        <v>396.69759061067333</v>
      </c>
      <c r="AC327" s="52">
        <v>95481.188645885835</v>
      </c>
      <c r="AD327" s="52">
        <v>46614.452314838287</v>
      </c>
      <c r="AE327" s="52">
        <v>56493.899371239444</v>
      </c>
      <c r="AF327" s="52">
        <v>10787.857709761589</v>
      </c>
      <c r="AG327" s="52">
        <v>12294.879080895455</v>
      </c>
      <c r="AH327" s="52">
        <v>10880.893384687362</v>
      </c>
      <c r="AI327" s="52">
        <v>36653.673591121551</v>
      </c>
      <c r="AJ327" s="52">
        <v>41417.458107856015</v>
      </c>
      <c r="AK327" s="52">
        <v>134.74934266171147</v>
      </c>
      <c r="AL327" s="52">
        <v>0.64007624273278541</v>
      </c>
      <c r="AM327" s="52">
        <v>7.4545933844882155</v>
      </c>
      <c r="AN327" s="52">
        <v>22.281507779513635</v>
      </c>
      <c r="AO327" s="52">
        <v>14.186838152322677</v>
      </c>
      <c r="AP327" s="52">
        <v>1.1693370490470589</v>
      </c>
      <c r="AQ327" s="52">
        <v>1.7668188272049696</v>
      </c>
      <c r="AR327" s="52">
        <v>1.7826164463387555</v>
      </c>
      <c r="AS327" s="52">
        <v>1.7449901101217327</v>
      </c>
      <c r="AT327" s="52">
        <v>1.6673149014421786</v>
      </c>
      <c r="AU327" s="52">
        <v>1.2114691808378519</v>
      </c>
      <c r="AV327" s="52">
        <v>2.4936086063373235</v>
      </c>
      <c r="AW327" s="52">
        <v>2.3506830393880298</v>
      </c>
      <c r="AX327" s="52">
        <v>90.607265377236956</v>
      </c>
      <c r="AY327" s="52">
        <v>0.55304544923720023</v>
      </c>
      <c r="AZ327" s="52">
        <v>4.3937123497495536</v>
      </c>
      <c r="BA327" s="52">
        <v>5.7365881073318663</v>
      </c>
      <c r="BB327" s="52">
        <v>15.341814405975803</v>
      </c>
      <c r="BC327" s="52">
        <v>3.057237936814706</v>
      </c>
      <c r="BD327" s="52">
        <v>17.818357655478099</v>
      </c>
      <c r="BE327" s="52">
        <v>8.256292273801181</v>
      </c>
      <c r="BF327" s="52">
        <v>12.861183652714375</v>
      </c>
      <c r="BG327" s="52">
        <v>17.197178569412038</v>
      </c>
      <c r="BH327" s="52">
        <v>5.3919901698827744</v>
      </c>
      <c r="BI327" s="52">
        <v>21.860569507604644</v>
      </c>
      <c r="BJ327" s="52">
        <v>2.7352244155481458</v>
      </c>
      <c r="BK327" s="52">
        <v>5.0480703411270831</v>
      </c>
      <c r="BL327" s="52">
        <v>14.077274740343132</v>
      </c>
      <c r="BM327" s="52">
        <v>2.0214853932360008</v>
      </c>
      <c r="BN327" s="52">
        <v>28.510708779577286</v>
      </c>
      <c r="BP327" s="52">
        <v>2.1828222236325665</v>
      </c>
      <c r="BQ327" s="52">
        <v>1.7336466439789342</v>
      </c>
      <c r="BR327" s="52">
        <v>0.4491755797738029</v>
      </c>
      <c r="BS327" s="52">
        <v>2.0594833216840223</v>
      </c>
      <c r="BT327" s="52">
        <v>1.7207233380646474</v>
      </c>
      <c r="BU327" s="52">
        <v>0.33875998325886264</v>
      </c>
      <c r="BV327" s="52">
        <v>9.7506079094394327</v>
      </c>
      <c r="BW327" s="52">
        <v>4133.6591467088265</v>
      </c>
    </row>
    <row r="328" spans="1:75">
      <c r="A328" s="49">
        <v>38686</v>
      </c>
      <c r="B328" s="50">
        <v>88.493440396711236</v>
      </c>
      <c r="C328" s="51">
        <v>198.45962861453492</v>
      </c>
      <c r="D328" s="50">
        <v>87.923924657454094</v>
      </c>
      <c r="E328" s="52">
        <v>15054.89484354655</v>
      </c>
      <c r="F328" s="52">
        <v>199.47785123984019</v>
      </c>
      <c r="G328" s="52">
        <v>238.15244485537212</v>
      </c>
      <c r="H328" s="52">
        <v>773.32260363499324</v>
      </c>
      <c r="I328" s="52">
        <v>1924.0933555086453</v>
      </c>
      <c r="J328" s="52">
        <v>131.59820068708311</v>
      </c>
      <c r="K328" s="52">
        <v>235.85081680417062</v>
      </c>
      <c r="L328" s="52">
        <v>661.88142520189285</v>
      </c>
      <c r="M328" s="52">
        <v>183.8167025367419</v>
      </c>
      <c r="N328" s="52">
        <v>240.48253022929032</v>
      </c>
      <c r="O328" s="52">
        <v>109.18062331614395</v>
      </c>
      <c r="P328" s="52">
        <v>261.39175621934703</v>
      </c>
      <c r="Q328" s="52">
        <v>177.06072379400334</v>
      </c>
      <c r="R328" s="52">
        <v>100.22245696485042</v>
      </c>
      <c r="S328" s="52">
        <v>467.98778575857483</v>
      </c>
      <c r="T328" s="52">
        <v>221.2461161762476</v>
      </c>
      <c r="U328" s="52">
        <v>977.15528623933596</v>
      </c>
      <c r="V328" s="52">
        <v>974.15429302255313</v>
      </c>
      <c r="W328" s="52">
        <v>604.2367983599504</v>
      </c>
      <c r="X328" s="52">
        <v>1179.9813894251981</v>
      </c>
      <c r="Y328" s="52">
        <v>2920.499487610658</v>
      </c>
      <c r="Z328" s="52">
        <v>603.77224121491111</v>
      </c>
      <c r="AA328" s="52">
        <v>1673.4496288379034</v>
      </c>
      <c r="AB328" s="52">
        <v>396.60120480780802</v>
      </c>
      <c r="AC328" s="52">
        <v>96226.961632283535</v>
      </c>
      <c r="AD328" s="52">
        <v>46823.442858568829</v>
      </c>
      <c r="AE328" s="52">
        <v>56758.645075337095</v>
      </c>
      <c r="AF328" s="52">
        <v>10881.159009043376</v>
      </c>
      <c r="AG328" s="52">
        <v>12376.689156723023</v>
      </c>
      <c r="AH328" s="52">
        <v>10951.854713948567</v>
      </c>
      <c r="AI328" s="52">
        <v>36863.513838450112</v>
      </c>
      <c r="AJ328" s="52">
        <v>41659.797516886392</v>
      </c>
      <c r="AK328" s="52">
        <v>134.91876940528553</v>
      </c>
      <c r="AL328" s="52">
        <v>0.64539315132036179</v>
      </c>
      <c r="AM328" s="52">
        <v>7.5036751488844553</v>
      </c>
      <c r="AN328" s="52">
        <v>22.338388047926127</v>
      </c>
      <c r="AO328" s="52">
        <v>14.189319748260703</v>
      </c>
      <c r="AP328" s="52">
        <v>1.1713310017500287</v>
      </c>
      <c r="AQ328" s="52">
        <v>1.7719910450282137</v>
      </c>
      <c r="AR328" s="52">
        <v>1.7826187745694673</v>
      </c>
      <c r="AS328" s="52">
        <v>1.7427299504036151</v>
      </c>
      <c r="AT328" s="52">
        <v>1.6670655214944419</v>
      </c>
      <c r="AU328" s="52">
        <v>1.209140602451104</v>
      </c>
      <c r="AV328" s="52">
        <v>2.4976009295284407</v>
      </c>
      <c r="AW328" s="52">
        <v>2.3468419772960867</v>
      </c>
      <c r="AX328" s="52">
        <v>90.728342224657538</v>
      </c>
      <c r="AY328" s="52">
        <v>0.55209064561931886</v>
      </c>
      <c r="AZ328" s="52">
        <v>4.4011159197063536</v>
      </c>
      <c r="BA328" s="52">
        <v>5.7474292082246397</v>
      </c>
      <c r="BB328" s="52">
        <v>15.340114307279388</v>
      </c>
      <c r="BC328" s="52">
        <v>3.0540545700428385</v>
      </c>
      <c r="BD328" s="52">
        <v>17.85252838463833</v>
      </c>
      <c r="BE328" s="52">
        <v>8.2781657684749614</v>
      </c>
      <c r="BF328" s="52">
        <v>12.867700595284502</v>
      </c>
      <c r="BG328" s="52">
        <v>17.244233576829235</v>
      </c>
      <c r="BH328" s="52">
        <v>5.3912502856304245</v>
      </c>
      <c r="BI328" s="52">
        <v>21.852039133633177</v>
      </c>
      <c r="BJ328" s="52">
        <v>2.7366309715124468</v>
      </c>
      <c r="BK328" s="52">
        <v>5.0484907078711938</v>
      </c>
      <c r="BL328" s="52">
        <v>14.066917494187752</v>
      </c>
      <c r="BM328" s="52">
        <v>2.0250196503106661</v>
      </c>
      <c r="BN328" s="52">
        <v>28.576453915052117</v>
      </c>
      <c r="BP328" s="52">
        <v>2.1579990927750865</v>
      </c>
      <c r="BQ328" s="52">
        <v>1.7096511205658316</v>
      </c>
      <c r="BR328" s="52">
        <v>0.44834797208507854</v>
      </c>
      <c r="BS328" s="52">
        <v>2.0531416386365891</v>
      </c>
      <c r="BT328" s="52">
        <v>1.7143575704346101</v>
      </c>
      <c r="BU328" s="52">
        <v>0.33878406817093493</v>
      </c>
      <c r="BV328" s="52">
        <v>9.6535281362632919</v>
      </c>
      <c r="BW328" s="52">
        <v>4145.7016464869184</v>
      </c>
    </row>
    <row r="329" spans="1:75">
      <c r="A329" s="49">
        <v>38717</v>
      </c>
      <c r="B329" s="50">
        <v>88.692381360357814</v>
      </c>
      <c r="C329" s="51">
        <v>198.79064535373641</v>
      </c>
      <c r="D329" s="50">
        <v>88.065718982969557</v>
      </c>
      <c r="E329" s="52">
        <v>15125.493247739731</v>
      </c>
      <c r="F329" s="52">
        <v>196.12489321154933</v>
      </c>
      <c r="G329" s="52">
        <v>252.53765589960159</v>
      </c>
      <c r="H329" s="52">
        <v>779.9369116906197</v>
      </c>
      <c r="I329" s="52">
        <v>1949.1581343681582</v>
      </c>
      <c r="J329" s="52">
        <v>132.43753883176512</v>
      </c>
      <c r="K329" s="52">
        <v>236.69659974113588</v>
      </c>
      <c r="L329" s="52">
        <v>675.39665848209017</v>
      </c>
      <c r="M329" s="52">
        <v>190.50135612872339</v>
      </c>
      <c r="N329" s="52">
        <v>243.0835469806747</v>
      </c>
      <c r="O329" s="52">
        <v>110.11553131701845</v>
      </c>
      <c r="P329" s="52">
        <v>261.81600300117486</v>
      </c>
      <c r="Q329" s="52">
        <v>177.58785993197273</v>
      </c>
      <c r="R329" s="52">
        <v>100.60783969202349</v>
      </c>
      <c r="S329" s="52">
        <v>466.57172334771002</v>
      </c>
      <c r="T329" s="52">
        <v>219.06847919187237</v>
      </c>
      <c r="U329" s="52">
        <v>981.22112420297435</v>
      </c>
      <c r="V329" s="52">
        <v>973.90144135875084</v>
      </c>
      <c r="W329" s="52">
        <v>604.13530813109492</v>
      </c>
      <c r="X329" s="52">
        <v>1187.5091848258048</v>
      </c>
      <c r="Y329" s="52">
        <v>2928.1868084092293</v>
      </c>
      <c r="Z329" s="52">
        <v>607.97228108298395</v>
      </c>
      <c r="AA329" s="52">
        <v>1685.7315891096669</v>
      </c>
      <c r="AB329" s="52">
        <v>397.31143699730598</v>
      </c>
      <c r="AC329" s="52">
        <v>97142.32062161353</v>
      </c>
      <c r="AD329" s="52">
        <v>47058.832672611359</v>
      </c>
      <c r="AE329" s="52">
        <v>57013.190331612866</v>
      </c>
      <c r="AF329" s="52">
        <v>10993.572541021531</v>
      </c>
      <c r="AG329" s="52">
        <v>12484.336122082126</v>
      </c>
      <c r="AH329" s="52">
        <v>11037.821794079196</v>
      </c>
      <c r="AI329" s="52">
        <v>37125.248507099765</v>
      </c>
      <c r="AJ329" s="52">
        <v>41990.568623204388</v>
      </c>
      <c r="AK329" s="52">
        <v>135.18384822914678</v>
      </c>
      <c r="AL329" s="52">
        <v>0.65053253558524438</v>
      </c>
      <c r="AM329" s="52">
        <v>7.5586672240207271</v>
      </c>
      <c r="AN329" s="52">
        <v>22.404998409892283</v>
      </c>
      <c r="AO329" s="52">
        <v>14.195798650564205</v>
      </c>
      <c r="AP329" s="52">
        <v>1.1726394008735717</v>
      </c>
      <c r="AQ329" s="52">
        <v>1.7731339249228533</v>
      </c>
      <c r="AR329" s="52">
        <v>1.7832578578424048</v>
      </c>
      <c r="AS329" s="52">
        <v>1.7403809056160109</v>
      </c>
      <c r="AT329" s="52">
        <v>1.668725395214419</v>
      </c>
      <c r="AU329" s="52">
        <v>1.2084721716288891</v>
      </c>
      <c r="AV329" s="52">
        <v>2.5032722145495487</v>
      </c>
      <c r="AW329" s="52">
        <v>2.3459168260611007</v>
      </c>
      <c r="AX329" s="52">
        <v>90.924575481683974</v>
      </c>
      <c r="AY329" s="52">
        <v>0.55096575392376357</v>
      </c>
      <c r="AZ329" s="52">
        <v>4.4101539645203198</v>
      </c>
      <c r="BA329" s="52">
        <v>5.7626352393699269</v>
      </c>
      <c r="BB329" s="52">
        <v>15.351825511743945</v>
      </c>
      <c r="BC329" s="52">
        <v>3.053676995538896</v>
      </c>
      <c r="BD329" s="52">
        <v>17.898980466949364</v>
      </c>
      <c r="BE329" s="52">
        <v>8.2965795630589128</v>
      </c>
      <c r="BF329" s="52">
        <v>12.899837277348965</v>
      </c>
      <c r="BG329" s="52">
        <v>17.299498614584728</v>
      </c>
      <c r="BH329" s="52">
        <v>5.4006493382396235</v>
      </c>
      <c r="BI329" s="52">
        <v>21.854274341055461</v>
      </c>
      <c r="BJ329" s="52">
        <v>2.7351757194846869</v>
      </c>
      <c r="BK329" s="52">
        <v>5.0464655329893917</v>
      </c>
      <c r="BL329" s="52">
        <v>14.072633060836985</v>
      </c>
      <c r="BM329" s="52">
        <v>2.0279240154035976</v>
      </c>
      <c r="BN329" s="52">
        <v>28.649755173152492</v>
      </c>
      <c r="BP329" s="52">
        <v>2.1668130620833366</v>
      </c>
      <c r="BQ329" s="52">
        <v>1.6896587231707187</v>
      </c>
      <c r="BR329" s="52">
        <v>0.47715433939330038</v>
      </c>
      <c r="BS329" s="52">
        <v>2.092874232799776</v>
      </c>
      <c r="BT329" s="52">
        <v>1.7405650351316697</v>
      </c>
      <c r="BU329" s="52">
        <v>0.35230919826895962</v>
      </c>
      <c r="BV329" s="52">
        <v>9.5377307901940043</v>
      </c>
      <c r="BW329" s="52">
        <v>4186.2533243856124</v>
      </c>
    </row>
    <row r="330" spans="1:75">
      <c r="A330" s="49">
        <v>38748</v>
      </c>
      <c r="B330" s="50">
        <v>88.894090664963571</v>
      </c>
      <c r="C330" s="51">
        <v>199.10710957790576</v>
      </c>
      <c r="D330" s="50">
        <v>88.200894875391839</v>
      </c>
      <c r="E330" s="52">
        <v>15212.130525650517</v>
      </c>
      <c r="F330" s="52">
        <v>192.96918419099623</v>
      </c>
      <c r="G330" s="52">
        <v>271.81138562387036</v>
      </c>
      <c r="H330" s="52">
        <v>789.15108076218633</v>
      </c>
      <c r="I330" s="52">
        <v>1975.6428292797457</v>
      </c>
      <c r="J330" s="52">
        <v>133.53197096642708</v>
      </c>
      <c r="K330" s="52">
        <v>235.41229197671336</v>
      </c>
      <c r="L330" s="52">
        <v>691.35257208731866</v>
      </c>
      <c r="M330" s="52">
        <v>198.44496570479484</v>
      </c>
      <c r="N330" s="52">
        <v>245.89513180927645</v>
      </c>
      <c r="O330" s="52">
        <v>111.07751054938642</v>
      </c>
      <c r="P330" s="52">
        <v>261.83192399531725</v>
      </c>
      <c r="Q330" s="52">
        <v>177.41056278203763</v>
      </c>
      <c r="R330" s="52">
        <v>100.90745049138224</v>
      </c>
      <c r="S330" s="52">
        <v>465.77816980308103</v>
      </c>
      <c r="T330" s="52">
        <v>217.489439810476</v>
      </c>
      <c r="U330" s="52">
        <v>983.26832609215091</v>
      </c>
      <c r="V330" s="52">
        <v>981.34954895511748</v>
      </c>
      <c r="W330" s="52">
        <v>603.32257513077025</v>
      </c>
      <c r="X330" s="52">
        <v>1198.5256918668747</v>
      </c>
      <c r="Y330" s="52">
        <v>2932.5279671684389</v>
      </c>
      <c r="Z330" s="52">
        <v>613.38854539394379</v>
      </c>
      <c r="AA330" s="52">
        <v>1701.4699740025305</v>
      </c>
      <c r="AB330" s="52">
        <v>398.52529588822398</v>
      </c>
      <c r="AC330" s="52">
        <v>98088.987353909397</v>
      </c>
      <c r="AD330" s="52">
        <v>47310.478160488987</v>
      </c>
      <c r="AE330" s="52">
        <v>57262.058240705919</v>
      </c>
      <c r="AF330" s="52">
        <v>11109.591054854855</v>
      </c>
      <c r="AG330" s="52">
        <v>12596.619277954102</v>
      </c>
      <c r="AH330" s="52">
        <v>11122.621840938446</v>
      </c>
      <c r="AI330" s="52">
        <v>37383.414028536892</v>
      </c>
      <c r="AJ330" s="52">
        <v>42337.313175324474</v>
      </c>
      <c r="AK330" s="52">
        <v>135.50223148830474</v>
      </c>
      <c r="AL330" s="52">
        <v>0.65598051491073306</v>
      </c>
      <c r="AM330" s="52">
        <v>7.613292022818519</v>
      </c>
      <c r="AN330" s="52">
        <v>22.473529909647279</v>
      </c>
      <c r="AO330" s="52">
        <v>14.204257371865454</v>
      </c>
      <c r="AP330" s="52">
        <v>1.1737221106124063</v>
      </c>
      <c r="AQ330" s="52">
        <v>1.7721231747014943</v>
      </c>
      <c r="AR330" s="52">
        <v>1.7834708259958256</v>
      </c>
      <c r="AS330" s="52">
        <v>1.7389670764457532</v>
      </c>
      <c r="AT330" s="52">
        <v>1.6714824045604122</v>
      </c>
      <c r="AU330" s="52">
        <v>1.2090991848475119</v>
      </c>
      <c r="AV330" s="52">
        <v>2.5099245213125192</v>
      </c>
      <c r="AW330" s="52">
        <v>2.3454680929604481</v>
      </c>
      <c r="AX330" s="52">
        <v>91.163719876158623</v>
      </c>
      <c r="AY330" s="52">
        <v>0.54984968709627979</v>
      </c>
      <c r="AZ330" s="52">
        <v>4.4206325632694643</v>
      </c>
      <c r="BA330" s="52">
        <v>5.7805519009669943</v>
      </c>
      <c r="BB330" s="52">
        <v>15.368363503006197</v>
      </c>
      <c r="BC330" s="52">
        <v>3.054494736656066</v>
      </c>
      <c r="BD330" s="52">
        <v>17.95250861430841</v>
      </c>
      <c r="BE330" s="52">
        <v>8.3130860774207012</v>
      </c>
      <c r="BF330" s="52">
        <v>12.947622913266382</v>
      </c>
      <c r="BG330" s="52">
        <v>17.360896200963086</v>
      </c>
      <c r="BH330" s="52">
        <v>5.4156496921373956</v>
      </c>
      <c r="BI330" s="52">
        <v>21.86498170934858</v>
      </c>
      <c r="BJ330" s="52">
        <v>2.7322425485979163</v>
      </c>
      <c r="BK330" s="52">
        <v>5.0444068053226561</v>
      </c>
      <c r="BL330" s="52">
        <v>14.088332355382942</v>
      </c>
      <c r="BM330" s="52">
        <v>2.0304476549433952</v>
      </c>
      <c r="BN330" s="52">
        <v>28.7284770146493</v>
      </c>
      <c r="BP330" s="52">
        <v>2.1848620950214324</v>
      </c>
      <c r="BQ330" s="52">
        <v>1.6672634609764623</v>
      </c>
      <c r="BR330" s="52">
        <v>0.51759863416514085</v>
      </c>
      <c r="BS330" s="52">
        <v>2.1422644372909301</v>
      </c>
      <c r="BT330" s="52">
        <v>1.7709171642218866</v>
      </c>
      <c r="BU330" s="52">
        <v>0.37134727246819005</v>
      </c>
      <c r="BV330" s="52">
        <v>9.4383084218828905</v>
      </c>
      <c r="BW330" s="52">
        <v>4240.0886571945684</v>
      </c>
    </row>
    <row r="331" spans="1:75">
      <c r="A331" s="49">
        <v>38776</v>
      </c>
      <c r="B331" s="50">
        <v>89.099158956270131</v>
      </c>
      <c r="C331" s="51">
        <v>199.43847704253025</v>
      </c>
      <c r="D331" s="50">
        <v>88.346025206381455</v>
      </c>
      <c r="E331" s="52">
        <v>15279.355652741024</v>
      </c>
      <c r="F331" s="52">
        <v>193.97594076820783</v>
      </c>
      <c r="G331" s="52">
        <v>286.14103266596794</v>
      </c>
      <c r="H331" s="52">
        <v>794.16108505002092</v>
      </c>
      <c r="I331" s="52">
        <v>1993.7197000767503</v>
      </c>
      <c r="J331" s="52">
        <v>134.75494265516423</v>
      </c>
      <c r="K331" s="52">
        <v>234.53049650043249</v>
      </c>
      <c r="L331" s="52">
        <v>699.41914417913983</v>
      </c>
      <c r="M331" s="52">
        <v>204.35954303081547</v>
      </c>
      <c r="N331" s="52">
        <v>248.77670814283192</v>
      </c>
      <c r="O331" s="52">
        <v>111.96869605327291</v>
      </c>
      <c r="P331" s="52">
        <v>261.47339982486199</v>
      </c>
      <c r="Q331" s="52">
        <v>176.86952532844069</v>
      </c>
      <c r="R331" s="52">
        <v>101.1422568542018</v>
      </c>
      <c r="S331" s="52">
        <v>467.18112355257784</v>
      </c>
      <c r="T331" s="52">
        <v>218.87628827776228</v>
      </c>
      <c r="U331" s="52">
        <v>983.73145536572804</v>
      </c>
      <c r="V331" s="52">
        <v>990.95931335325747</v>
      </c>
      <c r="W331" s="52">
        <v>602.987677361284</v>
      </c>
      <c r="X331" s="52">
        <v>1208.3277058484298</v>
      </c>
      <c r="Y331" s="52">
        <v>2931.7418095214025</v>
      </c>
      <c r="Z331" s="52">
        <v>617.26454221457243</v>
      </c>
      <c r="AA331" s="52">
        <v>1712.8077624333757</v>
      </c>
      <c r="AB331" s="52">
        <v>399.60908375028521</v>
      </c>
      <c r="AC331" s="52">
        <v>98819.748395102361</v>
      </c>
      <c r="AD331" s="52">
        <v>47547.538190654348</v>
      </c>
      <c r="AE331" s="52">
        <v>57493.999862747536</v>
      </c>
      <c r="AF331" s="52">
        <v>11200.850814274379</v>
      </c>
      <c r="AG331" s="52">
        <v>12679.158830233982</v>
      </c>
      <c r="AH331" s="52">
        <v>11181.785601139069</v>
      </c>
      <c r="AI331" s="52">
        <v>37556.654715946745</v>
      </c>
      <c r="AJ331" s="52">
        <v>42585.5451763698</v>
      </c>
      <c r="AK331" s="52">
        <v>135.77984495194895</v>
      </c>
      <c r="AL331" s="52">
        <v>0.66197336817692431</v>
      </c>
      <c r="AM331" s="52">
        <v>7.6562657549511641</v>
      </c>
      <c r="AN331" s="52">
        <v>22.530074984799803</v>
      </c>
      <c r="AO331" s="52">
        <v>14.211835861729924</v>
      </c>
      <c r="AP331" s="52">
        <v>1.1752221252895652</v>
      </c>
      <c r="AQ331" s="52">
        <v>1.7724410553429542</v>
      </c>
      <c r="AR331" s="52">
        <v>1.7820017625150026</v>
      </c>
      <c r="AS331" s="52">
        <v>1.739709848653417</v>
      </c>
      <c r="AT331" s="52">
        <v>1.6738339463459593</v>
      </c>
      <c r="AU331" s="52">
        <v>1.2100647344333473</v>
      </c>
      <c r="AV331" s="52">
        <v>2.5161920951445444</v>
      </c>
      <c r="AW331" s="52">
        <v>2.3423702675073792</v>
      </c>
      <c r="AX331" s="52">
        <v>91.373002211696331</v>
      </c>
      <c r="AY331" s="52">
        <v>0.54901076470741828</v>
      </c>
      <c r="AZ331" s="52">
        <v>4.4312224485194225</v>
      </c>
      <c r="BA331" s="52">
        <v>5.7971232537113666</v>
      </c>
      <c r="BB331" s="52">
        <v>15.375358274539135</v>
      </c>
      <c r="BC331" s="52">
        <v>3.053988954534621</v>
      </c>
      <c r="BD331" s="52">
        <v>17.99990484610732</v>
      </c>
      <c r="BE331" s="52">
        <v>8.3287059229998182</v>
      </c>
      <c r="BF331" s="52">
        <v>12.991007070123617</v>
      </c>
      <c r="BG331" s="52">
        <v>17.41859058470332</v>
      </c>
      <c r="BH331" s="52">
        <v>5.4278139440741926</v>
      </c>
      <c r="BI331" s="52">
        <v>21.876767756350869</v>
      </c>
      <c r="BJ331" s="52">
        <v>2.7302254669983603</v>
      </c>
      <c r="BK331" s="52">
        <v>5.0453716801878601</v>
      </c>
      <c r="BL331" s="52">
        <v>14.10117060794229</v>
      </c>
      <c r="BM331" s="52">
        <v>2.0329315776725707</v>
      </c>
      <c r="BN331" s="52">
        <v>28.801285462137976</v>
      </c>
      <c r="BP331" s="52">
        <v>2.1744879043128873</v>
      </c>
      <c r="BQ331" s="52">
        <v>1.6339827695129705</v>
      </c>
      <c r="BR331" s="52">
        <v>0.5405051348331783</v>
      </c>
      <c r="BS331" s="52">
        <v>2.1461852391117384</v>
      </c>
      <c r="BT331" s="52">
        <v>1.7634214498102665</v>
      </c>
      <c r="BU331" s="52">
        <v>0.38276378870276467</v>
      </c>
      <c r="BV331" s="52">
        <v>9.4021734462252677</v>
      </c>
      <c r="BW331" s="52">
        <v>4280.0058022226603</v>
      </c>
    </row>
    <row r="332" spans="1:75">
      <c r="A332" s="49">
        <v>38807</v>
      </c>
      <c r="B332" s="50">
        <v>89.326991567388177</v>
      </c>
      <c r="C332" s="51">
        <v>199.85168535334449</v>
      </c>
      <c r="D332" s="50">
        <v>88.528824294466645</v>
      </c>
      <c r="E332" s="52">
        <v>15310.785012398997</v>
      </c>
      <c r="F332" s="52">
        <v>200.91996615163742</v>
      </c>
      <c r="G332" s="52">
        <v>290.76219769447079</v>
      </c>
      <c r="H332" s="52">
        <v>791.44245525329347</v>
      </c>
      <c r="I332" s="52">
        <v>1999.1916351087632</v>
      </c>
      <c r="J332" s="52">
        <v>136.07388728015846</v>
      </c>
      <c r="K332" s="52">
        <v>235.56629182638662</v>
      </c>
      <c r="L332" s="52">
        <v>694.46432995027112</v>
      </c>
      <c r="M332" s="52">
        <v>206.77705995498164</v>
      </c>
      <c r="N332" s="52">
        <v>251.79057941802085</v>
      </c>
      <c r="O332" s="52">
        <v>112.78528011181662</v>
      </c>
      <c r="P332" s="52">
        <v>260.72177938972749</v>
      </c>
      <c r="Q332" s="52">
        <v>176.19570590931201</v>
      </c>
      <c r="R332" s="52">
        <v>101.35570460134336</v>
      </c>
      <c r="S332" s="52">
        <v>471.46952506034603</v>
      </c>
      <c r="T332" s="52">
        <v>224.38778370042002</v>
      </c>
      <c r="U332" s="52">
        <v>983.20326260982017</v>
      </c>
      <c r="V332" s="52">
        <v>998.89010345358997</v>
      </c>
      <c r="W332" s="52">
        <v>604.14887757839699</v>
      </c>
      <c r="X332" s="52">
        <v>1214.5131544566923</v>
      </c>
      <c r="Y332" s="52">
        <v>2925.6374951639482</v>
      </c>
      <c r="Z332" s="52">
        <v>618.27638423250562</v>
      </c>
      <c r="AA332" s="52">
        <v>1715.9330147581716</v>
      </c>
      <c r="AB332" s="52">
        <v>400.20488653295945</v>
      </c>
      <c r="AC332" s="52">
        <v>99257.137378323459</v>
      </c>
      <c r="AD332" s="52">
        <v>47771.931064913348</v>
      </c>
      <c r="AE332" s="52">
        <v>57724.114553759173</v>
      </c>
      <c r="AF332" s="52">
        <v>11259.261112459244</v>
      </c>
      <c r="AG332" s="52">
        <v>12718.937622070313</v>
      </c>
      <c r="AH332" s="52">
        <v>11206.921809411819</v>
      </c>
      <c r="AI332" s="52">
        <v>37614.768808672503</v>
      </c>
      <c r="AJ332" s="52">
        <v>42689.269649874783</v>
      </c>
      <c r="AK332" s="52">
        <v>135.9824246764183</v>
      </c>
      <c r="AL332" s="52">
        <v>0.66901128148780231</v>
      </c>
      <c r="AM332" s="52">
        <v>7.6849195537788253</v>
      </c>
      <c r="AN332" s="52">
        <v>22.570918490990035</v>
      </c>
      <c r="AO332" s="52">
        <v>14.216987656234133</v>
      </c>
      <c r="AP332" s="52">
        <v>1.1776256471905893</v>
      </c>
      <c r="AQ332" s="52">
        <v>1.7760268398213215</v>
      </c>
      <c r="AR332" s="52">
        <v>1.7783017756047494</v>
      </c>
      <c r="AS332" s="52">
        <v>1.7430369312200891</v>
      </c>
      <c r="AT332" s="52">
        <v>1.675029865646549</v>
      </c>
      <c r="AU332" s="52">
        <v>1.2106487969531665</v>
      </c>
      <c r="AV332" s="52">
        <v>2.5217084250078834</v>
      </c>
      <c r="AW332" s="52">
        <v>2.3346093245218658</v>
      </c>
      <c r="AX332" s="52">
        <v>91.525181351650147</v>
      </c>
      <c r="AY332" s="52">
        <v>0.54852768671116792</v>
      </c>
      <c r="AZ332" s="52">
        <v>4.4418439348322156</v>
      </c>
      <c r="BA332" s="52">
        <v>5.8111109665084273</v>
      </c>
      <c r="BB332" s="52">
        <v>15.365441927265737</v>
      </c>
      <c r="BC332" s="52">
        <v>3.0506120140574153</v>
      </c>
      <c r="BD332" s="52">
        <v>18.036932169549889</v>
      </c>
      <c r="BE332" s="52">
        <v>8.3451795404356339</v>
      </c>
      <c r="BF332" s="52">
        <v>13.02082231328372</v>
      </c>
      <c r="BG332" s="52">
        <v>17.471667142404662</v>
      </c>
      <c r="BH332" s="52">
        <v>5.4327764221497121</v>
      </c>
      <c r="BI332" s="52">
        <v>21.88632483395838</v>
      </c>
      <c r="BJ332" s="52">
        <v>2.7304570296809318</v>
      </c>
      <c r="BK332" s="52">
        <v>5.0510639351522251</v>
      </c>
      <c r="BL332" s="52">
        <v>14.104803870041524</v>
      </c>
      <c r="BM332" s="52">
        <v>2.0357974821583351</v>
      </c>
      <c r="BN332" s="52">
        <v>28.867458697408438</v>
      </c>
      <c r="BP332" s="52">
        <v>2.1133423786490195</v>
      </c>
      <c r="BQ332" s="52">
        <v>1.5823650053071399</v>
      </c>
      <c r="BR332" s="52">
        <v>0.53097737328179417</v>
      </c>
      <c r="BS332" s="52">
        <v>2.0750521207528729</v>
      </c>
      <c r="BT332" s="52">
        <v>1.6956699127631802</v>
      </c>
      <c r="BU332" s="52">
        <v>0.37938220889097257</v>
      </c>
      <c r="BV332" s="52">
        <v>9.4495442574543329</v>
      </c>
      <c r="BW332" s="52">
        <v>4293.2196505761913</v>
      </c>
    </row>
    <row r="333" spans="1:75">
      <c r="A333" s="49">
        <v>38837</v>
      </c>
      <c r="B333" s="50">
        <v>89.582857660017908</v>
      </c>
      <c r="C333" s="51">
        <v>200.42264611621698</v>
      </c>
      <c r="D333" s="50">
        <v>88.765613125699261</v>
      </c>
      <c r="E333" s="52">
        <v>15313.609782791138</v>
      </c>
      <c r="F333" s="52">
        <v>210.19731527169546</v>
      </c>
      <c r="G333" s="52">
        <v>288.44379019737244</v>
      </c>
      <c r="H333" s="52">
        <v>783.542542330424</v>
      </c>
      <c r="I333" s="52">
        <v>1994.8050241390863</v>
      </c>
      <c r="J333" s="52">
        <v>137.3202007882297</v>
      </c>
      <c r="K333" s="52">
        <v>237.71888640324275</v>
      </c>
      <c r="L333" s="52">
        <v>680.64544781843824</v>
      </c>
      <c r="M333" s="52">
        <v>206.62989875078202</v>
      </c>
      <c r="N333" s="52">
        <v>254.57899548063676</v>
      </c>
      <c r="O333" s="52">
        <v>113.45554464273155</v>
      </c>
      <c r="P333" s="52">
        <v>259.42019575163721</v>
      </c>
      <c r="Q333" s="52">
        <v>175.4301494480421</v>
      </c>
      <c r="R333" s="52">
        <v>101.56112594284738</v>
      </c>
      <c r="S333" s="52">
        <v>476.94747749567034</v>
      </c>
      <c r="T333" s="52">
        <v>232.14245754082998</v>
      </c>
      <c r="U333" s="52">
        <v>982.23303264379501</v>
      </c>
      <c r="V333" s="52">
        <v>1002.7450267414252</v>
      </c>
      <c r="W333" s="52">
        <v>607.7718733171622</v>
      </c>
      <c r="X333" s="52">
        <v>1217.1512739032507</v>
      </c>
      <c r="Y333" s="52">
        <v>2917.5574980576835</v>
      </c>
      <c r="Z333" s="52">
        <v>617.26119327545166</v>
      </c>
      <c r="AA333" s="52">
        <v>1712.9608150641122</v>
      </c>
      <c r="AB333" s="52">
        <v>400.27545224254328</v>
      </c>
      <c r="AC333" s="52">
        <v>99485.141955566403</v>
      </c>
      <c r="AD333" s="52">
        <v>47992.534625466666</v>
      </c>
      <c r="AE333" s="52">
        <v>57959.151249949136</v>
      </c>
      <c r="AF333" s="52">
        <v>11295.074982706707</v>
      </c>
      <c r="AG333" s="52">
        <v>12725.293474070231</v>
      </c>
      <c r="AH333" s="52">
        <v>11206.860800298055</v>
      </c>
      <c r="AI333" s="52">
        <v>37586.170808410643</v>
      </c>
      <c r="AJ333" s="52">
        <v>42678.417940775551</v>
      </c>
      <c r="AK333" s="52">
        <v>136.13434316664933</v>
      </c>
      <c r="AL333" s="52">
        <v>0.67643432839152717</v>
      </c>
      <c r="AM333" s="52">
        <v>7.7026455278197927</v>
      </c>
      <c r="AN333" s="52">
        <v>22.597809051039317</v>
      </c>
      <c r="AO333" s="52">
        <v>14.218729194936653</v>
      </c>
      <c r="AP333" s="52">
        <v>1.1806115743628955</v>
      </c>
      <c r="AQ333" s="52">
        <v>1.7808287035877584</v>
      </c>
      <c r="AR333" s="52">
        <v>1.7738836600260888</v>
      </c>
      <c r="AS333" s="52">
        <v>1.747435827080335</v>
      </c>
      <c r="AT333" s="52">
        <v>1.6754451892077971</v>
      </c>
      <c r="AU333" s="52">
        <v>1.2104475094104297</v>
      </c>
      <c r="AV333" s="52">
        <v>2.526604611466913</v>
      </c>
      <c r="AW333" s="52">
        <v>2.3234720602583061</v>
      </c>
      <c r="AX333" s="52">
        <v>91.638553139567378</v>
      </c>
      <c r="AY333" s="52">
        <v>0.54831710386739962</v>
      </c>
      <c r="AZ333" s="52">
        <v>4.4522821798299752</v>
      </c>
      <c r="BA333" s="52">
        <v>5.8229887995092815</v>
      </c>
      <c r="BB333" s="52">
        <v>15.34546486462156</v>
      </c>
      <c r="BC333" s="52">
        <v>3.0452276024346552</v>
      </c>
      <c r="BD333" s="52">
        <v>18.06621047630906</v>
      </c>
      <c r="BE333" s="52">
        <v>8.3607413298139974</v>
      </c>
      <c r="BF333" s="52">
        <v>13.041485840951403</v>
      </c>
      <c r="BG333" s="52">
        <v>17.523501300128796</v>
      </c>
      <c r="BH333" s="52">
        <v>5.4322238094483817</v>
      </c>
      <c r="BI333" s="52">
        <v>21.897980974490444</v>
      </c>
      <c r="BJ333" s="52">
        <v>2.7323568804189562</v>
      </c>
      <c r="BK333" s="52">
        <v>5.0599981350669019</v>
      </c>
      <c r="BL333" s="52">
        <v>14.105625961658856</v>
      </c>
      <c r="BM333" s="52">
        <v>2.03886220640076</v>
      </c>
      <c r="BN333" s="52">
        <v>28.929470232470582</v>
      </c>
      <c r="BP333" s="52">
        <v>2.0161909857143958</v>
      </c>
      <c r="BQ333" s="52">
        <v>1.5157226545115312</v>
      </c>
      <c r="BR333" s="52">
        <v>0.50046833045780659</v>
      </c>
      <c r="BS333" s="52">
        <v>1.9554059597353139</v>
      </c>
      <c r="BT333" s="52">
        <v>1.5913497664034366</v>
      </c>
      <c r="BU333" s="52">
        <v>0.36405619376649462</v>
      </c>
      <c r="BV333" s="52">
        <v>9.5564242318272594</v>
      </c>
      <c r="BW333" s="52">
        <v>4288.9236074447635</v>
      </c>
    </row>
    <row r="334" spans="1:75">
      <c r="A334" s="49">
        <v>38868</v>
      </c>
      <c r="B334" s="50">
        <v>89.852260680688971</v>
      </c>
      <c r="C334" s="51">
        <v>201.20566566721087</v>
      </c>
      <c r="D334" s="50">
        <v>89.056969591686808</v>
      </c>
      <c r="E334" s="52">
        <v>15302.285932233257</v>
      </c>
      <c r="F334" s="52">
        <v>215.56667003323955</v>
      </c>
      <c r="G334" s="52">
        <v>284.60160983233681</v>
      </c>
      <c r="H334" s="52">
        <v>775.57382018335409</v>
      </c>
      <c r="I334" s="52">
        <v>1985.8046380031494</v>
      </c>
      <c r="J334" s="52">
        <v>138.18103953474952</v>
      </c>
      <c r="K334" s="52">
        <v>239.25478696054029</v>
      </c>
      <c r="L334" s="52">
        <v>666.16446863547446</v>
      </c>
      <c r="M334" s="52">
        <v>205.64880301893479</v>
      </c>
      <c r="N334" s="52">
        <v>256.424775710029</v>
      </c>
      <c r="O334" s="52">
        <v>113.82997413352132</v>
      </c>
      <c r="P334" s="52">
        <v>257.41789956727337</v>
      </c>
      <c r="Q334" s="52">
        <v>174.60362612311877</v>
      </c>
      <c r="R334" s="52">
        <v>101.74984369378897</v>
      </c>
      <c r="S334" s="52">
        <v>480.65755761054254</v>
      </c>
      <c r="T334" s="52">
        <v>238.65108705720593</v>
      </c>
      <c r="U334" s="52">
        <v>981.46215796554759</v>
      </c>
      <c r="V334" s="52">
        <v>999.96762383753253</v>
      </c>
      <c r="W334" s="52">
        <v>614.74695977472493</v>
      </c>
      <c r="X334" s="52">
        <v>1216.8315880606251</v>
      </c>
      <c r="Y334" s="52">
        <v>2912.7976003010426</v>
      </c>
      <c r="Z334" s="52">
        <v>615.84032194076042</v>
      </c>
      <c r="AA334" s="52">
        <v>1708.1355873168477</v>
      </c>
      <c r="AB334" s="52">
        <v>399.86142933284566</v>
      </c>
      <c r="AC334" s="52">
        <v>99626.944359933172</v>
      </c>
      <c r="AD334" s="52">
        <v>48206.956768082033</v>
      </c>
      <c r="AE334" s="52">
        <v>58188.801061107268</v>
      </c>
      <c r="AF334" s="52">
        <v>11322.469599323887</v>
      </c>
      <c r="AG334" s="52">
        <v>12714.268462211856</v>
      </c>
      <c r="AH334" s="52">
        <v>11196.106950452251</v>
      </c>
      <c r="AI334" s="52">
        <v>37520.222112348005</v>
      </c>
      <c r="AJ334" s="52">
        <v>42607.569643328265</v>
      </c>
      <c r="AK334" s="52">
        <v>136.2699201938606</v>
      </c>
      <c r="AL334" s="52">
        <v>0.68267057078229565</v>
      </c>
      <c r="AM334" s="52">
        <v>7.7136230808832957</v>
      </c>
      <c r="AN334" s="52">
        <v>22.612208119413303</v>
      </c>
      <c r="AO334" s="52">
        <v>14.215914468100715</v>
      </c>
      <c r="AP334" s="52">
        <v>1.1833893261589676</v>
      </c>
      <c r="AQ334" s="52">
        <v>1.7830197203429341</v>
      </c>
      <c r="AR334" s="52">
        <v>1.7713403172069042</v>
      </c>
      <c r="AS334" s="52">
        <v>1.7503585394847652</v>
      </c>
      <c r="AT334" s="52">
        <v>1.6758038322286373</v>
      </c>
      <c r="AU334" s="52">
        <v>1.209104480734764</v>
      </c>
      <c r="AV334" s="52">
        <v>2.5308446589253668</v>
      </c>
      <c r="AW334" s="52">
        <v>2.3120535414258954</v>
      </c>
      <c r="AX334" s="52">
        <v>91.739416450502418</v>
      </c>
      <c r="AY334" s="52">
        <v>0.54825733893737316</v>
      </c>
      <c r="AZ334" s="52">
        <v>4.4615755944189823</v>
      </c>
      <c r="BA334" s="52">
        <v>5.8329927579062284</v>
      </c>
      <c r="BB334" s="52">
        <v>15.328552001155913</v>
      </c>
      <c r="BC334" s="52">
        <v>3.0398516531943556</v>
      </c>
      <c r="BD334" s="52">
        <v>18.090707792149438</v>
      </c>
      <c r="BE334" s="52">
        <v>8.3712707624860823</v>
      </c>
      <c r="BF334" s="52">
        <v>13.060627559380185</v>
      </c>
      <c r="BG334" s="52">
        <v>17.575790267137268</v>
      </c>
      <c r="BH334" s="52">
        <v>5.4298318897527942</v>
      </c>
      <c r="BI334" s="52">
        <v>21.918295622172376</v>
      </c>
      <c r="BJ334" s="52">
        <v>2.7345964578252602</v>
      </c>
      <c r="BK334" s="52">
        <v>5.0690322118818818</v>
      </c>
      <c r="BL334" s="52">
        <v>14.114666949627139</v>
      </c>
      <c r="BM334" s="52">
        <v>2.0415347518181814</v>
      </c>
      <c r="BN334" s="52">
        <v>28.986912683283368</v>
      </c>
      <c r="BP334" s="52">
        <v>1.9164297699988369</v>
      </c>
      <c r="BQ334" s="52">
        <v>1.4450179795835978</v>
      </c>
      <c r="BR334" s="52">
        <v>0.47141179036829739</v>
      </c>
      <c r="BS334" s="52">
        <v>1.8408395478562001</v>
      </c>
      <c r="BT334" s="52">
        <v>1.4970530545519245</v>
      </c>
      <c r="BU334" s="52">
        <v>0.34378649353710633</v>
      </c>
      <c r="BV334" s="52">
        <v>9.6770322583315345</v>
      </c>
      <c r="BW334" s="52">
        <v>4284.0656055327381</v>
      </c>
    </row>
    <row r="335" spans="1:75">
      <c r="A335" s="49">
        <v>38898</v>
      </c>
      <c r="B335" s="50">
        <v>90.120872971415523</v>
      </c>
      <c r="C335" s="51">
        <v>202.1737215956052</v>
      </c>
      <c r="D335" s="50">
        <v>89.384818298618001</v>
      </c>
      <c r="E335" s="52">
        <v>15292.233253733317</v>
      </c>
      <c r="F335" s="52">
        <v>213.09585909843446</v>
      </c>
      <c r="G335" s="52">
        <v>283.80607963800429</v>
      </c>
      <c r="H335" s="52">
        <v>771.07577676375706</v>
      </c>
      <c r="I335" s="52">
        <v>1977.7062498887381</v>
      </c>
      <c r="J335" s="52">
        <v>138.53822502146164</v>
      </c>
      <c r="K335" s="52">
        <v>239.15030038555463</v>
      </c>
      <c r="L335" s="52">
        <v>657.67896788567305</v>
      </c>
      <c r="M335" s="52">
        <v>205.35990478731691</v>
      </c>
      <c r="N335" s="52">
        <v>257.12427685459454</v>
      </c>
      <c r="O335" s="52">
        <v>113.85261541853349</v>
      </c>
      <c r="P335" s="52">
        <v>254.76980802913508</v>
      </c>
      <c r="Q335" s="52">
        <v>173.76563761507472</v>
      </c>
      <c r="R335" s="52">
        <v>101.91840890695651</v>
      </c>
      <c r="S335" s="52">
        <v>480.83211297591527</v>
      </c>
      <c r="T335" s="52">
        <v>241.51945252617199</v>
      </c>
      <c r="U335" s="52">
        <v>981.42487078905106</v>
      </c>
      <c r="V335" s="52">
        <v>990.26322862307234</v>
      </c>
      <c r="W335" s="52">
        <v>624.86470163265869</v>
      </c>
      <c r="X335" s="52">
        <v>1214.7265184303126</v>
      </c>
      <c r="Y335" s="52">
        <v>2915.136914974451</v>
      </c>
      <c r="Z335" s="52">
        <v>615.29510739247007</v>
      </c>
      <c r="AA335" s="52">
        <v>1705.1467779735724</v>
      </c>
      <c r="AB335" s="52">
        <v>399.07907077992957</v>
      </c>
      <c r="AC335" s="52">
        <v>99796.642374928793</v>
      </c>
      <c r="AD335" s="52">
        <v>48417.737185351056</v>
      </c>
      <c r="AE335" s="52">
        <v>58412.170762570699</v>
      </c>
      <c r="AF335" s="52">
        <v>11354.515530618031</v>
      </c>
      <c r="AG335" s="52">
        <v>12703.299268341065</v>
      </c>
      <c r="AH335" s="52">
        <v>11189.217717043559</v>
      </c>
      <c r="AI335" s="52">
        <v>37465.733009847005</v>
      </c>
      <c r="AJ335" s="52">
        <v>42535.168344624835</v>
      </c>
      <c r="AK335" s="52">
        <v>136.41989485621451</v>
      </c>
      <c r="AL335" s="52">
        <v>0.68687274845627444</v>
      </c>
      <c r="AM335" s="52">
        <v>7.721699510887265</v>
      </c>
      <c r="AN335" s="52">
        <v>22.615864780793586</v>
      </c>
      <c r="AO335" s="52">
        <v>14.207292521558703</v>
      </c>
      <c r="AP335" s="52">
        <v>1.1853905663837698</v>
      </c>
      <c r="AQ335" s="52">
        <v>1.7801964742742711</v>
      </c>
      <c r="AR335" s="52">
        <v>1.7718091233031978</v>
      </c>
      <c r="AS335" s="52">
        <v>1.7500703487870244</v>
      </c>
      <c r="AT335" s="52">
        <v>1.676590334878953</v>
      </c>
      <c r="AU335" s="52">
        <v>1.2065345271632395</v>
      </c>
      <c r="AV335" s="52">
        <v>2.5343425743087815</v>
      </c>
      <c r="AW335" s="52">
        <v>2.3023585493298016</v>
      </c>
      <c r="AX335" s="52">
        <v>91.853172081212207</v>
      </c>
      <c r="AY335" s="52">
        <v>0.54822586812353313</v>
      </c>
      <c r="AZ335" s="52">
        <v>4.4695274837082248</v>
      </c>
      <c r="BA335" s="52">
        <v>5.8418053506592207</v>
      </c>
      <c r="BB335" s="52">
        <v>15.324120289211471</v>
      </c>
      <c r="BC335" s="52">
        <v>3.035936800382721</v>
      </c>
      <c r="BD335" s="52">
        <v>18.115080360695721</v>
      </c>
      <c r="BE335" s="52">
        <v>8.374912216017643</v>
      </c>
      <c r="BF335" s="52">
        <v>13.084943459058801</v>
      </c>
      <c r="BG335" s="52">
        <v>17.629726533840099</v>
      </c>
      <c r="BH335" s="52">
        <v>5.4289610153374577</v>
      </c>
      <c r="BI335" s="52">
        <v>21.950857993463675</v>
      </c>
      <c r="BJ335" s="52">
        <v>2.7360378909739667</v>
      </c>
      <c r="BK335" s="52">
        <v>5.0759463570779193</v>
      </c>
      <c r="BL335" s="52">
        <v>14.138873745873571</v>
      </c>
      <c r="BM335" s="52">
        <v>2.043414933471642</v>
      </c>
      <c r="BN335" s="52">
        <v>29.04057555012405</v>
      </c>
      <c r="BP335" s="52">
        <v>1.8376093634093802</v>
      </c>
      <c r="BQ335" s="52">
        <v>1.3783032109883304</v>
      </c>
      <c r="BR335" s="52">
        <v>0.45930615284790594</v>
      </c>
      <c r="BS335" s="52">
        <v>1.7692265063524246</v>
      </c>
      <c r="BT335" s="52">
        <v>1.4440509660790364</v>
      </c>
      <c r="BU335" s="52">
        <v>0.325175540909792</v>
      </c>
      <c r="BV335" s="52">
        <v>9.7726521464996043</v>
      </c>
      <c r="BW335" s="52">
        <v>4291.2147336006165</v>
      </c>
    </row>
    <row r="336" spans="1:75">
      <c r="A336" s="49">
        <v>38929</v>
      </c>
      <c r="B336" s="50">
        <v>90.353932274445413</v>
      </c>
      <c r="C336" s="51">
        <v>203.03122488529451</v>
      </c>
      <c r="D336" s="50">
        <v>89.662230159005816</v>
      </c>
      <c r="E336" s="52">
        <v>15294.429138675812</v>
      </c>
      <c r="F336" s="52">
        <v>205.32410610875775</v>
      </c>
      <c r="G336" s="52">
        <v>286.62309214088225</v>
      </c>
      <c r="H336" s="52">
        <v>768.40693286157421</v>
      </c>
      <c r="I336" s="52">
        <v>1974.9154553298026</v>
      </c>
      <c r="J336" s="52">
        <v>138.70507258080667</v>
      </c>
      <c r="K336" s="52">
        <v>238.57266882927186</v>
      </c>
      <c r="L336" s="52">
        <v>656.55059948082896</v>
      </c>
      <c r="M336" s="52">
        <v>206.05467267322445</v>
      </c>
      <c r="N336" s="52">
        <v>257.66431172047891</v>
      </c>
      <c r="O336" s="52">
        <v>113.6371676092667</v>
      </c>
      <c r="P336" s="52">
        <v>252.1542058317892</v>
      </c>
      <c r="Q336" s="52">
        <v>173.08606756166105</v>
      </c>
      <c r="R336" s="52">
        <v>102.05488719238389</v>
      </c>
      <c r="S336" s="52">
        <v>478.96953060550072</v>
      </c>
      <c r="T336" s="52">
        <v>241.33817668114938</v>
      </c>
      <c r="U336" s="52">
        <v>982.34739834430718</v>
      </c>
      <c r="V336" s="52">
        <v>978.66497803503466</v>
      </c>
      <c r="W336" s="52">
        <v>634.82936738383387</v>
      </c>
      <c r="X336" s="52">
        <v>1212.5796052102119</v>
      </c>
      <c r="Y336" s="52">
        <v>2924.27052097359</v>
      </c>
      <c r="Z336" s="52">
        <v>615.48808367021627</v>
      </c>
      <c r="AA336" s="52">
        <v>1704.8264560766759</v>
      </c>
      <c r="AB336" s="52">
        <v>398.12856949553372</v>
      </c>
      <c r="AC336" s="52">
        <v>100004.36845422561</v>
      </c>
      <c r="AD336" s="52">
        <v>48617.478265670041</v>
      </c>
      <c r="AE336" s="52">
        <v>58632.81107853305</v>
      </c>
      <c r="AF336" s="52">
        <v>11391.495384831582</v>
      </c>
      <c r="AG336" s="52">
        <v>12705.137169253441</v>
      </c>
      <c r="AH336" s="52">
        <v>11194.788325648155</v>
      </c>
      <c r="AI336" s="52">
        <v>37451.782524354996</v>
      </c>
      <c r="AJ336" s="52">
        <v>42504.286283923735</v>
      </c>
      <c r="AK336" s="52">
        <v>136.57509866452986</v>
      </c>
      <c r="AL336" s="52">
        <v>0.68965723315974881</v>
      </c>
      <c r="AM336" s="52">
        <v>7.7249960226397363</v>
      </c>
      <c r="AN336" s="52">
        <v>22.604757599232176</v>
      </c>
      <c r="AO336" s="52">
        <v>14.190104343537842</v>
      </c>
      <c r="AP336" s="52">
        <v>1.1865307218492871</v>
      </c>
      <c r="AQ336" s="52">
        <v>1.7739930791487437</v>
      </c>
      <c r="AR336" s="52">
        <v>1.7723316058897669</v>
      </c>
      <c r="AS336" s="52">
        <v>1.7470402030207146</v>
      </c>
      <c r="AT336" s="52">
        <v>1.6773217289568669</v>
      </c>
      <c r="AU336" s="52">
        <v>1.203278985585301</v>
      </c>
      <c r="AV336" s="52">
        <v>2.5361501713632606</v>
      </c>
      <c r="AW336" s="52">
        <v>2.2934578673481272</v>
      </c>
      <c r="AX336" s="52">
        <v>91.980690176448519</v>
      </c>
      <c r="AY336" s="52">
        <v>0.54818858267286019</v>
      </c>
      <c r="AZ336" s="52">
        <v>4.4770730159005092</v>
      </c>
      <c r="BA336" s="52">
        <v>5.8496278601946425</v>
      </c>
      <c r="BB336" s="52">
        <v>15.33016591561177</v>
      </c>
      <c r="BC336" s="52">
        <v>3.0333255171295135</v>
      </c>
      <c r="BD336" s="52">
        <v>18.144043775575778</v>
      </c>
      <c r="BE336" s="52">
        <v>8.3746892983514449</v>
      </c>
      <c r="BF336" s="52">
        <v>13.11381959338342</v>
      </c>
      <c r="BG336" s="52">
        <v>17.679019578161739</v>
      </c>
      <c r="BH336" s="52">
        <v>5.4307162076753057</v>
      </c>
      <c r="BI336" s="52">
        <v>21.989650887947889</v>
      </c>
      <c r="BJ336" s="52">
        <v>2.7363206667941995</v>
      </c>
      <c r="BK336" s="52">
        <v>5.0811332418628394</v>
      </c>
      <c r="BL336" s="52">
        <v>14.172196986994916</v>
      </c>
      <c r="BM336" s="52">
        <v>2.0443863312742385</v>
      </c>
      <c r="BN336" s="52">
        <v>29.087034393522529</v>
      </c>
      <c r="BP336" s="52">
        <v>1.7751663630648005</v>
      </c>
      <c r="BQ336" s="52">
        <v>1.3183287333419187</v>
      </c>
      <c r="BR336" s="52">
        <v>0.45683762989938259</v>
      </c>
      <c r="BS336" s="52">
        <v>1.7321677388202759</v>
      </c>
      <c r="BT336" s="52">
        <v>1.4198304409942319</v>
      </c>
      <c r="BU336" s="52">
        <v>0.31233729793119336</v>
      </c>
      <c r="BV336" s="52">
        <v>9.8286975760974222</v>
      </c>
      <c r="BW336" s="52">
        <v>4305.8651430683749</v>
      </c>
    </row>
    <row r="337" spans="1:75">
      <c r="A337" s="49">
        <v>38960</v>
      </c>
      <c r="B337" s="50">
        <v>90.512629779115798</v>
      </c>
      <c r="C337" s="51">
        <v>203.39663949704939</v>
      </c>
      <c r="D337" s="50">
        <v>89.780924648046494</v>
      </c>
      <c r="E337" s="52">
        <v>15318.740541273548</v>
      </c>
      <c r="F337" s="52">
        <v>196.94572969502019</v>
      </c>
      <c r="G337" s="52">
        <v>292.32913489111007</v>
      </c>
      <c r="H337" s="52">
        <v>764.08443693768595</v>
      </c>
      <c r="I337" s="52">
        <v>1981.5496009088331</v>
      </c>
      <c r="J337" s="52">
        <v>139.15301170128006</v>
      </c>
      <c r="K337" s="52">
        <v>239.45555777126742</v>
      </c>
      <c r="L337" s="52">
        <v>662.36631713759516</v>
      </c>
      <c r="M337" s="52">
        <v>207.62825649880594</v>
      </c>
      <c r="N337" s="52">
        <v>259.4706970164853</v>
      </c>
      <c r="O337" s="52">
        <v>113.35527254592988</v>
      </c>
      <c r="P337" s="52">
        <v>250.44047892093658</v>
      </c>
      <c r="Q337" s="52">
        <v>172.76882766547703</v>
      </c>
      <c r="R337" s="52">
        <v>102.14649707848027</v>
      </c>
      <c r="S337" s="52">
        <v>477.68886644417239</v>
      </c>
      <c r="T337" s="52">
        <v>239.72635262675823</v>
      </c>
      <c r="U337" s="52">
        <v>984.37016841000127</v>
      </c>
      <c r="V337" s="52">
        <v>971.99007785320282</v>
      </c>
      <c r="W337" s="52">
        <v>640.35743897961027</v>
      </c>
      <c r="X337" s="52">
        <v>1212.351758366631</v>
      </c>
      <c r="Y337" s="52">
        <v>2938.6400673168323</v>
      </c>
      <c r="Z337" s="52">
        <v>615.80278129298836</v>
      </c>
      <c r="AA337" s="52">
        <v>1707.066502563415</v>
      </c>
      <c r="AB337" s="52">
        <v>397.23068290948868</v>
      </c>
      <c r="AC337" s="52">
        <v>100229.34445485761</v>
      </c>
      <c r="AD337" s="52">
        <v>48798.521494834655</v>
      </c>
      <c r="AE337" s="52">
        <v>58859.526712625258</v>
      </c>
      <c r="AF337" s="52">
        <v>11430.038425076393</v>
      </c>
      <c r="AG337" s="52">
        <v>12731.425923255181</v>
      </c>
      <c r="AH337" s="52">
        <v>11219.779884215324</v>
      </c>
      <c r="AI337" s="52">
        <v>37501.53912230461</v>
      </c>
      <c r="AJ337" s="52">
        <v>42553.80758740825</v>
      </c>
      <c r="AK337" s="52">
        <v>136.71523459351832</v>
      </c>
      <c r="AL337" s="52">
        <v>0.6922036878569352</v>
      </c>
      <c r="AM337" s="52">
        <v>7.719727842017047</v>
      </c>
      <c r="AN337" s="52">
        <v>22.572676782165804</v>
      </c>
      <c r="AO337" s="52">
        <v>14.160745253125507</v>
      </c>
      <c r="AP337" s="52">
        <v>1.1869060673414482</v>
      </c>
      <c r="AQ337" s="52">
        <v>1.7673644100312582</v>
      </c>
      <c r="AR337" s="52">
        <v>1.7684835647336101</v>
      </c>
      <c r="AS337" s="52">
        <v>1.7424533198649326</v>
      </c>
      <c r="AT337" s="52">
        <v>1.6771866091140479</v>
      </c>
      <c r="AU337" s="52">
        <v>1.2000576718000371</v>
      </c>
      <c r="AV337" s="52">
        <v>2.5350347970144806</v>
      </c>
      <c r="AW337" s="52">
        <v>2.2832588660251445</v>
      </c>
      <c r="AX337" s="52">
        <v>92.1167335603987</v>
      </c>
      <c r="AY337" s="52">
        <v>0.54813901506760532</v>
      </c>
      <c r="AZ337" s="52">
        <v>4.4856851232339512</v>
      </c>
      <c r="BA337" s="52">
        <v>5.8566426156208884</v>
      </c>
      <c r="BB337" s="52">
        <v>15.340862925494871</v>
      </c>
      <c r="BC337" s="52">
        <v>3.0312689976060705</v>
      </c>
      <c r="BD337" s="52">
        <v>18.182960280848125</v>
      </c>
      <c r="BE337" s="52">
        <v>8.375379186003439</v>
      </c>
      <c r="BF337" s="52">
        <v>13.144636417558837</v>
      </c>
      <c r="BG337" s="52">
        <v>17.715482945043235</v>
      </c>
      <c r="BH337" s="52">
        <v>5.4355062550204174</v>
      </c>
      <c r="BI337" s="52">
        <v>22.025824249061124</v>
      </c>
      <c r="BJ337" s="52">
        <v>2.7353412003797151</v>
      </c>
      <c r="BK337" s="52">
        <v>5.0859633396725137</v>
      </c>
      <c r="BL337" s="52">
        <v>14.204519710338284</v>
      </c>
      <c r="BM337" s="52">
        <v>2.0444424611750067</v>
      </c>
      <c r="BN337" s="52">
        <v>29.122131128464975</v>
      </c>
      <c r="BP337" s="52">
        <v>1.7139226593557866</v>
      </c>
      <c r="BQ337" s="52">
        <v>1.2651876932791164</v>
      </c>
      <c r="BR337" s="52">
        <v>0.44873496616679814</v>
      </c>
      <c r="BS337" s="52">
        <v>1.7047228317016796</v>
      </c>
      <c r="BT337" s="52">
        <v>1.3962597538747135</v>
      </c>
      <c r="BU337" s="52">
        <v>0.30846307775185955</v>
      </c>
      <c r="BV337" s="52">
        <v>9.8392836050160462</v>
      </c>
      <c r="BW337" s="52">
        <v>4317.8499189192253</v>
      </c>
    </row>
    <row r="338" spans="1:75">
      <c r="A338" s="49">
        <v>38990</v>
      </c>
      <c r="B338" s="50">
        <v>90.579619207978254</v>
      </c>
      <c r="C338" s="51">
        <v>203.06898459593455</v>
      </c>
      <c r="D338" s="50">
        <v>89.689140025774634</v>
      </c>
      <c r="E338" s="52">
        <v>15367.253196461996</v>
      </c>
      <c r="F338" s="52">
        <v>191.84010298252105</v>
      </c>
      <c r="G338" s="52">
        <v>299.6693653980891</v>
      </c>
      <c r="H338" s="52">
        <v>756.28611793120706</v>
      </c>
      <c r="I338" s="52">
        <v>1998.2286419232687</v>
      </c>
      <c r="J338" s="52">
        <v>140.0727795680364</v>
      </c>
      <c r="K338" s="52">
        <v>242.80109917720159</v>
      </c>
      <c r="L338" s="52">
        <v>673.38891954422002</v>
      </c>
      <c r="M338" s="52">
        <v>209.73497319221497</v>
      </c>
      <c r="N338" s="52">
        <v>262.96885437965392</v>
      </c>
      <c r="O338" s="52">
        <v>113.11834517419338</v>
      </c>
      <c r="P338" s="52">
        <v>250.23215910295644</v>
      </c>
      <c r="Q338" s="52">
        <v>172.87632908225061</v>
      </c>
      <c r="R338" s="52">
        <v>102.19036513964335</v>
      </c>
      <c r="S338" s="52">
        <v>478.48192302783332</v>
      </c>
      <c r="T338" s="52">
        <v>237.98611971214413</v>
      </c>
      <c r="U338" s="52">
        <v>987.21424769163127</v>
      </c>
      <c r="V338" s="52">
        <v>974.57764234542844</v>
      </c>
      <c r="W338" s="52">
        <v>638.92616678078969</v>
      </c>
      <c r="X338" s="52">
        <v>1214.9874576409659</v>
      </c>
      <c r="Y338" s="52">
        <v>2956.0183921078842</v>
      </c>
      <c r="Z338" s="52">
        <v>615.81277287453418</v>
      </c>
      <c r="AA338" s="52">
        <v>1711.4435427397489</v>
      </c>
      <c r="AB338" s="52">
        <v>396.5706391801437</v>
      </c>
      <c r="AC338" s="52">
        <v>100461.60198974609</v>
      </c>
      <c r="AD338" s="52">
        <v>48951.462562433881</v>
      </c>
      <c r="AE338" s="52">
        <v>59088.856848526004</v>
      </c>
      <c r="AF338" s="52">
        <v>11467.831729253134</v>
      </c>
      <c r="AG338" s="52">
        <v>12786.896076202393</v>
      </c>
      <c r="AH338" s="52">
        <v>11265.752850087483</v>
      </c>
      <c r="AI338" s="52">
        <v>37621.834298706053</v>
      </c>
      <c r="AJ338" s="52">
        <v>42701.41073659261</v>
      </c>
      <c r="AK338" s="52">
        <v>136.82456674724818</v>
      </c>
      <c r="AL338" s="52">
        <v>0.69523260389299446</v>
      </c>
      <c r="AM338" s="52">
        <v>7.704896451408664</v>
      </c>
      <c r="AN338" s="52">
        <v>22.520073361198108</v>
      </c>
      <c r="AO338" s="52">
        <v>14.119944306587179</v>
      </c>
      <c r="AP338" s="52">
        <v>1.1866619845036135</v>
      </c>
      <c r="AQ338" s="52">
        <v>1.7625661500695666</v>
      </c>
      <c r="AR338" s="52">
        <v>1.7582198792486452</v>
      </c>
      <c r="AS338" s="52">
        <v>1.7375500263514065</v>
      </c>
      <c r="AT338" s="52">
        <v>1.6757851974039417</v>
      </c>
      <c r="AU338" s="52">
        <v>1.1974721207019077</v>
      </c>
      <c r="AV338" s="52">
        <v>2.5307088660105364</v>
      </c>
      <c r="AW338" s="52">
        <v>2.2709801422538778</v>
      </c>
      <c r="AX338" s="52">
        <v>92.253017693385488</v>
      </c>
      <c r="AY338" s="52">
        <v>0.54807037122373004</v>
      </c>
      <c r="AZ338" s="52">
        <v>4.4958565895562064</v>
      </c>
      <c r="BA338" s="52">
        <v>5.8629427306043604</v>
      </c>
      <c r="BB338" s="52">
        <v>15.352132419496774</v>
      </c>
      <c r="BC338" s="52">
        <v>3.0293412235604289</v>
      </c>
      <c r="BD338" s="52">
        <v>18.232495808353026</v>
      </c>
      <c r="BE338" s="52">
        <v>8.3800403440992035</v>
      </c>
      <c r="BF338" s="52">
        <v>13.174528788837295</v>
      </c>
      <c r="BG338" s="52">
        <v>17.73430294841528</v>
      </c>
      <c r="BH338" s="52">
        <v>5.4429923439087968</v>
      </c>
      <c r="BI338" s="52">
        <v>22.051475690491497</v>
      </c>
      <c r="BJ338" s="52">
        <v>2.733282737216602</v>
      </c>
      <c r="BK338" s="52">
        <v>5.0910668657161295</v>
      </c>
      <c r="BL338" s="52">
        <v>14.227126079921922</v>
      </c>
      <c r="BM338" s="52">
        <v>2.0436716818318623</v>
      </c>
      <c r="BN338" s="52">
        <v>29.143684516847134</v>
      </c>
      <c r="BP338" s="52">
        <v>1.6488302322725454</v>
      </c>
      <c r="BQ338" s="52">
        <v>1.2219663591279337</v>
      </c>
      <c r="BR338" s="52">
        <v>0.4268638735016187</v>
      </c>
      <c r="BS338" s="52">
        <v>1.6690352990292012</v>
      </c>
      <c r="BT338" s="52">
        <v>1.3547512425109745</v>
      </c>
      <c r="BU338" s="52">
        <v>0.31428405630091827</v>
      </c>
      <c r="BV338" s="52">
        <v>9.8114139986534905</v>
      </c>
      <c r="BW338" s="52">
        <v>4320.3659027099611</v>
      </c>
    </row>
    <row r="339" spans="1:75">
      <c r="A339" s="49">
        <v>39021</v>
      </c>
      <c r="B339" s="50">
        <v>90.631098181009293</v>
      </c>
      <c r="C339" s="51">
        <v>202.44741340606444</v>
      </c>
      <c r="D339" s="50">
        <v>89.523953276295813</v>
      </c>
      <c r="E339" s="52">
        <v>15423.892836539975</v>
      </c>
      <c r="F339" s="52">
        <v>189.90825748251331</v>
      </c>
      <c r="G339" s="52">
        <v>306.93167154635154</v>
      </c>
      <c r="H339" s="52">
        <v>747.27055060863495</v>
      </c>
      <c r="I339" s="52">
        <v>2016.5628586123066</v>
      </c>
      <c r="J339" s="52">
        <v>140.91321185231209</v>
      </c>
      <c r="K339" s="52">
        <v>247.03505670639777</v>
      </c>
      <c r="L339" s="52">
        <v>685.10808056400663</v>
      </c>
      <c r="M339" s="52">
        <v>211.6264730355432</v>
      </c>
      <c r="N339" s="52">
        <v>265.97699504513895</v>
      </c>
      <c r="O339" s="52">
        <v>112.80713726556108</v>
      </c>
      <c r="P339" s="52">
        <v>251.02992437539561</v>
      </c>
      <c r="Q339" s="52">
        <v>172.99287776793204</v>
      </c>
      <c r="R339" s="52">
        <v>102.23047696198186</v>
      </c>
      <c r="S339" s="52">
        <v>479.27167582511902</v>
      </c>
      <c r="T339" s="52">
        <v>236.17573667053253</v>
      </c>
      <c r="U339" s="52">
        <v>989.74736278095554</v>
      </c>
      <c r="V339" s="52">
        <v>982.23874625852034</v>
      </c>
      <c r="W339" s="52">
        <v>634.23148464387464</v>
      </c>
      <c r="X339" s="52">
        <v>1218.4105546512912</v>
      </c>
      <c r="Y339" s="52">
        <v>2974.9513784685441</v>
      </c>
      <c r="Z339" s="52">
        <v>615.71830883958648</v>
      </c>
      <c r="AA339" s="52">
        <v>1717.0595478165535</v>
      </c>
      <c r="AB339" s="52">
        <v>396.0610113365035</v>
      </c>
      <c r="AC339" s="52">
        <v>100767.38652973791</v>
      </c>
      <c r="AD339" s="52">
        <v>49096.371437011228</v>
      </c>
      <c r="AE339" s="52">
        <v>59324.551533983598</v>
      </c>
      <c r="AF339" s="52">
        <v>11513.189354065926</v>
      </c>
      <c r="AG339" s="52">
        <v>12861.14812900174</v>
      </c>
      <c r="AH339" s="52">
        <v>11323.266866376323</v>
      </c>
      <c r="AI339" s="52">
        <v>37781.345834055253</v>
      </c>
      <c r="AJ339" s="52">
        <v>42912.498691681896</v>
      </c>
      <c r="AK339" s="52">
        <v>136.92778193325765</v>
      </c>
      <c r="AL339" s="52">
        <v>0.69860217590335638</v>
      </c>
      <c r="AM339" s="52">
        <v>7.6867556866378557</v>
      </c>
      <c r="AN339" s="52">
        <v>22.460975182152563</v>
      </c>
      <c r="AO339" s="52">
        <v>14.07561732083559</v>
      </c>
      <c r="AP339" s="52">
        <v>1.1861589157078631</v>
      </c>
      <c r="AQ339" s="52">
        <v>1.7585343146375605</v>
      </c>
      <c r="AR339" s="52">
        <v>1.7457653346843267</v>
      </c>
      <c r="AS339" s="52">
        <v>1.7328613749719337</v>
      </c>
      <c r="AT339" s="52">
        <v>1.6739064783297739</v>
      </c>
      <c r="AU339" s="52">
        <v>1.1951664177078432</v>
      </c>
      <c r="AV339" s="52">
        <v>2.5254610827621713</v>
      </c>
      <c r="AW339" s="52">
        <v>2.2577634922654983</v>
      </c>
      <c r="AX339" s="52">
        <v>92.398478429884676</v>
      </c>
      <c r="AY339" s="52">
        <v>0.5479639721702223</v>
      </c>
      <c r="AZ339" s="52">
        <v>4.5068437794013132</v>
      </c>
      <c r="BA339" s="52">
        <v>5.8697154653679222</v>
      </c>
      <c r="BB339" s="52">
        <v>15.367131021714979</v>
      </c>
      <c r="BC339" s="52">
        <v>3.0276815269457837</v>
      </c>
      <c r="BD339" s="52">
        <v>18.286959446966648</v>
      </c>
      <c r="BE339" s="52">
        <v>8.3868240769351683</v>
      </c>
      <c r="BF339" s="52">
        <v>13.205836659117091</v>
      </c>
      <c r="BG339" s="52">
        <v>17.747571478207266</v>
      </c>
      <c r="BH339" s="52">
        <v>5.4515699878815678</v>
      </c>
      <c r="BI339" s="52">
        <v>22.06832831689427</v>
      </c>
      <c r="BJ339" s="52">
        <v>2.7309819337341095</v>
      </c>
      <c r="BK339" s="52">
        <v>5.09580295342922</v>
      </c>
      <c r="BL339" s="52">
        <v>14.241543431435861</v>
      </c>
      <c r="BM339" s="52">
        <v>2.0424518346365903</v>
      </c>
      <c r="BN339" s="52">
        <v>29.162077081780279</v>
      </c>
      <c r="BP339" s="52">
        <v>1.5931795289920223</v>
      </c>
      <c r="BQ339" s="52">
        <v>1.1905407275283528</v>
      </c>
      <c r="BR339" s="52">
        <v>0.4026388015237547</v>
      </c>
      <c r="BS339" s="52">
        <v>1.6229294886692398</v>
      </c>
      <c r="BT339" s="52">
        <v>1.3003446122090663</v>
      </c>
      <c r="BU339" s="52">
        <v>0.32258487655030144</v>
      </c>
      <c r="BV339" s="52">
        <v>9.7920557342229344</v>
      </c>
      <c r="BW339" s="52">
        <v>4318.8507165601177</v>
      </c>
    </row>
    <row r="340" spans="1:75">
      <c r="A340" s="49">
        <v>39051</v>
      </c>
      <c r="B340" s="50">
        <v>90.766353794435659</v>
      </c>
      <c r="C340" s="51">
        <v>202.10469805796942</v>
      </c>
      <c r="D340" s="50">
        <v>89.476382213334247</v>
      </c>
      <c r="E340" s="52">
        <v>15466.359963607789</v>
      </c>
      <c r="F340" s="52">
        <v>190.00300644238789</v>
      </c>
      <c r="G340" s="52">
        <v>312.12716794808705</v>
      </c>
      <c r="H340" s="52">
        <v>740.6926478048166</v>
      </c>
      <c r="I340" s="52">
        <v>2025.2880182345709</v>
      </c>
      <c r="J340" s="52">
        <v>140.88910582264265</v>
      </c>
      <c r="K340" s="52">
        <v>249.76439845561981</v>
      </c>
      <c r="L340" s="52">
        <v>692.06031236251192</v>
      </c>
      <c r="M340" s="52">
        <v>212.40045761466027</v>
      </c>
      <c r="N340" s="52">
        <v>265.49100644191105</v>
      </c>
      <c r="O340" s="52">
        <v>112.24198318595687</v>
      </c>
      <c r="P340" s="52">
        <v>252.03647970308859</v>
      </c>
      <c r="Q340" s="52">
        <v>172.57106088995934</v>
      </c>
      <c r="R340" s="52">
        <v>102.32196502617249</v>
      </c>
      <c r="S340" s="52">
        <v>476.94213591416678</v>
      </c>
      <c r="T340" s="52">
        <v>234.00837337672709</v>
      </c>
      <c r="U340" s="52">
        <v>990.54066759546595</v>
      </c>
      <c r="V340" s="52">
        <v>988.31257352431612</v>
      </c>
      <c r="W340" s="52">
        <v>631.72733754913008</v>
      </c>
      <c r="X340" s="52">
        <v>1219.6336384812992</v>
      </c>
      <c r="Y340" s="52">
        <v>2993.7926517148812</v>
      </c>
      <c r="Z340" s="52">
        <v>615.90515610376997</v>
      </c>
      <c r="AA340" s="52">
        <v>1722.8020967135826</v>
      </c>
      <c r="AB340" s="52">
        <v>395.55550873565176</v>
      </c>
      <c r="AC340" s="52">
        <v>101227.56304626465</v>
      </c>
      <c r="AD340" s="52">
        <v>49256.685314687093</v>
      </c>
      <c r="AE340" s="52">
        <v>59565.397378603615</v>
      </c>
      <c r="AF340" s="52">
        <v>11576.29823436737</v>
      </c>
      <c r="AG340" s="52">
        <v>12938.159514988462</v>
      </c>
      <c r="AH340" s="52">
        <v>11378.686256408691</v>
      </c>
      <c r="AI340" s="52">
        <v>37935.325938542686</v>
      </c>
      <c r="AJ340" s="52">
        <v>43134.317955056824</v>
      </c>
      <c r="AK340" s="52">
        <v>137.05753226354719</v>
      </c>
      <c r="AL340" s="52">
        <v>0.70181598124715194</v>
      </c>
      <c r="AM340" s="52">
        <v>7.6739182125466563</v>
      </c>
      <c r="AN340" s="52">
        <v>22.414460833370686</v>
      </c>
      <c r="AO340" s="52">
        <v>14.038726639561355</v>
      </c>
      <c r="AP340" s="52">
        <v>1.1858084377534246</v>
      </c>
      <c r="AQ340" s="52">
        <v>1.7533707971010395</v>
      </c>
      <c r="AR340" s="52">
        <v>1.7373818725449381</v>
      </c>
      <c r="AS340" s="52">
        <v>1.7288174776056016</v>
      </c>
      <c r="AT340" s="52">
        <v>1.672709055160764</v>
      </c>
      <c r="AU340" s="52">
        <v>1.1925862528645665</v>
      </c>
      <c r="AV340" s="52">
        <v>2.5223889175176737</v>
      </c>
      <c r="AW340" s="52">
        <v>2.2456638609282282</v>
      </c>
      <c r="AX340" s="52">
        <v>92.562949140742418</v>
      </c>
      <c r="AY340" s="52">
        <v>0.54780062507197724</v>
      </c>
      <c r="AZ340" s="52">
        <v>4.5172469372893067</v>
      </c>
      <c r="BA340" s="52">
        <v>5.8782424453102671</v>
      </c>
      <c r="BB340" s="52">
        <v>15.390857653071484</v>
      </c>
      <c r="BC340" s="52">
        <v>3.0266685520745038</v>
      </c>
      <c r="BD340" s="52">
        <v>18.337511645009119</v>
      </c>
      <c r="BE340" s="52">
        <v>8.3923118145360309</v>
      </c>
      <c r="BF340" s="52">
        <v>13.24151519909501</v>
      </c>
      <c r="BG340" s="52">
        <v>17.771388710662723</v>
      </c>
      <c r="BH340" s="52">
        <v>5.4591118339138722</v>
      </c>
      <c r="BI340" s="52">
        <v>22.080122287943958</v>
      </c>
      <c r="BJ340" s="52">
        <v>2.729495675054689</v>
      </c>
      <c r="BK340" s="52">
        <v>5.0989987531909717</v>
      </c>
      <c r="BL340" s="52">
        <v>14.251627867179923</v>
      </c>
      <c r="BM340" s="52">
        <v>2.0412467077646093</v>
      </c>
      <c r="BN340" s="52">
        <v>29.190369077151022</v>
      </c>
      <c r="BP340" s="52">
        <v>1.5675379438946644</v>
      </c>
      <c r="BQ340" s="52">
        <v>1.1738480261527002</v>
      </c>
      <c r="BR340" s="52">
        <v>0.39368991808344922</v>
      </c>
      <c r="BS340" s="52">
        <v>1.570306662718455</v>
      </c>
      <c r="BT340" s="52">
        <v>1.2464078871455664</v>
      </c>
      <c r="BU340" s="52">
        <v>0.32389877531677486</v>
      </c>
      <c r="BV340" s="52">
        <v>9.8391128689050671</v>
      </c>
      <c r="BW340" s="52">
        <v>4322.1859745264055</v>
      </c>
    </row>
    <row r="341" spans="1:75">
      <c r="A341" s="49">
        <v>39082</v>
      </c>
      <c r="B341" s="50">
        <v>91.045978788406615</v>
      </c>
      <c r="C341" s="51">
        <v>202.44051324552106</v>
      </c>
      <c r="D341" s="50">
        <v>89.673999422980899</v>
      </c>
      <c r="E341" s="52">
        <v>15480.835455863706</v>
      </c>
      <c r="F341" s="52">
        <v>190.94354273234643</v>
      </c>
      <c r="G341" s="52">
        <v>314.11106914474118</v>
      </c>
      <c r="H341" s="52">
        <v>739.14908054951695</v>
      </c>
      <c r="I341" s="52">
        <v>2018.0288656603905</v>
      </c>
      <c r="J341" s="52">
        <v>139.63604057027447</v>
      </c>
      <c r="K341" s="52">
        <v>249.51294478293389</v>
      </c>
      <c r="L341" s="52">
        <v>691.07884295525093</v>
      </c>
      <c r="M341" s="52">
        <v>211.62689056319576</v>
      </c>
      <c r="N341" s="52">
        <v>259.96314614818942</v>
      </c>
      <c r="O341" s="52">
        <v>111.35339513324922</v>
      </c>
      <c r="P341" s="52">
        <v>252.67064365696521</v>
      </c>
      <c r="Q341" s="52">
        <v>171.29312427678417</v>
      </c>
      <c r="R341" s="52">
        <v>102.51129452271327</v>
      </c>
      <c r="S341" s="52">
        <v>470.08045064249347</v>
      </c>
      <c r="T341" s="52">
        <v>231.53422457364297</v>
      </c>
      <c r="U341" s="52">
        <v>989.17444276040601</v>
      </c>
      <c r="V341" s="52">
        <v>987.87940839029125</v>
      </c>
      <c r="W341" s="52">
        <v>635.19625319588567</v>
      </c>
      <c r="X341" s="52">
        <v>1216.8513435817533</v>
      </c>
      <c r="Y341" s="52">
        <v>3010.5041198653557</v>
      </c>
      <c r="Z341" s="52">
        <v>616.55154009692126</v>
      </c>
      <c r="AA341" s="52">
        <v>1727.7460360051164</v>
      </c>
      <c r="AB341" s="52">
        <v>394.93275440373128</v>
      </c>
      <c r="AC341" s="52">
        <v>101879.67268420804</v>
      </c>
      <c r="AD341" s="52">
        <v>49449.625186304889</v>
      </c>
      <c r="AE341" s="52">
        <v>59807.983425632599</v>
      </c>
      <c r="AF341" s="52">
        <v>11662.023579997402</v>
      </c>
      <c r="AG341" s="52">
        <v>13005.054408700236</v>
      </c>
      <c r="AH341" s="52">
        <v>11421.681917775062</v>
      </c>
      <c r="AI341" s="52">
        <v>38049.758093557051</v>
      </c>
      <c r="AJ341" s="52">
        <v>43324.322874561432</v>
      </c>
      <c r="AK341" s="52">
        <v>137.23417609641629</v>
      </c>
      <c r="AL341" s="52">
        <v>0.70458665941541476</v>
      </c>
      <c r="AM341" s="52">
        <v>7.6722051828138289</v>
      </c>
      <c r="AN341" s="52">
        <v>22.393288526804216</v>
      </c>
      <c r="AO341" s="52">
        <v>14.016496683561034</v>
      </c>
      <c r="AP341" s="52">
        <v>1.1859275423800624</v>
      </c>
      <c r="AQ341" s="52">
        <v>1.7459197526848349</v>
      </c>
      <c r="AR341" s="52">
        <v>1.7370651112399966</v>
      </c>
      <c r="AS341" s="52">
        <v>1.7256120337983556</v>
      </c>
      <c r="AT341" s="52">
        <v>1.673005486309135</v>
      </c>
      <c r="AU341" s="52">
        <v>1.1894533375847047</v>
      </c>
      <c r="AV341" s="52">
        <v>2.5235044809303342</v>
      </c>
      <c r="AW341" s="52">
        <v>2.2360090080413015</v>
      </c>
      <c r="AX341" s="52">
        <v>92.750323476329925</v>
      </c>
      <c r="AY341" s="52">
        <v>0.5476354229200121</v>
      </c>
      <c r="AZ341" s="52">
        <v>4.5259280017201693</v>
      </c>
      <c r="BA341" s="52">
        <v>5.8893144262594079</v>
      </c>
      <c r="BB341" s="52">
        <v>15.425492754866999</v>
      </c>
      <c r="BC341" s="52">
        <v>3.0266392291213702</v>
      </c>
      <c r="BD341" s="52">
        <v>18.378631433532124</v>
      </c>
      <c r="BE341" s="52">
        <v>8.3939064248585176</v>
      </c>
      <c r="BF341" s="52">
        <v>13.2825894920576</v>
      </c>
      <c r="BG341" s="52">
        <v>17.815815791247353</v>
      </c>
      <c r="BH341" s="52">
        <v>5.4643432911064833</v>
      </c>
      <c r="BI341" s="52">
        <v>22.090564092621207</v>
      </c>
      <c r="BJ341" s="52">
        <v>2.7295061226243211</v>
      </c>
      <c r="BK341" s="52">
        <v>5.1002197584978513</v>
      </c>
      <c r="BL341" s="52">
        <v>14.260838202501256</v>
      </c>
      <c r="BM341" s="52">
        <v>2.0403604498320829</v>
      </c>
      <c r="BN341" s="52">
        <v>29.236361445438476</v>
      </c>
      <c r="BP341" s="52">
        <v>1.5818482669851472</v>
      </c>
      <c r="BQ341" s="52">
        <v>1.1714558061813154</v>
      </c>
      <c r="BR341" s="52">
        <v>0.41039246080383179</v>
      </c>
      <c r="BS341" s="52">
        <v>1.5167737414519633</v>
      </c>
      <c r="BT341" s="52">
        <v>1.2041208734134994</v>
      </c>
      <c r="BU341" s="52">
        <v>0.31265286764790934</v>
      </c>
      <c r="BV341" s="52">
        <v>9.9749929347345905</v>
      </c>
      <c r="BW341" s="52">
        <v>4336.341695339449</v>
      </c>
    </row>
    <row r="342" spans="1:75">
      <c r="A342" s="49">
        <v>39113</v>
      </c>
      <c r="B342" s="50">
        <v>91.411715438289022</v>
      </c>
      <c r="C342" s="51">
        <v>203.31673688657821</v>
      </c>
      <c r="D342" s="50">
        <v>90.047109078976419</v>
      </c>
      <c r="E342" s="52">
        <v>15480.510864011703</v>
      </c>
      <c r="F342" s="52">
        <v>191.32877102398103</v>
      </c>
      <c r="G342" s="52">
        <v>314.47216001249132</v>
      </c>
      <c r="H342" s="52">
        <v>741.84076745663924</v>
      </c>
      <c r="I342" s="52">
        <v>2003.8604902759675</v>
      </c>
      <c r="J342" s="52">
        <v>138.11853043686958</v>
      </c>
      <c r="K342" s="52">
        <v>247.70068711619223</v>
      </c>
      <c r="L342" s="52">
        <v>686.28725567940739</v>
      </c>
      <c r="M342" s="52">
        <v>210.38133463167375</v>
      </c>
      <c r="N342" s="52">
        <v>252.44609015987766</v>
      </c>
      <c r="O342" s="52">
        <v>110.41367861532396</v>
      </c>
      <c r="P342" s="52">
        <v>253.0052421895727</v>
      </c>
      <c r="Q342" s="52">
        <v>169.55674282100892</v>
      </c>
      <c r="R342" s="52">
        <v>102.8193972885849</v>
      </c>
      <c r="S342" s="52">
        <v>462.60720412961899</v>
      </c>
      <c r="T342" s="52">
        <v>229.84367200059276</v>
      </c>
      <c r="U342" s="52">
        <v>988.42980545566923</v>
      </c>
      <c r="V342" s="52">
        <v>981.39303979566023</v>
      </c>
      <c r="W342" s="52">
        <v>643.25553792907351</v>
      </c>
      <c r="X342" s="52">
        <v>1211.9677112602419</v>
      </c>
      <c r="Y342" s="52">
        <v>3022.0315318184516</v>
      </c>
      <c r="Z342" s="52">
        <v>617.18682960252613</v>
      </c>
      <c r="AA342" s="52">
        <v>1731.5872858575274</v>
      </c>
      <c r="AB342" s="52">
        <v>394.13574971616146</v>
      </c>
      <c r="AC342" s="52">
        <v>102629.07033415763</v>
      </c>
      <c r="AD342" s="52">
        <v>49675.84518020384</v>
      </c>
      <c r="AE342" s="52">
        <v>60045.66457453082</v>
      </c>
      <c r="AF342" s="52">
        <v>11759.163122115597</v>
      </c>
      <c r="AG342" s="52">
        <v>13059.27911972615</v>
      </c>
      <c r="AH342" s="52">
        <v>11452.707229398911</v>
      </c>
      <c r="AI342" s="52">
        <v>38125.119635058989</v>
      </c>
      <c r="AJ342" s="52">
        <v>43472.883812135267</v>
      </c>
      <c r="AK342" s="52">
        <v>137.44172486662865</v>
      </c>
      <c r="AL342" s="52">
        <v>0.70732859423714545</v>
      </c>
      <c r="AM342" s="52">
        <v>7.6785953145834709</v>
      </c>
      <c r="AN342" s="52">
        <v>22.389881974266423</v>
      </c>
      <c r="AO342" s="52">
        <v>14.003958065423273</v>
      </c>
      <c r="AP342" s="52">
        <v>1.1865438327728013</v>
      </c>
      <c r="AQ342" s="52">
        <v>1.7372582441847395</v>
      </c>
      <c r="AR342" s="52">
        <v>1.7416288110393761</v>
      </c>
      <c r="AS342" s="52">
        <v>1.7226288933677771</v>
      </c>
      <c r="AT342" s="52">
        <v>1.674519390901086</v>
      </c>
      <c r="AU342" s="52">
        <v>1.1863069618763891</v>
      </c>
      <c r="AV342" s="52">
        <v>2.5273967915174227</v>
      </c>
      <c r="AW342" s="52">
        <v>2.2276751746741805</v>
      </c>
      <c r="AX342" s="52">
        <v>92.948042386001163</v>
      </c>
      <c r="AY342" s="52">
        <v>0.54775635294443481</v>
      </c>
      <c r="AZ342" s="52">
        <v>4.5327104031787036</v>
      </c>
      <c r="BA342" s="52">
        <v>5.9022995057786183</v>
      </c>
      <c r="BB342" s="52">
        <v>15.464531402434073</v>
      </c>
      <c r="BC342" s="52">
        <v>3.0277661286630564</v>
      </c>
      <c r="BD342" s="52">
        <v>18.415849489430265</v>
      </c>
      <c r="BE342" s="52">
        <v>8.3916113404707318</v>
      </c>
      <c r="BF342" s="52">
        <v>13.32451396219192</v>
      </c>
      <c r="BG342" s="52">
        <v>17.872540831325516</v>
      </c>
      <c r="BH342" s="52">
        <v>5.4687424135965204</v>
      </c>
      <c r="BI342" s="52">
        <v>22.103800506901838</v>
      </c>
      <c r="BJ342" s="52">
        <v>2.7305056545132351</v>
      </c>
      <c r="BK342" s="52">
        <v>5.1014313480005633</v>
      </c>
      <c r="BL342" s="52">
        <v>14.271863502390202</v>
      </c>
      <c r="BM342" s="52">
        <v>2.0395972554237702</v>
      </c>
      <c r="BN342" s="52">
        <v>29.291918299851879</v>
      </c>
      <c r="BP342" s="52">
        <v>1.6117058005784788</v>
      </c>
      <c r="BQ342" s="52">
        <v>1.1715157646084986</v>
      </c>
      <c r="BR342" s="52">
        <v>0.44019003524895639</v>
      </c>
      <c r="BS342" s="52">
        <v>1.4727628256284422</v>
      </c>
      <c r="BT342" s="52">
        <v>1.1773308241860039</v>
      </c>
      <c r="BU342" s="52">
        <v>0.29543200087162758</v>
      </c>
      <c r="BV342" s="52">
        <v>10.110866098634657</v>
      </c>
      <c r="BW342" s="52">
        <v>4358.316678370199</v>
      </c>
    </row>
    <row r="343" spans="1:75">
      <c r="A343" s="49">
        <v>39141</v>
      </c>
      <c r="B343" s="50">
        <v>91.739008732672247</v>
      </c>
      <c r="C343" s="51">
        <v>204.34096799977124</v>
      </c>
      <c r="D343" s="50">
        <v>90.431337368674576</v>
      </c>
      <c r="E343" s="52">
        <v>15486.495034422192</v>
      </c>
      <c r="F343" s="52">
        <v>189.81270518047469</v>
      </c>
      <c r="G343" s="52">
        <v>315.55007015487979</v>
      </c>
      <c r="H343" s="52">
        <v>746.55005213831157</v>
      </c>
      <c r="I343" s="52">
        <v>1997.334320647376</v>
      </c>
      <c r="J343" s="52">
        <v>137.76360582028116</v>
      </c>
      <c r="K343" s="52">
        <v>246.74377236728157</v>
      </c>
      <c r="L343" s="52">
        <v>684.27154834781379</v>
      </c>
      <c r="M343" s="52">
        <v>210.23467426480991</v>
      </c>
      <c r="N343" s="52">
        <v>247.86389872431755</v>
      </c>
      <c r="O343" s="52">
        <v>109.85677332590733</v>
      </c>
      <c r="P343" s="52">
        <v>253.29623215911644</v>
      </c>
      <c r="Q343" s="52">
        <v>168.11311766518546</v>
      </c>
      <c r="R343" s="52">
        <v>103.22552432332721</v>
      </c>
      <c r="S343" s="52">
        <v>460.38264550055777</v>
      </c>
      <c r="T343" s="52">
        <v>230.34815334422248</v>
      </c>
      <c r="U343" s="52">
        <v>991.84966362374166</v>
      </c>
      <c r="V343" s="52">
        <v>971.77704448785096</v>
      </c>
      <c r="W343" s="52">
        <v>652.14751058444381</v>
      </c>
      <c r="X343" s="52">
        <v>1208.3742846846581</v>
      </c>
      <c r="Y343" s="52">
        <v>3024.5926666217192</v>
      </c>
      <c r="Z343" s="52">
        <v>617.13038027020434</v>
      </c>
      <c r="AA343" s="52">
        <v>1733.9797692235027</v>
      </c>
      <c r="AB343" s="52">
        <v>393.20789594436064</v>
      </c>
      <c r="AC343" s="52">
        <v>103281.29973902021</v>
      </c>
      <c r="AD343" s="52">
        <v>49910.25496445383</v>
      </c>
      <c r="AE343" s="52">
        <v>60251.844161169873</v>
      </c>
      <c r="AF343" s="52">
        <v>11843.874334079879</v>
      </c>
      <c r="AG343" s="52">
        <v>13097.813126564026</v>
      </c>
      <c r="AH343" s="52">
        <v>11473.521251484752</v>
      </c>
      <c r="AI343" s="52">
        <v>38168.180953747462</v>
      </c>
      <c r="AJ343" s="52">
        <v>43571.096226045061</v>
      </c>
      <c r="AK343" s="52">
        <v>137.63549507083371</v>
      </c>
      <c r="AL343" s="52">
        <v>0.71040740417083725</v>
      </c>
      <c r="AM343" s="52">
        <v>7.6866587339068895</v>
      </c>
      <c r="AN343" s="52">
        <v>22.390440122033137</v>
      </c>
      <c r="AO343" s="52">
        <v>13.993373984138348</v>
      </c>
      <c r="AP343" s="52">
        <v>1.1875158164314468</v>
      </c>
      <c r="AQ343" s="52">
        <v>1.7298388083250498</v>
      </c>
      <c r="AR343" s="52">
        <v>1.7453295017691874</v>
      </c>
      <c r="AS343" s="52">
        <v>1.7192953926701844</v>
      </c>
      <c r="AT343" s="52">
        <v>1.676474822305644</v>
      </c>
      <c r="AU343" s="52">
        <v>1.1841512120185402</v>
      </c>
      <c r="AV343" s="52">
        <v>2.5312578066404305</v>
      </c>
      <c r="AW343" s="52">
        <v>2.2195106405524712</v>
      </c>
      <c r="AX343" s="52">
        <v>93.122569723836406</v>
      </c>
      <c r="AY343" s="52">
        <v>0.54847217866232056</v>
      </c>
      <c r="AZ343" s="52">
        <v>4.5372620204413705</v>
      </c>
      <c r="BA343" s="52">
        <v>5.9150018902146257</v>
      </c>
      <c r="BB343" s="52">
        <v>15.495891038162101</v>
      </c>
      <c r="BC343" s="52">
        <v>3.0300006837517555</v>
      </c>
      <c r="BD343" s="52">
        <v>18.454702249362267</v>
      </c>
      <c r="BE343" s="52">
        <v>8.3866234250848972</v>
      </c>
      <c r="BF343" s="52">
        <v>13.357891890652743</v>
      </c>
      <c r="BG343" s="52">
        <v>17.922970126050391</v>
      </c>
      <c r="BH343" s="52">
        <v>5.4741757863999476</v>
      </c>
      <c r="BI343" s="52">
        <v>22.122485225288465</v>
      </c>
      <c r="BJ343" s="52">
        <v>2.7315312613541858</v>
      </c>
      <c r="BK343" s="52">
        <v>5.1050572538016628</v>
      </c>
      <c r="BL343" s="52">
        <v>14.285896715342201</v>
      </c>
      <c r="BM343" s="52">
        <v>2.0386828212046697</v>
      </c>
      <c r="BN343" s="52">
        <v>29.339594234446331</v>
      </c>
      <c r="BP343" s="52">
        <v>1.6210285407890166</v>
      </c>
      <c r="BQ343" s="52">
        <v>1.1595980458826358</v>
      </c>
      <c r="BR343" s="52">
        <v>0.46143049493964228</v>
      </c>
      <c r="BS343" s="52">
        <v>1.4524090502943312</v>
      </c>
      <c r="BT343" s="52">
        <v>1.1686930092317718</v>
      </c>
      <c r="BU343" s="52">
        <v>0.28371604106255938</v>
      </c>
      <c r="BV343" s="52">
        <v>10.120401401604925</v>
      </c>
      <c r="BW343" s="52">
        <v>4380.3781285142259</v>
      </c>
    </row>
    <row r="344" spans="1:75">
      <c r="A344" s="49">
        <v>39172</v>
      </c>
      <c r="B344" s="50">
        <v>91.976276665445297</v>
      </c>
      <c r="C344" s="51">
        <v>205.29561458960657</v>
      </c>
      <c r="D344" s="50">
        <v>90.742005553697382</v>
      </c>
      <c r="E344" s="52">
        <v>15512.316848016555</v>
      </c>
      <c r="F344" s="52">
        <v>185.66717267420984</v>
      </c>
      <c r="G344" s="52">
        <v>318.77906694719866</v>
      </c>
      <c r="H344" s="52">
        <v>751.68015316993956</v>
      </c>
      <c r="I344" s="52">
        <v>2006.4236716301211</v>
      </c>
      <c r="J344" s="52">
        <v>139.32885784872116</v>
      </c>
      <c r="K344" s="52">
        <v>248.12171206743486</v>
      </c>
      <c r="L344" s="52">
        <v>688.23489418337419</v>
      </c>
      <c r="M344" s="52">
        <v>212.10379828945284</v>
      </c>
      <c r="N344" s="52">
        <v>248.74658751872278</v>
      </c>
      <c r="O344" s="52">
        <v>109.86375192721044</v>
      </c>
      <c r="P344" s="52">
        <v>253.81590295655113</v>
      </c>
      <c r="Q344" s="52">
        <v>167.36111776927305</v>
      </c>
      <c r="R344" s="52">
        <v>103.72380654273495</v>
      </c>
      <c r="S344" s="52">
        <v>465.99492249950288</v>
      </c>
      <c r="T344" s="52">
        <v>233.5638024037884</v>
      </c>
      <c r="U344" s="52">
        <v>1001.1698531950674</v>
      </c>
      <c r="V344" s="52">
        <v>960.9473716212857</v>
      </c>
      <c r="W344" s="52">
        <v>659.92896863914302</v>
      </c>
      <c r="X344" s="52">
        <v>1207.9735800239348</v>
      </c>
      <c r="Y344" s="52">
        <v>3017.5450918982106</v>
      </c>
      <c r="Z344" s="52">
        <v>616.00443982885724</v>
      </c>
      <c r="AA344" s="52">
        <v>1735.3655032323252</v>
      </c>
      <c r="AB344" s="52">
        <v>392.12066684951708</v>
      </c>
      <c r="AC344" s="52">
        <v>103762.81491605697</v>
      </c>
      <c r="AD344" s="52">
        <v>50153.804945515047</v>
      </c>
      <c r="AE344" s="52">
        <v>60431.598194491482</v>
      </c>
      <c r="AF344" s="52">
        <v>11907.84102612157</v>
      </c>
      <c r="AG344" s="52">
        <v>13123.515176988418</v>
      </c>
      <c r="AH344" s="52">
        <v>11488.200027565803</v>
      </c>
      <c r="AI344" s="52">
        <v>38190.394342410946</v>
      </c>
      <c r="AJ344" s="52">
        <v>43626.134010499525</v>
      </c>
      <c r="AK344" s="52">
        <v>137.79976345670801</v>
      </c>
      <c r="AL344" s="52">
        <v>0.71423891165684306</v>
      </c>
      <c r="AM344" s="52">
        <v>7.6918419582408761</v>
      </c>
      <c r="AN344" s="52">
        <v>22.383914044307126</v>
      </c>
      <c r="AO344" s="52">
        <v>13.977833174724854</v>
      </c>
      <c r="AP344" s="52">
        <v>1.1887322039984876</v>
      </c>
      <c r="AQ344" s="52">
        <v>1.7245325095847817</v>
      </c>
      <c r="AR344" s="52">
        <v>1.7446864776974242</v>
      </c>
      <c r="AS344" s="52">
        <v>1.7150075261574051</v>
      </c>
      <c r="AT344" s="52">
        <v>1.6784332992910418</v>
      </c>
      <c r="AU344" s="52">
        <v>1.1832016208171543</v>
      </c>
      <c r="AV344" s="52">
        <v>2.5333058347433992</v>
      </c>
      <c r="AW344" s="52">
        <v>2.2099337116190827</v>
      </c>
      <c r="AX344" s="52">
        <v>93.267378510126179</v>
      </c>
      <c r="AY344" s="52">
        <v>0.54994619534831612</v>
      </c>
      <c r="AZ344" s="52">
        <v>4.5400851912638771</v>
      </c>
      <c r="BA344" s="52">
        <v>5.9269245932359365</v>
      </c>
      <c r="BB344" s="52">
        <v>15.514599273281712</v>
      </c>
      <c r="BC344" s="52">
        <v>3.033200995711189</v>
      </c>
      <c r="BD344" s="52">
        <v>18.50216138254731</v>
      </c>
      <c r="BE344" s="52">
        <v>8.379825565843813</v>
      </c>
      <c r="BF344" s="52">
        <v>13.379970781204682</v>
      </c>
      <c r="BG344" s="52">
        <v>17.958970023499383</v>
      </c>
      <c r="BH344" s="52">
        <v>5.4820020374271179</v>
      </c>
      <c r="BI344" s="52">
        <v>22.148470902394862</v>
      </c>
      <c r="BJ344" s="52">
        <v>2.731982238474302</v>
      </c>
      <c r="BK344" s="52">
        <v>5.1123879066698494</v>
      </c>
      <c r="BL344" s="52">
        <v>14.304100754760928</v>
      </c>
      <c r="BM344" s="52">
        <v>2.0374270852846696</v>
      </c>
      <c r="BN344" s="52">
        <v>29.371996585459961</v>
      </c>
      <c r="BP344" s="52">
        <v>1.5886555173464361</v>
      </c>
      <c r="BQ344" s="52">
        <v>1.1265892257853862</v>
      </c>
      <c r="BR344" s="52">
        <v>0.46206629174130576</v>
      </c>
      <c r="BS344" s="52">
        <v>1.4579644840090507</v>
      </c>
      <c r="BT344" s="52">
        <v>1.1744948446510299</v>
      </c>
      <c r="BU344" s="52">
        <v>0.28346963905759398</v>
      </c>
      <c r="BV344" s="52">
        <v>9.9456607805144408</v>
      </c>
      <c r="BW344" s="52">
        <v>4398.7869475257976</v>
      </c>
    </row>
    <row r="345" spans="1:75">
      <c r="A345" s="49">
        <v>39202</v>
      </c>
      <c r="B345" s="50">
        <v>92.148995571335163</v>
      </c>
      <c r="C345" s="51">
        <v>206.11148674935103</v>
      </c>
      <c r="D345" s="50">
        <v>90.978785237669939</v>
      </c>
      <c r="E345" s="52">
        <v>15551.049985249838</v>
      </c>
      <c r="F345" s="52">
        <v>179.86576546827953</v>
      </c>
      <c r="G345" s="52">
        <v>322.97323686679204</v>
      </c>
      <c r="H345" s="52">
        <v>756.038692911466</v>
      </c>
      <c r="I345" s="52">
        <v>2025.5687694390615</v>
      </c>
      <c r="J345" s="52">
        <v>142.18322384357452</v>
      </c>
      <c r="K345" s="52">
        <v>251.39543500145277</v>
      </c>
      <c r="L345" s="52">
        <v>693.41243708133698</v>
      </c>
      <c r="M345" s="52">
        <v>215.50020825266839</v>
      </c>
      <c r="N345" s="52">
        <v>253.48689086834591</v>
      </c>
      <c r="O345" s="52">
        <v>110.20974135647218</v>
      </c>
      <c r="P345" s="52">
        <v>254.81610810558001</v>
      </c>
      <c r="Q345" s="52">
        <v>167.33850599912304</v>
      </c>
      <c r="R345" s="52">
        <v>104.23087981541951</v>
      </c>
      <c r="S345" s="52">
        <v>475.07520606517789</v>
      </c>
      <c r="T345" s="52">
        <v>237.87656885782877</v>
      </c>
      <c r="U345" s="52">
        <v>1013.0030808846155</v>
      </c>
      <c r="V345" s="52">
        <v>950.78692741791406</v>
      </c>
      <c r="W345" s="52">
        <v>666.69636267224951</v>
      </c>
      <c r="X345" s="52">
        <v>1210.2739809254806</v>
      </c>
      <c r="Y345" s="52">
        <v>3005.9788784186044</v>
      </c>
      <c r="Z345" s="52">
        <v>614.08472699026265</v>
      </c>
      <c r="AA345" s="52">
        <v>1737.331672211488</v>
      </c>
      <c r="AB345" s="52">
        <v>390.92701922940711</v>
      </c>
      <c r="AC345" s="52">
        <v>104079.49003855388</v>
      </c>
      <c r="AD345" s="52">
        <v>50401.871257368723</v>
      </c>
      <c r="AE345" s="52">
        <v>60600.922749328616</v>
      </c>
      <c r="AF345" s="52">
        <v>11952.838819122315</v>
      </c>
      <c r="AG345" s="52">
        <v>13138.618573156993</v>
      </c>
      <c r="AH345" s="52">
        <v>11497.896377859513</v>
      </c>
      <c r="AI345" s="52">
        <v>38194.113018212716</v>
      </c>
      <c r="AJ345" s="52">
        <v>43643.758222516379</v>
      </c>
      <c r="AK345" s="52">
        <v>137.92723231725395</v>
      </c>
      <c r="AL345" s="52">
        <v>0.71843517366796728</v>
      </c>
      <c r="AM345" s="52">
        <v>7.691847936902195</v>
      </c>
      <c r="AN345" s="52">
        <v>22.366292693729822</v>
      </c>
      <c r="AO345" s="52">
        <v>13.956009583501146</v>
      </c>
      <c r="AP345" s="52">
        <v>1.1898968824324887</v>
      </c>
      <c r="AQ345" s="52">
        <v>1.7207290374800019</v>
      </c>
      <c r="AR345" s="52">
        <v>1.740712233291803</v>
      </c>
      <c r="AS345" s="52">
        <v>1.7100720470836677</v>
      </c>
      <c r="AT345" s="52">
        <v>1.6802923723012706</v>
      </c>
      <c r="AU345" s="52">
        <v>1.1824315252364612</v>
      </c>
      <c r="AV345" s="52">
        <v>2.5330576070096487</v>
      </c>
      <c r="AW345" s="52">
        <v>2.1988178735318797</v>
      </c>
      <c r="AX345" s="52">
        <v>93.384626813388124</v>
      </c>
      <c r="AY345" s="52">
        <v>0.55184749692562041</v>
      </c>
      <c r="AZ345" s="52">
        <v>4.5419565248012077</v>
      </c>
      <c r="BA345" s="52">
        <v>5.9378076702899607</v>
      </c>
      <c r="BB345" s="52">
        <v>15.522231440246106</v>
      </c>
      <c r="BC345" s="52">
        <v>3.0364156867377461</v>
      </c>
      <c r="BD345" s="52">
        <v>18.557039858773351</v>
      </c>
      <c r="BE345" s="52">
        <v>8.3723778170533478</v>
      </c>
      <c r="BF345" s="52">
        <v>13.392600809286039</v>
      </c>
      <c r="BG345" s="52">
        <v>17.981794366178413</v>
      </c>
      <c r="BH345" s="52">
        <v>5.4906213015938796</v>
      </c>
      <c r="BI345" s="52">
        <v>22.176312810430925</v>
      </c>
      <c r="BJ345" s="52">
        <v>2.7318566263769752</v>
      </c>
      <c r="BK345" s="52">
        <v>5.1209382810319459</v>
      </c>
      <c r="BL345" s="52">
        <v>14.323517900084456</v>
      </c>
      <c r="BM345" s="52">
        <v>2.0361494824193263</v>
      </c>
      <c r="BN345" s="52">
        <v>29.390587870155773</v>
      </c>
      <c r="BP345" s="52">
        <v>1.5245470384756723</v>
      </c>
      <c r="BQ345" s="52">
        <v>1.0783744102964798</v>
      </c>
      <c r="BR345" s="52">
        <v>0.44617262842754524</v>
      </c>
      <c r="BS345" s="52">
        <v>1.4708957074830928</v>
      </c>
      <c r="BT345" s="52">
        <v>1.1796948691209157</v>
      </c>
      <c r="BU345" s="52">
        <v>0.29120083913827938</v>
      </c>
      <c r="BV345" s="52">
        <v>9.6820874174435936</v>
      </c>
      <c r="BW345" s="52">
        <v>4412.9617781634133</v>
      </c>
    </row>
    <row r="346" spans="1:75">
      <c r="A346" s="49">
        <v>39233</v>
      </c>
      <c r="B346" s="50">
        <v>92.296867851408265</v>
      </c>
      <c r="C346" s="51">
        <v>206.70302797517468</v>
      </c>
      <c r="D346" s="50">
        <v>91.150896741978585</v>
      </c>
      <c r="E346" s="52">
        <v>15586.370673148862</v>
      </c>
      <c r="F346" s="52">
        <v>174.35581260150479</v>
      </c>
      <c r="G346" s="52">
        <v>325.7346368701227</v>
      </c>
      <c r="H346" s="52">
        <v>758.13131519286867</v>
      </c>
      <c r="I346" s="52">
        <v>2043.3617579706254</v>
      </c>
      <c r="J346" s="52">
        <v>145.0378852783432</v>
      </c>
      <c r="K346" s="52">
        <v>255.30787458631301</v>
      </c>
      <c r="L346" s="52">
        <v>691.69477215120867</v>
      </c>
      <c r="M346" s="52">
        <v>219.26169917756511</v>
      </c>
      <c r="N346" s="52">
        <v>258.79300732766427</v>
      </c>
      <c r="O346" s="52">
        <v>110.50441758743217</v>
      </c>
      <c r="P346" s="52">
        <v>256.51912931376887</v>
      </c>
      <c r="Q346" s="52">
        <v>167.9960611261908</v>
      </c>
      <c r="R346" s="52">
        <v>104.59713883169236</v>
      </c>
      <c r="S346" s="52">
        <v>480.0832322951286</v>
      </c>
      <c r="T346" s="52">
        <v>240.57463739764304</v>
      </c>
      <c r="U346" s="52">
        <v>1021.2740518662238</v>
      </c>
      <c r="V346" s="52">
        <v>944.04578674704794</v>
      </c>
      <c r="W346" s="52">
        <v>672.7468232911441</v>
      </c>
      <c r="X346" s="52">
        <v>1213.8996984148698</v>
      </c>
      <c r="Y346" s="52">
        <v>2997.9546689218091</v>
      </c>
      <c r="Z346" s="52">
        <v>611.98643100598167</v>
      </c>
      <c r="AA346" s="52">
        <v>1741.89677537497</v>
      </c>
      <c r="AB346" s="52">
        <v>389.78573557490722</v>
      </c>
      <c r="AC346" s="52">
        <v>104237.61866563366</v>
      </c>
      <c r="AD346" s="52">
        <v>50631.587633602081</v>
      </c>
      <c r="AE346" s="52">
        <v>60769.735404937499</v>
      </c>
      <c r="AF346" s="52">
        <v>11980.561639970349</v>
      </c>
      <c r="AG346" s="52">
        <v>13144.058211695763</v>
      </c>
      <c r="AH346" s="52">
        <v>11502.148142691582</v>
      </c>
      <c r="AI346" s="52">
        <v>38178.14953994751</v>
      </c>
      <c r="AJ346" s="52">
        <v>43627.493263982957</v>
      </c>
      <c r="AK346" s="52">
        <v>138.00311183352625</v>
      </c>
      <c r="AL346" s="52">
        <v>0.72204770524084805</v>
      </c>
      <c r="AM346" s="52">
        <v>7.6846902456525115</v>
      </c>
      <c r="AN346" s="52">
        <v>22.336188664299346</v>
      </c>
      <c r="AO346" s="52">
        <v>13.929450713293326</v>
      </c>
      <c r="AP346" s="52">
        <v>1.1905449494647216</v>
      </c>
      <c r="AQ346" s="52">
        <v>1.7175717526760044</v>
      </c>
      <c r="AR346" s="52">
        <v>1.7361245040187749</v>
      </c>
      <c r="AS346" s="52">
        <v>1.7054205497364407</v>
      </c>
      <c r="AT346" s="52">
        <v>1.681923460329017</v>
      </c>
      <c r="AU346" s="52">
        <v>1.1803621196067393</v>
      </c>
      <c r="AV346" s="52">
        <v>2.5303390982538283</v>
      </c>
      <c r="AW346" s="52">
        <v>2.1871642571238019</v>
      </c>
      <c r="AX346" s="52">
        <v>93.471009125512452</v>
      </c>
      <c r="AY346" s="52">
        <v>0.55354182402821139</v>
      </c>
      <c r="AZ346" s="52">
        <v>4.5436684051688179</v>
      </c>
      <c r="BA346" s="52">
        <v>5.9467001234767061</v>
      </c>
      <c r="BB346" s="52">
        <v>15.521787557360385</v>
      </c>
      <c r="BC346" s="52">
        <v>3.0381244416498849</v>
      </c>
      <c r="BD346" s="52">
        <v>18.612077521610885</v>
      </c>
      <c r="BE346" s="52">
        <v>8.3661036753966922</v>
      </c>
      <c r="BF346" s="52">
        <v>13.39819513687924</v>
      </c>
      <c r="BG346" s="52">
        <v>17.993954567839541</v>
      </c>
      <c r="BH346" s="52">
        <v>5.4967780584138968</v>
      </c>
      <c r="BI346" s="52">
        <v>22.195914043774529</v>
      </c>
      <c r="BJ346" s="52">
        <v>2.7313374872845149</v>
      </c>
      <c r="BK346" s="52">
        <v>5.1262333772836195</v>
      </c>
      <c r="BL346" s="52">
        <v>14.338343160377155</v>
      </c>
      <c r="BM346" s="52">
        <v>2.0354511287731576</v>
      </c>
      <c r="BN346" s="52">
        <v>29.39818268533676</v>
      </c>
      <c r="BP346" s="52">
        <v>1.4528732127885544</v>
      </c>
      <c r="BQ346" s="52">
        <v>1.0289158345831018</v>
      </c>
      <c r="BR346" s="52">
        <v>0.42395737804772871</v>
      </c>
      <c r="BS346" s="52">
        <v>1.4634356885066917</v>
      </c>
      <c r="BT346" s="52">
        <v>1.1636716463272609</v>
      </c>
      <c r="BU346" s="52">
        <v>0.29976404258500666</v>
      </c>
      <c r="BV346" s="52">
        <v>9.4987143441554043</v>
      </c>
      <c r="BW346" s="52">
        <v>4422.2354739096854</v>
      </c>
    </row>
    <row r="347" spans="1:75">
      <c r="A347" s="49">
        <v>39263</v>
      </c>
      <c r="B347" s="50">
        <v>92.457274316002923</v>
      </c>
      <c r="C347" s="51">
        <v>207.07608435948688</v>
      </c>
      <c r="D347" s="50">
        <v>91.286921458939716</v>
      </c>
      <c r="E347" s="52">
        <v>15608.69148572286</v>
      </c>
      <c r="F347" s="52">
        <v>170.56329483141502</v>
      </c>
      <c r="G347" s="52">
        <v>325.44863835573199</v>
      </c>
      <c r="H347" s="52">
        <v>757.17448138991995</v>
      </c>
      <c r="I347" s="52">
        <v>2052.6560807387036</v>
      </c>
      <c r="J347" s="52">
        <v>146.89492804805437</v>
      </c>
      <c r="K347" s="52">
        <v>258.6746946156025</v>
      </c>
      <c r="L347" s="52">
        <v>679.7888315677643</v>
      </c>
      <c r="M347" s="52">
        <v>222.57516926129659</v>
      </c>
      <c r="N347" s="52">
        <v>262.11657898624736</v>
      </c>
      <c r="O347" s="52">
        <v>110.48842713485162</v>
      </c>
      <c r="P347" s="52">
        <v>258.98312493761381</v>
      </c>
      <c r="Q347" s="52">
        <v>169.19686442787449</v>
      </c>
      <c r="R347" s="52">
        <v>104.74488002856573</v>
      </c>
      <c r="S347" s="52">
        <v>476.50015389919281</v>
      </c>
      <c r="T347" s="52">
        <v>240.05847251017889</v>
      </c>
      <c r="U347" s="52">
        <v>1022.4498988389969</v>
      </c>
      <c r="V347" s="52">
        <v>942.22839292685194</v>
      </c>
      <c r="W347" s="52">
        <v>678.76141992410021</v>
      </c>
      <c r="X347" s="52">
        <v>1217.6749640544256</v>
      </c>
      <c r="Y347" s="52">
        <v>2998.0789971033732</v>
      </c>
      <c r="Z347" s="52">
        <v>610.27812763253849</v>
      </c>
      <c r="AA347" s="52">
        <v>1750.5393599043289</v>
      </c>
      <c r="AB347" s="52">
        <v>388.79692067548069</v>
      </c>
      <c r="AC347" s="52">
        <v>104284.11107889812</v>
      </c>
      <c r="AD347" s="52">
        <v>50831.222489762309</v>
      </c>
      <c r="AE347" s="52">
        <v>60953.187797864281</v>
      </c>
      <c r="AF347" s="52">
        <v>11997.344320424398</v>
      </c>
      <c r="AG347" s="52">
        <v>13142.949289703369</v>
      </c>
      <c r="AH347" s="52">
        <v>11502.258974456787</v>
      </c>
      <c r="AI347" s="52">
        <v>38146.565789286295</v>
      </c>
      <c r="AJ347" s="52">
        <v>43587.403999328613</v>
      </c>
      <c r="AK347" s="52">
        <v>138.02910767992338</v>
      </c>
      <c r="AL347" s="52">
        <v>0.72450441978871827</v>
      </c>
      <c r="AM347" s="52">
        <v>7.6693721424633017</v>
      </c>
      <c r="AN347" s="52">
        <v>22.293379019759595</v>
      </c>
      <c r="AO347" s="52">
        <v>13.899502457150568</v>
      </c>
      <c r="AP347" s="52">
        <v>1.1903488920098426</v>
      </c>
      <c r="AQ347" s="52">
        <v>1.7141968180891429</v>
      </c>
      <c r="AR347" s="52">
        <v>1.732979112561831</v>
      </c>
      <c r="AS347" s="52">
        <v>1.7016167181896891</v>
      </c>
      <c r="AT347" s="52">
        <v>1.6832642735133958</v>
      </c>
      <c r="AU347" s="52">
        <v>1.1760820622822696</v>
      </c>
      <c r="AV347" s="52">
        <v>2.5253786581284658</v>
      </c>
      <c r="AW347" s="52">
        <v>2.1756358886836096</v>
      </c>
      <c r="AX347" s="52">
        <v>93.533097092062235</v>
      </c>
      <c r="AY347" s="52">
        <v>0.55460372935437285</v>
      </c>
      <c r="AZ347" s="52">
        <v>4.5458805676365346</v>
      </c>
      <c r="BA347" s="52">
        <v>5.9533677576420212</v>
      </c>
      <c r="BB347" s="52">
        <v>15.517539195343852</v>
      </c>
      <c r="BC347" s="52">
        <v>3.0374335014571745</v>
      </c>
      <c r="BD347" s="52">
        <v>18.662835591255376</v>
      </c>
      <c r="BE347" s="52">
        <v>8.3615372737869613</v>
      </c>
      <c r="BF347" s="52">
        <v>13.401175326481461</v>
      </c>
      <c r="BG347" s="52">
        <v>18.000185913095873</v>
      </c>
      <c r="BH347" s="52">
        <v>5.4985524825441336</v>
      </c>
      <c r="BI347" s="52">
        <v>22.202631566176812</v>
      </c>
      <c r="BJ347" s="52">
        <v>2.7308057479249936</v>
      </c>
      <c r="BK347" s="52">
        <v>5.1257650070202851</v>
      </c>
      <c r="BL347" s="52">
        <v>14.346060834017893</v>
      </c>
      <c r="BM347" s="52">
        <v>2.035785823908979</v>
      </c>
      <c r="BN347" s="52">
        <v>29.399156688464185</v>
      </c>
      <c r="BP347" s="52">
        <v>1.3927061972053101</v>
      </c>
      <c r="BQ347" s="52">
        <v>0.98780144931127623</v>
      </c>
      <c r="BR347" s="52">
        <v>0.40490474753702682</v>
      </c>
      <c r="BS347" s="52">
        <v>1.4182540801664194</v>
      </c>
      <c r="BT347" s="52">
        <v>1.1142666519929965</v>
      </c>
      <c r="BU347" s="52">
        <v>0.30398742798715828</v>
      </c>
      <c r="BV347" s="52">
        <v>9.5023103435834244</v>
      </c>
      <c r="BW347" s="52">
        <v>4428.0648988723751</v>
      </c>
    </row>
    <row r="348" spans="1:75">
      <c r="A348" s="49">
        <v>39294</v>
      </c>
      <c r="B348" s="50">
        <v>92.625702554900798</v>
      </c>
      <c r="C348" s="51">
        <v>207.38710081192755</v>
      </c>
      <c r="D348" s="50">
        <v>91.429416876646783</v>
      </c>
      <c r="E348" s="52">
        <v>15627.842086791992</v>
      </c>
      <c r="F348" s="52">
        <v>168.57783289686327</v>
      </c>
      <c r="G348" s="52">
        <v>322.6208735204512</v>
      </c>
      <c r="H348" s="52">
        <v>753.814359172698</v>
      </c>
      <c r="I348" s="52">
        <v>2059.6237404423377</v>
      </c>
      <c r="J348" s="52">
        <v>147.63510164402186</v>
      </c>
      <c r="K348" s="52">
        <v>260.6394528323604</v>
      </c>
      <c r="L348" s="52">
        <v>668.70759831705402</v>
      </c>
      <c r="M348" s="52">
        <v>225.69951888053649</v>
      </c>
      <c r="N348" s="52">
        <v>263.59089728324642</v>
      </c>
      <c r="O348" s="52">
        <v>110.34377798582277</v>
      </c>
      <c r="P348" s="52">
        <v>261.79158153457024</v>
      </c>
      <c r="Q348" s="52">
        <v>170.73237394829911</v>
      </c>
      <c r="R348" s="52">
        <v>104.7586060416314</v>
      </c>
      <c r="S348" s="52">
        <v>468.75505924224854</v>
      </c>
      <c r="T348" s="52">
        <v>237.86778239280946</v>
      </c>
      <c r="U348" s="52">
        <v>1019.969912498228</v>
      </c>
      <c r="V348" s="52">
        <v>944.42434104988649</v>
      </c>
      <c r="W348" s="52">
        <v>685.59761554483441</v>
      </c>
      <c r="X348" s="52">
        <v>1221.4677995409697</v>
      </c>
      <c r="Y348" s="52">
        <v>3000.6993067341468</v>
      </c>
      <c r="Z348" s="52">
        <v>609.40749146957546</v>
      </c>
      <c r="AA348" s="52">
        <v>1763.1128137428914</v>
      </c>
      <c r="AB348" s="52">
        <v>387.98828292786681</v>
      </c>
      <c r="AC348" s="52">
        <v>104312.39522724767</v>
      </c>
      <c r="AD348" s="52">
        <v>50996.526777913496</v>
      </c>
      <c r="AE348" s="52">
        <v>61161.894672455324</v>
      </c>
      <c r="AF348" s="52">
        <v>12013.888393525154</v>
      </c>
      <c r="AG348" s="52">
        <v>13140.724738151797</v>
      </c>
      <c r="AH348" s="52">
        <v>11502.611569250783</v>
      </c>
      <c r="AI348" s="52">
        <v>38114.328310812671</v>
      </c>
      <c r="AJ348" s="52">
        <v>43542.039027060229</v>
      </c>
      <c r="AK348" s="52">
        <v>138.03331725443564</v>
      </c>
      <c r="AL348" s="52">
        <v>0.72599527260829366</v>
      </c>
      <c r="AM348" s="52">
        <v>7.6464270547693296</v>
      </c>
      <c r="AN348" s="52">
        <v>22.240017043727061</v>
      </c>
      <c r="AO348" s="52">
        <v>13.867594716079052</v>
      </c>
      <c r="AP348" s="52">
        <v>1.1892412732056747</v>
      </c>
      <c r="AQ348" s="52">
        <v>1.7105028719385789</v>
      </c>
      <c r="AR348" s="52">
        <v>1.7309243723127199</v>
      </c>
      <c r="AS348" s="52">
        <v>1.6984904538368293</v>
      </c>
      <c r="AT348" s="52">
        <v>1.6842179476714649</v>
      </c>
      <c r="AU348" s="52">
        <v>1.1704980790349393</v>
      </c>
      <c r="AV348" s="52">
        <v>2.5190353963567289</v>
      </c>
      <c r="AW348" s="52">
        <v>2.1646842699698143</v>
      </c>
      <c r="AX348" s="52">
        <v>93.587609746523441</v>
      </c>
      <c r="AY348" s="52">
        <v>0.55513179411871294</v>
      </c>
      <c r="AZ348" s="52">
        <v>4.5484245941962955</v>
      </c>
      <c r="BA348" s="52">
        <v>5.9582763558944629</v>
      </c>
      <c r="BB348" s="52">
        <v>15.513987012868446</v>
      </c>
      <c r="BC348" s="52">
        <v>3.034965484553287</v>
      </c>
      <c r="BD348" s="52">
        <v>18.709318170083627</v>
      </c>
      <c r="BE348" s="52">
        <v>8.3559537049262751</v>
      </c>
      <c r="BF348" s="52">
        <v>13.408358401228343</v>
      </c>
      <c r="BG348" s="52">
        <v>18.00612768254453</v>
      </c>
      <c r="BH348" s="52">
        <v>5.4972832846725659</v>
      </c>
      <c r="BI348" s="52">
        <v>22.2056904622624</v>
      </c>
      <c r="BJ348" s="52">
        <v>2.7311181866023087</v>
      </c>
      <c r="BK348" s="52">
        <v>5.122299922449935</v>
      </c>
      <c r="BL348" s="52">
        <v>14.352272332976423</v>
      </c>
      <c r="BM348" s="52">
        <v>2.0373134637697912</v>
      </c>
      <c r="BN348" s="52">
        <v>29.39704687232452</v>
      </c>
      <c r="BP348" s="52">
        <v>1.3468048197758054</v>
      </c>
      <c r="BQ348" s="52">
        <v>0.95285563122841621</v>
      </c>
      <c r="BR348" s="52">
        <v>0.3939491882018985</v>
      </c>
      <c r="BS348" s="52">
        <v>1.3495562580083647</v>
      </c>
      <c r="BT348" s="52">
        <v>1.0437435864681197</v>
      </c>
      <c r="BU348" s="52">
        <v>0.30581267211105556</v>
      </c>
      <c r="BV348" s="52">
        <v>9.6195675288477247</v>
      </c>
      <c r="BW348" s="52">
        <v>4435.7349707695748</v>
      </c>
    </row>
    <row r="349" spans="1:75">
      <c r="A349" s="49">
        <v>39325</v>
      </c>
      <c r="B349" s="50">
        <v>92.786172480893228</v>
      </c>
      <c r="C349" s="51">
        <v>207.85411847118408</v>
      </c>
      <c r="D349" s="50">
        <v>91.629509294706011</v>
      </c>
      <c r="E349" s="52">
        <v>15660.788211699455</v>
      </c>
      <c r="F349" s="52">
        <v>168.00812635390508</v>
      </c>
      <c r="G349" s="52">
        <v>318.44706189464176</v>
      </c>
      <c r="H349" s="52">
        <v>749.14845463537404</v>
      </c>
      <c r="I349" s="52">
        <v>2075.2106535511634</v>
      </c>
      <c r="J349" s="52">
        <v>147.44519007494372</v>
      </c>
      <c r="K349" s="52">
        <v>260.45994315224311</v>
      </c>
      <c r="L349" s="52">
        <v>674.44602866326613</v>
      </c>
      <c r="M349" s="52">
        <v>229.31238579653925</v>
      </c>
      <c r="N349" s="52">
        <v>264.27709692620459</v>
      </c>
      <c r="O349" s="52">
        <v>110.40400604182675</v>
      </c>
      <c r="P349" s="52">
        <v>264.39675246623733</v>
      </c>
      <c r="Q349" s="52">
        <v>172.38347297618466</v>
      </c>
      <c r="R349" s="52">
        <v>104.78086635566527</v>
      </c>
      <c r="S349" s="52">
        <v>464.32056486606598</v>
      </c>
      <c r="T349" s="52">
        <v>236.61882303030259</v>
      </c>
      <c r="U349" s="52">
        <v>1019.7033465139327</v>
      </c>
      <c r="V349" s="52">
        <v>948.89686505160023</v>
      </c>
      <c r="W349" s="52">
        <v>694.30585263621424</v>
      </c>
      <c r="X349" s="52">
        <v>1225.5546344578747</v>
      </c>
      <c r="Y349" s="52">
        <v>2996.5698820391008</v>
      </c>
      <c r="Z349" s="52">
        <v>609.77822222055931</v>
      </c>
      <c r="AA349" s="52">
        <v>1779.1033113118142</v>
      </c>
      <c r="AB349" s="52">
        <v>387.34967862237846</v>
      </c>
      <c r="AC349" s="52">
        <v>104435.29265372983</v>
      </c>
      <c r="AD349" s="52">
        <v>51128.389415764039</v>
      </c>
      <c r="AE349" s="52">
        <v>61408.659620469618</v>
      </c>
      <c r="AF349" s="52">
        <v>12043.002880465599</v>
      </c>
      <c r="AG349" s="52">
        <v>13143.738061351161</v>
      </c>
      <c r="AH349" s="52">
        <v>11508.760421568348</v>
      </c>
      <c r="AI349" s="52">
        <v>38099.999388171782</v>
      </c>
      <c r="AJ349" s="52">
        <v>43512.673321139431</v>
      </c>
      <c r="AK349" s="52">
        <v>138.05387162585413</v>
      </c>
      <c r="AL349" s="52">
        <v>0.72700277991562845</v>
      </c>
      <c r="AM349" s="52">
        <v>7.6165819922762532</v>
      </c>
      <c r="AN349" s="52">
        <v>22.17831604362976</v>
      </c>
      <c r="AO349" s="52">
        <v>13.834731271475434</v>
      </c>
      <c r="AP349" s="52">
        <v>1.187226932084154</v>
      </c>
      <c r="AQ349" s="52">
        <v>1.7065792206435764</v>
      </c>
      <c r="AR349" s="52">
        <v>1.7287537945825711</v>
      </c>
      <c r="AS349" s="52">
        <v>1.6955665243172446</v>
      </c>
      <c r="AT349" s="52">
        <v>1.6846907266565634</v>
      </c>
      <c r="AU349" s="52">
        <v>1.1650729760883898</v>
      </c>
      <c r="AV349" s="52">
        <v>2.5123157274409742</v>
      </c>
      <c r="AW349" s="52">
        <v>2.1545253109940066</v>
      </c>
      <c r="AX349" s="52">
        <v>93.656194674031383</v>
      </c>
      <c r="AY349" s="52">
        <v>0.55541421045282113</v>
      </c>
      <c r="AZ349" s="52">
        <v>4.5508886415837848</v>
      </c>
      <c r="BA349" s="52">
        <v>5.9622286302844936</v>
      </c>
      <c r="BB349" s="52">
        <v>15.515817340313186</v>
      </c>
      <c r="BC349" s="52">
        <v>3.0318406205863746</v>
      </c>
      <c r="BD349" s="52">
        <v>18.753795485485405</v>
      </c>
      <c r="BE349" s="52">
        <v>8.3453530453506009</v>
      </c>
      <c r="BF349" s="52">
        <v>13.427706085866497</v>
      </c>
      <c r="BG349" s="52">
        <v>18.018019523892193</v>
      </c>
      <c r="BH349" s="52">
        <v>5.4954450399720018</v>
      </c>
      <c r="BI349" s="52">
        <v>22.219360907592119</v>
      </c>
      <c r="BJ349" s="52">
        <v>2.7333218926984455</v>
      </c>
      <c r="BK349" s="52">
        <v>5.1204279800726757</v>
      </c>
      <c r="BL349" s="52">
        <v>14.365611060913052</v>
      </c>
      <c r="BM349" s="52">
        <v>2.040122228604178</v>
      </c>
      <c r="BN349" s="52">
        <v>29.395213190075612</v>
      </c>
      <c r="BP349" s="52">
        <v>1.3117361620008465</v>
      </c>
      <c r="BQ349" s="52">
        <v>0.91728527195406173</v>
      </c>
      <c r="BR349" s="52">
        <v>0.39445089020075336</v>
      </c>
      <c r="BS349" s="52">
        <v>1.2815901900251065</v>
      </c>
      <c r="BT349" s="52">
        <v>0.97192529165336194</v>
      </c>
      <c r="BU349" s="52">
        <v>0.30966489807131792</v>
      </c>
      <c r="BV349" s="52">
        <v>9.7157930318386327</v>
      </c>
      <c r="BW349" s="52">
        <v>4452.106314628355</v>
      </c>
    </row>
    <row r="350" spans="1:75">
      <c r="A350" s="49">
        <v>39355</v>
      </c>
      <c r="B350" s="50">
        <v>92.920795796935764</v>
      </c>
      <c r="C350" s="51">
        <v>208.5970067401727</v>
      </c>
      <c r="D350" s="50">
        <v>91.908309621115521</v>
      </c>
      <c r="E350" s="52">
        <v>15713.078559875488</v>
      </c>
      <c r="F350" s="52">
        <v>168.60277544458708</v>
      </c>
      <c r="G350" s="52">
        <v>313.98980006426575</v>
      </c>
      <c r="H350" s="52">
        <v>743.94535906513534</v>
      </c>
      <c r="I350" s="52">
        <v>2103.1892595291138</v>
      </c>
      <c r="J350" s="52">
        <v>146.57063188950221</v>
      </c>
      <c r="K350" s="52">
        <v>257.77835747599602</v>
      </c>
      <c r="L350" s="52">
        <v>704.20365244547531</v>
      </c>
      <c r="M350" s="52">
        <v>233.58423183659713</v>
      </c>
      <c r="N350" s="52">
        <v>264.60617110133171</v>
      </c>
      <c r="O350" s="52">
        <v>110.80968983868758</v>
      </c>
      <c r="P350" s="52">
        <v>266.21858819561697</v>
      </c>
      <c r="Q350" s="52">
        <v>173.73289754192035</v>
      </c>
      <c r="R350" s="52">
        <v>104.90282072226206</v>
      </c>
      <c r="S350" s="52">
        <v>467.99812173843384</v>
      </c>
      <c r="T350" s="52">
        <v>237.99370773235958</v>
      </c>
      <c r="U350" s="52">
        <v>1025.2688323338828</v>
      </c>
      <c r="V350" s="52">
        <v>953.64768705964093</v>
      </c>
      <c r="W350" s="52">
        <v>704.60201619466147</v>
      </c>
      <c r="X350" s="52">
        <v>1230.0548182025552</v>
      </c>
      <c r="Y350" s="52">
        <v>2981.1865049203238</v>
      </c>
      <c r="Z350" s="52">
        <v>611.34436251123748</v>
      </c>
      <c r="AA350" s="52">
        <v>1796.5060041546822</v>
      </c>
      <c r="AB350" s="52">
        <v>386.83490639974673</v>
      </c>
      <c r="AC350" s="52">
        <v>104704.68876953125</v>
      </c>
      <c r="AD350" s="52">
        <v>51222.375014559431</v>
      </c>
      <c r="AE350" s="52">
        <v>61687.146922047934</v>
      </c>
      <c r="AF350" s="52">
        <v>12089.519416809082</v>
      </c>
      <c r="AG350" s="52">
        <v>13154.114018503826</v>
      </c>
      <c r="AH350" s="52">
        <v>11521.976142501831</v>
      </c>
      <c r="AI350" s="52">
        <v>38109.728044637042</v>
      </c>
      <c r="AJ350" s="52">
        <v>43508.532588704424</v>
      </c>
      <c r="AK350" s="52">
        <v>138.11537149399518</v>
      </c>
      <c r="AL350" s="52">
        <v>0.72803534570460515</v>
      </c>
      <c r="AM350" s="52">
        <v>7.5829350957026085</v>
      </c>
      <c r="AN350" s="52">
        <v>22.114611366142828</v>
      </c>
      <c r="AO350" s="52">
        <v>13.803640924176822</v>
      </c>
      <c r="AP350" s="52">
        <v>1.1846539656435198</v>
      </c>
      <c r="AQ350" s="52">
        <v>1.702588504331652</v>
      </c>
      <c r="AR350" s="52">
        <v>1.7258347830960701</v>
      </c>
      <c r="AS350" s="52">
        <v>1.6926477892407397</v>
      </c>
      <c r="AT350" s="52">
        <v>1.68472674513323</v>
      </c>
      <c r="AU350" s="52">
        <v>1.1610832430385927</v>
      </c>
      <c r="AV350" s="52">
        <v>2.5064482831877588</v>
      </c>
      <c r="AW350" s="52">
        <v>2.145657541903347</v>
      </c>
      <c r="AX350" s="52">
        <v>93.7489576553305</v>
      </c>
      <c r="AY350" s="52">
        <v>0.55566246193957336</v>
      </c>
      <c r="AZ350" s="52">
        <v>4.5528563230276635</v>
      </c>
      <c r="BA350" s="52">
        <v>5.9656115142744968</v>
      </c>
      <c r="BB350" s="52">
        <v>15.525833279763658</v>
      </c>
      <c r="BC350" s="52">
        <v>3.0291003580670806</v>
      </c>
      <c r="BD350" s="52">
        <v>18.796293667036419</v>
      </c>
      <c r="BE350" s="52">
        <v>8.3282052472233765</v>
      </c>
      <c r="BF350" s="52">
        <v>13.461888920019071</v>
      </c>
      <c r="BG350" s="52">
        <v>18.038425662989418</v>
      </c>
      <c r="BH350" s="52">
        <v>5.4952473980995515</v>
      </c>
      <c r="BI350" s="52">
        <v>22.251802473018568</v>
      </c>
      <c r="BJ350" s="52">
        <v>2.7376785846116642</v>
      </c>
      <c r="BK350" s="52">
        <v>5.1233145005380116</v>
      </c>
      <c r="BL350" s="52">
        <v>14.39080938162903</v>
      </c>
      <c r="BM350" s="52">
        <v>2.0440287204595129</v>
      </c>
      <c r="BN350" s="52">
        <v>29.39573126900941</v>
      </c>
      <c r="BP350" s="52">
        <v>1.2834632076943915</v>
      </c>
      <c r="BQ350" s="52">
        <v>0.87760995572122436</v>
      </c>
      <c r="BR350" s="52">
        <v>0.40585325223704177</v>
      </c>
      <c r="BS350" s="52">
        <v>1.2340820028757056</v>
      </c>
      <c r="BT350" s="52">
        <v>0.91634215873976543</v>
      </c>
      <c r="BU350" s="52">
        <v>0.31773984432220459</v>
      </c>
      <c r="BV350" s="52">
        <v>9.7016916453838355</v>
      </c>
      <c r="BW350" s="52">
        <v>4479.0136053721108</v>
      </c>
    </row>
    <row r="351" spans="1:75">
      <c r="A351" s="49">
        <v>39386</v>
      </c>
      <c r="B351" s="50">
        <v>93.036882074009029</v>
      </c>
      <c r="C351" s="51">
        <v>209.53752373879956</v>
      </c>
      <c r="D351" s="50">
        <v>92.237306711173829</v>
      </c>
      <c r="E351" s="52">
        <v>15762.821787680348</v>
      </c>
      <c r="F351" s="52">
        <v>170.42392098783486</v>
      </c>
      <c r="G351" s="52">
        <v>309.12178636222114</v>
      </c>
      <c r="H351" s="52">
        <v>737.11115332188149</v>
      </c>
      <c r="I351" s="52">
        <v>2129.102297690607</v>
      </c>
      <c r="J351" s="52">
        <v>145.38934675628138</v>
      </c>
      <c r="K351" s="52">
        <v>253.32052284286868</v>
      </c>
      <c r="L351" s="52">
        <v>740.36859453878094</v>
      </c>
      <c r="M351" s="52">
        <v>237.87444818885095</v>
      </c>
      <c r="N351" s="52">
        <v>263.25912732270456</v>
      </c>
      <c r="O351" s="52">
        <v>111.14217191261631</v>
      </c>
      <c r="P351" s="52">
        <v>267.07024815618513</v>
      </c>
      <c r="Q351" s="52">
        <v>174.08366003536409</v>
      </c>
      <c r="R351" s="52">
        <v>105.06901262652489</v>
      </c>
      <c r="S351" s="52">
        <v>475.88816512784649</v>
      </c>
      <c r="T351" s="52">
        <v>240.68960537449007</v>
      </c>
      <c r="U351" s="52">
        <v>1033.6145834384427</v>
      </c>
      <c r="V351" s="52">
        <v>956.73555383566884</v>
      </c>
      <c r="W351" s="52">
        <v>713.92626683942729</v>
      </c>
      <c r="X351" s="52">
        <v>1235.3996813335727</v>
      </c>
      <c r="Y351" s="52">
        <v>2963.235995923319</v>
      </c>
      <c r="Z351" s="52">
        <v>612.80462106197115</v>
      </c>
      <c r="AA351" s="52">
        <v>1811.9479250292625</v>
      </c>
      <c r="AB351" s="52">
        <v>386.16813672502195</v>
      </c>
      <c r="AC351" s="52">
        <v>105017.30905643586</v>
      </c>
      <c r="AD351" s="52">
        <v>51283.430312233584</v>
      </c>
      <c r="AE351" s="52">
        <v>61981.836173519012</v>
      </c>
      <c r="AF351" s="52">
        <v>12140.421296396564</v>
      </c>
      <c r="AG351" s="52">
        <v>13162.114468482232</v>
      </c>
      <c r="AH351" s="52">
        <v>11532.069284623669</v>
      </c>
      <c r="AI351" s="52">
        <v>38110.329402308307</v>
      </c>
      <c r="AJ351" s="52">
        <v>43497.822072675153</v>
      </c>
      <c r="AK351" s="52">
        <v>138.20686893141078</v>
      </c>
      <c r="AL351" s="52">
        <v>0.72987731744445139</v>
      </c>
      <c r="AM351" s="52">
        <v>7.5499220322817564</v>
      </c>
      <c r="AN351" s="52">
        <v>22.055711381137371</v>
      </c>
      <c r="AO351" s="52">
        <v>13.775912030990566</v>
      </c>
      <c r="AP351" s="52">
        <v>1.1825037159639666</v>
      </c>
      <c r="AQ351" s="52">
        <v>1.6981505938312049</v>
      </c>
      <c r="AR351" s="52">
        <v>1.7228230848864299</v>
      </c>
      <c r="AS351" s="52">
        <v>1.6897993584236481</v>
      </c>
      <c r="AT351" s="52">
        <v>1.6848697018058081</v>
      </c>
      <c r="AU351" s="52">
        <v>1.1582292068916074</v>
      </c>
      <c r="AV351" s="52">
        <v>2.5020565088899831</v>
      </c>
      <c r="AW351" s="52">
        <v>2.1374797853465179</v>
      </c>
      <c r="AX351" s="52">
        <v>93.855312558912459</v>
      </c>
      <c r="AY351" s="52">
        <v>0.55591562265087102</v>
      </c>
      <c r="AZ351" s="52">
        <v>4.5543691980267118</v>
      </c>
      <c r="BA351" s="52">
        <v>5.9683471924077063</v>
      </c>
      <c r="BB351" s="52">
        <v>15.541718931087564</v>
      </c>
      <c r="BC351" s="52">
        <v>3.0269656876072046</v>
      </c>
      <c r="BD351" s="52">
        <v>18.838706100539817</v>
      </c>
      <c r="BE351" s="52">
        <v>8.3082256482373325</v>
      </c>
      <c r="BF351" s="52">
        <v>13.501736118428168</v>
      </c>
      <c r="BG351" s="52">
        <v>18.061419365386808</v>
      </c>
      <c r="BH351" s="52">
        <v>5.4977914230267126</v>
      </c>
      <c r="BI351" s="52">
        <v>22.295844992322305</v>
      </c>
      <c r="BJ351" s="52">
        <v>2.7425581096040625</v>
      </c>
      <c r="BK351" s="52">
        <v>5.1295918148581778</v>
      </c>
      <c r="BL351" s="52">
        <v>14.423695081965096</v>
      </c>
      <c r="BM351" s="52">
        <v>2.0485863452026201</v>
      </c>
      <c r="BN351" s="52">
        <v>29.396610701937348</v>
      </c>
      <c r="BP351" s="52">
        <v>1.249516548769128</v>
      </c>
      <c r="BQ351" s="52">
        <v>0.83333426630575091</v>
      </c>
      <c r="BR351" s="52">
        <v>0.41618228277131436</v>
      </c>
      <c r="BS351" s="52">
        <v>1.2005570842734268</v>
      </c>
      <c r="BT351" s="52">
        <v>0.87418709584181342</v>
      </c>
      <c r="BU351" s="52">
        <v>0.3263699884316133</v>
      </c>
      <c r="BV351" s="52">
        <v>9.6399930878993008</v>
      </c>
      <c r="BW351" s="52">
        <v>4506.6150453629034</v>
      </c>
    </row>
    <row r="352" spans="1:75">
      <c r="A352" s="49">
        <v>39416</v>
      </c>
      <c r="B352" s="50">
        <v>93.144829937846708</v>
      </c>
      <c r="C352" s="51">
        <v>210.51907357784609</v>
      </c>
      <c r="D352" s="50">
        <v>92.566010921945178</v>
      </c>
      <c r="E352" s="52">
        <v>15778.969072977701</v>
      </c>
      <c r="F352" s="52">
        <v>173.6333108683427</v>
      </c>
      <c r="G352" s="52">
        <v>303.47531663080059</v>
      </c>
      <c r="H352" s="52">
        <v>727.15494792461391</v>
      </c>
      <c r="I352" s="52">
        <v>2132.6103182633719</v>
      </c>
      <c r="J352" s="52">
        <v>144.32211936650177</v>
      </c>
      <c r="K352" s="52">
        <v>248.1684513285756</v>
      </c>
      <c r="L352" s="52">
        <v>757.62540720303855</v>
      </c>
      <c r="M352" s="52">
        <v>241.18829258183638</v>
      </c>
      <c r="N352" s="52">
        <v>258.39641869068146</v>
      </c>
      <c r="O352" s="52">
        <v>110.81498993088802</v>
      </c>
      <c r="P352" s="52">
        <v>266.82615763097999</v>
      </c>
      <c r="Q352" s="52">
        <v>172.62979924678802</v>
      </c>
      <c r="R352" s="52">
        <v>105.17726584821939</v>
      </c>
      <c r="S352" s="52">
        <v>481.50234384536742</v>
      </c>
      <c r="T352" s="52">
        <v>242.51012633045514</v>
      </c>
      <c r="U352" s="52">
        <v>1039.6130626459917</v>
      </c>
      <c r="V352" s="52">
        <v>956.1707326690356</v>
      </c>
      <c r="W352" s="52">
        <v>718.80394101937611</v>
      </c>
      <c r="X352" s="52">
        <v>1241.9710601190725</v>
      </c>
      <c r="Y352" s="52">
        <v>2955.5366100152332</v>
      </c>
      <c r="Z352" s="52">
        <v>612.48218869964285</v>
      </c>
      <c r="AA352" s="52">
        <v>1821.2379693746566</v>
      </c>
      <c r="AB352" s="52">
        <v>385.02932154759765</v>
      </c>
      <c r="AC352" s="52">
        <v>105219.25350748698</v>
      </c>
      <c r="AD352" s="52">
        <v>51315.74868481954</v>
      </c>
      <c r="AE352" s="52">
        <v>62266.821424357098</v>
      </c>
      <c r="AF352" s="52">
        <v>12176.439175415038</v>
      </c>
      <c r="AG352" s="52">
        <v>13154.47819112142</v>
      </c>
      <c r="AH352" s="52">
        <v>11525.373105621338</v>
      </c>
      <c r="AI352" s="52">
        <v>38057.711716715494</v>
      </c>
      <c r="AJ352" s="52">
        <v>43437.722793579102</v>
      </c>
      <c r="AK352" s="52">
        <v>138.30525120322903</v>
      </c>
      <c r="AL352" s="52">
        <v>0.73333819946274159</v>
      </c>
      <c r="AM352" s="52">
        <v>7.5231936777631443</v>
      </c>
      <c r="AN352" s="52">
        <v>22.010232800493636</v>
      </c>
      <c r="AO352" s="52">
        <v>13.75370092317462</v>
      </c>
      <c r="AP352" s="52">
        <v>1.1819920851184482</v>
      </c>
      <c r="AQ352" s="52">
        <v>1.6928490564633951</v>
      </c>
      <c r="AR352" s="52">
        <v>1.720836809486112</v>
      </c>
      <c r="AS352" s="52">
        <v>1.6872594747174465</v>
      </c>
      <c r="AT352" s="52">
        <v>1.6857911683204292</v>
      </c>
      <c r="AU352" s="52">
        <v>1.1558683623751373</v>
      </c>
      <c r="AV352" s="52">
        <v>2.4997421746961965</v>
      </c>
      <c r="AW352" s="52">
        <v>2.1293617286096076</v>
      </c>
      <c r="AX352" s="52">
        <v>93.955980238256359</v>
      </c>
      <c r="AY352" s="52">
        <v>0.55614773385944616</v>
      </c>
      <c r="AZ352" s="52">
        <v>4.5555428000190057</v>
      </c>
      <c r="BA352" s="52">
        <v>5.9700899749994276</v>
      </c>
      <c r="BB352" s="52">
        <v>15.559426915521422</v>
      </c>
      <c r="BC352" s="52">
        <v>3.0254789000415863</v>
      </c>
      <c r="BD352" s="52">
        <v>18.882088837427244</v>
      </c>
      <c r="BE352" s="52">
        <v>8.2910734664648764</v>
      </c>
      <c r="BF352" s="52">
        <v>13.53385397605598</v>
      </c>
      <c r="BG352" s="52">
        <v>18.078102143776292</v>
      </c>
      <c r="BH352" s="52">
        <v>5.5038166177769501</v>
      </c>
      <c r="BI352" s="52">
        <v>22.33903816398233</v>
      </c>
      <c r="BJ352" s="52">
        <v>2.7456956475507468</v>
      </c>
      <c r="BK352" s="52">
        <v>5.136496181689048</v>
      </c>
      <c r="BL352" s="52">
        <v>14.456846323989643</v>
      </c>
      <c r="BM352" s="52">
        <v>2.0531809548032469</v>
      </c>
      <c r="BN352" s="52">
        <v>29.39465451044962</v>
      </c>
      <c r="BP352" s="52">
        <v>1.1962693606813748</v>
      </c>
      <c r="BQ352" s="52">
        <v>0.78610868067480622</v>
      </c>
      <c r="BR352" s="52">
        <v>0.41016068048775195</v>
      </c>
      <c r="BS352" s="52">
        <v>1.1683016755618154</v>
      </c>
      <c r="BT352" s="52">
        <v>0.83830942212759207</v>
      </c>
      <c r="BU352" s="52">
        <v>0.32999225370585916</v>
      </c>
      <c r="BV352" s="52">
        <v>9.6378925345838073</v>
      </c>
      <c r="BW352" s="52">
        <v>4521.081207974752</v>
      </c>
    </row>
    <row r="353" spans="1:75">
      <c r="A353" s="49">
        <v>39447</v>
      </c>
      <c r="B353" s="50">
        <v>93.253282502068274</v>
      </c>
      <c r="C353" s="51">
        <v>211.41335129990213</v>
      </c>
      <c r="D353" s="50">
        <v>92.856102073625209</v>
      </c>
      <c r="E353" s="52">
        <v>15744.658590993573</v>
      </c>
      <c r="F353" s="52">
        <v>178.08229429491104</v>
      </c>
      <c r="G353" s="52">
        <v>296.96429431630719</v>
      </c>
      <c r="H353" s="52">
        <v>713.61386481792692</v>
      </c>
      <c r="I353" s="52">
        <v>2102.964749213188</v>
      </c>
      <c r="J353" s="52">
        <v>143.72640869538151</v>
      </c>
      <c r="K353" s="52">
        <v>243.30587908529466</v>
      </c>
      <c r="L353" s="52">
        <v>740.93004386655741</v>
      </c>
      <c r="M353" s="52">
        <v>242.97881704184317</v>
      </c>
      <c r="N353" s="52">
        <v>249.40477839592964</v>
      </c>
      <c r="O353" s="52">
        <v>109.53519266747659</v>
      </c>
      <c r="P353" s="52">
        <v>265.50134123333038</v>
      </c>
      <c r="Q353" s="52">
        <v>169.06453412963498</v>
      </c>
      <c r="R353" s="52">
        <v>105.15177527935275</v>
      </c>
      <c r="S353" s="52">
        <v>480.53601824852728</v>
      </c>
      <c r="T353" s="52">
        <v>242.20536914179402</v>
      </c>
      <c r="U353" s="52">
        <v>1039.8598720873556</v>
      </c>
      <c r="V353" s="52">
        <v>950.96515651287575</v>
      </c>
      <c r="W353" s="52">
        <v>717.50591931035444</v>
      </c>
      <c r="X353" s="52">
        <v>1249.9192927422062</v>
      </c>
      <c r="Y353" s="52">
        <v>2965.1759297155563</v>
      </c>
      <c r="Z353" s="52">
        <v>609.46448666049594</v>
      </c>
      <c r="AA353" s="52">
        <v>1822.3044916814374</v>
      </c>
      <c r="AB353" s="52">
        <v>383.24258435926129</v>
      </c>
      <c r="AC353" s="52">
        <v>105257.75064185358</v>
      </c>
      <c r="AD353" s="52">
        <v>51331.959618230023</v>
      </c>
      <c r="AE353" s="52">
        <v>62526.738808908769</v>
      </c>
      <c r="AF353" s="52">
        <v>12190.62285441737</v>
      </c>
      <c r="AG353" s="52">
        <v>13129.246080952305</v>
      </c>
      <c r="AH353" s="52">
        <v>11499.240871798607</v>
      </c>
      <c r="AI353" s="52">
        <v>37943.627006284652</v>
      </c>
      <c r="AJ353" s="52">
        <v>43322.223825762347</v>
      </c>
      <c r="AK353" s="52">
        <v>138.38607076579524</v>
      </c>
      <c r="AL353" s="52">
        <v>0.73876313468621624</v>
      </c>
      <c r="AM353" s="52">
        <v>7.5047937634010466</v>
      </c>
      <c r="AN353" s="52">
        <v>21.980880533254915</v>
      </c>
      <c r="AO353" s="52">
        <v>13.737323634927311</v>
      </c>
      <c r="AP353" s="52">
        <v>1.1838781371470466</v>
      </c>
      <c r="AQ353" s="52">
        <v>1.6864126848603549</v>
      </c>
      <c r="AR353" s="52">
        <v>1.720521938189068</v>
      </c>
      <c r="AS353" s="52">
        <v>1.6852355585168837</v>
      </c>
      <c r="AT353" s="52">
        <v>1.6877893029642668</v>
      </c>
      <c r="AU353" s="52">
        <v>1.153304635969107</v>
      </c>
      <c r="AV353" s="52">
        <v>2.4994790209701376</v>
      </c>
      <c r="AW353" s="52">
        <v>2.1207023263820202</v>
      </c>
      <c r="AX353" s="52">
        <v>94.032964630953728</v>
      </c>
      <c r="AY353" s="52">
        <v>0.55633710802260705</v>
      </c>
      <c r="AZ353" s="52">
        <v>4.5564904578685885</v>
      </c>
      <c r="BA353" s="52">
        <v>5.970180788648225</v>
      </c>
      <c r="BB353" s="52">
        <v>15.573592654759846</v>
      </c>
      <c r="BC353" s="52">
        <v>3.0245493553473706</v>
      </c>
      <c r="BD353" s="52">
        <v>18.92718642250064</v>
      </c>
      <c r="BE353" s="52">
        <v>8.2806279859355385</v>
      </c>
      <c r="BF353" s="52">
        <v>13.54859874337431</v>
      </c>
      <c r="BG353" s="52">
        <v>18.081621570062012</v>
      </c>
      <c r="BH353" s="52">
        <v>5.5133537854999304</v>
      </c>
      <c r="BI353" s="52">
        <v>22.372225601887031</v>
      </c>
      <c r="BJ353" s="52">
        <v>2.7457794359314347</v>
      </c>
      <c r="BK353" s="52">
        <v>5.1419280093170761</v>
      </c>
      <c r="BL353" s="52">
        <v>14.484518153097239</v>
      </c>
      <c r="BM353" s="52">
        <v>2.0573906077179052</v>
      </c>
      <c r="BN353" s="52">
        <v>29.386798911157154</v>
      </c>
      <c r="BP353" s="52">
        <v>1.1194700906353612</v>
      </c>
      <c r="BQ353" s="52">
        <v>0.73856055901776396</v>
      </c>
      <c r="BR353" s="52">
        <v>0.38090953266909044</v>
      </c>
      <c r="BS353" s="52">
        <v>1.1292154876094671</v>
      </c>
      <c r="BT353" s="52">
        <v>0.80349195804146512</v>
      </c>
      <c r="BU353" s="52">
        <v>0.32572352940276744</v>
      </c>
      <c r="BV353" s="52">
        <v>9.7638637711924883</v>
      </c>
      <c r="BW353" s="52">
        <v>4513.9030113835488</v>
      </c>
    </row>
    <row r="354" spans="1:75">
      <c r="A354" s="49">
        <v>39478</v>
      </c>
      <c r="B354" s="50">
        <v>93.367885517512235</v>
      </c>
      <c r="C354" s="51">
        <v>212.18903615361739</v>
      </c>
      <c r="D354" s="50">
        <v>93.110808917351306</v>
      </c>
      <c r="E354" s="52">
        <v>15688.097755678238</v>
      </c>
      <c r="F354" s="52">
        <v>182.63809026441265</v>
      </c>
      <c r="G354" s="52">
        <v>290.32397041205439</v>
      </c>
      <c r="H354" s="52">
        <v>699.17814735827903</v>
      </c>
      <c r="I354" s="52">
        <v>2059.7779170313188</v>
      </c>
      <c r="J354" s="52">
        <v>143.75996998469196</v>
      </c>
      <c r="K354" s="52">
        <v>239.40367712128548</v>
      </c>
      <c r="L354" s="52">
        <v>707.59413602275231</v>
      </c>
      <c r="M354" s="52">
        <v>244.16364906872474</v>
      </c>
      <c r="N354" s="52">
        <v>239.5318812016518</v>
      </c>
      <c r="O354" s="52">
        <v>107.93247854805762</v>
      </c>
      <c r="P354" s="52">
        <v>263.58987377343641</v>
      </c>
      <c r="Q354" s="52">
        <v>164.67088350557512</v>
      </c>
      <c r="R354" s="52">
        <v>105.00017508768266</v>
      </c>
      <c r="S354" s="52">
        <v>475.48959136778308</v>
      </c>
      <c r="T354" s="52">
        <v>241.48590839293695</v>
      </c>
      <c r="U354" s="52">
        <v>1036.3707681702028</v>
      </c>
      <c r="V354" s="52">
        <v>943.33250083077337</v>
      </c>
      <c r="W354" s="52">
        <v>713.91910806009844</v>
      </c>
      <c r="X354" s="52">
        <v>1258.7371424667297</v>
      </c>
      <c r="Y354" s="52">
        <v>2981.1672190389327</v>
      </c>
      <c r="Z354" s="52">
        <v>605.24200336394767</v>
      </c>
      <c r="AA354" s="52">
        <v>1819.9726291702639</v>
      </c>
      <c r="AB354" s="52">
        <v>381.07328703711107</v>
      </c>
      <c r="AC354" s="52">
        <v>105400.0549985824</v>
      </c>
      <c r="AD354" s="52">
        <v>51373.325130216537</v>
      </c>
      <c r="AE354" s="52">
        <v>62783.309569328063</v>
      </c>
      <c r="AF354" s="52">
        <v>12215.224295831496</v>
      </c>
      <c r="AG354" s="52">
        <v>13120.034276162425</v>
      </c>
      <c r="AH354" s="52">
        <v>11485.75521309145</v>
      </c>
      <c r="AI354" s="52">
        <v>37872.243902391005</v>
      </c>
      <c r="AJ354" s="52">
        <v>43260.552147649949</v>
      </c>
      <c r="AK354" s="52">
        <v>138.42109241312551</v>
      </c>
      <c r="AL354" s="52">
        <v>0.74506044489962442</v>
      </c>
      <c r="AM354" s="52">
        <v>7.4849686903818959</v>
      </c>
      <c r="AN354" s="52">
        <v>21.95082888367676</v>
      </c>
      <c r="AO354" s="52">
        <v>13.720799747133448</v>
      </c>
      <c r="AP354" s="52">
        <v>1.1874589758160929</v>
      </c>
      <c r="AQ354" s="52">
        <v>1.6789611170047025</v>
      </c>
      <c r="AR354" s="52">
        <v>1.7210048035983252</v>
      </c>
      <c r="AS354" s="52">
        <v>1.6837907485147341</v>
      </c>
      <c r="AT354" s="52">
        <v>1.6899981949583538</v>
      </c>
      <c r="AU354" s="52">
        <v>1.1495909075043351</v>
      </c>
      <c r="AV354" s="52">
        <v>2.4991669603942652</v>
      </c>
      <c r="AW354" s="52">
        <v>2.1108280453070973</v>
      </c>
      <c r="AX354" s="52">
        <v>94.0734117569462</v>
      </c>
      <c r="AY354" s="52">
        <v>0.55648109466876361</v>
      </c>
      <c r="AZ354" s="52">
        <v>4.5573560128689294</v>
      </c>
      <c r="BA354" s="52">
        <v>5.9670366497049407</v>
      </c>
      <c r="BB354" s="52">
        <v>15.574741187715723</v>
      </c>
      <c r="BC354" s="52">
        <v>3.0236241084808904</v>
      </c>
      <c r="BD354" s="52">
        <v>18.974492973377629</v>
      </c>
      <c r="BE354" s="52">
        <v>8.2750058081001043</v>
      </c>
      <c r="BF354" s="52">
        <v>13.548407203607983</v>
      </c>
      <c r="BG354" s="52">
        <v>18.071734399534762</v>
      </c>
      <c r="BH354" s="52">
        <v>5.524194536249964</v>
      </c>
      <c r="BI354" s="52">
        <v>22.396851774004677</v>
      </c>
      <c r="BJ354" s="52">
        <v>2.7445253975869668</v>
      </c>
      <c r="BK354" s="52">
        <v>5.1458588203663123</v>
      </c>
      <c r="BL354" s="52">
        <v>14.506467552570205</v>
      </c>
      <c r="BM354" s="52">
        <v>2.0614417547917729</v>
      </c>
      <c r="BN354" s="52">
        <v>29.37036431592799</v>
      </c>
      <c r="BP354" s="52">
        <v>1.0437099400066561</v>
      </c>
      <c r="BQ354" s="52">
        <v>0.69579297517456351</v>
      </c>
      <c r="BR354" s="52">
        <v>0.34791696492222046</v>
      </c>
      <c r="BS354" s="52">
        <v>1.0886887181550264</v>
      </c>
      <c r="BT354" s="52">
        <v>0.76952294399961829</v>
      </c>
      <c r="BU354" s="52">
        <v>0.31916577435068544</v>
      </c>
      <c r="BV354" s="52">
        <v>9.9660035833235714</v>
      </c>
      <c r="BW354" s="52">
        <v>4493.5288480327972</v>
      </c>
    </row>
    <row r="355" spans="1:75">
      <c r="A355" s="49">
        <v>39507</v>
      </c>
      <c r="B355" s="50">
        <v>93.485072789007219</v>
      </c>
      <c r="C355" s="51">
        <v>212.79809024210633</v>
      </c>
      <c r="D355" s="50">
        <v>93.330062632930691</v>
      </c>
      <c r="E355" s="52">
        <v>15654.693360164249</v>
      </c>
      <c r="F355" s="52">
        <v>185.60190443283525</v>
      </c>
      <c r="G355" s="52">
        <v>284.96662712199935</v>
      </c>
      <c r="H355" s="52">
        <v>688.40230594421257</v>
      </c>
      <c r="I355" s="52">
        <v>2034.5206308200441</v>
      </c>
      <c r="J355" s="52">
        <v>144.49011798382833</v>
      </c>
      <c r="K355" s="52">
        <v>237.23704234382203</v>
      </c>
      <c r="L355" s="52">
        <v>686.95479432467755</v>
      </c>
      <c r="M355" s="52">
        <v>246.00995611682021</v>
      </c>
      <c r="N355" s="52">
        <v>233.76962605838119</v>
      </c>
      <c r="O355" s="52">
        <v>107.01325354699431</v>
      </c>
      <c r="P355" s="52">
        <v>261.85590257598409</v>
      </c>
      <c r="Q355" s="52">
        <v>161.48791540388405</v>
      </c>
      <c r="R355" s="52">
        <v>104.76950383802941</v>
      </c>
      <c r="S355" s="52">
        <v>471.33899278681855</v>
      </c>
      <c r="T355" s="52">
        <v>242.96981161421743</v>
      </c>
      <c r="U355" s="52">
        <v>1033.1077898391361</v>
      </c>
      <c r="V355" s="52">
        <v>936.96476121812032</v>
      </c>
      <c r="W355" s="52">
        <v>713.80409511615494</v>
      </c>
      <c r="X355" s="52">
        <v>1267.112004955781</v>
      </c>
      <c r="Y355" s="52">
        <v>2986.1342335898303</v>
      </c>
      <c r="Z355" s="52">
        <v>602.30586313379217</v>
      </c>
      <c r="AA355" s="52">
        <v>1821.2374021678136</v>
      </c>
      <c r="AB355" s="52">
        <v>379.07053300648414</v>
      </c>
      <c r="AC355" s="52">
        <v>105987.40789584456</v>
      </c>
      <c r="AD355" s="52">
        <v>51484.403715725603</v>
      </c>
      <c r="AE355" s="52">
        <v>63051.32881980107</v>
      </c>
      <c r="AF355" s="52">
        <v>12291.155781713025</v>
      </c>
      <c r="AG355" s="52">
        <v>13170.029833037277</v>
      </c>
      <c r="AH355" s="52">
        <v>11526.782220774683</v>
      </c>
      <c r="AI355" s="52">
        <v>37981.227303340514</v>
      </c>
      <c r="AJ355" s="52">
        <v>43395.039788607894</v>
      </c>
      <c r="AK355" s="52">
        <v>138.38120496195967</v>
      </c>
      <c r="AL355" s="52">
        <v>0.75029086467713635</v>
      </c>
      <c r="AM355" s="52">
        <v>7.4521458832354384</v>
      </c>
      <c r="AN355" s="52">
        <v>21.900038663683265</v>
      </c>
      <c r="AO355" s="52">
        <v>13.697601915594062</v>
      </c>
      <c r="AP355" s="52">
        <v>1.1913166737663703</v>
      </c>
      <c r="AQ355" s="52">
        <v>1.6712638519263769</v>
      </c>
      <c r="AR355" s="52">
        <v>1.7209223373554088</v>
      </c>
      <c r="AS355" s="52">
        <v>1.6830220849644382</v>
      </c>
      <c r="AT355" s="52">
        <v>1.691071525498234</v>
      </c>
      <c r="AU355" s="52">
        <v>1.1440365581109855</v>
      </c>
      <c r="AV355" s="52">
        <v>2.4961838272238626</v>
      </c>
      <c r="AW355" s="52">
        <v>2.0997850806844984</v>
      </c>
      <c r="AX355" s="52">
        <v>94.064969225176455</v>
      </c>
      <c r="AY355" s="52">
        <v>0.55657474881821867</v>
      </c>
      <c r="AZ355" s="52">
        <v>4.5582244296293259</v>
      </c>
      <c r="BA355" s="52">
        <v>5.9591645850832089</v>
      </c>
      <c r="BB355" s="52">
        <v>15.552872950789229</v>
      </c>
      <c r="BC355" s="52">
        <v>3.0220946132863777</v>
      </c>
      <c r="BD355" s="52">
        <v>19.021110121289205</v>
      </c>
      <c r="BE355" s="52">
        <v>8.2708534870662014</v>
      </c>
      <c r="BF355" s="52">
        <v>13.539814998237174</v>
      </c>
      <c r="BG355" s="52">
        <v>18.051323087195513</v>
      </c>
      <c r="BH355" s="52">
        <v>5.5327641549761051</v>
      </c>
      <c r="BI355" s="52">
        <v>22.416197074802014</v>
      </c>
      <c r="BJ355" s="52">
        <v>2.74463703342039</v>
      </c>
      <c r="BK355" s="52">
        <v>5.14869593009995</v>
      </c>
      <c r="BL355" s="52">
        <v>14.522864116436063</v>
      </c>
      <c r="BM355" s="52">
        <v>2.0654815426753665</v>
      </c>
      <c r="BN355" s="52">
        <v>29.34427118754207</v>
      </c>
      <c r="BP355" s="52">
        <v>1.0065154290661729</v>
      </c>
      <c r="BQ355" s="52">
        <v>0.66621186661309206</v>
      </c>
      <c r="BR355" s="52">
        <v>0.34030356258153915</v>
      </c>
      <c r="BS355" s="52">
        <v>1.0589082302397181</v>
      </c>
      <c r="BT355" s="52">
        <v>0.74010134306896869</v>
      </c>
      <c r="BU355" s="52">
        <v>0.31880688686566105</v>
      </c>
      <c r="BV355" s="52">
        <v>10.141113538487717</v>
      </c>
      <c r="BW355" s="52">
        <v>4475.0750877590017</v>
      </c>
    </row>
    <row r="356" spans="1:75">
      <c r="A356" s="49">
        <v>39538</v>
      </c>
      <c r="B356" s="50">
        <v>93.613788325700071</v>
      </c>
      <c r="C356" s="51">
        <v>213.32370741136612</v>
      </c>
      <c r="D356" s="50">
        <v>93.546197004856609</v>
      </c>
      <c r="E356" s="52">
        <v>15670.281130883002</v>
      </c>
      <c r="F356" s="52">
        <v>186.02680558735324</v>
      </c>
      <c r="G356" s="52">
        <v>281.30708808668197</v>
      </c>
      <c r="H356" s="52">
        <v>683.37911481242031</v>
      </c>
      <c r="I356" s="52">
        <v>2044.2465895991172</v>
      </c>
      <c r="J356" s="52">
        <v>145.92150028578698</v>
      </c>
      <c r="K356" s="52">
        <v>236.90202519970555</v>
      </c>
      <c r="L356" s="52">
        <v>695.29515337174939</v>
      </c>
      <c r="M356" s="52">
        <v>249.42687585661488</v>
      </c>
      <c r="N356" s="52">
        <v>234.58121125159724</v>
      </c>
      <c r="O356" s="52">
        <v>107.3526068445175</v>
      </c>
      <c r="P356" s="52">
        <v>260.69757220485519</v>
      </c>
      <c r="Q356" s="52">
        <v>160.60523133893167</v>
      </c>
      <c r="R356" s="52">
        <v>104.46484713400564</v>
      </c>
      <c r="S356" s="52">
        <v>471.0749960099497</v>
      </c>
      <c r="T356" s="52">
        <v>248.25865494051288</v>
      </c>
      <c r="U356" s="52">
        <v>1032.5372671119628</v>
      </c>
      <c r="V356" s="52">
        <v>933.8531741672947</v>
      </c>
      <c r="W356" s="52">
        <v>720.63122230191379</v>
      </c>
      <c r="X356" s="52">
        <v>1274.7236270942997</v>
      </c>
      <c r="Y356" s="52">
        <v>2970.5052076155139</v>
      </c>
      <c r="Z356" s="52">
        <v>601.9885763064508</v>
      </c>
      <c r="AA356" s="52">
        <v>1830.4033171822948</v>
      </c>
      <c r="AB356" s="52">
        <v>377.48305305309833</v>
      </c>
      <c r="AC356" s="52">
        <v>107169.18383789063</v>
      </c>
      <c r="AD356" s="52">
        <v>51688.724261130053</v>
      </c>
      <c r="AE356" s="52">
        <v>63349.598394578505</v>
      </c>
      <c r="AF356" s="52">
        <v>12437.046355216733</v>
      </c>
      <c r="AG356" s="52">
        <v>13294.374429025958</v>
      </c>
      <c r="AH356" s="52">
        <v>11638.368809853831</v>
      </c>
      <c r="AI356" s="52">
        <v>38321.446682837704</v>
      </c>
      <c r="AJ356" s="52">
        <v>43773.494912424394</v>
      </c>
      <c r="AK356" s="52">
        <v>138.2536298267303</v>
      </c>
      <c r="AL356" s="52">
        <v>0.75368896123742868</v>
      </c>
      <c r="AM356" s="52">
        <v>7.39834645102101</v>
      </c>
      <c r="AN356" s="52">
        <v>21.813909142248093</v>
      </c>
      <c r="AO356" s="52">
        <v>13.661873729779355</v>
      </c>
      <c r="AP356" s="52">
        <v>1.1945383293708978</v>
      </c>
      <c r="AQ356" s="52">
        <v>1.6631834516219604</v>
      </c>
      <c r="AR356" s="52">
        <v>1.7193065582265967</v>
      </c>
      <c r="AS356" s="52">
        <v>1.6827756881313924</v>
      </c>
      <c r="AT356" s="52">
        <v>1.6901534459757386</v>
      </c>
      <c r="AU356" s="52">
        <v>1.1361243553377967</v>
      </c>
      <c r="AV356" s="52">
        <v>2.488747093710117</v>
      </c>
      <c r="AW356" s="52">
        <v>2.087044802832327</v>
      </c>
      <c r="AX356" s="52">
        <v>94.004756819336649</v>
      </c>
      <c r="AY356" s="52">
        <v>0.55664467794028294</v>
      </c>
      <c r="AZ356" s="52">
        <v>4.5589232841589213</v>
      </c>
      <c r="BA356" s="52">
        <v>5.9457212112122964</v>
      </c>
      <c r="BB356" s="52">
        <v>15.503490565765288</v>
      </c>
      <c r="BC356" s="52">
        <v>3.0193088876849581</v>
      </c>
      <c r="BD356" s="52">
        <v>19.068382504486269</v>
      </c>
      <c r="BE356" s="52">
        <v>8.2651742633465943</v>
      </c>
      <c r="BF356" s="52">
        <v>13.527851883907832</v>
      </c>
      <c r="BG356" s="52">
        <v>18.022135400573813</v>
      </c>
      <c r="BH356" s="52">
        <v>5.5371336195798166</v>
      </c>
      <c r="BI356" s="52">
        <v>22.434963865476028</v>
      </c>
      <c r="BJ356" s="52">
        <v>2.7477711413896855</v>
      </c>
      <c r="BK356" s="52">
        <v>5.1514471374572288</v>
      </c>
      <c r="BL356" s="52">
        <v>14.535745585802943</v>
      </c>
      <c r="BM356" s="52">
        <v>2.0698290824150338</v>
      </c>
      <c r="BN356" s="52">
        <v>29.30661855163353</v>
      </c>
      <c r="BP356" s="52">
        <v>1.0235820773147768</v>
      </c>
      <c r="BQ356" s="52">
        <v>0.65166474091670201</v>
      </c>
      <c r="BR356" s="52">
        <v>0.37191733621781869</v>
      </c>
      <c r="BS356" s="52">
        <v>1.044074550210949</v>
      </c>
      <c r="BT356" s="52">
        <v>0.71527472437329354</v>
      </c>
      <c r="BU356" s="52">
        <v>0.32879982588271939</v>
      </c>
      <c r="BV356" s="52">
        <v>10.222840114166178</v>
      </c>
      <c r="BW356" s="52">
        <v>4468.8943280558433</v>
      </c>
    </row>
    <row r="357" spans="1:75">
      <c r="A357" s="49">
        <v>39568</v>
      </c>
      <c r="B357" s="50">
        <v>93.771111382544035</v>
      </c>
      <c r="C357" s="51">
        <v>214.05219932794571</v>
      </c>
      <c r="D357" s="50">
        <v>93.825616515676174</v>
      </c>
      <c r="E357" s="52">
        <v>15717.254601287841</v>
      </c>
      <c r="F357" s="52">
        <v>184.03707394997278</v>
      </c>
      <c r="G357" s="52">
        <v>278.47250465750693</v>
      </c>
      <c r="H357" s="52">
        <v>682.55985957384109</v>
      </c>
      <c r="I357" s="52">
        <v>2074.2474638938902</v>
      </c>
      <c r="J357" s="52">
        <v>147.83388867676257</v>
      </c>
      <c r="K357" s="52">
        <v>237.41385140617689</v>
      </c>
      <c r="L357" s="52">
        <v>718.79356511433923</v>
      </c>
      <c r="M357" s="52">
        <v>253.96364241639773</v>
      </c>
      <c r="N357" s="52">
        <v>239.39400494893391</v>
      </c>
      <c r="O357" s="52">
        <v>108.65498050351938</v>
      </c>
      <c r="P357" s="52">
        <v>259.93328059415023</v>
      </c>
      <c r="Q357" s="52">
        <v>161.42719483971595</v>
      </c>
      <c r="R357" s="52">
        <v>104.00810862779618</v>
      </c>
      <c r="S357" s="52">
        <v>473.16700428724289</v>
      </c>
      <c r="T357" s="52">
        <v>256.08516488869986</v>
      </c>
      <c r="U357" s="52">
        <v>1033.6700500051181</v>
      </c>
      <c r="V357" s="52">
        <v>932.94715900023778</v>
      </c>
      <c r="W357" s="52">
        <v>731.99051918188729</v>
      </c>
      <c r="X357" s="52">
        <v>1281.9222800721725</v>
      </c>
      <c r="Y357" s="52">
        <v>2943.8876217524212</v>
      </c>
      <c r="Z357" s="52">
        <v>603.27120434840515</v>
      </c>
      <c r="AA357" s="52">
        <v>1844.4102077086766</v>
      </c>
      <c r="AB357" s="52">
        <v>376.23325248882173</v>
      </c>
      <c r="AC357" s="52">
        <v>108470.26675618489</v>
      </c>
      <c r="AD357" s="52">
        <v>51934.330803171797</v>
      </c>
      <c r="AE357" s="52">
        <v>63642.306360880531</v>
      </c>
      <c r="AF357" s="52">
        <v>12596.975690714518</v>
      </c>
      <c r="AG357" s="52">
        <v>13424.657489013673</v>
      </c>
      <c r="AH357" s="52">
        <v>11761.090561930339</v>
      </c>
      <c r="AI357" s="52">
        <v>38696.819258626303</v>
      </c>
      <c r="AJ357" s="52">
        <v>44170.090856933595</v>
      </c>
      <c r="AK357" s="52">
        <v>138.06777428487936</v>
      </c>
      <c r="AL357" s="52">
        <v>0.75636590989306574</v>
      </c>
      <c r="AM357" s="52">
        <v>7.3316534208754698</v>
      </c>
      <c r="AN357" s="52">
        <v>21.702031305929026</v>
      </c>
      <c r="AO357" s="52">
        <v>13.614011974508564</v>
      </c>
      <c r="AP357" s="52">
        <v>1.1967225909725434</v>
      </c>
      <c r="AQ357" s="52">
        <v>1.6538089593634746</v>
      </c>
      <c r="AR357" s="52">
        <v>1.7162160164133335</v>
      </c>
      <c r="AS357" s="52">
        <v>1.682483164897955</v>
      </c>
      <c r="AT357" s="52">
        <v>1.6872788055282095</v>
      </c>
      <c r="AU357" s="52">
        <v>1.1268732109208941</v>
      </c>
      <c r="AV357" s="52">
        <v>2.4776785257432494</v>
      </c>
      <c r="AW357" s="52">
        <v>2.0729506563448621</v>
      </c>
      <c r="AX357" s="52">
        <v>93.909598443408811</v>
      </c>
      <c r="AY357" s="52">
        <v>0.55677847674717973</v>
      </c>
      <c r="AZ357" s="52">
        <v>4.5582683997849625</v>
      </c>
      <c r="BA357" s="52">
        <v>5.928789508280655</v>
      </c>
      <c r="BB357" s="52">
        <v>15.439015319695075</v>
      </c>
      <c r="BC357" s="52">
        <v>3.0147087292668098</v>
      </c>
      <c r="BD357" s="52">
        <v>19.118135425479462</v>
      </c>
      <c r="BE357" s="52">
        <v>8.257283600974672</v>
      </c>
      <c r="BF357" s="52">
        <v>13.513701463766241</v>
      </c>
      <c r="BG357" s="52">
        <v>17.98562895661841</v>
      </c>
      <c r="BH357" s="52">
        <v>5.5374492825629806</v>
      </c>
      <c r="BI357" s="52">
        <v>22.456144537311047</v>
      </c>
      <c r="BJ357" s="52">
        <v>2.7528059674426912</v>
      </c>
      <c r="BK357" s="52">
        <v>5.1559932293991251</v>
      </c>
      <c r="BL357" s="52">
        <v>14.547345332242548</v>
      </c>
      <c r="BM357" s="52">
        <v>2.0742764468401824</v>
      </c>
      <c r="BN357" s="52">
        <v>29.257621286840489</v>
      </c>
      <c r="BP357" s="52">
        <v>1.0641346981128057</v>
      </c>
      <c r="BQ357" s="52">
        <v>0.64505426424245038</v>
      </c>
      <c r="BR357" s="52">
        <v>0.41908043374617893</v>
      </c>
      <c r="BS357" s="52">
        <v>1.0347322665775815</v>
      </c>
      <c r="BT357" s="52">
        <v>0.69277047797416647</v>
      </c>
      <c r="BU357" s="52">
        <v>0.3419617881377538</v>
      </c>
      <c r="BV357" s="52">
        <v>10.199917188286781</v>
      </c>
      <c r="BW357" s="52">
        <v>4476.9013537645342</v>
      </c>
    </row>
    <row r="358" spans="1:75">
      <c r="A358" s="49">
        <v>39599</v>
      </c>
      <c r="B358" s="50">
        <v>93.973736210215478</v>
      </c>
      <c r="C358" s="51">
        <v>215.3333797070288</v>
      </c>
      <c r="D358" s="50">
        <v>94.242317991871985</v>
      </c>
      <c r="E358" s="52">
        <v>15762.212093460945</v>
      </c>
      <c r="F358" s="52">
        <v>180.1211764600969</v>
      </c>
      <c r="G358" s="52">
        <v>275.2383655732678</v>
      </c>
      <c r="H358" s="52">
        <v>683.2388504736366</v>
      </c>
      <c r="I358" s="52">
        <v>2098.259173254813</v>
      </c>
      <c r="J358" s="52">
        <v>149.87479487061501</v>
      </c>
      <c r="K358" s="52">
        <v>237.38216962641286</v>
      </c>
      <c r="L358" s="52">
        <v>732.75589035403345</v>
      </c>
      <c r="M358" s="52">
        <v>258.59499837866713</v>
      </c>
      <c r="N358" s="52">
        <v>243.80712930233247</v>
      </c>
      <c r="O358" s="52">
        <v>110.30845532253865</v>
      </c>
      <c r="P358" s="52">
        <v>259.21234680111371</v>
      </c>
      <c r="Q358" s="52">
        <v>162.78988970359487</v>
      </c>
      <c r="R358" s="52">
        <v>103.29978339710543</v>
      </c>
      <c r="S358" s="52">
        <v>474.52637757985821</v>
      </c>
      <c r="T358" s="52">
        <v>264.00197533253703</v>
      </c>
      <c r="U358" s="52">
        <v>1034.3442166204895</v>
      </c>
      <c r="V358" s="52">
        <v>932.2225821921902</v>
      </c>
      <c r="W358" s="52">
        <v>743.19360634780696</v>
      </c>
      <c r="X358" s="52">
        <v>1289.0796879655682</v>
      </c>
      <c r="Y358" s="52">
        <v>2923.1332382232913</v>
      </c>
      <c r="Z358" s="52">
        <v>604.31316654384136</v>
      </c>
      <c r="AA358" s="52">
        <v>1857.3422429427023</v>
      </c>
      <c r="AB358" s="52">
        <v>375.17729919932543</v>
      </c>
      <c r="AC358" s="52">
        <v>109151.97087244834</v>
      </c>
      <c r="AD358" s="52">
        <v>52135.709357353946</v>
      </c>
      <c r="AE358" s="52">
        <v>63865.244443685777</v>
      </c>
      <c r="AF358" s="52">
        <v>12683.467986568328</v>
      </c>
      <c r="AG358" s="52">
        <v>13458.045088737241</v>
      </c>
      <c r="AH358" s="52">
        <v>11804.523304600869</v>
      </c>
      <c r="AI358" s="52">
        <v>38810.460478751891</v>
      </c>
      <c r="AJ358" s="52">
        <v>44247.000789519276</v>
      </c>
      <c r="AK358" s="52">
        <v>137.87237728363084</v>
      </c>
      <c r="AL358" s="52">
        <v>0.76000887164545639</v>
      </c>
      <c r="AM358" s="52">
        <v>7.2674390242224742</v>
      </c>
      <c r="AN358" s="52">
        <v>21.585023080389345</v>
      </c>
      <c r="AO358" s="52">
        <v>13.55757518468665</v>
      </c>
      <c r="AP358" s="52">
        <v>1.197524936281092</v>
      </c>
      <c r="AQ358" s="52">
        <v>1.6421696967386636</v>
      </c>
      <c r="AR358" s="52">
        <v>1.7120994482709999</v>
      </c>
      <c r="AS358" s="52">
        <v>1.6814151024942152</v>
      </c>
      <c r="AT358" s="52">
        <v>1.6828178368302742</v>
      </c>
      <c r="AU358" s="52">
        <v>1.1180948916193185</v>
      </c>
      <c r="AV358" s="52">
        <v>2.464930439148262</v>
      </c>
      <c r="AW358" s="52">
        <v>2.0585227656488461</v>
      </c>
      <c r="AX358" s="52">
        <v>93.805574961968006</v>
      </c>
      <c r="AY358" s="52">
        <v>0.55708608386679948</v>
      </c>
      <c r="AZ358" s="52">
        <v>4.5546635293510684</v>
      </c>
      <c r="BA358" s="52">
        <v>5.9119257189693952</v>
      </c>
      <c r="BB358" s="52">
        <v>15.379567572907094</v>
      </c>
      <c r="BC358" s="52">
        <v>3.007827122797138</v>
      </c>
      <c r="BD358" s="52">
        <v>19.171059876199692</v>
      </c>
      <c r="BE358" s="52">
        <v>8.2473788745851522</v>
      </c>
      <c r="BF358" s="52">
        <v>13.497725695792225</v>
      </c>
      <c r="BG358" s="52">
        <v>17.944131036198907</v>
      </c>
      <c r="BH358" s="52">
        <v>5.5344425701280873</v>
      </c>
      <c r="BI358" s="52">
        <v>22.481779242715529</v>
      </c>
      <c r="BJ358" s="52">
        <v>2.7575545184043868</v>
      </c>
      <c r="BK358" s="52">
        <v>5.1645035158031654</v>
      </c>
      <c r="BL358" s="52">
        <v>14.559721217325498</v>
      </c>
      <c r="BM358" s="52">
        <v>2.0783066156306425</v>
      </c>
      <c r="BN358" s="52">
        <v>29.199337033494825</v>
      </c>
      <c r="BP358" s="52">
        <v>1.0799367205510217</v>
      </c>
      <c r="BQ358" s="52">
        <v>0.63633179738967405</v>
      </c>
      <c r="BR358" s="52">
        <v>0.44360492384481814</v>
      </c>
      <c r="BS358" s="52">
        <v>1.0168452376289474</v>
      </c>
      <c r="BT358" s="52">
        <v>0.6701292886113327</v>
      </c>
      <c r="BU358" s="52">
        <v>0.3467159489349973</v>
      </c>
      <c r="BV358" s="52">
        <v>10.076901416144063</v>
      </c>
      <c r="BW358" s="52">
        <v>4498.3831824025801</v>
      </c>
    </row>
    <row r="359" spans="1:75">
      <c r="A359" s="49">
        <v>39629</v>
      </c>
      <c r="B359" s="50">
        <v>94.225694535672659</v>
      </c>
      <c r="C359" s="51">
        <v>217.23423060576121</v>
      </c>
      <c r="D359" s="50">
        <v>94.800621557235715</v>
      </c>
      <c r="E359" s="52">
        <v>15777.127167638142</v>
      </c>
      <c r="F359" s="52">
        <v>175.16127703984577</v>
      </c>
      <c r="G359" s="52">
        <v>271.83628421624502</v>
      </c>
      <c r="H359" s="52">
        <v>682.98099494576456</v>
      </c>
      <c r="I359" s="52">
        <v>2097.008757273356</v>
      </c>
      <c r="J359" s="52">
        <v>151.64938995440801</v>
      </c>
      <c r="K359" s="52">
        <v>235.64827332769832</v>
      </c>
      <c r="L359" s="52">
        <v>720.63188133239748</v>
      </c>
      <c r="M359" s="52">
        <v>262.44375925908486</v>
      </c>
      <c r="N359" s="52">
        <v>244.73734965324402</v>
      </c>
      <c r="O359" s="52">
        <v>111.77248233407735</v>
      </c>
      <c r="P359" s="52">
        <v>258.14152771284182</v>
      </c>
      <c r="Q359" s="52">
        <v>163.64854664951562</v>
      </c>
      <c r="R359" s="52">
        <v>102.28999521334966</v>
      </c>
      <c r="S359" s="52">
        <v>473.05450555086134</v>
      </c>
      <c r="T359" s="52">
        <v>269.66812726259229</v>
      </c>
      <c r="U359" s="52">
        <v>1032.809459474186</v>
      </c>
      <c r="V359" s="52">
        <v>929.93103938947127</v>
      </c>
      <c r="W359" s="52">
        <v>750.30592094858491</v>
      </c>
      <c r="X359" s="52">
        <v>1296.6050756992772</v>
      </c>
      <c r="Y359" s="52">
        <v>2916.901731967926</v>
      </c>
      <c r="Z359" s="52">
        <v>603.78335690001643</v>
      </c>
      <c r="AA359" s="52">
        <v>1865.1654078721999</v>
      </c>
      <c r="AB359" s="52">
        <v>374.21143833796185</v>
      </c>
      <c r="AC359" s="52">
        <v>108788.00948893229</v>
      </c>
      <c r="AD359" s="52">
        <v>52239.031578063965</v>
      </c>
      <c r="AE359" s="52">
        <v>63971.469019134842</v>
      </c>
      <c r="AF359" s="52">
        <v>12646.115392049154</v>
      </c>
      <c r="AG359" s="52">
        <v>13340.64809773763</v>
      </c>
      <c r="AH359" s="52">
        <v>11719.590523274739</v>
      </c>
      <c r="AI359" s="52">
        <v>38501.071557617186</v>
      </c>
      <c r="AJ359" s="52">
        <v>43826.946325683595</v>
      </c>
      <c r="AK359" s="52">
        <v>137.69403585493563</v>
      </c>
      <c r="AL359" s="52">
        <v>0.76564714489504693</v>
      </c>
      <c r="AM359" s="52">
        <v>7.2150373657544451</v>
      </c>
      <c r="AN359" s="52">
        <v>21.476033733288446</v>
      </c>
      <c r="AO359" s="52">
        <v>13.495349223112378</v>
      </c>
      <c r="AP359" s="52">
        <v>1.1968360859810976</v>
      </c>
      <c r="AQ359" s="52">
        <v>1.6276901317867063</v>
      </c>
      <c r="AR359" s="52">
        <v>1.7071756648171383</v>
      </c>
      <c r="AS359" s="52">
        <v>1.6789867847466327</v>
      </c>
      <c r="AT359" s="52">
        <v>1.6774844267652953</v>
      </c>
      <c r="AU359" s="52">
        <v>1.1109498455206146</v>
      </c>
      <c r="AV359" s="52">
        <v>2.4519889093566842</v>
      </c>
      <c r="AW359" s="52">
        <v>2.0442372836034339</v>
      </c>
      <c r="AX359" s="52">
        <v>93.705874100824204</v>
      </c>
      <c r="AY359" s="52">
        <v>0.55763812547957059</v>
      </c>
      <c r="AZ359" s="52">
        <v>4.5467203976858093</v>
      </c>
      <c r="BA359" s="52">
        <v>5.8971072489395739</v>
      </c>
      <c r="BB359" s="52">
        <v>15.33720485518376</v>
      </c>
      <c r="BC359" s="52">
        <v>2.998436577206788</v>
      </c>
      <c r="BD359" s="52">
        <v>19.226836035773157</v>
      </c>
      <c r="BE359" s="52">
        <v>8.2353137840206418</v>
      </c>
      <c r="BF359" s="52">
        <v>13.479548650731642</v>
      </c>
      <c r="BG359" s="52">
        <v>17.898191194919249</v>
      </c>
      <c r="BH359" s="52">
        <v>5.5290822838588305</v>
      </c>
      <c r="BI359" s="52">
        <v>22.512128023182353</v>
      </c>
      <c r="BJ359" s="52">
        <v>2.7606210300698875</v>
      </c>
      <c r="BK359" s="52">
        <v>5.1775531375780703</v>
      </c>
      <c r="BL359" s="52">
        <v>14.573953854572029</v>
      </c>
      <c r="BM359" s="52">
        <v>2.0815675542497045</v>
      </c>
      <c r="BN359" s="52">
        <v>29.13194155668219</v>
      </c>
      <c r="BP359" s="52">
        <v>1.0382973564167817</v>
      </c>
      <c r="BQ359" s="52">
        <v>0.6175028783114006</v>
      </c>
      <c r="BR359" s="52">
        <v>0.42079447756210964</v>
      </c>
      <c r="BS359" s="52">
        <v>0.98021654378001888</v>
      </c>
      <c r="BT359" s="52">
        <v>0.64507370163143307</v>
      </c>
      <c r="BU359" s="52">
        <v>0.33514284243186315</v>
      </c>
      <c r="BV359" s="52">
        <v>9.8842993458112076</v>
      </c>
      <c r="BW359" s="52">
        <v>4525.5337572733561</v>
      </c>
    </row>
    <row r="360" spans="1:75">
      <c r="A360" s="49">
        <v>39660</v>
      </c>
      <c r="B360" s="50">
        <v>94.489886428079302</v>
      </c>
      <c r="C360" s="51">
        <v>218.9699174050362</v>
      </c>
      <c r="D360" s="50">
        <v>95.291256104746168</v>
      </c>
      <c r="E360" s="52">
        <v>15751.393829930214</v>
      </c>
      <c r="F360" s="52">
        <v>170.96611838571488</v>
      </c>
      <c r="G360" s="52">
        <v>273.21756150645592</v>
      </c>
      <c r="H360" s="52">
        <v>680.78984635539598</v>
      </c>
      <c r="I360" s="52">
        <v>2073.0485848457583</v>
      </c>
      <c r="J360" s="52">
        <v>152.58907031436121</v>
      </c>
      <c r="K360" s="52">
        <v>231.78930060661608</v>
      </c>
      <c r="L360" s="52">
        <v>690.81958407740444</v>
      </c>
      <c r="M360" s="52">
        <v>264.98049296630967</v>
      </c>
      <c r="N360" s="52">
        <v>243.32659426812202</v>
      </c>
      <c r="O360" s="52">
        <v>112.78798261717442</v>
      </c>
      <c r="P360" s="52">
        <v>256.28248406658247</v>
      </c>
      <c r="Q360" s="52">
        <v>163.50707067933774</v>
      </c>
      <c r="R360" s="52">
        <v>101.07229426214772</v>
      </c>
      <c r="S360" s="52">
        <v>469.81914646779336</v>
      </c>
      <c r="T360" s="52">
        <v>270.93641112696741</v>
      </c>
      <c r="U360" s="52">
        <v>1028.6899374204297</v>
      </c>
      <c r="V360" s="52">
        <v>925.48030250110935</v>
      </c>
      <c r="W360" s="52">
        <v>751.60579714082905</v>
      </c>
      <c r="X360" s="52">
        <v>1304.5965488688539</v>
      </c>
      <c r="Y360" s="52">
        <v>2909.1183033912412</v>
      </c>
      <c r="Z360" s="52">
        <v>602.01692421301721</v>
      </c>
      <c r="AA360" s="52">
        <v>1869.3838690057878</v>
      </c>
      <c r="AB360" s="52">
        <v>373.473105621434</v>
      </c>
      <c r="AC360" s="52">
        <v>107817.91465316281</v>
      </c>
      <c r="AD360" s="52">
        <v>52276.726734038319</v>
      </c>
      <c r="AE360" s="52">
        <v>63946.392290499905</v>
      </c>
      <c r="AF360" s="52">
        <v>12536.951948596585</v>
      </c>
      <c r="AG360" s="52">
        <v>13156.762658888294</v>
      </c>
      <c r="AH360" s="52">
        <v>11574.125403619582</v>
      </c>
      <c r="AI360" s="52">
        <v>37991.862741777972</v>
      </c>
      <c r="AJ360" s="52">
        <v>43187.254099199847</v>
      </c>
      <c r="AK360" s="52">
        <v>137.49379387497902</v>
      </c>
      <c r="AL360" s="52">
        <v>0.77212372416209785</v>
      </c>
      <c r="AM360" s="52">
        <v>7.1674018658457266</v>
      </c>
      <c r="AN360" s="52">
        <v>21.367845885695949</v>
      </c>
      <c r="AO360" s="52">
        <v>13.428320295537912</v>
      </c>
      <c r="AP360" s="52">
        <v>1.1949426988778156</v>
      </c>
      <c r="AQ360" s="52">
        <v>1.6112096318566698</v>
      </c>
      <c r="AR360" s="52">
        <v>1.7008782923892853</v>
      </c>
      <c r="AS360" s="52">
        <v>1.6750122899546025</v>
      </c>
      <c r="AT360" s="52">
        <v>1.6728835343632042</v>
      </c>
      <c r="AU360" s="52">
        <v>1.1049640931272617</v>
      </c>
      <c r="AV360" s="52">
        <v>2.4389686261846135</v>
      </c>
      <c r="AW360" s="52">
        <v>2.0294610380975251</v>
      </c>
      <c r="AX360" s="52">
        <v>93.584508433938026</v>
      </c>
      <c r="AY360" s="52">
        <v>0.55839624404442501</v>
      </c>
      <c r="AZ360" s="52">
        <v>4.5333667726053166</v>
      </c>
      <c r="BA360" s="52">
        <v>5.8819563260241861</v>
      </c>
      <c r="BB360" s="52">
        <v>15.301213352430251</v>
      </c>
      <c r="BC360" s="52">
        <v>2.9869320031120292</v>
      </c>
      <c r="BD360" s="52">
        <v>19.279889762641922</v>
      </c>
      <c r="BE360" s="52">
        <v>8.2198901053578144</v>
      </c>
      <c r="BF360" s="52">
        <v>13.456937367156629</v>
      </c>
      <c r="BG360" s="52">
        <v>17.843670102857775</v>
      </c>
      <c r="BH360" s="52">
        <v>5.5223771054447903</v>
      </c>
      <c r="BI360" s="52">
        <v>22.541439551980265</v>
      </c>
      <c r="BJ360" s="52">
        <v>2.762981251753386</v>
      </c>
      <c r="BK360" s="52">
        <v>5.1910280670910591</v>
      </c>
      <c r="BL360" s="52">
        <v>14.587430240015589</v>
      </c>
      <c r="BM360" s="52">
        <v>2.0839650416505573</v>
      </c>
      <c r="BN360" s="52">
        <v>29.050492211214959</v>
      </c>
      <c r="BP360" s="52">
        <v>0.95319278610329472</v>
      </c>
      <c r="BQ360" s="52">
        <v>0.58794489753763046</v>
      </c>
      <c r="BR360" s="52">
        <v>0.36524788806996039</v>
      </c>
      <c r="BS360" s="52">
        <v>0.92698154895896878</v>
      </c>
      <c r="BT360" s="52">
        <v>0.61730146685224629</v>
      </c>
      <c r="BU360" s="52">
        <v>0.30968008214427578</v>
      </c>
      <c r="BV360" s="52">
        <v>9.7154953566289723</v>
      </c>
      <c r="BW360" s="52">
        <v>4530.6865825037803</v>
      </c>
    </row>
    <row r="361" spans="1:75">
      <c r="A361" s="49">
        <v>39691</v>
      </c>
      <c r="B361" s="50">
        <v>94.718294087797403</v>
      </c>
      <c r="C361" s="51">
        <v>219.47078334900641</v>
      </c>
      <c r="D361" s="50">
        <v>95.434036420237632</v>
      </c>
      <c r="E361" s="52">
        <v>15679.588150270523</v>
      </c>
      <c r="F361" s="52">
        <v>169.65192763267024</v>
      </c>
      <c r="G361" s="52">
        <v>286.09474014466809</v>
      </c>
      <c r="H361" s="52">
        <v>676.0777498401942</v>
      </c>
      <c r="I361" s="52">
        <v>2036.0156761237211</v>
      </c>
      <c r="J361" s="52">
        <v>152.06253264195496</v>
      </c>
      <c r="K361" s="52">
        <v>225.55560955116826</v>
      </c>
      <c r="L361" s="52">
        <v>659.94997745944613</v>
      </c>
      <c r="M361" s="52">
        <v>265.8173429797734</v>
      </c>
      <c r="N361" s="52">
        <v>242.15893369528555</v>
      </c>
      <c r="O361" s="52">
        <v>113.19759678795573</v>
      </c>
      <c r="P361" s="52">
        <v>253.13472078440171</v>
      </c>
      <c r="Q361" s="52">
        <v>162.03498029804999</v>
      </c>
      <c r="R361" s="52">
        <v>99.772162477816309</v>
      </c>
      <c r="S361" s="52">
        <v>466.93490290641785</v>
      </c>
      <c r="T361" s="52">
        <v>265.68655207464769</v>
      </c>
      <c r="U361" s="52">
        <v>1021.9894249285421</v>
      </c>
      <c r="V361" s="52">
        <v>918.57992580052348</v>
      </c>
      <c r="W361" s="52">
        <v>746.09433274115281</v>
      </c>
      <c r="X361" s="52">
        <v>1313.1777796379981</v>
      </c>
      <c r="Y361" s="52">
        <v>2874.7903549132807</v>
      </c>
      <c r="Z361" s="52">
        <v>599.89163949316548</v>
      </c>
      <c r="AA361" s="52">
        <v>1873.4725306341725</v>
      </c>
      <c r="AB361" s="52">
        <v>373.17031037999737</v>
      </c>
      <c r="AC361" s="52">
        <v>106972.9039857926</v>
      </c>
      <c r="AD361" s="52">
        <v>52311.919310539</v>
      </c>
      <c r="AE361" s="52">
        <v>63785.781914003433</v>
      </c>
      <c r="AF361" s="52">
        <v>12442.618344706874</v>
      </c>
      <c r="AG361" s="52">
        <v>13037.194604196857</v>
      </c>
      <c r="AH361" s="52">
        <v>11475.402296496975</v>
      </c>
      <c r="AI361" s="52">
        <v>37635.269720262098</v>
      </c>
      <c r="AJ361" s="52">
        <v>42757.698509954636</v>
      </c>
      <c r="AK361" s="52">
        <v>137.20593607617963</v>
      </c>
      <c r="AL361" s="52">
        <v>0.77760558882941799</v>
      </c>
      <c r="AM361" s="52">
        <v>7.1109156423368525</v>
      </c>
      <c r="AN361" s="52">
        <v>21.244283193181598</v>
      </c>
      <c r="AO361" s="52">
        <v>13.355761962311883</v>
      </c>
      <c r="AP361" s="52">
        <v>1.1922405751730925</v>
      </c>
      <c r="AQ361" s="52">
        <v>1.5937987998157981</v>
      </c>
      <c r="AR361" s="52">
        <v>1.6922542919236596</v>
      </c>
      <c r="AS361" s="52">
        <v>1.6693685958148454</v>
      </c>
      <c r="AT361" s="52">
        <v>1.6708949005086682</v>
      </c>
      <c r="AU361" s="52">
        <v>1.0989899274364072</v>
      </c>
      <c r="AV361" s="52">
        <v>2.4253002623661284</v>
      </c>
      <c r="AW361" s="52">
        <v>2.0129145356819911</v>
      </c>
      <c r="AX361" s="52">
        <v>93.399439219986235</v>
      </c>
      <c r="AY361" s="52">
        <v>0.55929582860347093</v>
      </c>
      <c r="AZ361" s="52">
        <v>4.5133984357178694</v>
      </c>
      <c r="BA361" s="52">
        <v>5.8622971839541869</v>
      </c>
      <c r="BB361" s="52">
        <v>15.252236666458268</v>
      </c>
      <c r="BC361" s="52">
        <v>2.9737498224036947</v>
      </c>
      <c r="BD361" s="52">
        <v>19.323565674164602</v>
      </c>
      <c r="BE361" s="52">
        <v>8.1992650865652266</v>
      </c>
      <c r="BF361" s="52">
        <v>13.426600133579585</v>
      </c>
      <c r="BG361" s="52">
        <v>17.773805261334225</v>
      </c>
      <c r="BH361" s="52">
        <v>5.5152718865823358</v>
      </c>
      <c r="BI361" s="52">
        <v>22.562213662831532</v>
      </c>
      <c r="BJ361" s="52">
        <v>2.7664755471050739</v>
      </c>
      <c r="BK361" s="52">
        <v>5.1993123685730804</v>
      </c>
      <c r="BL361" s="52">
        <v>14.596425739762884</v>
      </c>
      <c r="BM361" s="52">
        <v>2.0855300327577071</v>
      </c>
      <c r="BN361" s="52">
        <v>28.946820170393273</v>
      </c>
      <c r="BP361" s="52">
        <v>0.85351938556038565</v>
      </c>
      <c r="BQ361" s="52">
        <v>0.54903854561909549</v>
      </c>
      <c r="BR361" s="52">
        <v>0.30448083961082084</v>
      </c>
      <c r="BS361" s="52">
        <v>0.86267359314426295</v>
      </c>
      <c r="BT361" s="52">
        <v>0.58670241773248677</v>
      </c>
      <c r="BU361" s="52">
        <v>0.27597117529160553</v>
      </c>
      <c r="BV361" s="52">
        <v>9.6853939410178889</v>
      </c>
      <c r="BW361" s="52">
        <v>4478.70924315914</v>
      </c>
    </row>
    <row r="362" spans="1:75">
      <c r="A362" s="49">
        <v>39721</v>
      </c>
      <c r="B362" s="50">
        <v>94.867546800027284</v>
      </c>
      <c r="C362" s="51">
        <v>218.11834263801575</v>
      </c>
      <c r="D362" s="50">
        <v>95.066264402866366</v>
      </c>
      <c r="E362" s="52">
        <v>15566.883420562745</v>
      </c>
      <c r="F362" s="52">
        <v>172.5690857887268</v>
      </c>
      <c r="G362" s="52">
        <v>312.95662167867027</v>
      </c>
      <c r="H362" s="52">
        <v>668.44321725567181</v>
      </c>
      <c r="I362" s="52">
        <v>1995.1978635758162</v>
      </c>
      <c r="J362" s="52">
        <v>149.67681027700505</v>
      </c>
      <c r="K362" s="52">
        <v>217.15265950361888</v>
      </c>
      <c r="L362" s="52">
        <v>640.71985305150349</v>
      </c>
      <c r="M362" s="52">
        <v>264.72143618166444</v>
      </c>
      <c r="N362" s="52">
        <v>243.07900606393815</v>
      </c>
      <c r="O362" s="52">
        <v>112.86156794941053</v>
      </c>
      <c r="P362" s="52">
        <v>248.40168831646443</v>
      </c>
      <c r="Q362" s="52">
        <v>159.13957664370537</v>
      </c>
      <c r="R362" s="52">
        <v>98.516208060582485</v>
      </c>
      <c r="S362" s="52">
        <v>465.57094897826511</v>
      </c>
      <c r="T362" s="52">
        <v>253.65133802096048</v>
      </c>
      <c r="U362" s="52">
        <v>1012.7029255708059</v>
      </c>
      <c r="V362" s="52">
        <v>909.69256410201388</v>
      </c>
      <c r="W362" s="52">
        <v>734.23413246472671</v>
      </c>
      <c r="X362" s="52">
        <v>1321.80039387544</v>
      </c>
      <c r="Y362" s="52">
        <v>2805.8474533081053</v>
      </c>
      <c r="Z362" s="52">
        <v>597.94501750270524</v>
      </c>
      <c r="AA362" s="52">
        <v>1878.3153203964234</v>
      </c>
      <c r="AB362" s="52">
        <v>373.26433679262794</v>
      </c>
      <c r="AC362" s="52">
        <v>106737.92497558593</v>
      </c>
      <c r="AD362" s="52">
        <v>52371.821468098955</v>
      </c>
      <c r="AE362" s="52">
        <v>63507.031661987305</v>
      </c>
      <c r="AF362" s="52">
        <v>12420.438158162435</v>
      </c>
      <c r="AG362" s="52">
        <v>13065.234324137369</v>
      </c>
      <c r="AH362" s="52">
        <v>11494.867377726237</v>
      </c>
      <c r="AI362" s="52">
        <v>37667.696472167969</v>
      </c>
      <c r="AJ362" s="52">
        <v>42813.896427408858</v>
      </c>
      <c r="AK362" s="52">
        <v>136.79419016589722</v>
      </c>
      <c r="AL362" s="52">
        <v>0.78039082083972366</v>
      </c>
      <c r="AM362" s="52">
        <v>7.0374719082688291</v>
      </c>
      <c r="AN362" s="52">
        <v>21.094266616304715</v>
      </c>
      <c r="AO362" s="52">
        <v>13.276403888066609</v>
      </c>
      <c r="AP362" s="52">
        <v>1.1887106168112951</v>
      </c>
      <c r="AQ362" s="52">
        <v>1.5763223983861583</v>
      </c>
      <c r="AR362" s="52">
        <v>1.680927440654248</v>
      </c>
      <c r="AS362" s="52">
        <v>1.6620997513714733</v>
      </c>
      <c r="AT362" s="52">
        <v>1.6723170774329144</v>
      </c>
      <c r="AU362" s="52">
        <v>1.0920297343060763</v>
      </c>
      <c r="AV362" s="52">
        <v>2.4101532596066439</v>
      </c>
      <c r="AW362" s="52">
        <v>1.9938435744038239</v>
      </c>
      <c r="AX362" s="52">
        <v>93.131209647158784</v>
      </c>
      <c r="AY362" s="52">
        <v>0.56023819159612076</v>
      </c>
      <c r="AZ362" s="52">
        <v>4.4875559514078001</v>
      </c>
      <c r="BA362" s="52">
        <v>5.8361647064176703</v>
      </c>
      <c r="BB362" s="52">
        <v>15.179434978713592</v>
      </c>
      <c r="BC362" s="52">
        <v>2.9598732247987454</v>
      </c>
      <c r="BD362" s="52">
        <v>19.352651603644095</v>
      </c>
      <c r="BE362" s="52">
        <v>8.1730507459957149</v>
      </c>
      <c r="BF362" s="52">
        <v>13.388300138401489</v>
      </c>
      <c r="BG362" s="52">
        <v>17.685853235299387</v>
      </c>
      <c r="BH362" s="52">
        <v>5.5081182635078827</v>
      </c>
      <c r="BI362" s="52">
        <v>22.568713900881509</v>
      </c>
      <c r="BJ362" s="52">
        <v>2.771694641187787</v>
      </c>
      <c r="BK362" s="52">
        <v>5.198737104982138</v>
      </c>
      <c r="BL362" s="52">
        <v>14.598282154090702</v>
      </c>
      <c r="BM362" s="52">
        <v>2.0862978866964115</v>
      </c>
      <c r="BN362" s="52">
        <v>28.818777206043404</v>
      </c>
      <c r="BP362" s="52">
        <v>0.76630853395909071</v>
      </c>
      <c r="BQ362" s="52">
        <v>0.50462821995218599</v>
      </c>
      <c r="BR362" s="52">
        <v>0.261680314100037</v>
      </c>
      <c r="BS362" s="52">
        <v>0.79517857550332949</v>
      </c>
      <c r="BT362" s="52">
        <v>0.55395154138095681</v>
      </c>
      <c r="BU362" s="52">
        <v>0.24122703392058611</v>
      </c>
      <c r="BV362" s="52">
        <v>9.8519678304592766</v>
      </c>
      <c r="BW362" s="52">
        <v>4355.9832453409826</v>
      </c>
    </row>
    <row r="363" spans="1:75">
      <c r="A363" s="49">
        <v>39752</v>
      </c>
      <c r="B363" s="50">
        <v>94.951051802404464</v>
      </c>
      <c r="C363" s="51">
        <v>215.71329346010762</v>
      </c>
      <c r="D363" s="50">
        <v>94.397009903384799</v>
      </c>
      <c r="E363" s="52">
        <v>15435.847254107075</v>
      </c>
      <c r="F363" s="52">
        <v>178.5865727470767</v>
      </c>
      <c r="G363" s="52">
        <v>346.32130150641166</v>
      </c>
      <c r="H363" s="52">
        <v>657.09586772322655</v>
      </c>
      <c r="I363" s="52">
        <v>1951.7360474866243</v>
      </c>
      <c r="J363" s="52">
        <v>145.6305258812443</v>
      </c>
      <c r="K363" s="52">
        <v>206.92694122656698</v>
      </c>
      <c r="L363" s="52">
        <v>628.35361665295011</v>
      </c>
      <c r="M363" s="52">
        <v>262.06565102069607</v>
      </c>
      <c r="N363" s="52">
        <v>245.52734404802322</v>
      </c>
      <c r="O363" s="52">
        <v>111.76246769224564</v>
      </c>
      <c r="P363" s="52">
        <v>241.77449525700462</v>
      </c>
      <c r="Q363" s="52">
        <v>155.13636539828391</v>
      </c>
      <c r="R363" s="52">
        <v>97.186570017568528</v>
      </c>
      <c r="S363" s="52">
        <v>463.54703216014371</v>
      </c>
      <c r="T363" s="52">
        <v>239.0105349094637</v>
      </c>
      <c r="U363" s="52">
        <v>999.49246315033201</v>
      </c>
      <c r="V363" s="52">
        <v>900.17583657080127</v>
      </c>
      <c r="W363" s="52">
        <v>719.72520366022661</v>
      </c>
      <c r="X363" s="52">
        <v>1329.5688782218963</v>
      </c>
      <c r="Y363" s="52">
        <v>2737.6279741717922</v>
      </c>
      <c r="Z363" s="52">
        <v>595.29672052975627</v>
      </c>
      <c r="AA363" s="52">
        <v>1877.8897556028057</v>
      </c>
      <c r="AB363" s="52">
        <v>372.92578707779609</v>
      </c>
      <c r="AC363" s="52">
        <v>106712.59323021673</v>
      </c>
      <c r="AD363" s="52">
        <v>52384.139777891098</v>
      </c>
      <c r="AE363" s="52">
        <v>63160.573934247419</v>
      </c>
      <c r="AF363" s="52">
        <v>12423.539783108619</v>
      </c>
      <c r="AG363" s="52">
        <v>13161.779717230027</v>
      </c>
      <c r="AH363" s="52">
        <v>11579.976485713836</v>
      </c>
      <c r="AI363" s="52">
        <v>37916.991159746722</v>
      </c>
      <c r="AJ363" s="52">
        <v>43096.690087103074</v>
      </c>
      <c r="AK363" s="52">
        <v>136.25354452767681</v>
      </c>
      <c r="AL363" s="52">
        <v>0.78019286256289155</v>
      </c>
      <c r="AM363" s="52">
        <v>6.944326435801603</v>
      </c>
      <c r="AN363" s="52">
        <v>20.89792492529077</v>
      </c>
      <c r="AO363" s="52">
        <v>13.173405625406772</v>
      </c>
      <c r="AP363" s="52">
        <v>1.1825837268561665</v>
      </c>
      <c r="AQ363" s="52">
        <v>1.5556995006740064</v>
      </c>
      <c r="AR363" s="52">
        <v>1.6665640186908555</v>
      </c>
      <c r="AS363" s="52">
        <v>1.652653709812101</v>
      </c>
      <c r="AT363" s="52">
        <v>1.6743897276211366</v>
      </c>
      <c r="AU363" s="52">
        <v>1.0823705146059153</v>
      </c>
      <c r="AV363" s="52">
        <v>2.3892903973746504</v>
      </c>
      <c r="AW363" s="52">
        <v>1.9698539971770164</v>
      </c>
      <c r="AX363" s="52">
        <v>92.791322021715104</v>
      </c>
      <c r="AY363" s="52">
        <v>0.56119533647295372</v>
      </c>
      <c r="AZ363" s="52">
        <v>4.4584988451622909</v>
      </c>
      <c r="BA363" s="52">
        <v>5.8043336326616908</v>
      </c>
      <c r="BB363" s="52">
        <v>15.087644708252721</v>
      </c>
      <c r="BC363" s="52">
        <v>2.9453877641241095</v>
      </c>
      <c r="BD363" s="52">
        <v>19.374491683537922</v>
      </c>
      <c r="BE363" s="52">
        <v>8.1411883954499515</v>
      </c>
      <c r="BF363" s="52">
        <v>13.345000385276732</v>
      </c>
      <c r="BG363" s="52">
        <v>17.575474046621352</v>
      </c>
      <c r="BH363" s="52">
        <v>5.4981618507374677</v>
      </c>
      <c r="BI363" s="52">
        <v>22.564297579829731</v>
      </c>
      <c r="BJ363" s="52">
        <v>2.776200331206764</v>
      </c>
      <c r="BK363" s="52">
        <v>5.1929161802475008</v>
      </c>
      <c r="BL363" s="52">
        <v>14.595181074293871</v>
      </c>
      <c r="BM363" s="52">
        <v>2.0866152392700315</v>
      </c>
      <c r="BN363" s="52">
        <v>28.66205020621419</v>
      </c>
      <c r="BP363" s="52">
        <v>0.69416480430311733</v>
      </c>
      <c r="BQ363" s="52">
        <v>0.45837290612079445</v>
      </c>
      <c r="BR363" s="52">
        <v>0.23579189809219492</v>
      </c>
      <c r="BS363" s="52">
        <v>0.72704854379257844</v>
      </c>
      <c r="BT363" s="52">
        <v>0.51615390031328123</v>
      </c>
      <c r="BU363" s="52">
        <v>0.21089464347929723</v>
      </c>
      <c r="BV363" s="52">
        <v>10.100427373763054</v>
      </c>
      <c r="BW363" s="52">
        <v>4202.208399864935</v>
      </c>
    </row>
    <row r="364" spans="1:75">
      <c r="A364" s="49">
        <v>39782</v>
      </c>
      <c r="B364" s="50">
        <v>94.993646683668103</v>
      </c>
      <c r="C364" s="51">
        <v>213.48629170060158</v>
      </c>
      <c r="D364" s="50">
        <v>93.747994111478334</v>
      </c>
      <c r="E364" s="52">
        <v>15316.497709655761</v>
      </c>
      <c r="F364" s="52">
        <v>185.8095588405927</v>
      </c>
      <c r="G364" s="52">
        <v>375.2271738509337</v>
      </c>
      <c r="H364" s="52">
        <v>641.33885569969812</v>
      </c>
      <c r="I364" s="52">
        <v>1905.3443363030751</v>
      </c>
      <c r="J364" s="52">
        <v>140.34364336083334</v>
      </c>
      <c r="K364" s="52">
        <v>195.48100865383944</v>
      </c>
      <c r="L364" s="52">
        <v>613.51687274773917</v>
      </c>
      <c r="M364" s="52">
        <v>258.40059965997932</v>
      </c>
      <c r="N364" s="52">
        <v>248.20899232129256</v>
      </c>
      <c r="O364" s="52">
        <v>109.91960396120946</v>
      </c>
      <c r="P364" s="52">
        <v>233.07253801226616</v>
      </c>
      <c r="Q364" s="52">
        <v>150.52453977167607</v>
      </c>
      <c r="R364" s="52">
        <v>95.631994728247321</v>
      </c>
      <c r="S364" s="52">
        <v>457.77433307568231</v>
      </c>
      <c r="T364" s="52">
        <v>227.45185148715973</v>
      </c>
      <c r="U364" s="52">
        <v>980.89039051532745</v>
      </c>
      <c r="V364" s="52">
        <v>891.8628547896941</v>
      </c>
      <c r="W364" s="52">
        <v>707.41120721896493</v>
      </c>
      <c r="X364" s="52">
        <v>1335.2435339053472</v>
      </c>
      <c r="Y364" s="52">
        <v>2719.4527165412901</v>
      </c>
      <c r="Z364" s="52">
        <v>590.71292294065154</v>
      </c>
      <c r="AA364" s="52">
        <v>1864.067764655749</v>
      </c>
      <c r="AB364" s="52">
        <v>371.11016224225364</v>
      </c>
      <c r="AC364" s="52">
        <v>106248.73033040365</v>
      </c>
      <c r="AD364" s="52">
        <v>52246.229012807213</v>
      </c>
      <c r="AE364" s="52">
        <v>62811.886843617758</v>
      </c>
      <c r="AF364" s="52">
        <v>12375.71362915039</v>
      </c>
      <c r="AG364" s="52">
        <v>13200.889804077149</v>
      </c>
      <c r="AH364" s="52">
        <v>11642.282211812337</v>
      </c>
      <c r="AI364" s="52">
        <v>38093.639501953126</v>
      </c>
      <c r="AJ364" s="52">
        <v>43193.744040934245</v>
      </c>
      <c r="AK364" s="52">
        <v>135.59964797049761</v>
      </c>
      <c r="AL364" s="52">
        <v>0.77704496773270271</v>
      </c>
      <c r="AM364" s="52">
        <v>6.8325191675374901</v>
      </c>
      <c r="AN364" s="52">
        <v>20.637507128218811</v>
      </c>
      <c r="AO364" s="52">
        <v>13.027942994236946</v>
      </c>
      <c r="AP364" s="52">
        <v>1.1716891207550362</v>
      </c>
      <c r="AQ364" s="52">
        <v>1.5282516495906748</v>
      </c>
      <c r="AR364" s="52">
        <v>1.6491599313827465</v>
      </c>
      <c r="AS364" s="52">
        <v>1.6405009151357415</v>
      </c>
      <c r="AT364" s="52">
        <v>1.6733440304272031</v>
      </c>
      <c r="AU364" s="52">
        <v>1.0683375962772212</v>
      </c>
      <c r="AV364" s="52">
        <v>2.3579901452215077</v>
      </c>
      <c r="AW364" s="52">
        <v>1.9386696008994477</v>
      </c>
      <c r="AX364" s="52">
        <v>92.407494558331862</v>
      </c>
      <c r="AY364" s="52">
        <v>0.5621336489382277</v>
      </c>
      <c r="AZ364" s="52">
        <v>4.4300858549967721</v>
      </c>
      <c r="BA364" s="52">
        <v>5.7691122663440186</v>
      </c>
      <c r="BB364" s="52">
        <v>14.98834902048111</v>
      </c>
      <c r="BC364" s="52">
        <v>2.9305045365355911</v>
      </c>
      <c r="BD364" s="52">
        <v>19.398969692674775</v>
      </c>
      <c r="BE364" s="52">
        <v>8.10443349633133</v>
      </c>
      <c r="BF364" s="52">
        <v>13.301610927904646</v>
      </c>
      <c r="BG364" s="52">
        <v>17.440385307123265</v>
      </c>
      <c r="BH364" s="52">
        <v>5.4819868301351864</v>
      </c>
      <c r="BI364" s="52">
        <v>22.554646285002431</v>
      </c>
      <c r="BJ364" s="52">
        <v>2.7765698724736771</v>
      </c>
      <c r="BK364" s="52">
        <v>5.1875013736852758</v>
      </c>
      <c r="BL364" s="52">
        <v>14.590575029221752</v>
      </c>
      <c r="BM364" s="52">
        <v>2.0868757143400822</v>
      </c>
      <c r="BN364" s="52">
        <v>28.475323339924216</v>
      </c>
      <c r="BP364" s="52">
        <v>0.6347630496369675</v>
      </c>
      <c r="BQ364" s="52">
        <v>0.41503275483846663</v>
      </c>
      <c r="BR364" s="52">
        <v>0.21973029482954493</v>
      </c>
      <c r="BS364" s="52">
        <v>0.66109655527397992</v>
      </c>
      <c r="BT364" s="52">
        <v>0.47039289157837627</v>
      </c>
      <c r="BU364" s="52">
        <v>0.19070366378873588</v>
      </c>
      <c r="BV364" s="52">
        <v>10.263849343856176</v>
      </c>
      <c r="BW364" s="52">
        <v>4075.0872097651163</v>
      </c>
    </row>
    <row r="365" spans="1:75">
      <c r="A365" s="49">
        <v>39813</v>
      </c>
      <c r="B365" s="50">
        <v>95.013548180761362</v>
      </c>
      <c r="C365" s="51">
        <v>212.33472540686208</v>
      </c>
      <c r="D365" s="50">
        <v>93.360157088887306</v>
      </c>
      <c r="E365" s="52">
        <v>15231.364121590892</v>
      </c>
      <c r="F365" s="52">
        <v>192.45514449188786</v>
      </c>
      <c r="G365" s="52">
        <v>391.38607865764249</v>
      </c>
      <c r="H365" s="52">
        <v>621.46304607391357</v>
      </c>
      <c r="I365" s="52">
        <v>1857.6784657816734</v>
      </c>
      <c r="J365" s="52">
        <v>134.30104506304187</v>
      </c>
      <c r="K365" s="52">
        <v>183.64924395084381</v>
      </c>
      <c r="L365" s="52">
        <v>591.32644199555921</v>
      </c>
      <c r="M365" s="52">
        <v>254.29751059989775</v>
      </c>
      <c r="N365" s="52">
        <v>250.18614068338948</v>
      </c>
      <c r="O365" s="52">
        <v>107.46656073389515</v>
      </c>
      <c r="P365" s="52">
        <v>222.58833891730154</v>
      </c>
      <c r="Q365" s="52">
        <v>145.8929811485352</v>
      </c>
      <c r="R365" s="52">
        <v>93.780463118706976</v>
      </c>
      <c r="S365" s="52">
        <v>446.88425850099134</v>
      </c>
      <c r="T365" s="52">
        <v>222.91231850654847</v>
      </c>
      <c r="U365" s="52">
        <v>956.68109441572619</v>
      </c>
      <c r="V365" s="52">
        <v>886.16488460667676</v>
      </c>
      <c r="W365" s="52">
        <v>700.77388612301115</v>
      </c>
      <c r="X365" s="52">
        <v>1338.1387985983204</v>
      </c>
      <c r="Y365" s="52">
        <v>2780.7158484920378</v>
      </c>
      <c r="Z365" s="52">
        <v>583.60974113402824</v>
      </c>
      <c r="AA365" s="52">
        <v>1832.692278708181</v>
      </c>
      <c r="AB365" s="52">
        <v>367.2819268722688</v>
      </c>
      <c r="AC365" s="52">
        <v>104981.39954007056</v>
      </c>
      <c r="AD365" s="52">
        <v>51902.434647590882</v>
      </c>
      <c r="AE365" s="52">
        <v>62506.84933939288</v>
      </c>
      <c r="AF365" s="52">
        <v>12233.879412251134</v>
      </c>
      <c r="AG365" s="52">
        <v>13103.212682908581</v>
      </c>
      <c r="AH365" s="52">
        <v>11624.582917244205</v>
      </c>
      <c r="AI365" s="52">
        <v>38010.196422946072</v>
      </c>
      <c r="AJ365" s="52">
        <v>42845.069513136339</v>
      </c>
      <c r="AK365" s="52">
        <v>134.85380689559443</v>
      </c>
      <c r="AL365" s="52">
        <v>0.77079587841346375</v>
      </c>
      <c r="AM365" s="52">
        <v>6.7043324347224926</v>
      </c>
      <c r="AN365" s="52">
        <v>20.305347746899052</v>
      </c>
      <c r="AO365" s="52">
        <v>12.830219432711601</v>
      </c>
      <c r="AP365" s="52">
        <v>1.1544956186515909</v>
      </c>
      <c r="AQ365" s="52">
        <v>1.4920440642294595</v>
      </c>
      <c r="AR365" s="52">
        <v>1.6291048649131441</v>
      </c>
      <c r="AS365" s="52">
        <v>1.6251798131757647</v>
      </c>
      <c r="AT365" s="52">
        <v>1.6669145791552915</v>
      </c>
      <c r="AU365" s="52">
        <v>1.0493457900762047</v>
      </c>
      <c r="AV365" s="52">
        <v>2.3135621502710086</v>
      </c>
      <c r="AW365" s="52">
        <v>1.8995726025445507</v>
      </c>
      <c r="AX365" s="52">
        <v>92.002414426616127</v>
      </c>
      <c r="AY365" s="52">
        <v>0.56297210003193021</v>
      </c>
      <c r="AZ365" s="52">
        <v>4.4045836608256064</v>
      </c>
      <c r="BA365" s="52">
        <v>5.7321727762990182</v>
      </c>
      <c r="BB365" s="52">
        <v>14.891084196586762</v>
      </c>
      <c r="BC365" s="52">
        <v>2.915113222139377</v>
      </c>
      <c r="BD365" s="52">
        <v>19.432440870231197</v>
      </c>
      <c r="BE365" s="52">
        <v>8.0634243499878195</v>
      </c>
      <c r="BF365" s="52">
        <v>13.261354630813003</v>
      </c>
      <c r="BG365" s="52">
        <v>17.281400387565935</v>
      </c>
      <c r="BH365" s="52">
        <v>5.4579369160196469</v>
      </c>
      <c r="BI365" s="52">
        <v>22.546044725083537</v>
      </c>
      <c r="BJ365" s="52">
        <v>2.7722804368503633</v>
      </c>
      <c r="BK365" s="52">
        <v>5.1865341030962524</v>
      </c>
      <c r="BL365" s="52">
        <v>14.587230187641257</v>
      </c>
      <c r="BM365" s="52">
        <v>2.0873608527880636</v>
      </c>
      <c r="BN365" s="52">
        <v>28.259937959813303</v>
      </c>
      <c r="BP365" s="52">
        <v>0.5869462229161253</v>
      </c>
      <c r="BQ365" s="52">
        <v>0.3795093740787237</v>
      </c>
      <c r="BR365" s="52">
        <v>0.20743684889748693</v>
      </c>
      <c r="BS365" s="52">
        <v>0.60079349961973005</v>
      </c>
      <c r="BT365" s="52">
        <v>0.41753039773433437</v>
      </c>
      <c r="BU365" s="52">
        <v>0.18326310134462773</v>
      </c>
      <c r="BV365" s="52">
        <v>10.238690344556685</v>
      </c>
      <c r="BW365" s="52">
        <v>4014.6713310980026</v>
      </c>
    </row>
    <row r="366" spans="1:75">
      <c r="A366" s="49">
        <v>39844</v>
      </c>
      <c r="B366" s="50">
        <v>95.011586581807464</v>
      </c>
      <c r="C366" s="51">
        <v>212.11540172561521</v>
      </c>
      <c r="D366" s="50">
        <v>93.222503157392623</v>
      </c>
      <c r="E366" s="52">
        <v>15178.366239117038</v>
      </c>
      <c r="F366" s="52">
        <v>197.07607101817285</v>
      </c>
      <c r="G366" s="52">
        <v>395.10850367238447</v>
      </c>
      <c r="H366" s="52">
        <v>600.77769159501599</v>
      </c>
      <c r="I366" s="52">
        <v>1815.9457089516425</v>
      </c>
      <c r="J366" s="52">
        <v>128.1795112077267</v>
      </c>
      <c r="K366" s="52">
        <v>172.89426838582563</v>
      </c>
      <c r="L366" s="52">
        <v>570.44674025812458</v>
      </c>
      <c r="M366" s="52">
        <v>250.40402588440526</v>
      </c>
      <c r="N366" s="52">
        <v>251.63314148303002</v>
      </c>
      <c r="O366" s="52">
        <v>104.90091942298797</v>
      </c>
      <c r="P366" s="52">
        <v>212.04574709169327</v>
      </c>
      <c r="Q366" s="52">
        <v>142.08846529837578</v>
      </c>
      <c r="R366" s="52">
        <v>91.78796336727757</v>
      </c>
      <c r="S366" s="52">
        <v>434.86610334150254</v>
      </c>
      <c r="T366" s="52">
        <v>223.75330325095885</v>
      </c>
      <c r="U366" s="52">
        <v>930.46468580922772</v>
      </c>
      <c r="V366" s="52">
        <v>883.06311562080532</v>
      </c>
      <c r="W366" s="52">
        <v>698.93844825606197</v>
      </c>
      <c r="X366" s="52">
        <v>1339.4422363542742</v>
      </c>
      <c r="Y366" s="52">
        <v>2887.728405737108</v>
      </c>
      <c r="Z366" s="52">
        <v>575.4097500308867</v>
      </c>
      <c r="AA366" s="52">
        <v>1792.1252136230469</v>
      </c>
      <c r="AB366" s="52">
        <v>362.49642479996527</v>
      </c>
      <c r="AC366" s="52">
        <v>103423.43324722782</v>
      </c>
      <c r="AD366" s="52">
        <v>51445.120956420898</v>
      </c>
      <c r="AE366" s="52">
        <v>62227.283533650058</v>
      </c>
      <c r="AF366" s="52">
        <v>12057.701197470387</v>
      </c>
      <c r="AG366" s="52">
        <v>12934.092219198903</v>
      </c>
      <c r="AH366" s="52">
        <v>11566.527607579384</v>
      </c>
      <c r="AI366" s="52">
        <v>37795.057648689515</v>
      </c>
      <c r="AJ366" s="52">
        <v>42263.226456180695</v>
      </c>
      <c r="AK366" s="52">
        <v>134.05002325580966</v>
      </c>
      <c r="AL366" s="52">
        <v>0.76078632047339789</v>
      </c>
      <c r="AM366" s="52">
        <v>6.564953861097174</v>
      </c>
      <c r="AN366" s="52">
        <v>19.923256363118849</v>
      </c>
      <c r="AO366" s="52">
        <v>12.59751618148819</v>
      </c>
      <c r="AP366" s="52">
        <v>1.1314237364135953</v>
      </c>
      <c r="AQ366" s="52">
        <v>1.450325868759049</v>
      </c>
      <c r="AR366" s="52">
        <v>1.6078783756782931</v>
      </c>
      <c r="AS366" s="52">
        <v>1.6063428730154967</v>
      </c>
      <c r="AT366" s="52">
        <v>1.6575233316163518</v>
      </c>
      <c r="AU366" s="52">
        <v>1.028122313476483</v>
      </c>
      <c r="AV366" s="52">
        <v>2.2594452714247089</v>
      </c>
      <c r="AW366" s="52">
        <v>1.8564544788659401</v>
      </c>
      <c r="AX366" s="52">
        <v>91.579777807598148</v>
      </c>
      <c r="AY366" s="52">
        <v>0.56349434076917293</v>
      </c>
      <c r="AZ366" s="52">
        <v>4.378936667235628</v>
      </c>
      <c r="BA366" s="52">
        <v>5.6928515519736518</v>
      </c>
      <c r="BB366" s="52">
        <v>14.798415225960555</v>
      </c>
      <c r="BC366" s="52">
        <v>2.8978812398178682</v>
      </c>
      <c r="BD366" s="52">
        <v>19.470868753810084</v>
      </c>
      <c r="BE366" s="52">
        <v>8.0180820138494102</v>
      </c>
      <c r="BF366" s="52">
        <v>13.221659686476473</v>
      </c>
      <c r="BG366" s="52">
        <v>17.107859724231304</v>
      </c>
      <c r="BH366" s="52">
        <v>5.429757215683499</v>
      </c>
      <c r="BI366" s="52">
        <v>22.546989091461704</v>
      </c>
      <c r="BJ366" s="52">
        <v>2.7719811643323591</v>
      </c>
      <c r="BK366" s="52">
        <v>5.1891177102863306</v>
      </c>
      <c r="BL366" s="52">
        <v>14.585890215101948</v>
      </c>
      <c r="BM366" s="52">
        <v>2.0880259346876917</v>
      </c>
      <c r="BN366" s="52">
        <v>28.023822978138924</v>
      </c>
      <c r="BP366" s="52">
        <v>0.55177871836349368</v>
      </c>
      <c r="BQ366" s="52">
        <v>0.35655726702703583</v>
      </c>
      <c r="BR366" s="52">
        <v>0.19522145142658584</v>
      </c>
      <c r="BS366" s="52">
        <v>0.55068898261074095</v>
      </c>
      <c r="BT366" s="52">
        <v>0.36980360385871702</v>
      </c>
      <c r="BU366" s="52">
        <v>0.18088537905245058</v>
      </c>
      <c r="BV366" s="52">
        <v>10.120111045337492</v>
      </c>
      <c r="BW366" s="52">
        <v>4004.7446412117251</v>
      </c>
    </row>
    <row r="367" spans="1:75">
      <c r="A367" s="49">
        <v>39872</v>
      </c>
      <c r="B367" s="50">
        <v>94.984467785273281</v>
      </c>
      <c r="C367" s="51">
        <v>212.34789777307637</v>
      </c>
      <c r="D367" s="50">
        <v>93.246050811106599</v>
      </c>
      <c r="E367" s="52">
        <v>15150.797095026288</v>
      </c>
      <c r="F367" s="52">
        <v>198.18129605054855</v>
      </c>
      <c r="G367" s="52">
        <v>389.65751290747096</v>
      </c>
      <c r="H367" s="52">
        <v>584.99393603418559</v>
      </c>
      <c r="I367" s="52">
        <v>1791.5878602521759</v>
      </c>
      <c r="J367" s="52">
        <v>123.16888683182853</v>
      </c>
      <c r="K367" s="52">
        <v>165.58186011867863</v>
      </c>
      <c r="L367" s="52">
        <v>564.60421602215081</v>
      </c>
      <c r="M367" s="52">
        <v>247.64729547340954</v>
      </c>
      <c r="N367" s="52">
        <v>252.95570573423589</v>
      </c>
      <c r="O367" s="52">
        <v>103.00757560400027</v>
      </c>
      <c r="P367" s="52">
        <v>204.3369901935969</v>
      </c>
      <c r="Q367" s="52">
        <v>140.23554379067249</v>
      </c>
      <c r="R367" s="52">
        <v>90.040550961026128</v>
      </c>
      <c r="S367" s="52">
        <v>428.05882499899184</v>
      </c>
      <c r="T367" s="52">
        <v>226.41933807996767</v>
      </c>
      <c r="U367" s="52">
        <v>908.98228889703751</v>
      </c>
      <c r="V367" s="52">
        <v>882.22189796396663</v>
      </c>
      <c r="W367" s="52">
        <v>699.67124504170249</v>
      </c>
      <c r="X367" s="52">
        <v>1340.7830481816616</v>
      </c>
      <c r="Y367" s="52">
        <v>2979.121894325529</v>
      </c>
      <c r="Z367" s="52">
        <v>568.76644891074727</v>
      </c>
      <c r="AA367" s="52">
        <v>1757.69258710742</v>
      </c>
      <c r="AB367" s="52">
        <v>358.65200230266367</v>
      </c>
      <c r="AC367" s="52">
        <v>102456.5131879534</v>
      </c>
      <c r="AD367" s="52">
        <v>51047.872794560026</v>
      </c>
      <c r="AE367" s="52">
        <v>61958.937511716569</v>
      </c>
      <c r="AF367" s="52">
        <v>11949.551579611642</v>
      </c>
      <c r="AG367" s="52">
        <v>12815.307318006244</v>
      </c>
      <c r="AH367" s="52">
        <v>11540.904820033482</v>
      </c>
      <c r="AI367" s="52">
        <v>37686.926986694336</v>
      </c>
      <c r="AJ367" s="52">
        <v>41847.60843331473</v>
      </c>
      <c r="AK367" s="52">
        <v>133.29322065785527</v>
      </c>
      <c r="AL367" s="52">
        <v>0.7472901907084244</v>
      </c>
      <c r="AM367" s="52">
        <v>6.432203592133841</v>
      </c>
      <c r="AN367" s="52">
        <v>19.554619859039253</v>
      </c>
      <c r="AO367" s="52">
        <v>12.375126077045154</v>
      </c>
      <c r="AP367" s="52">
        <v>1.1056877300174424</v>
      </c>
      <c r="AQ367" s="52">
        <v>1.4114202023411053</v>
      </c>
      <c r="AR367" s="52">
        <v>1.58899317489912</v>
      </c>
      <c r="AS367" s="52">
        <v>1.5854628211818635</v>
      </c>
      <c r="AT367" s="52">
        <v>1.6497539995320298</v>
      </c>
      <c r="AU367" s="52">
        <v>1.0100532350640736</v>
      </c>
      <c r="AV367" s="52">
        <v>2.2056734933391584</v>
      </c>
      <c r="AW367" s="52">
        <v>1.8180814906027081</v>
      </c>
      <c r="AX367" s="52">
        <v>91.173313381416463</v>
      </c>
      <c r="AY367" s="52">
        <v>0.56343457041241762</v>
      </c>
      <c r="AZ367" s="52">
        <v>4.3508757285807018</v>
      </c>
      <c r="BA367" s="52">
        <v>5.6532305713543405</v>
      </c>
      <c r="BB367" s="52">
        <v>14.718032953030031</v>
      </c>
      <c r="BC367" s="52">
        <v>2.8787524548492263</v>
      </c>
      <c r="BD367" s="52">
        <v>19.503923727931188</v>
      </c>
      <c r="BE367" s="52">
        <v>7.9721237105716556</v>
      </c>
      <c r="BF367" s="52">
        <v>13.181694932481539</v>
      </c>
      <c r="BG367" s="52">
        <v>16.94612821643906</v>
      </c>
      <c r="BH367" s="52">
        <v>5.4050863061815368</v>
      </c>
      <c r="BI367" s="52">
        <v>22.565287418663502</v>
      </c>
      <c r="BJ367" s="52">
        <v>2.7861671928050264</v>
      </c>
      <c r="BK367" s="52">
        <v>5.1925106489049666</v>
      </c>
      <c r="BL367" s="52">
        <v>14.586609588403787</v>
      </c>
      <c r="BM367" s="52">
        <v>2.0886651429179568</v>
      </c>
      <c r="BN367" s="52">
        <v>27.797004380529479</v>
      </c>
      <c r="BP367" s="52">
        <v>0.53320073695587256</v>
      </c>
      <c r="BQ367" s="52">
        <v>0.35172788293233942</v>
      </c>
      <c r="BR367" s="52">
        <v>0.1814728541898408</v>
      </c>
      <c r="BS367" s="52">
        <v>0.51891988590692306</v>
      </c>
      <c r="BT367" s="52">
        <v>0.34557505238002967</v>
      </c>
      <c r="BU367" s="52">
        <v>0.17334483334395503</v>
      </c>
      <c r="BV367" s="52">
        <v>10.070600932197911</v>
      </c>
      <c r="BW367" s="52">
        <v>4011.4603096757614</v>
      </c>
    </row>
    <row r="368" spans="1:75">
      <c r="A368" s="49">
        <v>39903</v>
      </c>
      <c r="B368" s="50">
        <v>94.93276509714704</v>
      </c>
      <c r="C368" s="51">
        <v>212.66681962484313</v>
      </c>
      <c r="D368" s="50">
        <v>93.35074127129009</v>
      </c>
      <c r="E368" s="52">
        <v>15138.158964403214</v>
      </c>
      <c r="F368" s="52">
        <v>195.70017771567069</v>
      </c>
      <c r="G368" s="52">
        <v>378.33180720575393</v>
      </c>
      <c r="H368" s="52">
        <v>576.27101134100269</v>
      </c>
      <c r="I368" s="52">
        <v>1787.6952559409604</v>
      </c>
      <c r="J368" s="52">
        <v>119.5260103710236</v>
      </c>
      <c r="K368" s="52">
        <v>162.19501922976585</v>
      </c>
      <c r="L368" s="52">
        <v>580.04461285375783</v>
      </c>
      <c r="M368" s="52">
        <v>246.29486853076565</v>
      </c>
      <c r="N368" s="52">
        <v>254.3638613570121</v>
      </c>
      <c r="O368" s="52">
        <v>102.08514132230512</v>
      </c>
      <c r="P368" s="52">
        <v>200.4169714373927</v>
      </c>
      <c r="Q368" s="52">
        <v>140.64807799362367</v>
      </c>
      <c r="R368" s="52">
        <v>88.662668032030908</v>
      </c>
      <c r="S368" s="52">
        <v>429.27657096616684</v>
      </c>
      <c r="T368" s="52">
        <v>228.46600427550655</v>
      </c>
      <c r="U368" s="52">
        <v>894.34776294231415</v>
      </c>
      <c r="V368" s="52">
        <v>882.73387976231118</v>
      </c>
      <c r="W368" s="52">
        <v>700.99558847373532</v>
      </c>
      <c r="X368" s="52">
        <v>1343.221139465609</v>
      </c>
      <c r="Y368" s="52">
        <v>3022.8853667166927</v>
      </c>
      <c r="Z368" s="52">
        <v>564.76377999590284</v>
      </c>
      <c r="AA368" s="52">
        <v>1736.4592236703443</v>
      </c>
      <c r="AB368" s="52">
        <v>356.54660536589159</v>
      </c>
      <c r="AC368" s="52">
        <v>102492.67133946573</v>
      </c>
      <c r="AD368" s="52">
        <v>50783.254517586</v>
      </c>
      <c r="AE368" s="52">
        <v>61669.683739446824</v>
      </c>
      <c r="AF368" s="52">
        <v>11957.718019547001</v>
      </c>
      <c r="AG368" s="52">
        <v>12809.604862336189</v>
      </c>
      <c r="AH368" s="52">
        <v>11586.661267680507</v>
      </c>
      <c r="AI368" s="52">
        <v>37811.266377110638</v>
      </c>
      <c r="AJ368" s="52">
        <v>41801.456353956652</v>
      </c>
      <c r="AK368" s="52">
        <v>132.58997098524725</v>
      </c>
      <c r="AL368" s="52">
        <v>0.73004834612290703</v>
      </c>
      <c r="AM368" s="52">
        <v>6.3066041853218788</v>
      </c>
      <c r="AN368" s="52">
        <v>19.212248283288172</v>
      </c>
      <c r="AO368" s="52">
        <v>12.175595751542959</v>
      </c>
      <c r="AP368" s="52">
        <v>1.0780518622834221</v>
      </c>
      <c r="AQ368" s="52">
        <v>1.377972012996437</v>
      </c>
      <c r="AR368" s="52">
        <v>1.5729342405463667</v>
      </c>
      <c r="AS368" s="52">
        <v>1.562271353022586</v>
      </c>
      <c r="AT368" s="52">
        <v>1.6458710584134209</v>
      </c>
      <c r="AU368" s="52">
        <v>0.99676508710610745</v>
      </c>
      <c r="AV368" s="52">
        <v>2.15497867009441</v>
      </c>
      <c r="AW368" s="52">
        <v>1.7867514620405516</v>
      </c>
      <c r="AX368" s="52">
        <v>90.775616556406021</v>
      </c>
      <c r="AY368" s="52">
        <v>0.56269378918072865</v>
      </c>
      <c r="AZ368" s="52">
        <v>4.3172723521598648</v>
      </c>
      <c r="BA368" s="52">
        <v>5.6117788996667635</v>
      </c>
      <c r="BB368" s="52">
        <v>14.647813074711349</v>
      </c>
      <c r="BC368" s="52">
        <v>2.8564713819012528</v>
      </c>
      <c r="BD368" s="52">
        <v>19.528490459967045</v>
      </c>
      <c r="BE368" s="52">
        <v>7.9248385058055</v>
      </c>
      <c r="BF368" s="52">
        <v>13.138744891050361</v>
      </c>
      <c r="BG368" s="52">
        <v>16.800476081789501</v>
      </c>
      <c r="BH368" s="52">
        <v>5.386939024462575</v>
      </c>
      <c r="BI368" s="52">
        <v>22.602106140505882</v>
      </c>
      <c r="BJ368" s="52">
        <v>2.8192226603146522</v>
      </c>
      <c r="BK368" s="52">
        <v>5.1944210583704615</v>
      </c>
      <c r="BL368" s="52">
        <v>14.588462414580487</v>
      </c>
      <c r="BM368" s="52">
        <v>2.0892042073591579</v>
      </c>
      <c r="BN368" s="52">
        <v>27.581785969195828</v>
      </c>
      <c r="BP368" s="52">
        <v>0.53049158368019322</v>
      </c>
      <c r="BQ368" s="52">
        <v>0.36607561320547133</v>
      </c>
      <c r="BR368" s="52">
        <v>0.16441597062493524</v>
      </c>
      <c r="BS368" s="52">
        <v>0.50673821721706658</v>
      </c>
      <c r="BT368" s="52">
        <v>0.35258021998790001</v>
      </c>
      <c r="BU368" s="52">
        <v>0.15415799707895325</v>
      </c>
      <c r="BV368" s="52">
        <v>10.185932986197933</v>
      </c>
      <c r="BW368" s="52">
        <v>4011.0563692277478</v>
      </c>
    </row>
    <row r="369" spans="1:75">
      <c r="A369" s="49">
        <v>39933</v>
      </c>
      <c r="B369" s="50">
        <v>94.871670325100425</v>
      </c>
      <c r="C369" s="51">
        <v>213.02948574473461</v>
      </c>
      <c r="D369" s="50">
        <v>93.50685363784433</v>
      </c>
      <c r="E369" s="52">
        <v>15134.129675801594</v>
      </c>
      <c r="F369" s="52">
        <v>192.36765741507213</v>
      </c>
      <c r="G369" s="52">
        <v>364.50098123550413</v>
      </c>
      <c r="H369" s="52">
        <v>573.79370969136551</v>
      </c>
      <c r="I369" s="52">
        <v>1796.9547988891602</v>
      </c>
      <c r="J369" s="52">
        <v>116.93416147033373</v>
      </c>
      <c r="K369" s="52">
        <v>161.36586414178211</v>
      </c>
      <c r="L369" s="52">
        <v>608.31365747451787</v>
      </c>
      <c r="M369" s="52">
        <v>246.04045860369999</v>
      </c>
      <c r="N369" s="52">
        <v>254.99273288448651</v>
      </c>
      <c r="O369" s="52">
        <v>101.92832828760147</v>
      </c>
      <c r="P369" s="52">
        <v>199.28855009675027</v>
      </c>
      <c r="Q369" s="52">
        <v>142.52483989000319</v>
      </c>
      <c r="R369" s="52">
        <v>87.733676513036087</v>
      </c>
      <c r="S369" s="52">
        <v>435.34261214733124</v>
      </c>
      <c r="T369" s="52">
        <v>229.85782723625502</v>
      </c>
      <c r="U369" s="52">
        <v>884.51451086203258</v>
      </c>
      <c r="V369" s="52">
        <v>882.7666642665863</v>
      </c>
      <c r="W369" s="52">
        <v>701.8020103216171</v>
      </c>
      <c r="X369" s="52">
        <v>1345.8383908788362</v>
      </c>
      <c r="Y369" s="52">
        <v>3030.5400038401285</v>
      </c>
      <c r="Z369" s="52">
        <v>562.89377875526748</v>
      </c>
      <c r="AA369" s="52">
        <v>1726.5901627222697</v>
      </c>
      <c r="AB369" s="52">
        <v>355.52603370547297</v>
      </c>
      <c r="AC369" s="52">
        <v>103143.89948730469</v>
      </c>
      <c r="AD369" s="52">
        <v>50599.053817240398</v>
      </c>
      <c r="AE369" s="52">
        <v>61369.723168945311</v>
      </c>
      <c r="AF369" s="52">
        <v>12037.327133178711</v>
      </c>
      <c r="AG369" s="52">
        <v>12873.19189046224</v>
      </c>
      <c r="AH369" s="52">
        <v>11667.556343587239</v>
      </c>
      <c r="AI369" s="52">
        <v>38048.794531250001</v>
      </c>
      <c r="AJ369" s="52">
        <v>41980.362475585935</v>
      </c>
      <c r="AK369" s="52">
        <v>131.94589630365371</v>
      </c>
      <c r="AL369" s="52">
        <v>0.71111587230116124</v>
      </c>
      <c r="AM369" s="52">
        <v>6.1877673516049985</v>
      </c>
      <c r="AN369" s="52">
        <v>18.899573092907666</v>
      </c>
      <c r="AO369" s="52">
        <v>12.000689869063596</v>
      </c>
      <c r="AP369" s="52">
        <v>1.05079114518594</v>
      </c>
      <c r="AQ369" s="52">
        <v>1.3512719258884318</v>
      </c>
      <c r="AR369" s="52">
        <v>1.5588455254920215</v>
      </c>
      <c r="AS369" s="52">
        <v>1.5383244197117165</v>
      </c>
      <c r="AT369" s="52">
        <v>1.6449602912442061</v>
      </c>
      <c r="AU369" s="52">
        <v>0.98650898271201493</v>
      </c>
      <c r="AV369" s="52">
        <v>2.1086468377587151</v>
      </c>
      <c r="AW369" s="52">
        <v>1.7613406630247481</v>
      </c>
      <c r="AX369" s="52">
        <v>90.409056690335277</v>
      </c>
      <c r="AY369" s="52">
        <v>0.5615061854361556</v>
      </c>
      <c r="AZ369" s="52">
        <v>4.2814411186923582</v>
      </c>
      <c r="BA369" s="52">
        <v>5.5703453735758863</v>
      </c>
      <c r="BB369" s="52">
        <v>14.589012217211227</v>
      </c>
      <c r="BC369" s="52">
        <v>2.8324283297484119</v>
      </c>
      <c r="BD369" s="52">
        <v>19.548773169890048</v>
      </c>
      <c r="BE369" s="52">
        <v>7.8788533106446268</v>
      </c>
      <c r="BF369" s="52">
        <v>13.098560612897078</v>
      </c>
      <c r="BG369" s="52">
        <v>16.672806136744718</v>
      </c>
      <c r="BH369" s="52">
        <v>5.3751725338088967</v>
      </c>
      <c r="BI369" s="52">
        <v>22.637266519665719</v>
      </c>
      <c r="BJ369" s="52">
        <v>2.8570602819323541</v>
      </c>
      <c r="BK369" s="52">
        <v>5.1924566506252932</v>
      </c>
      <c r="BL369" s="52">
        <v>14.587749580635379</v>
      </c>
      <c r="BM369" s="52">
        <v>2.0897076178812615</v>
      </c>
      <c r="BN369" s="52">
        <v>27.384087776889405</v>
      </c>
      <c r="BP369" s="52">
        <v>0.54042368642985816</v>
      </c>
      <c r="BQ369" s="52">
        <v>0.3944382360825936</v>
      </c>
      <c r="BR369" s="52">
        <v>0.14598545033174257</v>
      </c>
      <c r="BS369" s="52">
        <v>0.51203274627526596</v>
      </c>
      <c r="BT369" s="52">
        <v>0.38399215384076041</v>
      </c>
      <c r="BU369" s="52">
        <v>0.12804059243450563</v>
      </c>
      <c r="BV369" s="52">
        <v>10.418742457032204</v>
      </c>
      <c r="BW369" s="52">
        <v>4007.8144852956134</v>
      </c>
    </row>
    <row r="370" spans="1:75">
      <c r="A370" s="49">
        <v>39964</v>
      </c>
      <c r="B370" s="50">
        <v>94.826380605734286</v>
      </c>
      <c r="C370" s="51">
        <v>213.47137201457255</v>
      </c>
      <c r="D370" s="50">
        <v>93.68955573499683</v>
      </c>
      <c r="E370" s="52">
        <v>15133.667425401749</v>
      </c>
      <c r="F370" s="52">
        <v>192.29369111214913</v>
      </c>
      <c r="G370" s="52">
        <v>352.71806788829065</v>
      </c>
      <c r="H370" s="52">
        <v>576.06425189587378</v>
      </c>
      <c r="I370" s="52">
        <v>1807.7811629849095</v>
      </c>
      <c r="J370" s="52">
        <v>115.0630831079137</v>
      </c>
      <c r="K370" s="52">
        <v>161.12720021797765</v>
      </c>
      <c r="L370" s="52">
        <v>633.92798789854976</v>
      </c>
      <c r="M370" s="52">
        <v>246.4150734308266</v>
      </c>
      <c r="N370" s="52">
        <v>253.47560186347653</v>
      </c>
      <c r="O370" s="52">
        <v>102.18345904079897</v>
      </c>
      <c r="P370" s="52">
        <v>199.38701083823557</v>
      </c>
      <c r="Q370" s="52">
        <v>144.54826002928519</v>
      </c>
      <c r="R370" s="52">
        <v>87.401812445732858</v>
      </c>
      <c r="S370" s="52">
        <v>440.58363702604845</v>
      </c>
      <c r="T370" s="52">
        <v>231.22448245790457</v>
      </c>
      <c r="U370" s="52">
        <v>876.68749394339898</v>
      </c>
      <c r="V370" s="52">
        <v>879.98881651893737</v>
      </c>
      <c r="W370" s="52">
        <v>701.08484115139129</v>
      </c>
      <c r="X370" s="52">
        <v>1346.8212022973646</v>
      </c>
      <c r="Y370" s="52">
        <v>3027.1817321008252</v>
      </c>
      <c r="Z370" s="52">
        <v>562.27324064668539</v>
      </c>
      <c r="AA370" s="52">
        <v>1724.1968392979713</v>
      </c>
      <c r="AB370" s="52">
        <v>354.50154938717043</v>
      </c>
      <c r="AC370" s="52">
        <v>103701.55493164063</v>
      </c>
      <c r="AD370" s="52">
        <v>50411.977532171433</v>
      </c>
      <c r="AE370" s="52">
        <v>61103.158480582701</v>
      </c>
      <c r="AF370" s="52">
        <v>12105.951495262885</v>
      </c>
      <c r="AG370" s="52">
        <v>12921.460742089057</v>
      </c>
      <c r="AH370" s="52">
        <v>11715.207760964671</v>
      </c>
      <c r="AI370" s="52">
        <v>38177.099180160032</v>
      </c>
      <c r="AJ370" s="52">
        <v>42108.396556238971</v>
      </c>
      <c r="AK370" s="52">
        <v>131.41069278721847</v>
      </c>
      <c r="AL370" s="52">
        <v>0.69468155241901841</v>
      </c>
      <c r="AM370" s="52">
        <v>6.0829077434215337</v>
      </c>
      <c r="AN370" s="52">
        <v>18.638630881424874</v>
      </c>
      <c r="AO370" s="52">
        <v>11.861041585223809</v>
      </c>
      <c r="AP370" s="52">
        <v>1.028685989996208</v>
      </c>
      <c r="AQ370" s="52">
        <v>1.3342620043934608</v>
      </c>
      <c r="AR370" s="52">
        <v>1.5463313779722327</v>
      </c>
      <c r="AS370" s="52">
        <v>1.5174572728738571</v>
      </c>
      <c r="AT370" s="52">
        <v>1.6451423234765601</v>
      </c>
      <c r="AU370" s="52">
        <v>0.977030898982306</v>
      </c>
      <c r="AV370" s="52">
        <v>2.0707830636088</v>
      </c>
      <c r="AW370" s="52">
        <v>1.7413485576398671</v>
      </c>
      <c r="AX370" s="52">
        <v>90.132766947630913</v>
      </c>
      <c r="AY370" s="52">
        <v>0.56030026671613731</v>
      </c>
      <c r="AZ370" s="52">
        <v>4.2513721112627536</v>
      </c>
      <c r="BA370" s="52">
        <v>5.5347524687587732</v>
      </c>
      <c r="BB370" s="52">
        <v>14.548287465567551</v>
      </c>
      <c r="BC370" s="52">
        <v>2.810516599843639</v>
      </c>
      <c r="BD370" s="52">
        <v>19.570327678214639</v>
      </c>
      <c r="BE370" s="52">
        <v>7.8411746785164844</v>
      </c>
      <c r="BF370" s="52">
        <v>13.072914149732359</v>
      </c>
      <c r="BG370" s="52">
        <v>16.573361719913422</v>
      </c>
      <c r="BH370" s="52">
        <v>5.3695767981811393</v>
      </c>
      <c r="BI370" s="52">
        <v>22.639294958403035</v>
      </c>
      <c r="BJ370" s="52">
        <v>2.8758818180330339</v>
      </c>
      <c r="BK370" s="52">
        <v>5.183951587957</v>
      </c>
      <c r="BL370" s="52">
        <v>14.579461572511542</v>
      </c>
      <c r="BM370" s="52">
        <v>2.0902578822299303</v>
      </c>
      <c r="BN370" s="52">
        <v>27.225052997950584</v>
      </c>
      <c r="BP370" s="52">
        <v>0.55839571461922699</v>
      </c>
      <c r="BQ370" s="52">
        <v>0.42772445910339874</v>
      </c>
      <c r="BR370" s="52">
        <v>0.13067125548954092</v>
      </c>
      <c r="BS370" s="52">
        <v>0.53160817518589953</v>
      </c>
      <c r="BT370" s="52">
        <v>0.42632337016684396</v>
      </c>
      <c r="BU370" s="52">
        <v>0.10528480522935429</v>
      </c>
      <c r="BV370" s="52">
        <v>10.659198913843401</v>
      </c>
      <c r="BW370" s="52">
        <v>4015.6465105548982</v>
      </c>
    </row>
    <row r="371" spans="1:75">
      <c r="A371" s="49">
        <v>39994</v>
      </c>
      <c r="B371" s="50">
        <v>94.816336381870016</v>
      </c>
      <c r="C371" s="51">
        <v>214.02132984151442</v>
      </c>
      <c r="D371" s="50">
        <v>93.882705436522755</v>
      </c>
      <c r="E371" s="52">
        <v>15134.56888516744</v>
      </c>
      <c r="F371" s="52">
        <v>197.75346179803213</v>
      </c>
      <c r="G371" s="52">
        <v>345.82468189398446</v>
      </c>
      <c r="H371" s="52">
        <v>580.76979671716686</v>
      </c>
      <c r="I371" s="52">
        <v>1812.1490660190582</v>
      </c>
      <c r="J371" s="52">
        <v>113.6164193113645</v>
      </c>
      <c r="K371" s="52">
        <v>160.0112956404686</v>
      </c>
      <c r="L371" s="52">
        <v>646.63248828252154</v>
      </c>
      <c r="M371" s="52">
        <v>247.0624655097723</v>
      </c>
      <c r="N371" s="52">
        <v>249.31085815032324</v>
      </c>
      <c r="O371" s="52">
        <v>102.52516403620442</v>
      </c>
      <c r="P371" s="52">
        <v>199.36713871260483</v>
      </c>
      <c r="Q371" s="52">
        <v>145.73964465955893</v>
      </c>
      <c r="R371" s="52">
        <v>87.666365091005957</v>
      </c>
      <c r="S371" s="52">
        <v>441.11499621073403</v>
      </c>
      <c r="T371" s="52">
        <v>233.13870756241184</v>
      </c>
      <c r="U371" s="52">
        <v>869.08951203823085</v>
      </c>
      <c r="V371" s="52">
        <v>873.65949199199679</v>
      </c>
      <c r="W371" s="52">
        <v>698.86058715979254</v>
      </c>
      <c r="X371" s="52">
        <v>1345.3646000822384</v>
      </c>
      <c r="Y371" s="52">
        <v>3033.3307395617167</v>
      </c>
      <c r="Z371" s="52">
        <v>561.99777256562379</v>
      </c>
      <c r="AA371" s="52">
        <v>1724.7433033625284</v>
      </c>
      <c r="AB371" s="52">
        <v>352.68369860053065</v>
      </c>
      <c r="AC371" s="52">
        <v>103665.05435384114</v>
      </c>
      <c r="AD371" s="52">
        <v>50161.695063527426</v>
      </c>
      <c r="AE371" s="52">
        <v>60896.164735349019</v>
      </c>
      <c r="AF371" s="52">
        <v>12105.550858052571</v>
      </c>
      <c r="AG371" s="52">
        <v>12894.654403686523</v>
      </c>
      <c r="AH371" s="52">
        <v>11685.852668762207</v>
      </c>
      <c r="AI371" s="52">
        <v>38053.336307779951</v>
      </c>
      <c r="AJ371" s="52">
        <v>41990.054593912762</v>
      </c>
      <c r="AK371" s="52">
        <v>130.99674337108931</v>
      </c>
      <c r="AL371" s="52">
        <v>0.68325763499985137</v>
      </c>
      <c r="AM371" s="52">
        <v>5.9934946468720831</v>
      </c>
      <c r="AN371" s="52">
        <v>18.433408330380917</v>
      </c>
      <c r="AO371" s="52">
        <v>11.756656048695246</v>
      </c>
      <c r="AP371" s="52">
        <v>1.0141055540414528</v>
      </c>
      <c r="AQ371" s="52">
        <v>1.3270740029072234</v>
      </c>
      <c r="AR371" s="52">
        <v>1.5348342728282054</v>
      </c>
      <c r="AS371" s="52">
        <v>1.5016741760996715</v>
      </c>
      <c r="AT371" s="52">
        <v>1.6447970224258219</v>
      </c>
      <c r="AU371" s="52">
        <v>0.96644797723080655</v>
      </c>
      <c r="AV371" s="52">
        <v>2.0425762187359697</v>
      </c>
      <c r="AW371" s="52">
        <v>1.7251467671948679</v>
      </c>
      <c r="AX371" s="52">
        <v>89.970428575078643</v>
      </c>
      <c r="AY371" s="52">
        <v>0.55939687229450408</v>
      </c>
      <c r="AZ371" s="52">
        <v>4.2313976997354379</v>
      </c>
      <c r="BA371" s="52">
        <v>5.5077970750629905</v>
      </c>
      <c r="BB371" s="52">
        <v>14.525295179585616</v>
      </c>
      <c r="BC371" s="52">
        <v>2.7931045171804727</v>
      </c>
      <c r="BD371" s="52">
        <v>19.597966006739686</v>
      </c>
      <c r="BE371" s="52">
        <v>7.8150995219747221</v>
      </c>
      <c r="BF371" s="52">
        <v>13.066739209989708</v>
      </c>
      <c r="BG371" s="52">
        <v>16.505175641675791</v>
      </c>
      <c r="BH371" s="52">
        <v>5.3682981077581644</v>
      </c>
      <c r="BI371" s="52">
        <v>22.59290646413962</v>
      </c>
      <c r="BJ371" s="52">
        <v>2.8627062817414601</v>
      </c>
      <c r="BK371" s="52">
        <v>5.1685155974701047</v>
      </c>
      <c r="BL371" s="52">
        <v>14.561684572262068</v>
      </c>
      <c r="BM371" s="52">
        <v>2.0909378912769978</v>
      </c>
      <c r="BN371" s="52">
        <v>27.113379680241149</v>
      </c>
      <c r="BP371" s="52">
        <v>0.57921185294787092</v>
      </c>
      <c r="BQ371" s="52">
        <v>0.45780204505038757</v>
      </c>
      <c r="BR371" s="52">
        <v>0.12140980779659002</v>
      </c>
      <c r="BS371" s="52">
        <v>0.55944991745054717</v>
      </c>
      <c r="BT371" s="52">
        <v>0.46666258592158555</v>
      </c>
      <c r="BU371" s="52">
        <v>9.2787331528961653E-2</v>
      </c>
      <c r="BV371" s="52">
        <v>10.822533471385638</v>
      </c>
      <c r="BW371" s="52">
        <v>4042.6415871302288</v>
      </c>
    </row>
    <row r="372" spans="1:75">
      <c r="A372" s="49">
        <v>40025</v>
      </c>
      <c r="B372" s="50">
        <v>94.848560628841724</v>
      </c>
      <c r="C372" s="51">
        <v>214.65869049295301</v>
      </c>
      <c r="D372" s="50">
        <v>94.092013554947997</v>
      </c>
      <c r="E372" s="52">
        <v>15145.852559858753</v>
      </c>
      <c r="F372" s="52">
        <v>205.67743055282099</v>
      </c>
      <c r="G372" s="52">
        <v>342.45046528693166</v>
      </c>
      <c r="H372" s="52">
        <v>584.96953892707825</v>
      </c>
      <c r="I372" s="52">
        <v>1815.0448294608823</v>
      </c>
      <c r="J372" s="52">
        <v>112.95517359914318</v>
      </c>
      <c r="K372" s="52">
        <v>158.78377692737888</v>
      </c>
      <c r="L372" s="52">
        <v>652.01830205609724</v>
      </c>
      <c r="M372" s="52">
        <v>248.27854884343762</v>
      </c>
      <c r="N372" s="52">
        <v>244.33159747815901</v>
      </c>
      <c r="O372" s="52">
        <v>102.92415787748271</v>
      </c>
      <c r="P372" s="52">
        <v>199.36944831667407</v>
      </c>
      <c r="Q372" s="52">
        <v>146.29666377267529</v>
      </c>
      <c r="R372" s="52">
        <v>88.296155037418487</v>
      </c>
      <c r="S372" s="52">
        <v>438.9775266724248</v>
      </c>
      <c r="T372" s="52">
        <v>235.6799154352517</v>
      </c>
      <c r="U372" s="52">
        <v>865.34448445996929</v>
      </c>
      <c r="V372" s="52">
        <v>867.70941573573702</v>
      </c>
      <c r="W372" s="52">
        <v>698.01912292357417</v>
      </c>
      <c r="X372" s="52">
        <v>1343.4691046976275</v>
      </c>
      <c r="Y372" s="52">
        <v>3045.7509714864914</v>
      </c>
      <c r="Z372" s="52">
        <v>561.84141526003214</v>
      </c>
      <c r="AA372" s="52">
        <v>1725.6936850701609</v>
      </c>
      <c r="AB372" s="52">
        <v>350.56630797347714</v>
      </c>
      <c r="AC372" s="52">
        <v>103241.01428616431</v>
      </c>
      <c r="AD372" s="52">
        <v>49897.248015372985</v>
      </c>
      <c r="AE372" s="52">
        <v>60751.200995352963</v>
      </c>
      <c r="AF372" s="52">
        <v>12060.476114580708</v>
      </c>
      <c r="AG372" s="52">
        <v>12818.019524358933</v>
      </c>
      <c r="AH372" s="52">
        <v>11609.533794280022</v>
      </c>
      <c r="AI372" s="52">
        <v>37775.631765057966</v>
      </c>
      <c r="AJ372" s="52">
        <v>41707.98668449156</v>
      </c>
      <c r="AK372" s="52">
        <v>130.68968277929289</v>
      </c>
      <c r="AL372" s="52">
        <v>0.6759818756892797</v>
      </c>
      <c r="AM372" s="52">
        <v>5.918365862280611</v>
      </c>
      <c r="AN372" s="52">
        <v>18.275340277341105</v>
      </c>
      <c r="AO372" s="52">
        <v>11.680992539731726</v>
      </c>
      <c r="AP372" s="52">
        <v>1.0052732120328132</v>
      </c>
      <c r="AQ372" s="52">
        <v>1.3260385135447816</v>
      </c>
      <c r="AR372" s="52">
        <v>1.5253497566483285</v>
      </c>
      <c r="AS372" s="52">
        <v>1.4899084037742503</v>
      </c>
      <c r="AT372" s="52">
        <v>1.6439328647541134</v>
      </c>
      <c r="AU372" s="52">
        <v>0.95586555207996904</v>
      </c>
      <c r="AV372" s="52">
        <v>2.0226460046401518</v>
      </c>
      <c r="AW372" s="52">
        <v>1.7119782590471591</v>
      </c>
      <c r="AX372" s="52">
        <v>89.887224153164894</v>
      </c>
      <c r="AY372" s="52">
        <v>0.55881315268737619</v>
      </c>
      <c r="AZ372" s="52">
        <v>4.2182052764410694</v>
      </c>
      <c r="BA372" s="52">
        <v>5.4877116710788778</v>
      </c>
      <c r="BB372" s="52">
        <v>14.507817868984514</v>
      </c>
      <c r="BC372" s="52">
        <v>2.7801714922121215</v>
      </c>
      <c r="BD372" s="52">
        <v>19.631079610437155</v>
      </c>
      <c r="BE372" s="52">
        <v>7.7981502753832652</v>
      </c>
      <c r="BF372" s="52">
        <v>13.069484400653071</v>
      </c>
      <c r="BG372" s="52">
        <v>16.468288064633885</v>
      </c>
      <c r="BH372" s="52">
        <v>5.3674098942428827</v>
      </c>
      <c r="BI372" s="52">
        <v>22.527118345422128</v>
      </c>
      <c r="BJ372" s="52">
        <v>2.8340681964351284</v>
      </c>
      <c r="BK372" s="52">
        <v>5.1518263311515895</v>
      </c>
      <c r="BL372" s="52">
        <v>14.541223821140104</v>
      </c>
      <c r="BM372" s="52">
        <v>2.091770711341733</v>
      </c>
      <c r="BN372" s="52">
        <v>27.046609831913823</v>
      </c>
      <c r="BP372" s="52">
        <v>0.59792207890460569</v>
      </c>
      <c r="BQ372" s="52">
        <v>0.47974383016867983</v>
      </c>
      <c r="BR372" s="52">
        <v>0.11817824869837251</v>
      </c>
      <c r="BS372" s="52">
        <v>0.58479242303198387</v>
      </c>
      <c r="BT372" s="52">
        <v>0.49642094801510533</v>
      </c>
      <c r="BU372" s="52">
        <v>8.837147519713448E-2</v>
      </c>
      <c r="BV372" s="52">
        <v>10.903151547235828</v>
      </c>
      <c r="BW372" s="52">
        <v>4078.9406745049259</v>
      </c>
    </row>
    <row r="373" spans="1:75">
      <c r="A373" s="49">
        <v>40056</v>
      </c>
      <c r="B373" s="50">
        <v>94.926517812715417</v>
      </c>
      <c r="C373" s="51">
        <v>215.35532844979917</v>
      </c>
      <c r="D373" s="50">
        <v>94.334021311613824</v>
      </c>
      <c r="E373" s="52">
        <v>15180.746787655738</v>
      </c>
      <c r="F373" s="52">
        <v>211.21180083290224</v>
      </c>
      <c r="G373" s="52">
        <v>339.69348238312426</v>
      </c>
      <c r="H373" s="52">
        <v>585.4720351465287</v>
      </c>
      <c r="I373" s="52">
        <v>1826.0383733703245</v>
      </c>
      <c r="J373" s="52">
        <v>113.65853661010343</v>
      </c>
      <c r="K373" s="52">
        <v>158.96712516007884</v>
      </c>
      <c r="L373" s="52">
        <v>661.28868443735189</v>
      </c>
      <c r="M373" s="52">
        <v>250.60538583320957</v>
      </c>
      <c r="N373" s="52">
        <v>241.14164779839976</v>
      </c>
      <c r="O373" s="52">
        <v>103.45519832197216</v>
      </c>
      <c r="P373" s="52">
        <v>200.03573633297796</v>
      </c>
      <c r="Q373" s="52">
        <v>146.82893645186579</v>
      </c>
      <c r="R373" s="52">
        <v>88.983317129073598</v>
      </c>
      <c r="S373" s="52">
        <v>438.24278600369729</v>
      </c>
      <c r="T373" s="52">
        <v>238.80629451861304</v>
      </c>
      <c r="U373" s="52">
        <v>870.93109616156551</v>
      </c>
      <c r="V373" s="52">
        <v>867.67293558582185</v>
      </c>
      <c r="W373" s="52">
        <v>702.49423124328735</v>
      </c>
      <c r="X373" s="52">
        <v>1344.1139728023161</v>
      </c>
      <c r="Y373" s="52">
        <v>3053.321975015825</v>
      </c>
      <c r="Z373" s="52">
        <v>561.79505265888668</v>
      </c>
      <c r="AA373" s="52">
        <v>1725.1105557295584</v>
      </c>
      <c r="AB373" s="52">
        <v>349.05621617167225</v>
      </c>
      <c r="AC373" s="52">
        <v>102875.00312263735</v>
      </c>
      <c r="AD373" s="52">
        <v>49701.823147804505</v>
      </c>
      <c r="AE373" s="52">
        <v>60660.279620016772</v>
      </c>
      <c r="AF373" s="52">
        <v>12022.994517664756</v>
      </c>
      <c r="AG373" s="52">
        <v>12745.138019315658</v>
      </c>
      <c r="AH373" s="52">
        <v>11541.039705461071</v>
      </c>
      <c r="AI373" s="52">
        <v>37522.442371983685</v>
      </c>
      <c r="AJ373" s="52">
        <v>41437.055404663086</v>
      </c>
      <c r="AK373" s="52">
        <v>130.4602201934303</v>
      </c>
      <c r="AL373" s="52">
        <v>0.6706997197752278</v>
      </c>
      <c r="AM373" s="52">
        <v>5.8541441943736805</v>
      </c>
      <c r="AN373" s="52">
        <v>18.148580708631105</v>
      </c>
      <c r="AO373" s="52">
        <v>11.6237367949779</v>
      </c>
      <c r="AP373" s="52">
        <v>0.99879427381435359</v>
      </c>
      <c r="AQ373" s="52">
        <v>1.3260388703262922</v>
      </c>
      <c r="AR373" s="52">
        <v>1.5192673974642306</v>
      </c>
      <c r="AS373" s="52">
        <v>1.4798214838052857</v>
      </c>
      <c r="AT373" s="52">
        <v>1.6430897345371411</v>
      </c>
      <c r="AU373" s="52">
        <v>0.94725677603902669</v>
      </c>
      <c r="AV373" s="52">
        <v>2.0083463098344509</v>
      </c>
      <c r="AW373" s="52">
        <v>1.7011220335663249</v>
      </c>
      <c r="AX373" s="52">
        <v>89.82583850381836</v>
      </c>
      <c r="AY373" s="52">
        <v>0.5584541896237023</v>
      </c>
      <c r="AZ373" s="52">
        <v>4.2055632554618043</v>
      </c>
      <c r="BA373" s="52">
        <v>5.4707805686555204</v>
      </c>
      <c r="BB373" s="52">
        <v>14.478937694862966</v>
      </c>
      <c r="BC373" s="52">
        <v>2.7706681853310475</v>
      </c>
      <c r="BD373" s="52">
        <v>19.667740971180461</v>
      </c>
      <c r="BE373" s="52">
        <v>7.7855136786519941</v>
      </c>
      <c r="BF373" s="52">
        <v>13.06503429780564</v>
      </c>
      <c r="BG373" s="52">
        <v>16.461012003883237</v>
      </c>
      <c r="BH373" s="52">
        <v>5.3621348258588579</v>
      </c>
      <c r="BI373" s="52">
        <v>22.48580098007956</v>
      </c>
      <c r="BJ373" s="52">
        <v>2.8165528317612987</v>
      </c>
      <c r="BK373" s="52">
        <v>5.1415312387830303</v>
      </c>
      <c r="BL373" s="52">
        <v>14.527716914492268</v>
      </c>
      <c r="BM373" s="52">
        <v>2.0927732722689876</v>
      </c>
      <c r="BN373" s="52">
        <v>27.01719386779493</v>
      </c>
      <c r="BP373" s="52">
        <v>0.60979976688301374</v>
      </c>
      <c r="BQ373" s="52">
        <v>0.48991435751198759</v>
      </c>
      <c r="BR373" s="52">
        <v>0.11988540955128209</v>
      </c>
      <c r="BS373" s="52">
        <v>0.59532325564613264</v>
      </c>
      <c r="BT373" s="52">
        <v>0.50867820969752731</v>
      </c>
      <c r="BU373" s="52">
        <v>8.6645045520497427E-2</v>
      </c>
      <c r="BV373" s="52">
        <v>10.923325704620972</v>
      </c>
      <c r="BW373" s="52">
        <v>4108.8750901991325</v>
      </c>
    </row>
    <row r="374" spans="1:75">
      <c r="A374" s="49">
        <v>40086</v>
      </c>
      <c r="B374" s="50">
        <v>95.042285611728829</v>
      </c>
      <c r="C374" s="51">
        <v>216.04044709106287</v>
      </c>
      <c r="D374" s="50">
        <v>94.602430636187393</v>
      </c>
      <c r="E374" s="52">
        <v>15242.794807179769</v>
      </c>
      <c r="F374" s="52">
        <v>210.82859427928923</v>
      </c>
      <c r="G374" s="52">
        <v>335.39565408453348</v>
      </c>
      <c r="H374" s="52">
        <v>580.29024015267692</v>
      </c>
      <c r="I374" s="52">
        <v>1849.9337570349376</v>
      </c>
      <c r="J374" s="52">
        <v>115.86489945848783</v>
      </c>
      <c r="K374" s="52">
        <v>161.5206011792024</v>
      </c>
      <c r="L374" s="52">
        <v>680.55971387227373</v>
      </c>
      <c r="M374" s="52">
        <v>254.14940083225568</v>
      </c>
      <c r="N374" s="52">
        <v>241.50018735329311</v>
      </c>
      <c r="O374" s="52">
        <v>104.11679859533906</v>
      </c>
      <c r="P374" s="52">
        <v>201.64810920159022</v>
      </c>
      <c r="Q374" s="52">
        <v>147.70743212501208</v>
      </c>
      <c r="R374" s="52">
        <v>89.482754373550421</v>
      </c>
      <c r="S374" s="52">
        <v>441.44941020011902</v>
      </c>
      <c r="T374" s="52">
        <v>242.40091638018689</v>
      </c>
      <c r="U374" s="52">
        <v>887.70683328310645</v>
      </c>
      <c r="V374" s="52">
        <v>876.35090365409849</v>
      </c>
      <c r="W374" s="52">
        <v>713.88900069395697</v>
      </c>
      <c r="X374" s="52">
        <v>1348.7578866084416</v>
      </c>
      <c r="Y374" s="52">
        <v>3048.7928886095683</v>
      </c>
      <c r="Z374" s="52">
        <v>561.92484982013707</v>
      </c>
      <c r="AA374" s="52">
        <v>1722.448551162084</v>
      </c>
      <c r="AB374" s="52">
        <v>348.70952506065368</v>
      </c>
      <c r="AC374" s="52">
        <v>102895.92525227864</v>
      </c>
      <c r="AD374" s="52">
        <v>49634.882090250649</v>
      </c>
      <c r="AE374" s="52">
        <v>60616.355468241374</v>
      </c>
      <c r="AF374" s="52">
        <v>12031.246347045899</v>
      </c>
      <c r="AG374" s="52">
        <v>12717.57707417806</v>
      </c>
      <c r="AH374" s="52">
        <v>11521.170054117838</v>
      </c>
      <c r="AI374" s="52">
        <v>37428.123397827148</v>
      </c>
      <c r="AJ374" s="52">
        <v>41314.519917805992</v>
      </c>
      <c r="AK374" s="52">
        <v>130.28887803753216</v>
      </c>
      <c r="AL374" s="52">
        <v>0.66616235128603873</v>
      </c>
      <c r="AM374" s="52">
        <v>5.7996062749375898</v>
      </c>
      <c r="AN374" s="52">
        <v>18.044437201942007</v>
      </c>
      <c r="AO374" s="52">
        <v>11.578668576541046</v>
      </c>
      <c r="AP374" s="52">
        <v>0.99242359796068436</v>
      </c>
      <c r="AQ374" s="52">
        <v>1.3234667033364531</v>
      </c>
      <c r="AR374" s="52">
        <v>1.5174778296418177</v>
      </c>
      <c r="AS374" s="52">
        <v>1.4702524494990938</v>
      </c>
      <c r="AT374" s="52">
        <v>1.6425699062136119</v>
      </c>
      <c r="AU374" s="52">
        <v>0.94217359427808944</v>
      </c>
      <c r="AV374" s="52">
        <v>1.9980279417184648</v>
      </c>
      <c r="AW374" s="52">
        <v>1.6922766415931012</v>
      </c>
      <c r="AX374" s="52">
        <v>89.748590809603527</v>
      </c>
      <c r="AY374" s="52">
        <v>0.5582237462794486</v>
      </c>
      <c r="AZ374" s="52">
        <v>4.1898525170050558</v>
      </c>
      <c r="BA374" s="52">
        <v>5.4547757967918491</v>
      </c>
      <c r="BB374" s="52">
        <v>14.431499250233173</v>
      </c>
      <c r="BC374" s="52">
        <v>2.7639101110864432</v>
      </c>
      <c r="BD374" s="52">
        <v>19.704374287774165</v>
      </c>
      <c r="BE374" s="52">
        <v>7.7739472475533455</v>
      </c>
      <c r="BF374" s="52">
        <v>13.042952901373306</v>
      </c>
      <c r="BG374" s="52">
        <v>16.479012152055898</v>
      </c>
      <c r="BH374" s="52">
        <v>5.3501371230930088</v>
      </c>
      <c r="BI374" s="52">
        <v>22.495850027600923</v>
      </c>
      <c r="BJ374" s="52">
        <v>2.8264027153452238</v>
      </c>
      <c r="BK374" s="52">
        <v>5.1425527332350613</v>
      </c>
      <c r="BL374" s="52">
        <v>14.526894573494792</v>
      </c>
      <c r="BM374" s="52">
        <v>2.0938938850369597</v>
      </c>
      <c r="BN374" s="52">
        <v>27.016869510213535</v>
      </c>
      <c r="BP374" s="52">
        <v>0.61246520355343814</v>
      </c>
      <c r="BQ374" s="52">
        <v>0.4873976503809293</v>
      </c>
      <c r="BR374" s="52">
        <v>0.12506755317250887</v>
      </c>
      <c r="BS374" s="52">
        <v>0.58476935438811783</v>
      </c>
      <c r="BT374" s="52">
        <v>0.50086420352260275</v>
      </c>
      <c r="BU374" s="52">
        <v>8.3905151020735508E-2</v>
      </c>
      <c r="BV374" s="52">
        <v>10.90091028837487</v>
      </c>
      <c r="BW374" s="52">
        <v>4121.0789097468059</v>
      </c>
    </row>
    <row r="375" spans="1:75">
      <c r="A375" s="49">
        <v>40117</v>
      </c>
      <c r="B375" s="50">
        <v>95.169246028027231</v>
      </c>
      <c r="C375" s="51">
        <v>216.64963814808476</v>
      </c>
      <c r="D375" s="50">
        <v>94.869573952690246</v>
      </c>
      <c r="E375" s="52">
        <v>15313.63405043079</v>
      </c>
      <c r="F375" s="52">
        <v>205.93463277816772</v>
      </c>
      <c r="G375" s="52">
        <v>329.05179930766747</v>
      </c>
      <c r="H375" s="52">
        <v>571.03236934831068</v>
      </c>
      <c r="I375" s="52">
        <v>1879.5648420856844</v>
      </c>
      <c r="J375" s="52">
        <v>118.5429644219337</v>
      </c>
      <c r="K375" s="52">
        <v>165.77771643092555</v>
      </c>
      <c r="L375" s="52">
        <v>702.70062071277255</v>
      </c>
      <c r="M375" s="52">
        <v>258.17359933353242</v>
      </c>
      <c r="N375" s="52">
        <v>244.0858519077301</v>
      </c>
      <c r="O375" s="52">
        <v>104.78058204223072</v>
      </c>
      <c r="P375" s="52">
        <v>203.54461276146674</v>
      </c>
      <c r="Q375" s="52">
        <v>148.69726790151287</v>
      </c>
      <c r="R375" s="52">
        <v>89.861946282848237</v>
      </c>
      <c r="S375" s="52">
        <v>446.47310219272492</v>
      </c>
      <c r="T375" s="52">
        <v>246.72909457116359</v>
      </c>
      <c r="U375" s="52">
        <v>907.90565183085778</v>
      </c>
      <c r="V375" s="52">
        <v>888.4984238839919</v>
      </c>
      <c r="W375" s="52">
        <v>727.80238265375942</v>
      </c>
      <c r="X375" s="52">
        <v>1354.5056154266481</v>
      </c>
      <c r="Y375" s="52">
        <v>3037.8719896808748</v>
      </c>
      <c r="Z375" s="52">
        <v>562.50337149443169</v>
      </c>
      <c r="AA375" s="52">
        <v>1721.1143560794092</v>
      </c>
      <c r="AB375" s="52">
        <v>348.75775203012648</v>
      </c>
      <c r="AC375" s="52">
        <v>103219.12567335559</v>
      </c>
      <c r="AD375" s="52">
        <v>49648.761010446855</v>
      </c>
      <c r="AE375" s="52">
        <v>60597.795091690554</v>
      </c>
      <c r="AF375" s="52">
        <v>12074.597550915134</v>
      </c>
      <c r="AG375" s="52">
        <v>12727.632408388199</v>
      </c>
      <c r="AH375" s="52">
        <v>11536.595280062767</v>
      </c>
      <c r="AI375" s="52">
        <v>37449.293693296371</v>
      </c>
      <c r="AJ375" s="52">
        <v>41315.265746085875</v>
      </c>
      <c r="AK375" s="52">
        <v>130.14079304279821</v>
      </c>
      <c r="AL375" s="52">
        <v>0.66278444871967357</v>
      </c>
      <c r="AM375" s="52">
        <v>5.7475402313134358</v>
      </c>
      <c r="AN375" s="52">
        <v>17.950864234158107</v>
      </c>
      <c r="AO375" s="52">
        <v>11.54053955459066</v>
      </c>
      <c r="AP375" s="52">
        <v>0.9860477109112018</v>
      </c>
      <c r="AQ375" s="52">
        <v>1.3191012062278817</v>
      </c>
      <c r="AR375" s="52">
        <v>1.5182387271263231</v>
      </c>
      <c r="AS375" s="52">
        <v>1.4615810240310008</v>
      </c>
      <c r="AT375" s="52">
        <v>1.6418003227238753</v>
      </c>
      <c r="AU375" s="52">
        <v>0.93928034381561676</v>
      </c>
      <c r="AV375" s="52">
        <v>1.990218609916478</v>
      </c>
      <c r="AW375" s="52">
        <v>1.6842716476685675</v>
      </c>
      <c r="AX375" s="52">
        <v>89.663533531369708</v>
      </c>
      <c r="AY375" s="52">
        <v>0.55795373126109615</v>
      </c>
      <c r="AZ375" s="52">
        <v>4.1727207647861855</v>
      </c>
      <c r="BA375" s="52">
        <v>5.4385963939318076</v>
      </c>
      <c r="BB375" s="52">
        <v>14.381535055175904</v>
      </c>
      <c r="BC375" s="52">
        <v>2.7584738479927182</v>
      </c>
      <c r="BD375" s="52">
        <v>19.739545252144097</v>
      </c>
      <c r="BE375" s="52">
        <v>7.7623902539668173</v>
      </c>
      <c r="BF375" s="52">
        <v>13.00858242160851</v>
      </c>
      <c r="BG375" s="52">
        <v>16.508648952889828</v>
      </c>
      <c r="BH375" s="52">
        <v>5.3352249076049176</v>
      </c>
      <c r="BI375" s="52">
        <v>22.526395276669533</v>
      </c>
      <c r="BJ375" s="52">
        <v>2.8460965406510139</v>
      </c>
      <c r="BK375" s="52">
        <v>5.1498695856501016</v>
      </c>
      <c r="BL375" s="52">
        <v>14.530429167012054</v>
      </c>
      <c r="BM375" s="52">
        <v>2.095070249322875</v>
      </c>
      <c r="BN375" s="52">
        <v>27.029513055278407</v>
      </c>
      <c r="BP375" s="52">
        <v>0.61266739792641134</v>
      </c>
      <c r="BQ375" s="52">
        <v>0.4811837432245093</v>
      </c>
      <c r="BR375" s="52">
        <v>0.13148365443151805</v>
      </c>
      <c r="BS375" s="52">
        <v>0.56656542240131291</v>
      </c>
      <c r="BT375" s="52">
        <v>0.48545921497767969</v>
      </c>
      <c r="BU375" s="52">
        <v>8.1106207168270508E-2</v>
      </c>
      <c r="BV375" s="52">
        <v>10.844096344414979</v>
      </c>
      <c r="BW375" s="52">
        <v>4122.5138806989116</v>
      </c>
    </row>
    <row r="376" spans="1:75">
      <c r="A376" s="49">
        <v>40147</v>
      </c>
      <c r="B376" s="50">
        <v>95.272994221001866</v>
      </c>
      <c r="C376" s="51">
        <v>217.10132229824862</v>
      </c>
      <c r="D376" s="50">
        <v>95.094117814923322</v>
      </c>
      <c r="E376" s="52">
        <v>15367.207284927368</v>
      </c>
      <c r="F376" s="52">
        <v>199.36208136081694</v>
      </c>
      <c r="G376" s="52">
        <v>320.81434741814934</v>
      </c>
      <c r="H376" s="52">
        <v>560.45233097771802</v>
      </c>
      <c r="I376" s="52">
        <v>1903.7149248758951</v>
      </c>
      <c r="J376" s="52">
        <v>120.2890369772911</v>
      </c>
      <c r="K376" s="52">
        <v>170.54474743604661</v>
      </c>
      <c r="L376" s="52">
        <v>716.20783981482191</v>
      </c>
      <c r="M376" s="52">
        <v>261.61333937942982</v>
      </c>
      <c r="N376" s="52">
        <v>246.69773926182339</v>
      </c>
      <c r="O376" s="52">
        <v>105.26476923475663</v>
      </c>
      <c r="P376" s="52">
        <v>204.75599548518659</v>
      </c>
      <c r="Q376" s="52">
        <v>149.35760655427973</v>
      </c>
      <c r="R376" s="52">
        <v>90.266543948650366</v>
      </c>
      <c r="S376" s="52">
        <v>449.75798056523007</v>
      </c>
      <c r="T376" s="52">
        <v>252.06192391713461</v>
      </c>
      <c r="U376" s="52">
        <v>920.68090461095176</v>
      </c>
      <c r="V376" s="52">
        <v>896.40077416896816</v>
      </c>
      <c r="W376" s="52">
        <v>737.86051204999285</v>
      </c>
      <c r="X376" s="52">
        <v>1357.1167779048285</v>
      </c>
      <c r="Y376" s="52">
        <v>3030.1024261951447</v>
      </c>
      <c r="Z376" s="52">
        <v>563.85862389852605</v>
      </c>
      <c r="AA376" s="52">
        <v>1725.6867924412093</v>
      </c>
      <c r="AB376" s="52">
        <v>348.07296656767528</v>
      </c>
      <c r="AC376" s="52">
        <v>103637.92644144694</v>
      </c>
      <c r="AD376" s="52">
        <v>49668.002922439577</v>
      </c>
      <c r="AE376" s="52">
        <v>60581.411775906883</v>
      </c>
      <c r="AF376" s="52">
        <v>12127.867876879374</v>
      </c>
      <c r="AG376" s="52">
        <v>12753.896296374003</v>
      </c>
      <c r="AH376" s="52">
        <v>11558.776733144125</v>
      </c>
      <c r="AI376" s="52">
        <v>37493.508655293779</v>
      </c>
      <c r="AJ376" s="52">
        <v>41369.978412119548</v>
      </c>
      <c r="AK376" s="52">
        <v>129.9841701298952</v>
      </c>
      <c r="AL376" s="52">
        <v>0.66165395166414476</v>
      </c>
      <c r="AM376" s="52">
        <v>5.6910075801114237</v>
      </c>
      <c r="AN376" s="52">
        <v>17.858933795243502</v>
      </c>
      <c r="AO376" s="52">
        <v>11.506272262769441</v>
      </c>
      <c r="AP376" s="52">
        <v>0.98044280376125248</v>
      </c>
      <c r="AQ376" s="52">
        <v>1.3151268837291961</v>
      </c>
      <c r="AR376" s="52">
        <v>1.5191725964034655</v>
      </c>
      <c r="AS376" s="52">
        <v>1.4549741975521708</v>
      </c>
      <c r="AT376" s="52">
        <v>1.6399743228432877</v>
      </c>
      <c r="AU376" s="52">
        <v>0.93659731608374086</v>
      </c>
      <c r="AV376" s="52">
        <v>1.983962123751553</v>
      </c>
      <c r="AW376" s="52">
        <v>1.6760220150647607</v>
      </c>
      <c r="AX376" s="52">
        <v>89.595179807115343</v>
      </c>
      <c r="AY376" s="52">
        <v>0.55746937734753976</v>
      </c>
      <c r="AZ376" s="52">
        <v>4.1578736172305977</v>
      </c>
      <c r="BA376" s="52">
        <v>5.4220657179597769</v>
      </c>
      <c r="BB376" s="52">
        <v>14.352992388854425</v>
      </c>
      <c r="BC376" s="52">
        <v>2.7530166438916543</v>
      </c>
      <c r="BD376" s="52">
        <v>19.771418097708374</v>
      </c>
      <c r="BE376" s="52">
        <v>7.7509028315699346</v>
      </c>
      <c r="BF376" s="52">
        <v>12.97247291840613</v>
      </c>
      <c r="BG376" s="52">
        <v>16.533772370467585</v>
      </c>
      <c r="BH376" s="52">
        <v>5.3232715767808259</v>
      </c>
      <c r="BI376" s="52">
        <v>22.53005653123061</v>
      </c>
      <c r="BJ376" s="52">
        <v>2.848297787209352</v>
      </c>
      <c r="BK376" s="52">
        <v>5.1556607619393615</v>
      </c>
      <c r="BL376" s="52">
        <v>14.526097955865165</v>
      </c>
      <c r="BM376" s="52">
        <v>2.0962065703866148</v>
      </c>
      <c r="BN376" s="52">
        <v>27.037691845993201</v>
      </c>
      <c r="BP376" s="52">
        <v>0.61953765082483492</v>
      </c>
      <c r="BQ376" s="52">
        <v>0.48290182730803888</v>
      </c>
      <c r="BR376" s="52">
        <v>0.13663582337709765</v>
      </c>
      <c r="BS376" s="52">
        <v>0.55984281338751318</v>
      </c>
      <c r="BT376" s="52">
        <v>0.47912476894756156</v>
      </c>
      <c r="BU376" s="52">
        <v>8.0718044672782222E-2</v>
      </c>
      <c r="BV376" s="52">
        <v>10.757645973935723</v>
      </c>
      <c r="BW376" s="52">
        <v>4125.0198584079744</v>
      </c>
    </row>
    <row r="377" spans="1:75">
      <c r="A377" s="49">
        <v>40178</v>
      </c>
      <c r="B377" s="50">
        <v>95.335211177987432</v>
      </c>
      <c r="C377" s="51">
        <v>217.34134026785051</v>
      </c>
      <c r="D377" s="50">
        <v>95.247086226940155</v>
      </c>
      <c r="E377" s="52">
        <v>15387.69231833181</v>
      </c>
      <c r="F377" s="52">
        <v>193.54903044239168</v>
      </c>
      <c r="G377" s="52">
        <v>311.39767092658627</v>
      </c>
      <c r="H377" s="52">
        <v>551.07027812542458</v>
      </c>
      <c r="I377" s="52">
        <v>1914.6676821247224</v>
      </c>
      <c r="J377" s="52">
        <v>120.33151592362312</v>
      </c>
      <c r="K377" s="52">
        <v>175.01278605864894</v>
      </c>
      <c r="L377" s="52">
        <v>713.27424393930744</v>
      </c>
      <c r="M377" s="52">
        <v>263.82342706380354</v>
      </c>
      <c r="N377" s="52">
        <v>247.56718750538366</v>
      </c>
      <c r="O377" s="52">
        <v>105.48254450867253</v>
      </c>
      <c r="P377" s="52">
        <v>204.74171419105221</v>
      </c>
      <c r="Q377" s="52">
        <v>149.35172789159321</v>
      </c>
      <c r="R377" s="52">
        <v>90.800503632714666</v>
      </c>
      <c r="S377" s="52">
        <v>449.0394327179078</v>
      </c>
      <c r="T377" s="52">
        <v>258.26155969404402</v>
      </c>
      <c r="U377" s="52">
        <v>919.38340817728351</v>
      </c>
      <c r="V377" s="52">
        <v>895.23140759621901</v>
      </c>
      <c r="W377" s="52">
        <v>739.8329927844386</v>
      </c>
      <c r="X377" s="52">
        <v>1354.1017607873487</v>
      </c>
      <c r="Y377" s="52">
        <v>3032.2557268757973</v>
      </c>
      <c r="Z377" s="52">
        <v>566.2121537635403</v>
      </c>
      <c r="AA377" s="52">
        <v>1738.6822963914562</v>
      </c>
      <c r="AB377" s="52">
        <v>346.01718356147887</v>
      </c>
      <c r="AC377" s="52">
        <v>104008.86426470356</v>
      </c>
      <c r="AD377" s="52">
        <v>49644.082301478229</v>
      </c>
      <c r="AE377" s="52">
        <v>60551.560669437531</v>
      </c>
      <c r="AF377" s="52">
        <v>12173.544117343041</v>
      </c>
      <c r="AG377" s="52">
        <v>12781.488973432972</v>
      </c>
      <c r="AH377" s="52">
        <v>11569.132527259088</v>
      </c>
      <c r="AI377" s="52">
        <v>37500.601152973788</v>
      </c>
      <c r="AJ377" s="52">
        <v>41430.469406620148</v>
      </c>
      <c r="AK377" s="52">
        <v>129.81319283862268</v>
      </c>
      <c r="AL377" s="52">
        <v>0.66352893138724955</v>
      </c>
      <c r="AM377" s="52">
        <v>5.6275277024795933</v>
      </c>
      <c r="AN377" s="52">
        <v>17.766210589197375</v>
      </c>
      <c r="AO377" s="52">
        <v>11.475153954279039</v>
      </c>
      <c r="AP377" s="52">
        <v>0.9763925865225892</v>
      </c>
      <c r="AQ377" s="52">
        <v>1.3132491213419275</v>
      </c>
      <c r="AR377" s="52">
        <v>1.5187039215173084</v>
      </c>
      <c r="AS377" s="52">
        <v>1.4512138385508744</v>
      </c>
      <c r="AT377" s="52">
        <v>1.636743504015143</v>
      </c>
      <c r="AU377" s="52">
        <v>0.93283408148037716</v>
      </c>
      <c r="AV377" s="52">
        <v>1.9789062165580089</v>
      </c>
      <c r="AW377" s="52">
        <v>1.6671106592571783</v>
      </c>
      <c r="AX377" s="52">
        <v>89.563883858807984</v>
      </c>
      <c r="AY377" s="52">
        <v>0.55668020463312018</v>
      </c>
      <c r="AZ377" s="52">
        <v>4.1483477776998168</v>
      </c>
      <c r="BA377" s="52">
        <v>5.4055378575238491</v>
      </c>
      <c r="BB377" s="52">
        <v>14.360876615008999</v>
      </c>
      <c r="BC377" s="52">
        <v>2.7465207976769777</v>
      </c>
      <c r="BD377" s="52">
        <v>19.79908239510992</v>
      </c>
      <c r="BE377" s="52">
        <v>7.7397037800101023</v>
      </c>
      <c r="BF377" s="52">
        <v>12.943863140779637</v>
      </c>
      <c r="BG377" s="52">
        <v>16.544732622561916</v>
      </c>
      <c r="BH377" s="52">
        <v>5.31842625459596</v>
      </c>
      <c r="BI377" s="52">
        <v>22.483098395409122</v>
      </c>
      <c r="BJ377" s="52">
        <v>2.8219163533179992</v>
      </c>
      <c r="BK377" s="52">
        <v>5.1545447307308354</v>
      </c>
      <c r="BL377" s="52">
        <v>14.506637327132687</v>
      </c>
      <c r="BM377" s="52">
        <v>2.0972524866937743</v>
      </c>
      <c r="BN377" s="52">
        <v>27.030957199873463</v>
      </c>
      <c r="BP377" s="52">
        <v>0.63767250975774181</v>
      </c>
      <c r="BQ377" s="52">
        <v>0.49876072462047299</v>
      </c>
      <c r="BR377" s="52">
        <v>0.13891178545271676</v>
      </c>
      <c r="BS377" s="52">
        <v>0.57633938099588122</v>
      </c>
      <c r="BT377" s="52">
        <v>0.49220498711351424</v>
      </c>
      <c r="BU377" s="52">
        <v>8.4134394753604166E-2</v>
      </c>
      <c r="BV377" s="52">
        <v>10.654323670171923</v>
      </c>
      <c r="BW377" s="52">
        <v>4137.5690952577897</v>
      </c>
    </row>
    <row r="378" spans="1:75">
      <c r="A378" s="49">
        <v>40209</v>
      </c>
      <c r="B378" s="50">
        <v>95.38930166632899</v>
      </c>
      <c r="C378" s="51">
        <v>217.41222351501065</v>
      </c>
      <c r="D378" s="50">
        <v>95.342099048437618</v>
      </c>
      <c r="E378" s="52">
        <v>15391.964409120621</v>
      </c>
      <c r="F378" s="52">
        <v>189.76829191177123</v>
      </c>
      <c r="G378" s="52">
        <v>303.22518649793443</v>
      </c>
      <c r="H378" s="52">
        <v>544.67271929017954</v>
      </c>
      <c r="I378" s="52">
        <v>1915.8878067078128</v>
      </c>
      <c r="J378" s="52">
        <v>119.89509343716406</v>
      </c>
      <c r="K378" s="52">
        <v>179.59058786303765</v>
      </c>
      <c r="L378" s="52">
        <v>697.8611732605965</v>
      </c>
      <c r="M378" s="52">
        <v>265.51346873660242</v>
      </c>
      <c r="N378" s="52">
        <v>246.23760078114367</v>
      </c>
      <c r="O378" s="52">
        <v>105.65381075682178</v>
      </c>
      <c r="P378" s="52">
        <v>204.31907428272308</v>
      </c>
      <c r="Q378" s="52">
        <v>148.679297058092</v>
      </c>
      <c r="R378" s="52">
        <v>91.446861999650153</v>
      </c>
      <c r="S378" s="52">
        <v>446.10583364578986</v>
      </c>
      <c r="T378" s="52">
        <v>263.95600391972448</v>
      </c>
      <c r="U378" s="52">
        <v>910.63279481087966</v>
      </c>
      <c r="V378" s="52">
        <v>889.23993267551543</v>
      </c>
      <c r="W378" s="52">
        <v>736.29252924457671</v>
      </c>
      <c r="X378" s="52">
        <v>1348.4822541975207</v>
      </c>
      <c r="Y378" s="52">
        <v>3042.4963228471815</v>
      </c>
      <c r="Z378" s="52">
        <v>569.45276032724689</v>
      </c>
      <c r="AA378" s="52">
        <v>1756.1384443544573</v>
      </c>
      <c r="AB378" s="52">
        <v>343.46849473445644</v>
      </c>
      <c r="AC378" s="52">
        <v>104382.93567583637</v>
      </c>
      <c r="AD378" s="52">
        <v>49610.204546036257</v>
      </c>
      <c r="AE378" s="52">
        <v>60514.766569076048</v>
      </c>
      <c r="AF378" s="52">
        <v>12217.797111019012</v>
      </c>
      <c r="AG378" s="52">
        <v>12815.095776588687</v>
      </c>
      <c r="AH378" s="52">
        <v>11579.46588454708</v>
      </c>
      <c r="AI378" s="52">
        <v>37508.411995180191</v>
      </c>
      <c r="AJ378" s="52">
        <v>41511.313836866808</v>
      </c>
      <c r="AK378" s="52">
        <v>129.69989672207063</v>
      </c>
      <c r="AL378" s="52">
        <v>0.66804485723015761</v>
      </c>
      <c r="AM378" s="52">
        <v>5.5675734610807508</v>
      </c>
      <c r="AN378" s="52">
        <v>17.688571710259684</v>
      </c>
      <c r="AO378" s="52">
        <v>11.452953392940183</v>
      </c>
      <c r="AP378" s="52">
        <v>0.97459125918507084</v>
      </c>
      <c r="AQ378" s="52">
        <v>1.3136529029732393</v>
      </c>
      <c r="AR378" s="52">
        <v>1.5176817501980564</v>
      </c>
      <c r="AS378" s="52">
        <v>1.4497071197890159</v>
      </c>
      <c r="AT378" s="52">
        <v>1.6331854139082884</v>
      </c>
      <c r="AU378" s="52">
        <v>0.92873343111920892</v>
      </c>
      <c r="AV378" s="52">
        <v>1.9763598379664002</v>
      </c>
      <c r="AW378" s="52">
        <v>1.6590416556949006</v>
      </c>
      <c r="AX378" s="52">
        <v>89.575818169426412</v>
      </c>
      <c r="AY378" s="52">
        <v>0.55575375711909614</v>
      </c>
      <c r="AZ378" s="52">
        <v>4.1448649812201994</v>
      </c>
      <c r="BA378" s="52">
        <v>5.3907491390503219</v>
      </c>
      <c r="BB378" s="52">
        <v>14.391649929746505</v>
      </c>
      <c r="BC378" s="52">
        <v>2.738829742305942</v>
      </c>
      <c r="BD378" s="52">
        <v>19.825106716865012</v>
      </c>
      <c r="BE378" s="52">
        <v>7.7292888765073107</v>
      </c>
      <c r="BF378" s="52">
        <v>12.927761472581375</v>
      </c>
      <c r="BG378" s="52">
        <v>16.552149763030389</v>
      </c>
      <c r="BH378" s="52">
        <v>5.3193345654515491</v>
      </c>
      <c r="BI378" s="52">
        <v>22.435506836060554</v>
      </c>
      <c r="BJ378" s="52">
        <v>2.8066995355390731</v>
      </c>
      <c r="BK378" s="52">
        <v>5.1486531715058996</v>
      </c>
      <c r="BL378" s="52">
        <v>14.480154117268901</v>
      </c>
      <c r="BM378" s="52">
        <v>2.0983164000616883</v>
      </c>
      <c r="BN378" s="52">
        <v>27.020268381603302</v>
      </c>
      <c r="BP378" s="52">
        <v>0.65761248394846916</v>
      </c>
      <c r="BQ378" s="52">
        <v>0.51811465560909242</v>
      </c>
      <c r="BR378" s="52">
        <v>0.1394978285046114</v>
      </c>
      <c r="BS378" s="52">
        <v>0.60473342251873785</v>
      </c>
      <c r="BT378" s="52">
        <v>0.51540753041063581</v>
      </c>
      <c r="BU378" s="52">
        <v>8.9325891837718024E-2</v>
      </c>
      <c r="BV378" s="52">
        <v>10.572458566196504</v>
      </c>
      <c r="BW378" s="52">
        <v>4160.5688833267459</v>
      </c>
    </row>
    <row r="379" spans="1:75">
      <c r="A379" s="49">
        <v>40237</v>
      </c>
      <c r="B379" s="50">
        <v>95.477474264800549</v>
      </c>
      <c r="C379" s="51">
        <v>217.38530596718192</v>
      </c>
      <c r="D379" s="50">
        <v>95.399725436366026</v>
      </c>
      <c r="E379" s="52">
        <v>15405.926810128349</v>
      </c>
      <c r="F379" s="52">
        <v>189.02889408596926</v>
      </c>
      <c r="G379" s="52">
        <v>299.64413726329803</v>
      </c>
      <c r="H379" s="52">
        <v>543.03681110484263</v>
      </c>
      <c r="I379" s="52">
        <v>1914.3726234819208</v>
      </c>
      <c r="J379" s="52">
        <v>120.76937033236027</v>
      </c>
      <c r="K379" s="52">
        <v>184.63845107544745</v>
      </c>
      <c r="L379" s="52">
        <v>679.12642078314514</v>
      </c>
      <c r="M379" s="52">
        <v>267.63130355945657</v>
      </c>
      <c r="N379" s="52">
        <v>242.92380288881915</v>
      </c>
      <c r="O379" s="52">
        <v>106.06090761667916</v>
      </c>
      <c r="P379" s="52">
        <v>204.70648410703456</v>
      </c>
      <c r="Q379" s="52">
        <v>147.53422196395695</v>
      </c>
      <c r="R379" s="52">
        <v>92.09326489828527</v>
      </c>
      <c r="S379" s="52">
        <v>444.19232595818386</v>
      </c>
      <c r="T379" s="52">
        <v>267.06819524509564</v>
      </c>
      <c r="U379" s="52">
        <v>905.65492376259397</v>
      </c>
      <c r="V379" s="52">
        <v>885.83528138058523</v>
      </c>
      <c r="W379" s="52">
        <v>732.2580265115414</v>
      </c>
      <c r="X379" s="52">
        <v>1345.3080340070385</v>
      </c>
      <c r="Y379" s="52">
        <v>3055.2239246879303</v>
      </c>
      <c r="Z379" s="52">
        <v>573.06059448554049</v>
      </c>
      <c r="AA379" s="52">
        <v>1770.77010092565</v>
      </c>
      <c r="AB379" s="52">
        <v>341.93097043782473</v>
      </c>
      <c r="AC379" s="52">
        <v>104835.05092184884</v>
      </c>
      <c r="AD379" s="52">
        <v>49625.097641536166</v>
      </c>
      <c r="AE379" s="52">
        <v>60487.231238297056</v>
      </c>
      <c r="AF379" s="52">
        <v>12269.918556281498</v>
      </c>
      <c r="AG379" s="52">
        <v>12861.893380778176</v>
      </c>
      <c r="AH379" s="52">
        <v>11609.007871491569</v>
      </c>
      <c r="AI379" s="52">
        <v>37580.84651184082</v>
      </c>
      <c r="AJ379" s="52">
        <v>41637.31142153059</v>
      </c>
      <c r="AK379" s="52">
        <v>129.74018406335796</v>
      </c>
      <c r="AL379" s="52">
        <v>0.6740116987410667</v>
      </c>
      <c r="AM379" s="52">
        <v>5.5294794295249243</v>
      </c>
      <c r="AN379" s="52">
        <v>17.65179869293102</v>
      </c>
      <c r="AO379" s="52">
        <v>11.44830756528037</v>
      </c>
      <c r="AP379" s="52">
        <v>0.97567714061265831</v>
      </c>
      <c r="AQ379" s="52">
        <v>1.3158875971562989</v>
      </c>
      <c r="AR379" s="52">
        <v>1.5177389703733621</v>
      </c>
      <c r="AS379" s="52">
        <v>1.4495011303886909</v>
      </c>
      <c r="AT379" s="52">
        <v>1.6310335129783198</v>
      </c>
      <c r="AU379" s="52">
        <v>0.92595618214909337</v>
      </c>
      <c r="AV379" s="52">
        <v>1.9781096361766686</v>
      </c>
      <c r="AW379" s="52">
        <v>1.6544034156203062</v>
      </c>
      <c r="AX379" s="52">
        <v>89.629003656761981</v>
      </c>
      <c r="AY379" s="52">
        <v>0.55500595142595033</v>
      </c>
      <c r="AZ379" s="52">
        <v>4.1473485267238823</v>
      </c>
      <c r="BA379" s="52">
        <v>5.3808498379741128</v>
      </c>
      <c r="BB379" s="52">
        <v>14.420458227129918</v>
      </c>
      <c r="BC379" s="52">
        <v>2.7307705005098666</v>
      </c>
      <c r="BD379" s="52">
        <v>19.850811066538363</v>
      </c>
      <c r="BE379" s="52">
        <v>7.7210206169235915</v>
      </c>
      <c r="BF379" s="52">
        <v>12.928124235144683</v>
      </c>
      <c r="BG379" s="52">
        <v>16.571489319870516</v>
      </c>
      <c r="BH379" s="52">
        <v>5.3226946410224105</v>
      </c>
      <c r="BI379" s="52">
        <v>22.459381705948285</v>
      </c>
      <c r="BJ379" s="52">
        <v>2.8550903903586522</v>
      </c>
      <c r="BK379" s="52">
        <v>5.142975862902988</v>
      </c>
      <c r="BL379" s="52">
        <v>14.461315453983843</v>
      </c>
      <c r="BM379" s="52">
        <v>2.0994559029968514</v>
      </c>
      <c r="BN379" s="52">
        <v>27.023280436173081</v>
      </c>
      <c r="BP379" s="52">
        <v>0.66466546424531514</v>
      </c>
      <c r="BQ379" s="52">
        <v>0.52429032259221586</v>
      </c>
      <c r="BR379" s="52">
        <v>0.14037514164478385</v>
      </c>
      <c r="BS379" s="52">
        <v>0.62464122477519723</v>
      </c>
      <c r="BT379" s="52">
        <v>0.53176446117660292</v>
      </c>
      <c r="BU379" s="52">
        <v>9.287676358196352E-2</v>
      </c>
      <c r="BV379" s="52">
        <v>10.560455002422843</v>
      </c>
      <c r="BW379" s="52">
        <v>4189.2847333295003</v>
      </c>
    </row>
    <row r="380" spans="1:75">
      <c r="A380" s="49">
        <v>40268</v>
      </c>
      <c r="B380" s="50">
        <v>95.628140931167906</v>
      </c>
      <c r="C380" s="51">
        <v>217.32556465171999</v>
      </c>
      <c r="D380" s="50">
        <v>95.443632816542845</v>
      </c>
      <c r="E380" s="52">
        <v>15446.651696482013</v>
      </c>
      <c r="F380" s="52">
        <v>191.42238440052157</v>
      </c>
      <c r="G380" s="52">
        <v>301.78785076448992</v>
      </c>
      <c r="H380" s="52">
        <v>546.31661258974384</v>
      </c>
      <c r="I380" s="52">
        <v>1915.2740171993933</v>
      </c>
      <c r="J380" s="52">
        <v>123.98257205563206</v>
      </c>
      <c r="K380" s="52">
        <v>190.82016599947406</v>
      </c>
      <c r="L380" s="52">
        <v>662.24851117787819</v>
      </c>
      <c r="M380" s="52">
        <v>270.84277320484961</v>
      </c>
      <c r="N380" s="52">
        <v>237.977272664347</v>
      </c>
      <c r="O380" s="52">
        <v>106.86311139791242</v>
      </c>
      <c r="P380" s="52">
        <v>206.66313360583396</v>
      </c>
      <c r="Q380" s="52">
        <v>146.04048112323207</v>
      </c>
      <c r="R380" s="52">
        <v>92.718092270616083</v>
      </c>
      <c r="S380" s="52">
        <v>445.25658160255801</v>
      </c>
      <c r="T380" s="52">
        <v>266.86143261771048</v>
      </c>
      <c r="U380" s="52">
        <v>911.27695140530989</v>
      </c>
      <c r="V380" s="52">
        <v>889.2494904687328</v>
      </c>
      <c r="W380" s="52">
        <v>731.17893068925025</v>
      </c>
      <c r="X380" s="52">
        <v>1347.3769408887433</v>
      </c>
      <c r="Y380" s="52">
        <v>3066.5465838524601</v>
      </c>
      <c r="Z380" s="52">
        <v>576.9076704579976</v>
      </c>
      <c r="AA380" s="52">
        <v>1779.4004967135768</v>
      </c>
      <c r="AB380" s="52">
        <v>342.1644997346786</v>
      </c>
      <c r="AC380" s="52">
        <v>105439.29630796371</v>
      </c>
      <c r="AD380" s="52">
        <v>49722.903236881379</v>
      </c>
      <c r="AE380" s="52">
        <v>60477.282309562928</v>
      </c>
      <c r="AF380" s="52">
        <v>12339.292256632159</v>
      </c>
      <c r="AG380" s="52">
        <v>12928.670570988808</v>
      </c>
      <c r="AH380" s="52">
        <v>11669.748297660581</v>
      </c>
      <c r="AI380" s="52">
        <v>37755.339545465285</v>
      </c>
      <c r="AJ380" s="52">
        <v>41828.799166771671</v>
      </c>
      <c r="AK380" s="52">
        <v>129.97058219678939</v>
      </c>
      <c r="AL380" s="52">
        <v>0.68091231796349727</v>
      </c>
      <c r="AM380" s="52">
        <v>5.5190257655997428</v>
      </c>
      <c r="AN380" s="52">
        <v>17.663997210321888</v>
      </c>
      <c r="AO380" s="52">
        <v>11.46405912983802</v>
      </c>
      <c r="AP380" s="52">
        <v>0.97973261381153975</v>
      </c>
      <c r="AQ380" s="52">
        <v>1.3196099124970422</v>
      </c>
      <c r="AR380" s="52">
        <v>1.5198120830074562</v>
      </c>
      <c r="AS380" s="52">
        <v>1.4497757301813239</v>
      </c>
      <c r="AT380" s="52">
        <v>1.6310941039926312</v>
      </c>
      <c r="AU380" s="52">
        <v>0.92514485597090357</v>
      </c>
      <c r="AV380" s="52">
        <v>1.9849604906386606</v>
      </c>
      <c r="AW380" s="52">
        <v>1.6539293735226122</v>
      </c>
      <c r="AX380" s="52">
        <v>89.719920461216276</v>
      </c>
      <c r="AY380" s="52">
        <v>0.55453118997355622</v>
      </c>
      <c r="AZ380" s="52">
        <v>4.1551105430079325</v>
      </c>
      <c r="BA380" s="52">
        <v>5.3765155235605855</v>
      </c>
      <c r="BB380" s="52">
        <v>14.433226511603401</v>
      </c>
      <c r="BC380" s="52">
        <v>2.7224098055533346</v>
      </c>
      <c r="BD380" s="52">
        <v>19.878999416686355</v>
      </c>
      <c r="BE380" s="52">
        <v>7.7146279856622701</v>
      </c>
      <c r="BF380" s="52">
        <v>12.9455456695249</v>
      </c>
      <c r="BG380" s="52">
        <v>16.612634077187508</v>
      </c>
      <c r="BH380" s="52">
        <v>5.3259735008581508</v>
      </c>
      <c r="BI380" s="52">
        <v>22.586664519002362</v>
      </c>
      <c r="BJ380" s="52">
        <v>2.9903155930580629</v>
      </c>
      <c r="BK380" s="52">
        <v>5.1402718556534142</v>
      </c>
      <c r="BL380" s="52">
        <v>14.456077085747834</v>
      </c>
      <c r="BM380" s="52">
        <v>2.1007666265941225</v>
      </c>
      <c r="BN380" s="52">
        <v>27.049671868643454</v>
      </c>
      <c r="BP380" s="52">
        <v>0.65139935436027663</v>
      </c>
      <c r="BQ380" s="52">
        <v>0.50833279459226521</v>
      </c>
      <c r="BR380" s="52">
        <v>0.14306655970041551</v>
      </c>
      <c r="BS380" s="52">
        <v>0.62526805152095133</v>
      </c>
      <c r="BT380" s="52">
        <v>0.53138585908398517</v>
      </c>
      <c r="BU380" s="52">
        <v>9.3882192887606158E-2</v>
      </c>
      <c r="BV380" s="52">
        <v>10.633592082127448</v>
      </c>
      <c r="BW380" s="52">
        <v>4221.0526476214009</v>
      </c>
    </row>
    <row r="381" spans="1:75">
      <c r="A381" s="49">
        <v>40298</v>
      </c>
      <c r="B381" s="50">
        <v>95.811373807986584</v>
      </c>
      <c r="C381" s="51">
        <v>217.27348995705447</v>
      </c>
      <c r="D381" s="50">
        <v>95.479367428505796</v>
      </c>
      <c r="E381" s="52">
        <v>15505.750687917074</v>
      </c>
      <c r="F381" s="52">
        <v>195.48075923919677</v>
      </c>
      <c r="G381" s="52">
        <v>307.03548827966057</v>
      </c>
      <c r="H381" s="52">
        <v>551.83137451012931</v>
      </c>
      <c r="I381" s="52">
        <v>1918.9678224742413</v>
      </c>
      <c r="J381" s="52">
        <v>128.54045459032059</v>
      </c>
      <c r="K381" s="52">
        <v>198.11388774911563</v>
      </c>
      <c r="L381" s="52">
        <v>647.4126877407233</v>
      </c>
      <c r="M381" s="52">
        <v>274.44246174693109</v>
      </c>
      <c r="N381" s="52">
        <v>232.86329919894536</v>
      </c>
      <c r="O381" s="52">
        <v>107.80077558557193</v>
      </c>
      <c r="P381" s="52">
        <v>209.81327993273734</v>
      </c>
      <c r="Q381" s="52">
        <v>144.42032411942878</v>
      </c>
      <c r="R381" s="52">
        <v>93.330137060210106</v>
      </c>
      <c r="S381" s="52">
        <v>448.80667500495912</v>
      </c>
      <c r="T381" s="52">
        <v>264.57350776195528</v>
      </c>
      <c r="U381" s="52">
        <v>925.40158011913297</v>
      </c>
      <c r="V381" s="52">
        <v>897.01579585870104</v>
      </c>
      <c r="W381" s="52">
        <v>733.8124264647563</v>
      </c>
      <c r="X381" s="52">
        <v>1353.1619762738546</v>
      </c>
      <c r="Y381" s="52">
        <v>3072.9867534637451</v>
      </c>
      <c r="Z381" s="52">
        <v>580.79325673480832</v>
      </c>
      <c r="AA381" s="52">
        <v>1784.3347270647685</v>
      </c>
      <c r="AB381" s="52">
        <v>343.70613448619844</v>
      </c>
      <c r="AC381" s="52">
        <v>106137.12460937499</v>
      </c>
      <c r="AD381" s="52">
        <v>49879.192011260988</v>
      </c>
      <c r="AE381" s="52">
        <v>60484.017671203612</v>
      </c>
      <c r="AF381" s="52">
        <v>12420.410715738932</v>
      </c>
      <c r="AG381" s="52">
        <v>13008.872251129151</v>
      </c>
      <c r="AH381" s="52">
        <v>11748.916527811687</v>
      </c>
      <c r="AI381" s="52">
        <v>37989.058027140301</v>
      </c>
      <c r="AJ381" s="52">
        <v>42063.065870666505</v>
      </c>
      <c r="AK381" s="52">
        <v>130.28652134736379</v>
      </c>
      <c r="AL381" s="52">
        <v>0.68836758478234217</v>
      </c>
      <c r="AM381" s="52">
        <v>5.5258568113048874</v>
      </c>
      <c r="AN381" s="52">
        <v>17.707253783444564</v>
      </c>
      <c r="AO381" s="52">
        <v>11.493029389282068</v>
      </c>
      <c r="AP381" s="52">
        <v>0.98562994699071471</v>
      </c>
      <c r="AQ381" s="52">
        <v>1.3244481193823352</v>
      </c>
      <c r="AR381" s="52">
        <v>1.5232177827352038</v>
      </c>
      <c r="AS381" s="52">
        <v>1.4503982602161463</v>
      </c>
      <c r="AT381" s="52">
        <v>1.6327545823718537</v>
      </c>
      <c r="AU381" s="52">
        <v>0.9254140407210798</v>
      </c>
      <c r="AV381" s="52">
        <v>1.995529789191399</v>
      </c>
      <c r="AW381" s="52">
        <v>1.6556368769495748</v>
      </c>
      <c r="AX381" s="52">
        <v>89.83219437847535</v>
      </c>
      <c r="AY381" s="52">
        <v>0.55410543326288464</v>
      </c>
      <c r="AZ381" s="52">
        <v>4.1663227374354994</v>
      </c>
      <c r="BA381" s="52">
        <v>5.3762012423637016</v>
      </c>
      <c r="BB381" s="52">
        <v>14.434261839836836</v>
      </c>
      <c r="BC381" s="52">
        <v>2.7144020231440664</v>
      </c>
      <c r="BD381" s="52">
        <v>19.907930953614414</v>
      </c>
      <c r="BE381" s="52">
        <v>7.7085545506949229</v>
      </c>
      <c r="BF381" s="52">
        <v>12.975361067180833</v>
      </c>
      <c r="BG381" s="52">
        <v>16.66698410908381</v>
      </c>
      <c r="BH381" s="52">
        <v>5.3279307209265729</v>
      </c>
      <c r="BI381" s="52">
        <v>22.747073175509772</v>
      </c>
      <c r="BJ381" s="52">
        <v>3.1532076080640157</v>
      </c>
      <c r="BK381" s="52">
        <v>5.1392831892706452</v>
      </c>
      <c r="BL381" s="52">
        <v>14.454582384352882</v>
      </c>
      <c r="BM381" s="52">
        <v>2.1020794720020302</v>
      </c>
      <c r="BN381" s="52">
        <v>27.089940684040389</v>
      </c>
      <c r="BP381" s="52">
        <v>0.62434851732105012</v>
      </c>
      <c r="BQ381" s="52">
        <v>0.47656930983066559</v>
      </c>
      <c r="BR381" s="52">
        <v>0.14777920751560789</v>
      </c>
      <c r="BS381" s="52">
        <v>0.61267552574475603</v>
      </c>
      <c r="BT381" s="52">
        <v>0.51566676078364249</v>
      </c>
      <c r="BU381" s="52">
        <v>9.700876465067268E-2</v>
      </c>
      <c r="BV381" s="52">
        <v>10.735676604509354</v>
      </c>
      <c r="BW381" s="52">
        <v>4250.0228115717573</v>
      </c>
    </row>
    <row r="382" spans="1:75">
      <c r="A382" s="49">
        <v>40329</v>
      </c>
      <c r="B382" s="50">
        <v>95.964527406038783</v>
      </c>
      <c r="C382" s="51">
        <v>217.2696480962538</v>
      </c>
      <c r="D382" s="50">
        <v>95.504655638048732</v>
      </c>
      <c r="E382" s="52">
        <v>15562.516731077625</v>
      </c>
      <c r="F382" s="52">
        <v>198.87082399572097</v>
      </c>
      <c r="G382" s="52">
        <v>311.04607332906414</v>
      </c>
      <c r="H382" s="52">
        <v>555.42383550443958</v>
      </c>
      <c r="I382" s="52">
        <v>1924.1769990300941</v>
      </c>
      <c r="J382" s="52">
        <v>132.44072312981851</v>
      </c>
      <c r="K382" s="52">
        <v>205.83594537838812</v>
      </c>
      <c r="L382" s="52">
        <v>634.23881100358506</v>
      </c>
      <c r="M382" s="52">
        <v>276.99036831432772</v>
      </c>
      <c r="N382" s="52">
        <v>229.88398842273219</v>
      </c>
      <c r="O382" s="52">
        <v>108.39532952154836</v>
      </c>
      <c r="P382" s="52">
        <v>213.21013390915769</v>
      </c>
      <c r="Q382" s="52">
        <v>143.05180636913545</v>
      </c>
      <c r="R382" s="52">
        <v>93.908683365391141</v>
      </c>
      <c r="S382" s="52">
        <v>453.36088285282733</v>
      </c>
      <c r="T382" s="52">
        <v>262.28984910057437</v>
      </c>
      <c r="U382" s="52">
        <v>942.18892763122437</v>
      </c>
      <c r="V382" s="52">
        <v>903.88570965297765</v>
      </c>
      <c r="W382" s="52">
        <v>740.07256409814283</v>
      </c>
      <c r="X382" s="52">
        <v>1359.3270411520234</v>
      </c>
      <c r="Y382" s="52">
        <v>3070.2754710720433</v>
      </c>
      <c r="Z382" s="52">
        <v>584.22180546099139</v>
      </c>
      <c r="AA382" s="52">
        <v>1789.4495273578552</v>
      </c>
      <c r="AB382" s="52">
        <v>345.59259734783444</v>
      </c>
      <c r="AC382" s="52">
        <v>106778.78855625275</v>
      </c>
      <c r="AD382" s="52">
        <v>50039.820752313062</v>
      </c>
      <c r="AE382" s="52">
        <v>60503.591432248395</v>
      </c>
      <c r="AF382" s="52">
        <v>12497.496723682651</v>
      </c>
      <c r="AG382" s="52">
        <v>13086.172707880696</v>
      </c>
      <c r="AH382" s="52">
        <v>11819.878690658077</v>
      </c>
      <c r="AI382" s="52">
        <v>38195.545864228283</v>
      </c>
      <c r="AJ382" s="52">
        <v>42287.283536972536</v>
      </c>
      <c r="AK382" s="52">
        <v>130.50939379199858</v>
      </c>
      <c r="AL382" s="52">
        <v>0.69554054935372644</v>
      </c>
      <c r="AM382" s="52">
        <v>5.5334616031257378</v>
      </c>
      <c r="AN382" s="52">
        <v>17.751613829765589</v>
      </c>
      <c r="AO382" s="52">
        <v>11.522611677736766</v>
      </c>
      <c r="AP382" s="52">
        <v>0.99141264533963913</v>
      </c>
      <c r="AQ382" s="52">
        <v>1.3297047990119844</v>
      </c>
      <c r="AR382" s="52">
        <v>1.5265005005651127</v>
      </c>
      <c r="AS382" s="52">
        <v>1.451415968109711</v>
      </c>
      <c r="AT382" s="52">
        <v>1.6348244900289626</v>
      </c>
      <c r="AU382" s="52">
        <v>0.9253116468889564</v>
      </c>
      <c r="AV382" s="52">
        <v>2.0070213014035789</v>
      </c>
      <c r="AW382" s="52">
        <v>1.6564203277812339</v>
      </c>
      <c r="AX382" s="52">
        <v>89.937080812550363</v>
      </c>
      <c r="AY382" s="52">
        <v>0.55340830587233691</v>
      </c>
      <c r="AZ382" s="52">
        <v>4.1779913558857515</v>
      </c>
      <c r="BA382" s="52">
        <v>5.3776403163304369</v>
      </c>
      <c r="BB382" s="52">
        <v>14.433808516110144</v>
      </c>
      <c r="BC382" s="52">
        <v>2.708190477633428</v>
      </c>
      <c r="BD382" s="52">
        <v>19.932376175638169</v>
      </c>
      <c r="BE382" s="52">
        <v>7.7010761374127004</v>
      </c>
      <c r="BF382" s="52">
        <v>13.009200147915942</v>
      </c>
      <c r="BG382" s="52">
        <v>16.716003062984637</v>
      </c>
      <c r="BH382" s="52">
        <v>5.3274516563321797</v>
      </c>
      <c r="BI382" s="52">
        <v>22.820699150523833</v>
      </c>
      <c r="BJ382" s="52">
        <v>3.2421848937388389</v>
      </c>
      <c r="BK382" s="52">
        <v>5.1374469857152194</v>
      </c>
      <c r="BL382" s="52">
        <v>14.441067260960418</v>
      </c>
      <c r="BM382" s="52">
        <v>2.1030362176332407</v>
      </c>
      <c r="BN382" s="52">
        <v>27.125269677249655</v>
      </c>
      <c r="BP382" s="52">
        <v>0.59654679977815717</v>
      </c>
      <c r="BQ382" s="52">
        <v>0.44247315925895236</v>
      </c>
      <c r="BR382" s="52">
        <v>0.15407364083934696</v>
      </c>
      <c r="BS382" s="52">
        <v>0.59937382086871127</v>
      </c>
      <c r="BT382" s="52">
        <v>0.49032027427587777</v>
      </c>
      <c r="BU382" s="52">
        <v>0.10905354644262022</v>
      </c>
      <c r="BV382" s="52">
        <v>10.77579361644964</v>
      </c>
      <c r="BW382" s="52">
        <v>4266.7567031921881</v>
      </c>
    </row>
    <row r="383" spans="1:75">
      <c r="A383" s="49">
        <v>40359</v>
      </c>
      <c r="B383" s="50">
        <v>96.052381200591725</v>
      </c>
      <c r="C383" s="51">
        <v>217.34978478898606</v>
      </c>
      <c r="D383" s="50">
        <v>95.524921744565162</v>
      </c>
      <c r="E383" s="52">
        <v>15603.388921991984</v>
      </c>
      <c r="F383" s="52">
        <v>199.91968929767609</v>
      </c>
      <c r="G383" s="52">
        <v>311.00390261809031</v>
      </c>
      <c r="H383" s="52">
        <v>554.4273620565732</v>
      </c>
      <c r="I383" s="52">
        <v>1929.8199451761941</v>
      </c>
      <c r="J383" s="52">
        <v>134.35803148349126</v>
      </c>
      <c r="K383" s="52">
        <v>213.39740203022956</v>
      </c>
      <c r="L383" s="52">
        <v>622.04830755790078</v>
      </c>
      <c r="M383" s="52">
        <v>277.82635763486229</v>
      </c>
      <c r="N383" s="52">
        <v>230.26174120903016</v>
      </c>
      <c r="O383" s="52">
        <v>108.3427839110295</v>
      </c>
      <c r="P383" s="52">
        <v>216.12124835724632</v>
      </c>
      <c r="Q383" s="52">
        <v>142.16672523145874</v>
      </c>
      <c r="R383" s="52">
        <v>94.443701229492817</v>
      </c>
      <c r="S383" s="52">
        <v>457.78197938998539</v>
      </c>
      <c r="T383" s="52">
        <v>261.67801483720541</v>
      </c>
      <c r="U383" s="52">
        <v>956.6772278934717</v>
      </c>
      <c r="V383" s="52">
        <v>906.17010418971381</v>
      </c>
      <c r="W383" s="52">
        <v>749.13075730800631</v>
      </c>
      <c r="X383" s="52">
        <v>1363.3656145453454</v>
      </c>
      <c r="Y383" s="52">
        <v>3057.8318263530732</v>
      </c>
      <c r="Z383" s="52">
        <v>586.97147762477402</v>
      </c>
      <c r="AA383" s="52">
        <v>1797.9024279753366</v>
      </c>
      <c r="AB383" s="52">
        <v>347.03741491859159</v>
      </c>
      <c r="AC383" s="52">
        <v>107266.24667358398</v>
      </c>
      <c r="AD383" s="52">
        <v>50162.320024935405</v>
      </c>
      <c r="AE383" s="52">
        <v>60532.287213071184</v>
      </c>
      <c r="AF383" s="52">
        <v>12559.850670146941</v>
      </c>
      <c r="AG383" s="52">
        <v>13148.568406295777</v>
      </c>
      <c r="AH383" s="52">
        <v>11864.512460962931</v>
      </c>
      <c r="AI383" s="52">
        <v>38315.444580078125</v>
      </c>
      <c r="AJ383" s="52">
        <v>42462.018108812968</v>
      </c>
      <c r="AK383" s="52">
        <v>130.52986061175665</v>
      </c>
      <c r="AL383" s="52">
        <v>0.70208495867749054</v>
      </c>
      <c r="AM383" s="52">
        <v>5.5295550882816311</v>
      </c>
      <c r="AN383" s="52">
        <v>17.774900812407335</v>
      </c>
      <c r="AO383" s="52">
        <v>11.543260765696566</v>
      </c>
      <c r="AP383" s="52">
        <v>0.99574143060114395</v>
      </c>
      <c r="AQ383" s="52">
        <v>1.3347446994135681</v>
      </c>
      <c r="AR383" s="52">
        <v>1.5285683666804593</v>
      </c>
      <c r="AS383" s="52">
        <v>1.4527896838484593</v>
      </c>
      <c r="AT383" s="52">
        <v>1.6362902980346188</v>
      </c>
      <c r="AU383" s="52">
        <v>0.92385947971585358</v>
      </c>
      <c r="AV383" s="52">
        <v>2.0172348660240762</v>
      </c>
      <c r="AW383" s="52">
        <v>1.6540319385996554</v>
      </c>
      <c r="AX383" s="52">
        <v>90.019477668901288</v>
      </c>
      <c r="AY383" s="52">
        <v>0.55228153957092829</v>
      </c>
      <c r="AZ383" s="52">
        <v>4.188270639278926</v>
      </c>
      <c r="BA383" s="52">
        <v>5.3789570972789083</v>
      </c>
      <c r="BB383" s="52">
        <v>14.439901581096153</v>
      </c>
      <c r="BC383" s="52">
        <v>2.70443448323446</v>
      </c>
      <c r="BD383" s="52">
        <v>19.950624776507418</v>
      </c>
      <c r="BE383" s="52">
        <v>7.6913445521766937</v>
      </c>
      <c r="BF383" s="52">
        <v>13.040409891289892</v>
      </c>
      <c r="BG383" s="52">
        <v>16.748834947248302</v>
      </c>
      <c r="BH383" s="52">
        <v>5.3245914566641055</v>
      </c>
      <c r="BI383" s="52">
        <v>22.735482138395309</v>
      </c>
      <c r="BJ383" s="52">
        <v>3.196123558282852</v>
      </c>
      <c r="BK383" s="52">
        <v>5.1332438143591084</v>
      </c>
      <c r="BL383" s="52">
        <v>14.406114779785275</v>
      </c>
      <c r="BM383" s="52">
        <v>2.103383528879446</v>
      </c>
      <c r="BN383" s="52">
        <v>27.14461398248871</v>
      </c>
      <c r="BP383" s="52">
        <v>0.57820867805276066</v>
      </c>
      <c r="BQ383" s="52">
        <v>0.41705287017587883</v>
      </c>
      <c r="BR383" s="52">
        <v>0.16115580800299842</v>
      </c>
      <c r="BS383" s="52">
        <v>0.59403819280366099</v>
      </c>
      <c r="BT383" s="52">
        <v>0.46198006675889097</v>
      </c>
      <c r="BU383" s="52">
        <v>0.13205812598268191</v>
      </c>
      <c r="BV383" s="52">
        <v>10.687830382088821</v>
      </c>
      <c r="BW383" s="52">
        <v>4267.9941956837974</v>
      </c>
    </row>
    <row r="384" spans="1:75">
      <c r="A384" s="49">
        <v>40390</v>
      </c>
      <c r="B384" s="50">
        <v>96.110551653369782</v>
      </c>
      <c r="C384" s="51">
        <v>217.54506641626358</v>
      </c>
      <c r="D384" s="50">
        <v>95.563422090584226</v>
      </c>
      <c r="E384" s="52">
        <v>15634.55066520937</v>
      </c>
      <c r="F384" s="52">
        <v>198.88950185429664</v>
      </c>
      <c r="G384" s="52">
        <v>308.8746656602429</v>
      </c>
      <c r="H384" s="52">
        <v>550.586745362128</v>
      </c>
      <c r="I384" s="52">
        <v>1935.7488159066247</v>
      </c>
      <c r="J384" s="52">
        <v>134.83720787686687</v>
      </c>
      <c r="K384" s="52">
        <v>219.97720813558948</v>
      </c>
      <c r="L384" s="52">
        <v>611.43263425942393</v>
      </c>
      <c r="M384" s="52">
        <v>278.35159346749708</v>
      </c>
      <c r="N384" s="52">
        <v>232.50554650060593</v>
      </c>
      <c r="O384" s="52">
        <v>107.79140871186411</v>
      </c>
      <c r="P384" s="52">
        <v>218.41483253324705</v>
      </c>
      <c r="Q384" s="52">
        <v>141.70660762152363</v>
      </c>
      <c r="R384" s="52">
        <v>94.886749498305775</v>
      </c>
      <c r="S384" s="52">
        <v>462.22481933236122</v>
      </c>
      <c r="T384" s="52">
        <v>262.89833361679507</v>
      </c>
      <c r="U384" s="52">
        <v>967.13860393724133</v>
      </c>
      <c r="V384" s="52">
        <v>905.10802416263084</v>
      </c>
      <c r="W384" s="52">
        <v>758.59522366523743</v>
      </c>
      <c r="X384" s="52">
        <v>1365.5674499369436</v>
      </c>
      <c r="Y384" s="52">
        <v>3044.2361992866763</v>
      </c>
      <c r="Z384" s="52">
        <v>589.22859075761608</v>
      </c>
      <c r="AA384" s="52">
        <v>1809.2559001561135</v>
      </c>
      <c r="AB384" s="52">
        <v>347.944216544109</v>
      </c>
      <c r="AC384" s="52">
        <v>107603.76631952102</v>
      </c>
      <c r="AD384" s="52">
        <v>50236.651177667802</v>
      </c>
      <c r="AE384" s="52">
        <v>60570.433086487552</v>
      </c>
      <c r="AF384" s="52">
        <v>12606.097227927177</v>
      </c>
      <c r="AG384" s="52">
        <v>13191.542694553253</v>
      </c>
      <c r="AH384" s="52">
        <v>11886.150585543724</v>
      </c>
      <c r="AI384" s="52">
        <v>38359.761996853733</v>
      </c>
      <c r="AJ384" s="52">
        <v>42572.793396980531</v>
      </c>
      <c r="AK384" s="52">
        <v>130.43309852384752</v>
      </c>
      <c r="AL384" s="52">
        <v>0.70846428325580013</v>
      </c>
      <c r="AM384" s="52">
        <v>5.518079868607944</v>
      </c>
      <c r="AN384" s="52">
        <v>17.781251894129859</v>
      </c>
      <c r="AO384" s="52">
        <v>11.554707741725348</v>
      </c>
      <c r="AP384" s="52">
        <v>0.99894459413142966</v>
      </c>
      <c r="AQ384" s="52">
        <v>1.3388597915294551</v>
      </c>
      <c r="AR384" s="52">
        <v>1.5293783222200985</v>
      </c>
      <c r="AS384" s="52">
        <v>1.4542339939272948</v>
      </c>
      <c r="AT384" s="52">
        <v>1.6368835787943741</v>
      </c>
      <c r="AU384" s="52">
        <v>0.92174206653820168</v>
      </c>
      <c r="AV384" s="52">
        <v>2.0255319406223276</v>
      </c>
      <c r="AW384" s="52">
        <v>1.6491334263363011</v>
      </c>
      <c r="AX384" s="52">
        <v>90.098584947086152</v>
      </c>
      <c r="AY384" s="52">
        <v>0.55111358166416924</v>
      </c>
      <c r="AZ384" s="52">
        <v>4.1984225068947358</v>
      </c>
      <c r="BA384" s="52">
        <v>5.3804981562068628</v>
      </c>
      <c r="BB384" s="52">
        <v>14.450852468369469</v>
      </c>
      <c r="BC384" s="52">
        <v>2.7024071036928121</v>
      </c>
      <c r="BD384" s="52">
        <v>19.968673027811512</v>
      </c>
      <c r="BE384" s="52">
        <v>7.6818866346992793</v>
      </c>
      <c r="BF384" s="52">
        <v>13.067329334736344</v>
      </c>
      <c r="BG384" s="52">
        <v>16.775198709099524</v>
      </c>
      <c r="BH384" s="52">
        <v>5.3223833488000016</v>
      </c>
      <c r="BI384" s="52">
        <v>22.553261674219563</v>
      </c>
      <c r="BJ384" s="52">
        <v>3.0640063689601038</v>
      </c>
      <c r="BK384" s="52">
        <v>5.1288521666860865</v>
      </c>
      <c r="BL384" s="52">
        <v>14.360403161135412</v>
      </c>
      <c r="BM384" s="52">
        <v>2.1030328905462445</v>
      </c>
      <c r="BN384" s="52">
        <v>27.15949244628991</v>
      </c>
      <c r="BP384" s="52">
        <v>0.57064410985537595</v>
      </c>
      <c r="BQ384" s="52">
        <v>0.40349056052922783</v>
      </c>
      <c r="BR384" s="52">
        <v>0.16715354938060045</v>
      </c>
      <c r="BS384" s="52">
        <v>0.59181002731765475</v>
      </c>
      <c r="BT384" s="52">
        <v>0.43791763382332938</v>
      </c>
      <c r="BU384" s="52">
        <v>0.15389239343423997</v>
      </c>
      <c r="BV384" s="52">
        <v>10.474719070859495</v>
      </c>
      <c r="BW384" s="52">
        <v>4265.2050132136192</v>
      </c>
    </row>
    <row r="385" spans="1:75">
      <c r="A385" s="49">
        <v>40421</v>
      </c>
      <c r="B385" s="50">
        <v>96.200749528023508</v>
      </c>
      <c r="C385" s="51">
        <v>217.88917211635459</v>
      </c>
      <c r="D385" s="50">
        <v>95.650854657133735</v>
      </c>
      <c r="E385" s="52">
        <v>15669.527342519452</v>
      </c>
      <c r="F385" s="52">
        <v>196.69138125306176</v>
      </c>
      <c r="G385" s="52">
        <v>308.2662241535802</v>
      </c>
      <c r="H385" s="52">
        <v>547.13246357633227</v>
      </c>
      <c r="I385" s="52">
        <v>1942.2106575523653</v>
      </c>
      <c r="J385" s="52">
        <v>135.08304693501802</v>
      </c>
      <c r="K385" s="52">
        <v>224.75817213904472</v>
      </c>
      <c r="L385" s="52">
        <v>603.2488719571021</v>
      </c>
      <c r="M385" s="52">
        <v>280.71400104415034</v>
      </c>
      <c r="N385" s="52">
        <v>234.19020815626268</v>
      </c>
      <c r="O385" s="52">
        <v>107.03932991584823</v>
      </c>
      <c r="P385" s="52">
        <v>220.19420854690213</v>
      </c>
      <c r="Q385" s="52">
        <v>141.50460821804739</v>
      </c>
      <c r="R385" s="52">
        <v>95.18239669838259</v>
      </c>
      <c r="S385" s="52">
        <v>467.34970002212833</v>
      </c>
      <c r="T385" s="52">
        <v>265.62069312795518</v>
      </c>
      <c r="U385" s="52">
        <v>973.04801515417716</v>
      </c>
      <c r="V385" s="52">
        <v>903.62824290414005</v>
      </c>
      <c r="W385" s="52">
        <v>765.61288046836853</v>
      </c>
      <c r="X385" s="52">
        <v>1367.2103256140986</v>
      </c>
      <c r="Y385" s="52">
        <v>3041.2251128073663</v>
      </c>
      <c r="Z385" s="52">
        <v>591.36088483444144</v>
      </c>
      <c r="AA385" s="52">
        <v>1822.0222803719582</v>
      </c>
      <c r="AB385" s="52">
        <v>348.45984648312293</v>
      </c>
      <c r="AC385" s="52">
        <v>107836.59915259577</v>
      </c>
      <c r="AD385" s="52">
        <v>50264.689330008725</v>
      </c>
      <c r="AE385" s="52">
        <v>60620.314262851593</v>
      </c>
      <c r="AF385" s="52">
        <v>12638.81074167067</v>
      </c>
      <c r="AG385" s="52">
        <v>13213.750988867974</v>
      </c>
      <c r="AH385" s="52">
        <v>11895.896006922569</v>
      </c>
      <c r="AI385" s="52">
        <v>38364.556958598478</v>
      </c>
      <c r="AJ385" s="52">
        <v>42615.189287247194</v>
      </c>
      <c r="AK385" s="52">
        <v>130.37136854375564</v>
      </c>
      <c r="AL385" s="52">
        <v>0.71553134499117732</v>
      </c>
      <c r="AM385" s="52">
        <v>5.5083827433446721</v>
      </c>
      <c r="AN385" s="52">
        <v>17.78392388395244</v>
      </c>
      <c r="AO385" s="52">
        <v>11.560009795180973</v>
      </c>
      <c r="AP385" s="52">
        <v>1.0019786149121999</v>
      </c>
      <c r="AQ385" s="52">
        <v>1.3413648800412756</v>
      </c>
      <c r="AR385" s="52">
        <v>1.5292549701172844</v>
      </c>
      <c r="AS385" s="52">
        <v>1.4553952667734964</v>
      </c>
      <c r="AT385" s="52">
        <v>1.6365903826273656</v>
      </c>
      <c r="AU385" s="52">
        <v>0.92019446415349282</v>
      </c>
      <c r="AV385" s="52">
        <v>2.031915880722555</v>
      </c>
      <c r="AW385" s="52">
        <v>1.6433152945332803</v>
      </c>
      <c r="AX385" s="52">
        <v>90.207068175558121</v>
      </c>
      <c r="AY385" s="52">
        <v>0.55047114470770819</v>
      </c>
      <c r="AZ385" s="52">
        <v>4.2109542362872627</v>
      </c>
      <c r="BA385" s="52">
        <v>5.3833921819835178</v>
      </c>
      <c r="BB385" s="52">
        <v>14.46182412999652</v>
      </c>
      <c r="BC385" s="52">
        <v>2.7008476335209823</v>
      </c>
      <c r="BD385" s="52">
        <v>19.995602874866417</v>
      </c>
      <c r="BE385" s="52">
        <v>7.6762943416533451</v>
      </c>
      <c r="BF385" s="52">
        <v>13.090359555992988</v>
      </c>
      <c r="BG385" s="52">
        <v>16.812511230788886</v>
      </c>
      <c r="BH385" s="52">
        <v>5.3249228591279634</v>
      </c>
      <c r="BI385" s="52">
        <v>22.380376481721477</v>
      </c>
      <c r="BJ385" s="52">
        <v>2.9316641368692919</v>
      </c>
      <c r="BK385" s="52">
        <v>5.1276924801960346</v>
      </c>
      <c r="BL385" s="52">
        <v>14.32101984850822</v>
      </c>
      <c r="BM385" s="52">
        <v>2.1019443852785646</v>
      </c>
      <c r="BN385" s="52">
        <v>27.189653204333396</v>
      </c>
      <c r="BP385" s="52">
        <v>0.57205704052842432</v>
      </c>
      <c r="BQ385" s="52">
        <v>0.40219062816111312</v>
      </c>
      <c r="BR385" s="52">
        <v>0.16986641246494988</v>
      </c>
      <c r="BS385" s="52">
        <v>0.5830936708878125</v>
      </c>
      <c r="BT385" s="52">
        <v>0.42546995888434108</v>
      </c>
      <c r="BU385" s="52">
        <v>0.15762371221377003</v>
      </c>
      <c r="BV385" s="52">
        <v>10.159838414480609</v>
      </c>
      <c r="BW385" s="52">
        <v>4275.1839947854323</v>
      </c>
    </row>
    <row r="386" spans="1:75">
      <c r="A386" s="49">
        <v>40451</v>
      </c>
      <c r="B386" s="50">
        <v>96.359122114380199</v>
      </c>
      <c r="C386" s="51">
        <v>218.38324240694445</v>
      </c>
      <c r="D386" s="50">
        <v>95.802980692436293</v>
      </c>
      <c r="E386" s="52">
        <v>15713.151522572834</v>
      </c>
      <c r="F386" s="52">
        <v>194.2317541266481</v>
      </c>
      <c r="G386" s="52">
        <v>311.31681385040281</v>
      </c>
      <c r="H386" s="52">
        <v>546.22655070225403</v>
      </c>
      <c r="I386" s="52">
        <v>1948.5117440740266</v>
      </c>
      <c r="J386" s="52">
        <v>135.99627001633246</v>
      </c>
      <c r="K386" s="52">
        <v>227.19250704248745</v>
      </c>
      <c r="L386" s="52">
        <v>598.08937691847484</v>
      </c>
      <c r="M386" s="52">
        <v>285.80168566703799</v>
      </c>
      <c r="N386" s="52">
        <v>233.57091751098633</v>
      </c>
      <c r="O386" s="52">
        <v>106.35930341634278</v>
      </c>
      <c r="P386" s="52">
        <v>221.4526575502629</v>
      </c>
      <c r="Q386" s="52">
        <v>141.42980482851465</v>
      </c>
      <c r="R386" s="52">
        <v>95.298695607980093</v>
      </c>
      <c r="S386" s="52">
        <v>472.97446333567302</v>
      </c>
      <c r="T386" s="52">
        <v>268.99900569518405</v>
      </c>
      <c r="U386" s="52">
        <v>974.1648936072985</v>
      </c>
      <c r="V386" s="52">
        <v>903.84945738315582</v>
      </c>
      <c r="W386" s="52">
        <v>767.9612257202466</v>
      </c>
      <c r="X386" s="52">
        <v>1369.0848319331806</v>
      </c>
      <c r="Y386" s="52">
        <v>3055.3602442105612</v>
      </c>
      <c r="Z386" s="52">
        <v>593.48794188946488</v>
      </c>
      <c r="AA386" s="52">
        <v>1834.0725468118985</v>
      </c>
      <c r="AB386" s="52">
        <v>348.64046820228299</v>
      </c>
      <c r="AC386" s="52">
        <v>108030.50169270833</v>
      </c>
      <c r="AD386" s="52">
        <v>50253.836320241295</v>
      </c>
      <c r="AE386" s="52">
        <v>60680.316893768308</v>
      </c>
      <c r="AF386" s="52">
        <v>12663.964432271321</v>
      </c>
      <c r="AG386" s="52">
        <v>13219.315233866373</v>
      </c>
      <c r="AH386" s="52">
        <v>11904.0955880483</v>
      </c>
      <c r="AI386" s="52">
        <v>38364.737077331542</v>
      </c>
      <c r="AJ386" s="52">
        <v>42603.939829508461</v>
      </c>
      <c r="AK386" s="52">
        <v>130.44853960076969</v>
      </c>
      <c r="AL386" s="52">
        <v>0.72324896212667222</v>
      </c>
      <c r="AM386" s="52">
        <v>5.5063886333256962</v>
      </c>
      <c r="AN386" s="52">
        <v>17.792029474924007</v>
      </c>
      <c r="AO386" s="52">
        <v>11.562391878664494</v>
      </c>
      <c r="AP386" s="52">
        <v>1.0054860173210425</v>
      </c>
      <c r="AQ386" s="52">
        <v>1.3420167282669959</v>
      </c>
      <c r="AR386" s="52">
        <v>1.5285500423616516</v>
      </c>
      <c r="AS386" s="52">
        <v>1.4560986528311333</v>
      </c>
      <c r="AT386" s="52">
        <v>1.6356480955602213</v>
      </c>
      <c r="AU386" s="52">
        <v>0.92014558495187282</v>
      </c>
      <c r="AV386" s="52">
        <v>2.0363172512777963</v>
      </c>
      <c r="AW386" s="52">
        <v>1.6381294648780265</v>
      </c>
      <c r="AX386" s="52">
        <v>90.357802891234556</v>
      </c>
      <c r="AY386" s="52">
        <v>0.5507135605187311</v>
      </c>
      <c r="AZ386" s="52">
        <v>4.2262929209042337</v>
      </c>
      <c r="BA386" s="52">
        <v>5.3882466504971189</v>
      </c>
      <c r="BB386" s="52">
        <v>14.469407514544825</v>
      </c>
      <c r="BC386" s="52">
        <v>2.698681215926384</v>
      </c>
      <c r="BD386" s="52">
        <v>20.034870457400878</v>
      </c>
      <c r="BE386" s="52">
        <v>7.6767685466135545</v>
      </c>
      <c r="BF386" s="52">
        <v>13.10896592393207</v>
      </c>
      <c r="BG386" s="52">
        <v>16.869944174836078</v>
      </c>
      <c r="BH386" s="52">
        <v>5.3339169186850386</v>
      </c>
      <c r="BI386" s="52">
        <v>22.298707231879234</v>
      </c>
      <c r="BJ386" s="52">
        <v>2.8664738088846207</v>
      </c>
      <c r="BK386" s="52">
        <v>5.1315260869761312</v>
      </c>
      <c r="BL386" s="52">
        <v>14.300707334280014</v>
      </c>
      <c r="BM386" s="52">
        <v>2.1002047910956509</v>
      </c>
      <c r="BN386" s="52">
        <v>27.24539393732945</v>
      </c>
      <c r="BP386" s="52">
        <v>0.57947547792767484</v>
      </c>
      <c r="BQ386" s="52">
        <v>0.41150721634427706</v>
      </c>
      <c r="BR386" s="52">
        <v>0.16796826170757412</v>
      </c>
      <c r="BS386" s="52">
        <v>0.56357729012767477</v>
      </c>
      <c r="BT386" s="52">
        <v>0.42854393186668555</v>
      </c>
      <c r="BU386" s="52">
        <v>0.13503335813681286</v>
      </c>
      <c r="BV386" s="52">
        <v>9.8005571832259495</v>
      </c>
      <c r="BW386" s="52">
        <v>4307.9313589096073</v>
      </c>
    </row>
    <row r="387" spans="1:75">
      <c r="A387" s="49">
        <v>40482</v>
      </c>
      <c r="B387" s="50">
        <v>96.563922500898755</v>
      </c>
      <c r="C387" s="51">
        <v>218.99866624032296</v>
      </c>
      <c r="D387" s="50">
        <v>96.008560928606215</v>
      </c>
      <c r="E387" s="52">
        <v>15751.215271242203</v>
      </c>
      <c r="F387" s="52">
        <v>191.98349348527771</v>
      </c>
      <c r="G387" s="52">
        <v>315.71532507865658</v>
      </c>
      <c r="H387" s="52">
        <v>546.22404800307368</v>
      </c>
      <c r="I387" s="52">
        <v>1952.3895603495259</v>
      </c>
      <c r="J387" s="52">
        <v>137.63118546768541</v>
      </c>
      <c r="K387" s="52">
        <v>228.43164704115159</v>
      </c>
      <c r="L387" s="52">
        <v>594.19484752608889</v>
      </c>
      <c r="M387" s="52">
        <v>291.24009381571125</v>
      </c>
      <c r="N387" s="52">
        <v>231.2151004325959</v>
      </c>
      <c r="O387" s="52">
        <v>105.80726269483867</v>
      </c>
      <c r="P387" s="52">
        <v>222.192380160574</v>
      </c>
      <c r="Q387" s="52">
        <v>141.41823244893985</v>
      </c>
      <c r="R387" s="52">
        <v>95.329317469750677</v>
      </c>
      <c r="S387" s="52">
        <v>477.39290412779775</v>
      </c>
      <c r="T387" s="52">
        <v>271.18116694496524</v>
      </c>
      <c r="U387" s="52">
        <v>972.17223876906985</v>
      </c>
      <c r="V387" s="52">
        <v>905.21696632523685</v>
      </c>
      <c r="W387" s="52">
        <v>766.57707303185612</v>
      </c>
      <c r="X387" s="52">
        <v>1370.8473528469763</v>
      </c>
      <c r="Y387" s="52">
        <v>3077.4418835178499</v>
      </c>
      <c r="Z387" s="52">
        <v>595.40515355333207</v>
      </c>
      <c r="AA387" s="52">
        <v>1843.8191102704693</v>
      </c>
      <c r="AB387" s="52">
        <v>348.36623972125591</v>
      </c>
      <c r="AC387" s="52">
        <v>108357.20080960181</v>
      </c>
      <c r="AD387" s="52">
        <v>50232.98624100224</v>
      </c>
      <c r="AE387" s="52">
        <v>60746.806021475022</v>
      </c>
      <c r="AF387" s="52">
        <v>12703.912846719066</v>
      </c>
      <c r="AG387" s="52">
        <v>13232.785422540481</v>
      </c>
      <c r="AH387" s="52">
        <v>11920.778018951416</v>
      </c>
      <c r="AI387" s="52">
        <v>38392.896160002674</v>
      </c>
      <c r="AJ387" s="52">
        <v>42618.576010427169</v>
      </c>
      <c r="AK387" s="52">
        <v>130.61451990181399</v>
      </c>
      <c r="AL387" s="52">
        <v>0.73029987649211003</v>
      </c>
      <c r="AM387" s="52">
        <v>5.5060325857372057</v>
      </c>
      <c r="AN387" s="52">
        <v>17.802903262597898</v>
      </c>
      <c r="AO387" s="52">
        <v>11.566570799978029</v>
      </c>
      <c r="AP387" s="52">
        <v>1.0097641741688002</v>
      </c>
      <c r="AQ387" s="52">
        <v>1.3423507574048164</v>
      </c>
      <c r="AR387" s="52">
        <v>1.527668623928959</v>
      </c>
      <c r="AS387" s="52">
        <v>1.4569177918172265</v>
      </c>
      <c r="AT387" s="52">
        <v>1.6349769307346451</v>
      </c>
      <c r="AU387" s="52">
        <v>0.92133096681209281</v>
      </c>
      <c r="AV387" s="52">
        <v>2.0396553901415655</v>
      </c>
      <c r="AW387" s="52">
        <v>1.6339061284425922</v>
      </c>
      <c r="AX387" s="52">
        <v>90.526071210061346</v>
      </c>
      <c r="AY387" s="52">
        <v>0.55146894334710295</v>
      </c>
      <c r="AZ387" s="52">
        <v>4.2411081088676807</v>
      </c>
      <c r="BA387" s="52">
        <v>5.3946772074747473</v>
      </c>
      <c r="BB387" s="52">
        <v>14.476537856603823</v>
      </c>
      <c r="BC387" s="52">
        <v>2.6950661207308935</v>
      </c>
      <c r="BD387" s="52">
        <v>20.078514424783567</v>
      </c>
      <c r="BE387" s="52">
        <v>7.6803558266931962</v>
      </c>
      <c r="BF387" s="52">
        <v>13.124194560782804</v>
      </c>
      <c r="BG387" s="52">
        <v>16.939527940846258</v>
      </c>
      <c r="BH387" s="52">
        <v>5.3445270062694625</v>
      </c>
      <c r="BI387" s="52">
        <v>22.285545418339392</v>
      </c>
      <c r="BJ387" s="52">
        <v>2.8565890515042889</v>
      </c>
      <c r="BK387" s="52">
        <v>5.1370024564826204</v>
      </c>
      <c r="BL387" s="52">
        <v>14.29195389103505</v>
      </c>
      <c r="BM387" s="52">
        <v>2.0980659400013413</v>
      </c>
      <c r="BN387" s="52">
        <v>27.314949888615839</v>
      </c>
      <c r="BP387" s="52">
        <v>0.58675468067127856</v>
      </c>
      <c r="BQ387" s="52">
        <v>0.42354866832254395</v>
      </c>
      <c r="BR387" s="52">
        <v>0.16320601258907588</v>
      </c>
      <c r="BS387" s="52">
        <v>0.54290870456926288</v>
      </c>
      <c r="BT387" s="52">
        <v>0.43864953187444516</v>
      </c>
      <c r="BU387" s="52">
        <v>0.10425917287507365</v>
      </c>
      <c r="BV387" s="52">
        <v>9.494913171375952</v>
      </c>
      <c r="BW387" s="52">
        <v>4355.4383563380088</v>
      </c>
    </row>
    <row r="388" spans="1:75">
      <c r="A388" s="49">
        <v>40512</v>
      </c>
      <c r="B388" s="50">
        <v>96.772111314410964</v>
      </c>
      <c r="C388" s="51">
        <v>219.68598247567812</v>
      </c>
      <c r="D388" s="50">
        <v>96.244702065115177</v>
      </c>
      <c r="E388" s="52">
        <v>15762.814580535889</v>
      </c>
      <c r="F388" s="52">
        <v>190.33341069916884</v>
      </c>
      <c r="G388" s="52">
        <v>317.79414139191312</v>
      </c>
      <c r="H388" s="52">
        <v>544.40730202992756</v>
      </c>
      <c r="I388" s="52">
        <v>1950.9757737398147</v>
      </c>
      <c r="J388" s="52">
        <v>139.75362160305181</v>
      </c>
      <c r="K388" s="52">
        <v>230.00378859440485</v>
      </c>
      <c r="L388" s="52">
        <v>589.34468749761584</v>
      </c>
      <c r="M388" s="52">
        <v>293.5983915726344</v>
      </c>
      <c r="N388" s="52">
        <v>228.38512079219024</v>
      </c>
      <c r="O388" s="52">
        <v>105.39043427006497</v>
      </c>
      <c r="P388" s="52">
        <v>222.37021516114473</v>
      </c>
      <c r="Q388" s="52">
        <v>141.43472804737587</v>
      </c>
      <c r="R388" s="52">
        <v>95.397347176074987</v>
      </c>
      <c r="S388" s="52">
        <v>478.31468920707704</v>
      </c>
      <c r="T388" s="52">
        <v>269.9784569899241</v>
      </c>
      <c r="U388" s="52">
        <v>969.17741498226917</v>
      </c>
      <c r="V388" s="52">
        <v>906.36888997654125</v>
      </c>
      <c r="W388" s="52">
        <v>763.21131060123446</v>
      </c>
      <c r="X388" s="52">
        <v>1371.7530357231697</v>
      </c>
      <c r="Y388" s="52">
        <v>3093.4789148728055</v>
      </c>
      <c r="Z388" s="52">
        <v>596.74671042859552</v>
      </c>
      <c r="AA388" s="52">
        <v>1849.523460749785</v>
      </c>
      <c r="AB388" s="52">
        <v>347.454352940619</v>
      </c>
      <c r="AC388" s="52">
        <v>109008.49565022787</v>
      </c>
      <c r="AD388" s="52">
        <v>50236.363610521956</v>
      </c>
      <c r="AE388" s="52">
        <v>60813.972510719301</v>
      </c>
      <c r="AF388" s="52">
        <v>12784.41366628011</v>
      </c>
      <c r="AG388" s="52">
        <v>13283.752276865642</v>
      </c>
      <c r="AH388" s="52">
        <v>11955.168720245361</v>
      </c>
      <c r="AI388" s="52">
        <v>38479.44312642415</v>
      </c>
      <c r="AJ388" s="52">
        <v>42755.437018839519</v>
      </c>
      <c r="AK388" s="52">
        <v>130.772273435692</v>
      </c>
      <c r="AL388" s="52">
        <v>0.73478506014992795</v>
      </c>
      <c r="AM388" s="52">
        <v>5.4978776340683302</v>
      </c>
      <c r="AN388" s="52">
        <v>17.810091856246192</v>
      </c>
      <c r="AO388" s="52">
        <v>11.577429161779582</v>
      </c>
      <c r="AP388" s="52">
        <v>1.0148884335867479</v>
      </c>
      <c r="AQ388" s="52">
        <v>1.344355540877344</v>
      </c>
      <c r="AR388" s="52">
        <v>1.5270280895917798</v>
      </c>
      <c r="AS388" s="52">
        <v>1.4586116761429972</v>
      </c>
      <c r="AT388" s="52">
        <v>1.6356961095509177</v>
      </c>
      <c r="AU388" s="52">
        <v>0.92314414379652587</v>
      </c>
      <c r="AV388" s="52">
        <v>2.042959153440461</v>
      </c>
      <c r="AW388" s="52">
        <v>1.6307459970100657</v>
      </c>
      <c r="AX388" s="52">
        <v>90.672252307832238</v>
      </c>
      <c r="AY388" s="52">
        <v>0.55215555546067963</v>
      </c>
      <c r="AZ388" s="52">
        <v>4.25057925543127</v>
      </c>
      <c r="BA388" s="52">
        <v>5.4018858213288086</v>
      </c>
      <c r="BB388" s="52">
        <v>14.487768859416246</v>
      </c>
      <c r="BC388" s="52">
        <v>2.6893290390260516</v>
      </c>
      <c r="BD388" s="52">
        <v>20.114247796311975</v>
      </c>
      <c r="BE388" s="52">
        <v>7.6826739314322667</v>
      </c>
      <c r="BF388" s="52">
        <v>13.136904581077397</v>
      </c>
      <c r="BG388" s="52">
        <v>17.006722056741516</v>
      </c>
      <c r="BH388" s="52">
        <v>5.3498553682739534</v>
      </c>
      <c r="BI388" s="52">
        <v>22.289929265156388</v>
      </c>
      <c r="BJ388" s="52">
        <v>2.8686163569179675</v>
      </c>
      <c r="BK388" s="52">
        <v>5.1392396810464565</v>
      </c>
      <c r="BL388" s="52">
        <v>14.282073228992521</v>
      </c>
      <c r="BM388" s="52">
        <v>2.0958645488142791</v>
      </c>
      <c r="BN388" s="52">
        <v>27.378725025057793</v>
      </c>
      <c r="BP388" s="52">
        <v>0.58686863842109838</v>
      </c>
      <c r="BQ388" s="52">
        <v>0.42864809470872084</v>
      </c>
      <c r="BR388" s="52">
        <v>0.15822054365805041</v>
      </c>
      <c r="BS388" s="52">
        <v>0.53521755480517941</v>
      </c>
      <c r="BT388" s="52">
        <v>0.44386791201929249</v>
      </c>
      <c r="BU388" s="52">
        <v>9.1349642475446066E-2</v>
      </c>
      <c r="BV388" s="52">
        <v>9.3603876401980717</v>
      </c>
      <c r="BW388" s="52">
        <v>4403.6612335046129</v>
      </c>
    </row>
    <row r="389" spans="1:75">
      <c r="A389" s="49">
        <v>40543</v>
      </c>
      <c r="B389" s="50">
        <v>96.953260100656934</v>
      </c>
      <c r="C389" s="51">
        <v>220.41193136284429</v>
      </c>
      <c r="D389" s="50">
        <v>96.496566105994489</v>
      </c>
      <c r="E389" s="52">
        <v>15738.238359020603</v>
      </c>
      <c r="F389" s="52">
        <v>189.42107679766994</v>
      </c>
      <c r="G389" s="52">
        <v>315.27253805437397</v>
      </c>
      <c r="H389" s="52">
        <v>539.29249843474361</v>
      </c>
      <c r="I389" s="52">
        <v>1943.3155619405932</v>
      </c>
      <c r="J389" s="52">
        <v>142.13834201664693</v>
      </c>
      <c r="K389" s="52">
        <v>232.8586220356726</v>
      </c>
      <c r="L389" s="52">
        <v>582.37055167844221</v>
      </c>
      <c r="M389" s="52">
        <v>290.82133376213812</v>
      </c>
      <c r="N389" s="52">
        <v>226.2262705035748</v>
      </c>
      <c r="O389" s="52">
        <v>105.1147686566166</v>
      </c>
      <c r="P389" s="52">
        <v>222.08444387489749</v>
      </c>
      <c r="Q389" s="52">
        <v>141.46809249154984</v>
      </c>
      <c r="R389" s="52">
        <v>95.581176657830511</v>
      </c>
      <c r="S389" s="52">
        <v>474.64926759658323</v>
      </c>
      <c r="T389" s="52">
        <v>264.64032628459313</v>
      </c>
      <c r="U389" s="52">
        <v>966.80458542127758</v>
      </c>
      <c r="V389" s="52">
        <v>906.36668854951859</v>
      </c>
      <c r="W389" s="52">
        <v>759.50036828748637</v>
      </c>
      <c r="X389" s="52">
        <v>1371.5011932503792</v>
      </c>
      <c r="Y389" s="52">
        <v>3094.4222631915923</v>
      </c>
      <c r="Z389" s="52">
        <v>597.37390087496851</v>
      </c>
      <c r="AA389" s="52">
        <v>1850.6353470125507</v>
      </c>
      <c r="AB389" s="52">
        <v>345.88258001592851</v>
      </c>
      <c r="AC389" s="52">
        <v>110060.69954558341</v>
      </c>
      <c r="AD389" s="52">
        <v>50284.336445470013</v>
      </c>
      <c r="AE389" s="52">
        <v>60878.371492078229</v>
      </c>
      <c r="AF389" s="52">
        <v>12916.800509052891</v>
      </c>
      <c r="AG389" s="52">
        <v>13385.847421953755</v>
      </c>
      <c r="AH389" s="52">
        <v>12009.779477519374</v>
      </c>
      <c r="AI389" s="52">
        <v>38632.933080857802</v>
      </c>
      <c r="AJ389" s="52">
        <v>43059.12360997354</v>
      </c>
      <c r="AK389" s="52">
        <v>130.85996819311572</v>
      </c>
      <c r="AL389" s="52">
        <v>0.73595114034270082</v>
      </c>
      <c r="AM389" s="52">
        <v>5.4772256180163357</v>
      </c>
      <c r="AN389" s="52">
        <v>17.811072361084722</v>
      </c>
      <c r="AO389" s="52">
        <v>11.59789560254543</v>
      </c>
      <c r="AP389" s="52">
        <v>1.0208384169830336</v>
      </c>
      <c r="AQ389" s="52">
        <v>1.3492621600274899</v>
      </c>
      <c r="AR389" s="52">
        <v>1.5268977409829065</v>
      </c>
      <c r="AS389" s="52">
        <v>1.4615569301977596</v>
      </c>
      <c r="AT389" s="52">
        <v>1.6384196115799452</v>
      </c>
      <c r="AU389" s="52">
        <v>0.92502416284884437</v>
      </c>
      <c r="AV389" s="52">
        <v>2.0472744613667131</v>
      </c>
      <c r="AW389" s="52">
        <v>1.6286221210342069</v>
      </c>
      <c r="AX389" s="52">
        <v>90.774157741377437</v>
      </c>
      <c r="AY389" s="52">
        <v>0.55238051910982322</v>
      </c>
      <c r="AZ389" s="52">
        <v>4.2522969126340842</v>
      </c>
      <c r="BA389" s="52">
        <v>5.4094332880490734</v>
      </c>
      <c r="BB389" s="52">
        <v>14.506412709612519</v>
      </c>
      <c r="BC389" s="52">
        <v>2.681626207225265</v>
      </c>
      <c r="BD389" s="52">
        <v>20.1344070636457</v>
      </c>
      <c r="BE389" s="52">
        <v>7.6810134876399268</v>
      </c>
      <c r="BF389" s="52">
        <v>13.148908532795407</v>
      </c>
      <c r="BG389" s="52">
        <v>17.061880821422225</v>
      </c>
      <c r="BH389" s="52">
        <v>5.3457204873763748</v>
      </c>
      <c r="BI389" s="52">
        <v>22.274738087529137</v>
      </c>
      <c r="BJ389" s="52">
        <v>2.8768359797015304</v>
      </c>
      <c r="BK389" s="52">
        <v>5.1348301102257059</v>
      </c>
      <c r="BL389" s="52">
        <v>14.263072016138223</v>
      </c>
      <c r="BM389" s="52">
        <v>2.0938460718795295</v>
      </c>
      <c r="BN389" s="52">
        <v>27.424520513703747</v>
      </c>
      <c r="BP389" s="52">
        <v>0.57649072259664536</v>
      </c>
      <c r="BQ389" s="52">
        <v>0.42094242230298057</v>
      </c>
      <c r="BR389" s="52">
        <v>0.15554830000825948</v>
      </c>
      <c r="BS389" s="52">
        <v>0.5486442008085789</v>
      </c>
      <c r="BT389" s="52">
        <v>0.43661808036267757</v>
      </c>
      <c r="BU389" s="52">
        <v>0.11202611942445079</v>
      </c>
      <c r="BV389" s="52">
        <v>9.4550987347479793</v>
      </c>
      <c r="BW389" s="52">
        <v>4442.3955466670377</v>
      </c>
    </row>
    <row r="390" spans="1:75">
      <c r="A390" s="49">
        <v>40574</v>
      </c>
      <c r="B390" s="50">
        <v>97.118196070194244</v>
      </c>
      <c r="C390" s="51">
        <v>221.19992335669457</v>
      </c>
      <c r="D390" s="50">
        <v>96.776199949604845</v>
      </c>
      <c r="E390" s="52">
        <v>15703.491219797443</v>
      </c>
      <c r="F390" s="52">
        <v>188.57904852205706</v>
      </c>
      <c r="G390" s="52">
        <v>310.22204601380133</v>
      </c>
      <c r="H390" s="52">
        <v>533.22389690337639</v>
      </c>
      <c r="I390" s="52">
        <v>1934.5599641799927</v>
      </c>
      <c r="J390" s="52">
        <v>144.59753411191124</v>
      </c>
      <c r="K390" s="52">
        <v>236.20440020868855</v>
      </c>
      <c r="L390" s="52">
        <v>575.27860058507611</v>
      </c>
      <c r="M390" s="52">
        <v>285.2109609111663</v>
      </c>
      <c r="N390" s="52">
        <v>225.53595599532127</v>
      </c>
      <c r="O390" s="52">
        <v>104.97173670353368</v>
      </c>
      <c r="P390" s="52">
        <v>221.90619649617904</v>
      </c>
      <c r="Q390" s="52">
        <v>141.5785791176942</v>
      </c>
      <c r="R390" s="52">
        <v>95.82357061293817</v>
      </c>
      <c r="S390" s="52">
        <v>469.15142723821822</v>
      </c>
      <c r="T390" s="52">
        <v>258.97021567436957</v>
      </c>
      <c r="U390" s="52">
        <v>965.25495239323186</v>
      </c>
      <c r="V390" s="52">
        <v>905.58746996810362</v>
      </c>
      <c r="W390" s="52">
        <v>756.82306754204535</v>
      </c>
      <c r="X390" s="52">
        <v>1371.2164739985619</v>
      </c>
      <c r="Y390" s="52">
        <v>3086.7152396325141</v>
      </c>
      <c r="Z390" s="52">
        <v>597.89603811694735</v>
      </c>
      <c r="AA390" s="52">
        <v>1850.528119194892</v>
      </c>
      <c r="AB390" s="52">
        <v>344.14094197846231</v>
      </c>
      <c r="AC390" s="52">
        <v>111231.96391050277</v>
      </c>
      <c r="AD390" s="52">
        <v>50354.293711016253</v>
      </c>
      <c r="AE390" s="52">
        <v>60944.792335879421</v>
      </c>
      <c r="AF390" s="52">
        <v>13067.725774457378</v>
      </c>
      <c r="AG390" s="52">
        <v>13503.009803033645</v>
      </c>
      <c r="AH390" s="52">
        <v>12066.264705042686</v>
      </c>
      <c r="AI390" s="52">
        <v>38793.598100231538</v>
      </c>
      <c r="AJ390" s="52">
        <v>43412.663719915574</v>
      </c>
      <c r="AK390" s="52">
        <v>130.92587143375027</v>
      </c>
      <c r="AL390" s="52">
        <v>0.73675564442190433</v>
      </c>
      <c r="AM390" s="52">
        <v>5.4541277606641092</v>
      </c>
      <c r="AN390" s="52">
        <v>17.815763245667181</v>
      </c>
      <c r="AO390" s="52">
        <v>11.624879841602617</v>
      </c>
      <c r="AP390" s="52">
        <v>1.027347469715272</v>
      </c>
      <c r="AQ390" s="52">
        <v>1.3559658271579762</v>
      </c>
      <c r="AR390" s="52">
        <v>1.5270822452676516</v>
      </c>
      <c r="AS390" s="52">
        <v>1.464948478270784</v>
      </c>
      <c r="AT390" s="52">
        <v>1.6421735855622119</v>
      </c>
      <c r="AU390" s="52">
        <v>0.92653286158700565</v>
      </c>
      <c r="AV390" s="52">
        <v>2.0538075908003637</v>
      </c>
      <c r="AW390" s="52">
        <v>1.6270218340413845</v>
      </c>
      <c r="AX390" s="52">
        <v>90.866161523326753</v>
      </c>
      <c r="AY390" s="52">
        <v>0.55233524718149118</v>
      </c>
      <c r="AZ390" s="52">
        <v>4.2516234762245606</v>
      </c>
      <c r="BA390" s="52">
        <v>5.4180604122398845</v>
      </c>
      <c r="BB390" s="52">
        <v>14.532056413891334</v>
      </c>
      <c r="BC390" s="52">
        <v>2.6746879367217904</v>
      </c>
      <c r="BD390" s="52">
        <v>20.14629013884452</v>
      </c>
      <c r="BE390" s="52">
        <v>7.6778377360634265</v>
      </c>
      <c r="BF390" s="52">
        <v>13.165390367108968</v>
      </c>
      <c r="BG390" s="52">
        <v>17.111380859969124</v>
      </c>
      <c r="BH390" s="52">
        <v>5.3365116793542136</v>
      </c>
      <c r="BI390" s="52">
        <v>22.243946658747813</v>
      </c>
      <c r="BJ390" s="52">
        <v>2.8778485734496386</v>
      </c>
      <c r="BK390" s="52">
        <v>5.1249767928534462</v>
      </c>
      <c r="BL390" s="52">
        <v>14.241121297041255</v>
      </c>
      <c r="BM390" s="52">
        <v>2.0919521103994243</v>
      </c>
      <c r="BN390" s="52">
        <v>27.463906531372377</v>
      </c>
      <c r="BP390" s="52">
        <v>0.56391295213853154</v>
      </c>
      <c r="BQ390" s="52">
        <v>0.40647166793144518</v>
      </c>
      <c r="BR390" s="52">
        <v>0.15744128458261972</v>
      </c>
      <c r="BS390" s="52">
        <v>0.57237715334180861</v>
      </c>
      <c r="BT390" s="52">
        <v>0.42275005729208071</v>
      </c>
      <c r="BU390" s="52">
        <v>0.14962709478793607</v>
      </c>
      <c r="BV390" s="52">
        <v>9.6461775283659659</v>
      </c>
      <c r="BW390" s="52">
        <v>4473.7033261637534</v>
      </c>
    </row>
    <row r="391" spans="1:75">
      <c r="A391" s="49">
        <v>40602</v>
      </c>
      <c r="B391" s="50">
        <v>97.276605791379026</v>
      </c>
      <c r="C391" s="51">
        <v>222.01974549304163</v>
      </c>
      <c r="D391" s="50">
        <v>97.078065304351711</v>
      </c>
      <c r="E391" s="52">
        <v>15696.633507592338</v>
      </c>
      <c r="F391" s="52">
        <v>187.01872717163391</v>
      </c>
      <c r="G391" s="52">
        <v>306.41993507742882</v>
      </c>
      <c r="H391" s="52">
        <v>530.06832099386622</v>
      </c>
      <c r="I391" s="52">
        <v>1932.055987928595</v>
      </c>
      <c r="J391" s="52">
        <v>146.7624613467737</v>
      </c>
      <c r="K391" s="52">
        <v>238.47929720740234</v>
      </c>
      <c r="L391" s="52">
        <v>571.46674282635956</v>
      </c>
      <c r="M391" s="52">
        <v>280.81770552056179</v>
      </c>
      <c r="N391" s="52">
        <v>226.91189239280564</v>
      </c>
      <c r="O391" s="52">
        <v>104.95412439307464</v>
      </c>
      <c r="P391" s="52">
        <v>222.5096321616854</v>
      </c>
      <c r="Q391" s="52">
        <v>141.82969227153808</v>
      </c>
      <c r="R391" s="52">
        <v>96.007559759276248</v>
      </c>
      <c r="S391" s="52">
        <v>466.06320555295264</v>
      </c>
      <c r="T391" s="52">
        <v>258.31700270516529</v>
      </c>
      <c r="U391" s="52">
        <v>964.35664837062359</v>
      </c>
      <c r="V391" s="52">
        <v>904.88304987975528</v>
      </c>
      <c r="W391" s="52">
        <v>756.52305689879825</v>
      </c>
      <c r="X391" s="52">
        <v>1372.3861992806196</v>
      </c>
      <c r="Y391" s="52">
        <v>3082.0787850362913</v>
      </c>
      <c r="Z391" s="52">
        <v>599.06024392481356</v>
      </c>
      <c r="AA391" s="52">
        <v>1853.549370855093</v>
      </c>
      <c r="AB391" s="52">
        <v>342.98698745934024</v>
      </c>
      <c r="AC391" s="52">
        <v>112051.81488473075</v>
      </c>
      <c r="AD391" s="52">
        <v>50405.482526097978</v>
      </c>
      <c r="AE391" s="52">
        <v>61014.499533406328</v>
      </c>
      <c r="AF391" s="52">
        <v>13179.555293764386</v>
      </c>
      <c r="AG391" s="52">
        <v>13576.591480255127</v>
      </c>
      <c r="AH391" s="52">
        <v>12096.714364460537</v>
      </c>
      <c r="AI391" s="52">
        <v>38872.284782954623</v>
      </c>
      <c r="AJ391" s="52">
        <v>43627.857231140137</v>
      </c>
      <c r="AK391" s="52">
        <v>131.04341382959061</v>
      </c>
      <c r="AL391" s="52">
        <v>0.74098430331131182</v>
      </c>
      <c r="AM391" s="52">
        <v>5.4443259856530597</v>
      </c>
      <c r="AN391" s="52">
        <v>17.836441237612494</v>
      </c>
      <c r="AO391" s="52">
        <v>11.651130949246831</v>
      </c>
      <c r="AP391" s="52">
        <v>1.0335255611374319</v>
      </c>
      <c r="AQ391" s="52">
        <v>1.3620899878541033</v>
      </c>
      <c r="AR391" s="52">
        <v>1.5272299549308497</v>
      </c>
      <c r="AS391" s="52">
        <v>1.4673846059771936</v>
      </c>
      <c r="AT391" s="52">
        <v>1.6452166317615462</v>
      </c>
      <c r="AU391" s="52">
        <v>0.92720367177857299</v>
      </c>
      <c r="AV391" s="52">
        <v>2.0630449195346694</v>
      </c>
      <c r="AW391" s="52">
        <v>1.6254356722524139</v>
      </c>
      <c r="AX391" s="52">
        <v>90.989789416215245</v>
      </c>
      <c r="AY391" s="52">
        <v>0.55239126652720316</v>
      </c>
      <c r="AZ391" s="52">
        <v>4.2560095071094111</v>
      </c>
      <c r="BA391" s="52">
        <v>5.4280285035659164</v>
      </c>
      <c r="BB391" s="52">
        <v>14.560679800558969</v>
      </c>
      <c r="BC391" s="52">
        <v>2.6723256029986908</v>
      </c>
      <c r="BD391" s="52">
        <v>20.160585088788398</v>
      </c>
      <c r="BE391" s="52">
        <v>7.6773220020945052</v>
      </c>
      <c r="BF391" s="52">
        <v>13.19049862852054</v>
      </c>
      <c r="BG391" s="52">
        <v>17.162115969961242</v>
      </c>
      <c r="BH391" s="52">
        <v>5.3298943538351784</v>
      </c>
      <c r="BI391" s="52">
        <v>22.217183175496757</v>
      </c>
      <c r="BJ391" s="52">
        <v>2.8757211188868887</v>
      </c>
      <c r="BK391" s="52">
        <v>5.113298476486567</v>
      </c>
      <c r="BL391" s="52">
        <v>14.228163593315653</v>
      </c>
      <c r="BM391" s="52">
        <v>2.0901873060648279</v>
      </c>
      <c r="BN391" s="52">
        <v>27.511763574555516</v>
      </c>
      <c r="BP391" s="52">
        <v>0.56141584725784399</v>
      </c>
      <c r="BQ391" s="52">
        <v>0.39595375856983345</v>
      </c>
      <c r="BR391" s="52">
        <v>0.1654620884052877</v>
      </c>
      <c r="BS391" s="52">
        <v>0.58823773737198537</v>
      </c>
      <c r="BT391" s="52">
        <v>0.41321759178702322</v>
      </c>
      <c r="BU391" s="52">
        <v>0.17502014505277788</v>
      </c>
      <c r="BV391" s="52">
        <v>9.733104580747229</v>
      </c>
      <c r="BW391" s="52">
        <v>4501.0069075311931</v>
      </c>
    </row>
    <row r="392" spans="1:75">
      <c r="A392" s="49">
        <v>40633</v>
      </c>
      <c r="B392" s="50">
        <v>97.453579345357511</v>
      </c>
      <c r="C392" s="51">
        <v>222.90901620253439</v>
      </c>
      <c r="D392" s="50">
        <v>97.417483000986039</v>
      </c>
      <c r="E392" s="52">
        <v>15736.577228669197</v>
      </c>
      <c r="F392" s="52">
        <v>184.24564950696885</v>
      </c>
      <c r="G392" s="52">
        <v>305.96252875943338</v>
      </c>
      <c r="H392" s="52">
        <v>531.7050389628256</v>
      </c>
      <c r="I392" s="52">
        <v>1938.9817240930372</v>
      </c>
      <c r="J392" s="52">
        <v>148.56604918801497</v>
      </c>
      <c r="K392" s="52">
        <v>238.90397650964798</v>
      </c>
      <c r="L392" s="52">
        <v>572.18176074950929</v>
      </c>
      <c r="M392" s="52">
        <v>279.8307889507663</v>
      </c>
      <c r="N392" s="52">
        <v>230.32401801309277</v>
      </c>
      <c r="O392" s="52">
        <v>105.0290541668092</v>
      </c>
      <c r="P392" s="52">
        <v>224.24058735755182</v>
      </c>
      <c r="Q392" s="52">
        <v>142.25155392144956</v>
      </c>
      <c r="R392" s="52">
        <v>96.088407693370698</v>
      </c>
      <c r="S392" s="52">
        <v>467.47438703813862</v>
      </c>
      <c r="T392" s="52">
        <v>265.09023351054037</v>
      </c>
      <c r="U392" s="52">
        <v>963.49710715586139</v>
      </c>
      <c r="V392" s="52">
        <v>904.61977530487127</v>
      </c>
      <c r="W392" s="52">
        <v>758.97804234873865</v>
      </c>
      <c r="X392" s="52">
        <v>1375.8576040729399</v>
      </c>
      <c r="Y392" s="52">
        <v>3087.4445673727218</v>
      </c>
      <c r="Z392" s="52">
        <v>601.41406414585731</v>
      </c>
      <c r="AA392" s="52">
        <v>1862.2366426221786</v>
      </c>
      <c r="AB392" s="52">
        <v>342.74177902167844</v>
      </c>
      <c r="AC392" s="52">
        <v>112331.53273059476</v>
      </c>
      <c r="AD392" s="52">
        <v>50419.636841681699</v>
      </c>
      <c r="AE392" s="52">
        <v>61094.899029854809</v>
      </c>
      <c r="AF392" s="52">
        <v>13229.452346309539</v>
      </c>
      <c r="AG392" s="52">
        <v>13580.944622408959</v>
      </c>
      <c r="AH392" s="52">
        <v>12089.89135003859</v>
      </c>
      <c r="AI392" s="52">
        <v>38831.11242183562</v>
      </c>
      <c r="AJ392" s="52">
        <v>43620.134269468246</v>
      </c>
      <c r="AK392" s="52">
        <v>131.2623354350367</v>
      </c>
      <c r="AL392" s="52">
        <v>0.75106498490898843</v>
      </c>
      <c r="AM392" s="52">
        <v>5.4558358639478683</v>
      </c>
      <c r="AN392" s="52">
        <v>17.880999505039185</v>
      </c>
      <c r="AO392" s="52">
        <v>11.674098655791774</v>
      </c>
      <c r="AP392" s="52">
        <v>1.0393391202245943</v>
      </c>
      <c r="AQ392" s="52">
        <v>1.3665980547835539</v>
      </c>
      <c r="AR392" s="52">
        <v>1.5271939244745638</v>
      </c>
      <c r="AS392" s="52">
        <v>1.4683170389123974</v>
      </c>
      <c r="AT392" s="52">
        <v>1.6467198369392728</v>
      </c>
      <c r="AU392" s="52">
        <v>0.92699285422924971</v>
      </c>
      <c r="AV392" s="52">
        <v>2.0755389334761629</v>
      </c>
      <c r="AW392" s="52">
        <v>1.6233989494461227</v>
      </c>
      <c r="AX392" s="52">
        <v>91.17789964810494</v>
      </c>
      <c r="AY392" s="52">
        <v>0.55276296370767897</v>
      </c>
      <c r="AZ392" s="52">
        <v>4.2699485819846874</v>
      </c>
      <c r="BA392" s="52">
        <v>5.4400428748959975</v>
      </c>
      <c r="BB392" s="52">
        <v>14.591684411369986</v>
      </c>
      <c r="BC392" s="52">
        <v>2.6757921631778441</v>
      </c>
      <c r="BD392" s="52">
        <v>20.185762040196888</v>
      </c>
      <c r="BE392" s="52">
        <v>7.681677875018889</v>
      </c>
      <c r="BF392" s="52">
        <v>13.2277076458258</v>
      </c>
      <c r="BG392" s="52">
        <v>17.222191811809616</v>
      </c>
      <c r="BH392" s="52">
        <v>5.3303579368418266</v>
      </c>
      <c r="BI392" s="52">
        <v>22.203436277326077</v>
      </c>
      <c r="BJ392" s="52">
        <v>2.8734355772124425</v>
      </c>
      <c r="BK392" s="52">
        <v>5.1017213575391755</v>
      </c>
      <c r="BL392" s="52">
        <v>14.228279328514491</v>
      </c>
      <c r="BM392" s="52">
        <v>2.0883736750527593</v>
      </c>
      <c r="BN392" s="52">
        <v>27.579661850487032</v>
      </c>
      <c r="BP392" s="52">
        <v>0.57513079834320857</v>
      </c>
      <c r="BQ392" s="52">
        <v>0.39524751754417536</v>
      </c>
      <c r="BR392" s="52">
        <v>0.17988328100933182</v>
      </c>
      <c r="BS392" s="52">
        <v>0.58695650437185842</v>
      </c>
      <c r="BT392" s="52">
        <v>0.41369856948093059</v>
      </c>
      <c r="BU392" s="52">
        <v>0.17325793447033053</v>
      </c>
      <c r="BV392" s="52">
        <v>9.6125240787383053</v>
      </c>
      <c r="BW392" s="52">
        <v>4529.1614025177496</v>
      </c>
    </row>
    <row r="393" spans="1:75">
      <c r="A393" s="49">
        <v>40663</v>
      </c>
      <c r="B393" s="50">
        <v>97.665006369103992</v>
      </c>
      <c r="C393" s="51">
        <v>223.823276946942</v>
      </c>
      <c r="D393" s="50">
        <v>97.770519252618158</v>
      </c>
      <c r="E393" s="52">
        <v>15799.195716349284</v>
      </c>
      <c r="F393" s="52">
        <v>180.9144184589386</v>
      </c>
      <c r="G393" s="52">
        <v>308.07703367074333</v>
      </c>
      <c r="H393" s="52">
        <v>536.42971782684322</v>
      </c>
      <c r="I393" s="52">
        <v>1949.3879832108817</v>
      </c>
      <c r="J393" s="52">
        <v>149.94735292916496</v>
      </c>
      <c r="K393" s="52">
        <v>237.74694611628851</v>
      </c>
      <c r="L393" s="52">
        <v>574.81745881239578</v>
      </c>
      <c r="M393" s="52">
        <v>281.26000276009239</v>
      </c>
      <c r="N393" s="52">
        <v>233.95409480730692</v>
      </c>
      <c r="O393" s="52">
        <v>105.12266842772563</v>
      </c>
      <c r="P393" s="52">
        <v>226.53577302893004</v>
      </c>
      <c r="Q393" s="52">
        <v>142.7283517072598</v>
      </c>
      <c r="R393" s="52">
        <v>96.144817765553796</v>
      </c>
      <c r="S393" s="52">
        <v>471.27474822998045</v>
      </c>
      <c r="T393" s="52">
        <v>275.06386830012002</v>
      </c>
      <c r="U393" s="52">
        <v>961.15133690436676</v>
      </c>
      <c r="V393" s="52">
        <v>904.05655640959742</v>
      </c>
      <c r="W393" s="52">
        <v>762.5591096758842</v>
      </c>
      <c r="X393" s="52">
        <v>1380.7188125888506</v>
      </c>
      <c r="Y393" s="52">
        <v>3099.3206329504651</v>
      </c>
      <c r="Z393" s="52">
        <v>604.77409820457297</v>
      </c>
      <c r="AA393" s="52">
        <v>1874.0069343487421</v>
      </c>
      <c r="AB393" s="52">
        <v>343.07820843060813</v>
      </c>
      <c r="AC393" s="52">
        <v>112285.63595784505</v>
      </c>
      <c r="AD393" s="52">
        <v>50418.0646522522</v>
      </c>
      <c r="AE393" s="52">
        <v>61188.562325223284</v>
      </c>
      <c r="AF393" s="52">
        <v>13241.84074198405</v>
      </c>
      <c r="AG393" s="52">
        <v>13544.534977722167</v>
      </c>
      <c r="AH393" s="52">
        <v>12063.530928548176</v>
      </c>
      <c r="AI393" s="52">
        <v>38725.578106689456</v>
      </c>
      <c r="AJ393" s="52">
        <v>43479.466278076172</v>
      </c>
      <c r="AK393" s="52">
        <v>131.54258340597153</v>
      </c>
      <c r="AL393" s="52">
        <v>0.76527582500129943</v>
      </c>
      <c r="AM393" s="52">
        <v>5.482556855678558</v>
      </c>
      <c r="AN393" s="52">
        <v>17.942778100570042</v>
      </c>
      <c r="AO393" s="52">
        <v>11.694945420355847</v>
      </c>
      <c r="AP393" s="52">
        <v>1.0449435396512854</v>
      </c>
      <c r="AQ393" s="52">
        <v>1.3698456953313629</v>
      </c>
      <c r="AR393" s="52">
        <v>1.5273479939375345</v>
      </c>
      <c r="AS393" s="52">
        <v>1.4684737736567817</v>
      </c>
      <c r="AT393" s="52">
        <v>1.6470991289771821</v>
      </c>
      <c r="AU393" s="52">
        <v>0.92662113115608613</v>
      </c>
      <c r="AV393" s="52">
        <v>2.0895403887339246</v>
      </c>
      <c r="AW393" s="52">
        <v>1.6210738224586143</v>
      </c>
      <c r="AX393" s="52">
        <v>91.407482974727955</v>
      </c>
      <c r="AY393" s="52">
        <v>0.5532426563770666</v>
      </c>
      <c r="AZ393" s="52">
        <v>4.2898138466756794</v>
      </c>
      <c r="BA393" s="52">
        <v>5.4529951756509645</v>
      </c>
      <c r="BB393" s="52">
        <v>14.624951066806291</v>
      </c>
      <c r="BC393" s="52">
        <v>2.6811200600117444</v>
      </c>
      <c r="BD393" s="52">
        <v>20.220738784596325</v>
      </c>
      <c r="BE393" s="52">
        <v>7.6886161721621953</v>
      </c>
      <c r="BF393" s="52">
        <v>13.272438308099906</v>
      </c>
      <c r="BG393" s="52">
        <v>17.286588624368111</v>
      </c>
      <c r="BH393" s="52">
        <v>5.3369383990143735</v>
      </c>
      <c r="BI393" s="52">
        <v>22.192322338124118</v>
      </c>
      <c r="BJ393" s="52">
        <v>2.8709718039104093</v>
      </c>
      <c r="BK393" s="52">
        <v>5.0912374931465214</v>
      </c>
      <c r="BL393" s="52">
        <v>14.23011301830411</v>
      </c>
      <c r="BM393" s="52">
        <v>2.0864388928218736</v>
      </c>
      <c r="BN393" s="52">
        <v>27.656324857473372</v>
      </c>
      <c r="BP393" s="52">
        <v>0.59781127249201138</v>
      </c>
      <c r="BQ393" s="52">
        <v>0.40180865880101918</v>
      </c>
      <c r="BR393" s="52">
        <v>0.19600261362890403</v>
      </c>
      <c r="BS393" s="52">
        <v>0.57602944845954573</v>
      </c>
      <c r="BT393" s="52">
        <v>0.41991315769652526</v>
      </c>
      <c r="BU393" s="52">
        <v>0.15611629014213879</v>
      </c>
      <c r="BV393" s="52">
        <v>9.3895909210046131</v>
      </c>
      <c r="BW393" s="52">
        <v>4557.0073469956715</v>
      </c>
    </row>
    <row r="394" spans="1:75">
      <c r="A394" s="49">
        <v>40694</v>
      </c>
      <c r="B394" s="50">
        <v>97.912775227619761</v>
      </c>
      <c r="C394" s="51">
        <v>224.62837964945263</v>
      </c>
      <c r="D394" s="50">
        <v>98.075579115099487</v>
      </c>
      <c r="E394" s="52">
        <v>15840.669913015057</v>
      </c>
      <c r="F394" s="52">
        <v>178.31975750144451</v>
      </c>
      <c r="G394" s="52">
        <v>310.93405741453171</v>
      </c>
      <c r="H394" s="52">
        <v>540.99741069443769</v>
      </c>
      <c r="I394" s="52">
        <v>1953.2054044892711</v>
      </c>
      <c r="J394" s="52">
        <v>150.73795623885047</v>
      </c>
      <c r="K394" s="52">
        <v>235.66940155144661</v>
      </c>
      <c r="L394" s="52">
        <v>575.14496001505086</v>
      </c>
      <c r="M394" s="52">
        <v>282.97176704772056</v>
      </c>
      <c r="N394" s="52">
        <v>234.99038222143727</v>
      </c>
      <c r="O394" s="52">
        <v>105.13481682214525</v>
      </c>
      <c r="P394" s="52">
        <v>228.35056571325947</v>
      </c>
      <c r="Q394" s="52">
        <v>143.05606062686252</v>
      </c>
      <c r="R394" s="52">
        <v>96.299133529586172</v>
      </c>
      <c r="S394" s="52">
        <v>473.61110275791538</v>
      </c>
      <c r="T394" s="52">
        <v>280.893857425259</v>
      </c>
      <c r="U394" s="52">
        <v>955.4577466980104</v>
      </c>
      <c r="V394" s="52">
        <v>902.04665766800599</v>
      </c>
      <c r="W394" s="52">
        <v>764.62657580837129</v>
      </c>
      <c r="X394" s="52">
        <v>1385.1242150837375</v>
      </c>
      <c r="Y394" s="52">
        <v>3109.9358168878862</v>
      </c>
      <c r="Z394" s="52">
        <v>608.51388761593455</v>
      </c>
      <c r="AA394" s="52">
        <v>1883.690499747953</v>
      </c>
      <c r="AB394" s="52">
        <v>343.42295337107873</v>
      </c>
      <c r="AC394" s="52">
        <v>112273.29263404108</v>
      </c>
      <c r="AD394" s="52">
        <v>50436.624283944409</v>
      </c>
      <c r="AE394" s="52">
        <v>61291.135484172453</v>
      </c>
      <c r="AF394" s="52">
        <v>13256.890322039204</v>
      </c>
      <c r="AG394" s="52">
        <v>13517.271665511593</v>
      </c>
      <c r="AH394" s="52">
        <v>12047.623955388222</v>
      </c>
      <c r="AI394" s="52">
        <v>38651.792045347152</v>
      </c>
      <c r="AJ394" s="52">
        <v>43366.253662601594</v>
      </c>
      <c r="AK394" s="52">
        <v>131.79478607494985</v>
      </c>
      <c r="AL394" s="52">
        <v>0.77958903024573956</v>
      </c>
      <c r="AM394" s="52">
        <v>5.5119614500191902</v>
      </c>
      <c r="AN394" s="52">
        <v>18.006277201441868</v>
      </c>
      <c r="AO394" s="52">
        <v>11.71472672177779</v>
      </c>
      <c r="AP394" s="52">
        <v>1.050200871579041</v>
      </c>
      <c r="AQ394" s="52">
        <v>1.3724257756994414</v>
      </c>
      <c r="AR394" s="52">
        <v>1.5282685654268378</v>
      </c>
      <c r="AS394" s="52">
        <v>1.4690334323449568</v>
      </c>
      <c r="AT394" s="52">
        <v>1.6471532417874128</v>
      </c>
      <c r="AU394" s="52">
        <v>0.92714747485203386</v>
      </c>
      <c r="AV394" s="52">
        <v>2.1015156808758957</v>
      </c>
      <c r="AW394" s="52">
        <v>1.6189817308341228</v>
      </c>
      <c r="AX394" s="52">
        <v>91.621575135136808</v>
      </c>
      <c r="AY394" s="52">
        <v>0.55343720480243885</v>
      </c>
      <c r="AZ394" s="52">
        <v>4.307882946465285</v>
      </c>
      <c r="BA394" s="52">
        <v>5.4642684669684503</v>
      </c>
      <c r="BB394" s="52">
        <v>14.658411751531306</v>
      </c>
      <c r="BC394" s="52">
        <v>2.6819650894932208</v>
      </c>
      <c r="BD394" s="52">
        <v>20.259291231497041</v>
      </c>
      <c r="BE394" s="52">
        <v>7.6937934240446459</v>
      </c>
      <c r="BF394" s="52">
        <v>13.314383400904555</v>
      </c>
      <c r="BG394" s="52">
        <v>17.341495140906304</v>
      </c>
      <c r="BH394" s="52">
        <v>5.3465827887412161</v>
      </c>
      <c r="BI394" s="52">
        <v>22.166933742502042</v>
      </c>
      <c r="BJ394" s="52">
        <v>2.8674898879272082</v>
      </c>
      <c r="BK394" s="52">
        <v>5.0833531454385765</v>
      </c>
      <c r="BL394" s="52">
        <v>14.216090762206624</v>
      </c>
      <c r="BM394" s="52">
        <v>2.0844584937191439</v>
      </c>
      <c r="BN394" s="52">
        <v>27.71725365231114</v>
      </c>
      <c r="BP394" s="52">
        <v>0.6159677324636329</v>
      </c>
      <c r="BQ394" s="52">
        <v>0.40992822809775753</v>
      </c>
      <c r="BR394" s="52">
        <v>0.20603950432832202</v>
      </c>
      <c r="BS394" s="52">
        <v>0.56954554110885625</v>
      </c>
      <c r="BT394" s="52">
        <v>0.42371596837596548</v>
      </c>
      <c r="BU394" s="52">
        <v>0.14582957243246417</v>
      </c>
      <c r="BV394" s="52">
        <v>9.2588133057278963</v>
      </c>
      <c r="BW394" s="52">
        <v>4579.5050288323437</v>
      </c>
    </row>
    <row r="395" spans="1:75">
      <c r="A395" s="49">
        <v>40724</v>
      </c>
      <c r="B395" s="50">
        <v>98.188525894284254</v>
      </c>
      <c r="C395" s="51">
        <v>225.25134186446667</v>
      </c>
      <c r="D395" s="50">
        <v>98.29698233107726</v>
      </c>
      <c r="E395" s="52">
        <v>15834.903239949545</v>
      </c>
      <c r="F395" s="52">
        <v>177.48819877753655</v>
      </c>
      <c r="G395" s="52">
        <v>313.29950699806216</v>
      </c>
      <c r="H395" s="52">
        <v>542.9703578035037</v>
      </c>
      <c r="I395" s="52">
        <v>1944.6334654808045</v>
      </c>
      <c r="J395" s="52">
        <v>150.97055896520615</v>
      </c>
      <c r="K395" s="52">
        <v>233.56030560135841</v>
      </c>
      <c r="L395" s="52">
        <v>570.43118253548937</v>
      </c>
      <c r="M395" s="52">
        <v>283.3435046295325</v>
      </c>
      <c r="N395" s="52">
        <v>231.8881062189738</v>
      </c>
      <c r="O395" s="52">
        <v>105.00798752233386</v>
      </c>
      <c r="P395" s="52">
        <v>229.09590906103452</v>
      </c>
      <c r="Q395" s="52">
        <v>143.11861490532755</v>
      </c>
      <c r="R395" s="52">
        <v>96.629786495367682</v>
      </c>
      <c r="S395" s="52">
        <v>471.97044557730356</v>
      </c>
      <c r="T395" s="52">
        <v>278.34621233940123</v>
      </c>
      <c r="U395" s="52">
        <v>946.51622486114502</v>
      </c>
      <c r="V395" s="52">
        <v>898.16319737434389</v>
      </c>
      <c r="W395" s="52">
        <v>763.61346197923024</v>
      </c>
      <c r="X395" s="52">
        <v>1387.7453651487826</v>
      </c>
      <c r="Y395" s="52">
        <v>3114.4545562108356</v>
      </c>
      <c r="Z395" s="52">
        <v>611.92338459690416</v>
      </c>
      <c r="AA395" s="52">
        <v>1887.7821159283319</v>
      </c>
      <c r="AB395" s="52">
        <v>343.3310397495826</v>
      </c>
      <c r="AC395" s="52">
        <v>112550.5608194987</v>
      </c>
      <c r="AD395" s="52">
        <v>50496.306224950153</v>
      </c>
      <c r="AE395" s="52">
        <v>61399.836775843301</v>
      </c>
      <c r="AF395" s="52">
        <v>13303.467392985027</v>
      </c>
      <c r="AG395" s="52">
        <v>13533.889562988281</v>
      </c>
      <c r="AH395" s="52">
        <v>12061.889681752522</v>
      </c>
      <c r="AI395" s="52">
        <v>38672.670113118489</v>
      </c>
      <c r="AJ395" s="52">
        <v>43391.810180664063</v>
      </c>
      <c r="AK395" s="52">
        <v>131.96169319550197</v>
      </c>
      <c r="AL395" s="52">
        <v>0.79110439922660591</v>
      </c>
      <c r="AM395" s="52">
        <v>5.5344052029152708</v>
      </c>
      <c r="AN395" s="52">
        <v>18.059835457848386</v>
      </c>
      <c r="AO395" s="52">
        <v>11.734325855970383</v>
      </c>
      <c r="AP395" s="52">
        <v>1.0551522263835673</v>
      </c>
      <c r="AQ395" s="52">
        <v>1.3751298920008896</v>
      </c>
      <c r="AR395" s="52">
        <v>1.5301944884529803</v>
      </c>
      <c r="AS395" s="52">
        <v>1.4707050129174604</v>
      </c>
      <c r="AT395" s="52">
        <v>1.6474741611721886</v>
      </c>
      <c r="AU395" s="52">
        <v>0.92904647816709862</v>
      </c>
      <c r="AV395" s="52">
        <v>2.1092978521483019</v>
      </c>
      <c r="AW395" s="52">
        <v>1.617325832300897</v>
      </c>
      <c r="AX395" s="52">
        <v>91.784378280738991</v>
      </c>
      <c r="AY395" s="52">
        <v>0.55311445420957173</v>
      </c>
      <c r="AZ395" s="52">
        <v>4.3188248863210905</v>
      </c>
      <c r="BA395" s="52">
        <v>5.4725029639589291</v>
      </c>
      <c r="BB395" s="52">
        <v>14.690320123483737</v>
      </c>
      <c r="BC395" s="52">
        <v>2.6748271249234676</v>
      </c>
      <c r="BD395" s="52">
        <v>20.296960276582588</v>
      </c>
      <c r="BE395" s="52">
        <v>7.6945417342086637</v>
      </c>
      <c r="BF395" s="52">
        <v>13.347076623017589</v>
      </c>
      <c r="BG395" s="52">
        <v>17.379733064273992</v>
      </c>
      <c r="BH395" s="52">
        <v>5.3564816082982967</v>
      </c>
      <c r="BI395" s="52">
        <v>22.117479462424914</v>
      </c>
      <c r="BJ395" s="52">
        <v>2.8625219783745708</v>
      </c>
      <c r="BK395" s="52">
        <v>5.0784420344668133</v>
      </c>
      <c r="BL395" s="52">
        <v>14.176515416304271</v>
      </c>
      <c r="BM395" s="52">
        <v>2.082441464046072</v>
      </c>
      <c r="BN395" s="52">
        <v>27.749101922412713</v>
      </c>
      <c r="BP395" s="52">
        <v>0.62107762588808935</v>
      </c>
      <c r="BQ395" s="52">
        <v>0.41523217192540568</v>
      </c>
      <c r="BR395" s="52">
        <v>0.2058454541489482</v>
      </c>
      <c r="BS395" s="52">
        <v>0.57758460380136967</v>
      </c>
      <c r="BT395" s="52">
        <v>0.42029145285487174</v>
      </c>
      <c r="BU395" s="52">
        <v>0.15729315094649793</v>
      </c>
      <c r="BV395" s="52">
        <v>9.3448274940252301</v>
      </c>
      <c r="BW395" s="52">
        <v>4594.4283898671465</v>
      </c>
    </row>
    <row r="396" spans="1:75">
      <c r="A396" s="49">
        <v>40755</v>
      </c>
      <c r="B396" s="50">
        <v>98.438639168777769</v>
      </c>
      <c r="C396" s="51">
        <v>225.70915036191863</v>
      </c>
      <c r="D396" s="50">
        <v>98.441486181991721</v>
      </c>
      <c r="E396" s="52">
        <v>15807.946419008316</v>
      </c>
      <c r="F396" s="52">
        <v>178.89003374980342</v>
      </c>
      <c r="G396" s="52">
        <v>316.17235235629545</v>
      </c>
      <c r="H396" s="52">
        <v>542.5809220825472</v>
      </c>
      <c r="I396" s="52">
        <v>1930.421011201797</v>
      </c>
      <c r="J396" s="52">
        <v>151.02725538034593</v>
      </c>
      <c r="K396" s="52">
        <v>232.74126361646961</v>
      </c>
      <c r="L396" s="52">
        <v>562.6053994778664</v>
      </c>
      <c r="M396" s="52">
        <v>282.74235013031188</v>
      </c>
      <c r="N396" s="52">
        <v>226.54879260063171</v>
      </c>
      <c r="O396" s="52">
        <v>104.80629145305964</v>
      </c>
      <c r="P396" s="52">
        <v>229.44627117918384</v>
      </c>
      <c r="Q396" s="52">
        <v>143.02522141173964</v>
      </c>
      <c r="R396" s="52">
        <v>97.072244225009797</v>
      </c>
      <c r="S396" s="52">
        <v>468.04514469638946</v>
      </c>
      <c r="T396" s="52">
        <v>272.24839491997994</v>
      </c>
      <c r="U396" s="52">
        <v>940.26229364641256</v>
      </c>
      <c r="V396" s="52">
        <v>894.13590570803615</v>
      </c>
      <c r="W396" s="52">
        <v>761.05964105359965</v>
      </c>
      <c r="X396" s="52">
        <v>1388.6142036453371</v>
      </c>
      <c r="Y396" s="52">
        <v>3117.2634587134085</v>
      </c>
      <c r="Z396" s="52">
        <v>613.91065904209688</v>
      </c>
      <c r="AA396" s="52">
        <v>1887.2407151114555</v>
      </c>
      <c r="AB396" s="52">
        <v>342.84910712703584</v>
      </c>
      <c r="AC396" s="52">
        <v>112987.6755764869</v>
      </c>
      <c r="AD396" s="52">
        <v>50569.613621619443</v>
      </c>
      <c r="AE396" s="52">
        <v>61509.948934801163</v>
      </c>
      <c r="AF396" s="52">
        <v>13365.77249096286</v>
      </c>
      <c r="AG396" s="52">
        <v>13577.383170835434</v>
      </c>
      <c r="AH396" s="52">
        <v>12093.243626502252</v>
      </c>
      <c r="AI396" s="52">
        <v>38746.955369518648</v>
      </c>
      <c r="AJ396" s="52">
        <v>43502.217447588519</v>
      </c>
      <c r="AK396" s="52">
        <v>132.06742790341377</v>
      </c>
      <c r="AL396" s="52">
        <v>0.79979480589709939</v>
      </c>
      <c r="AM396" s="52">
        <v>5.5497968920296241</v>
      </c>
      <c r="AN396" s="52">
        <v>18.100867142089673</v>
      </c>
      <c r="AO396" s="52">
        <v>11.751275444403291</v>
      </c>
      <c r="AP396" s="52">
        <v>1.0597178346390959</v>
      </c>
      <c r="AQ396" s="52">
        <v>1.3786923157374165</v>
      </c>
      <c r="AR396" s="52">
        <v>1.5323808961008083</v>
      </c>
      <c r="AS396" s="52">
        <v>1.4725706436208472</v>
      </c>
      <c r="AT396" s="52">
        <v>1.6477018876549048</v>
      </c>
      <c r="AU396" s="52">
        <v>0.93103192140622393</v>
      </c>
      <c r="AV396" s="52">
        <v>2.1136586116861569</v>
      </c>
      <c r="AW396" s="52">
        <v>1.6155214425910549</v>
      </c>
      <c r="AX396" s="52">
        <v>91.90919572451422</v>
      </c>
      <c r="AY396" s="52">
        <v>0.55249978366848684</v>
      </c>
      <c r="AZ396" s="52">
        <v>4.3237955662151499</v>
      </c>
      <c r="BA396" s="52">
        <v>5.4789467954467383</v>
      </c>
      <c r="BB396" s="52">
        <v>14.716793835042946</v>
      </c>
      <c r="BC396" s="52">
        <v>2.6646297211127896</v>
      </c>
      <c r="BD396" s="52">
        <v>20.333336462447001</v>
      </c>
      <c r="BE396" s="52">
        <v>7.693123451584289</v>
      </c>
      <c r="BF396" s="52">
        <v>13.37260636567108</v>
      </c>
      <c r="BG396" s="52">
        <v>17.408180699233085</v>
      </c>
      <c r="BH396" s="52">
        <v>5.3653943699243811</v>
      </c>
      <c r="BI396" s="52">
        <v>22.057365042067342</v>
      </c>
      <c r="BJ396" s="52">
        <v>2.8569561400781236</v>
      </c>
      <c r="BK396" s="52">
        <v>5.0748999860257875</v>
      </c>
      <c r="BL396" s="52">
        <v>14.125508881624668</v>
      </c>
      <c r="BM396" s="52">
        <v>2.0803714881647819</v>
      </c>
      <c r="BN396" s="52">
        <v>27.765933870307862</v>
      </c>
      <c r="BP396" s="52">
        <v>0.61932258536258056</v>
      </c>
      <c r="BQ396" s="52">
        <v>0.41848773507761861</v>
      </c>
      <c r="BR396" s="52">
        <v>0.20083485020985525</v>
      </c>
      <c r="BS396" s="52">
        <v>0.59702915896571451</v>
      </c>
      <c r="BT396" s="52">
        <v>0.41564759630109033</v>
      </c>
      <c r="BU396" s="52">
        <v>0.18138156278479484</v>
      </c>
      <c r="BV396" s="52">
        <v>9.5614491614603221</v>
      </c>
      <c r="BW396" s="52">
        <v>4604.9316497618156</v>
      </c>
    </row>
    <row r="397" spans="1:75">
      <c r="A397" s="49">
        <v>40786</v>
      </c>
      <c r="B397" s="50">
        <v>98.596658043323018</v>
      </c>
      <c r="C397" s="51">
        <v>226.05777045844061</v>
      </c>
      <c r="D397" s="50">
        <v>98.533057177980098</v>
      </c>
      <c r="E397" s="52">
        <v>15803.903427370133</v>
      </c>
      <c r="F397" s="52">
        <v>182.8374164508235</v>
      </c>
      <c r="G397" s="52">
        <v>321.37687214343777</v>
      </c>
      <c r="H397" s="52">
        <v>540.96958682902402</v>
      </c>
      <c r="I397" s="52">
        <v>1921.5554309045115</v>
      </c>
      <c r="J397" s="52">
        <v>151.42270429672735</v>
      </c>
      <c r="K397" s="52">
        <v>234.70576701241154</v>
      </c>
      <c r="L397" s="52">
        <v>555.11748161839864</v>
      </c>
      <c r="M397" s="52">
        <v>282.2090751249944</v>
      </c>
      <c r="N397" s="52">
        <v>222.01881086826324</v>
      </c>
      <c r="O397" s="52">
        <v>104.63361598899768</v>
      </c>
      <c r="P397" s="52">
        <v>230.53080997159404</v>
      </c>
      <c r="Q397" s="52">
        <v>142.96325260737251</v>
      </c>
      <c r="R397" s="52">
        <v>97.518549155804422</v>
      </c>
      <c r="S397" s="52">
        <v>464.94289488753964</v>
      </c>
      <c r="T397" s="52">
        <v>270.54480853388384</v>
      </c>
      <c r="U397" s="52">
        <v>944.67781091505481</v>
      </c>
      <c r="V397" s="52">
        <v>892.4173975606119</v>
      </c>
      <c r="W397" s="52">
        <v>759.5632616050782</v>
      </c>
      <c r="X397" s="52">
        <v>1388.2439830572375</v>
      </c>
      <c r="Y397" s="52">
        <v>3126.0457673765</v>
      </c>
      <c r="Z397" s="52">
        <v>613.25819894190761</v>
      </c>
      <c r="AA397" s="52">
        <v>1884.5735428794737</v>
      </c>
      <c r="AB397" s="52">
        <v>342.1847900301218</v>
      </c>
      <c r="AC397" s="52">
        <v>113327.81846372543</v>
      </c>
      <c r="AD397" s="52">
        <v>50612.993654681792</v>
      </c>
      <c r="AE397" s="52">
        <v>61617.726283165714</v>
      </c>
      <c r="AF397" s="52">
        <v>13413.476894501717</v>
      </c>
      <c r="AG397" s="52">
        <v>13613.441922833843</v>
      </c>
      <c r="AH397" s="52">
        <v>12117.621247445384</v>
      </c>
      <c r="AI397" s="52">
        <v>38798.124738139493</v>
      </c>
      <c r="AJ397" s="52">
        <v>43587.847336307648</v>
      </c>
      <c r="AK397" s="52">
        <v>132.16628564539695</v>
      </c>
      <c r="AL397" s="52">
        <v>0.80674733136660393</v>
      </c>
      <c r="AM397" s="52">
        <v>5.5615205539150105</v>
      </c>
      <c r="AN397" s="52">
        <v>18.130463259114372</v>
      </c>
      <c r="AO397" s="52">
        <v>11.762195373014096</v>
      </c>
      <c r="AP397" s="52">
        <v>1.0638517058794077</v>
      </c>
      <c r="AQ397" s="52">
        <v>1.3839114547229274</v>
      </c>
      <c r="AR397" s="52">
        <v>1.5337617041514022</v>
      </c>
      <c r="AS397" s="52">
        <v>1.47316479828864</v>
      </c>
      <c r="AT397" s="52">
        <v>1.64715010157177</v>
      </c>
      <c r="AU397" s="52">
        <v>0.93121492001744388</v>
      </c>
      <c r="AV397" s="52">
        <v>2.1164702073041437</v>
      </c>
      <c r="AW397" s="52">
        <v>1.6126705815284719</v>
      </c>
      <c r="AX397" s="52">
        <v>92.028505026152544</v>
      </c>
      <c r="AY397" s="52">
        <v>0.55197127553213743</v>
      </c>
      <c r="AZ397" s="52">
        <v>4.3262739697031884</v>
      </c>
      <c r="BA397" s="52">
        <v>5.485882225224838</v>
      </c>
      <c r="BB397" s="52">
        <v>14.733554948121309</v>
      </c>
      <c r="BC397" s="52">
        <v>2.6591388136148453</v>
      </c>
      <c r="BD397" s="52">
        <v>20.369959857254738</v>
      </c>
      <c r="BE397" s="52">
        <v>7.693522066328554</v>
      </c>
      <c r="BF397" s="52">
        <v>13.396463389418297</v>
      </c>
      <c r="BG397" s="52">
        <v>17.439194539456718</v>
      </c>
      <c r="BH397" s="52">
        <v>5.372712589544995</v>
      </c>
      <c r="BI397" s="52">
        <v>22.007317363254487</v>
      </c>
      <c r="BJ397" s="52">
        <v>2.8520771183013434</v>
      </c>
      <c r="BK397" s="52">
        <v>5.07034069097661</v>
      </c>
      <c r="BL397" s="52">
        <v>14.084899565445319</v>
      </c>
      <c r="BM397" s="52">
        <v>2.0781894505707896</v>
      </c>
      <c r="BN397" s="52">
        <v>27.791855418634029</v>
      </c>
      <c r="BP397" s="52">
        <v>0.62203783562947668</v>
      </c>
      <c r="BQ397" s="52">
        <v>0.42227551190280205</v>
      </c>
      <c r="BR397" s="52">
        <v>0.19976232372104161</v>
      </c>
      <c r="BS397" s="52">
        <v>0.62050175279446484</v>
      </c>
      <c r="BT397" s="52">
        <v>0.41955739656283009</v>
      </c>
      <c r="BU397" s="52">
        <v>0.20094435601945845</v>
      </c>
      <c r="BV397" s="52">
        <v>9.7516337142836669</v>
      </c>
      <c r="BW397" s="52">
        <v>4616.2900900302393</v>
      </c>
    </row>
    <row r="398" spans="1:75">
      <c r="A398" s="49">
        <v>40816</v>
      </c>
      <c r="B398" s="50">
        <v>98.626059550046918</v>
      </c>
      <c r="C398" s="51">
        <v>226.34102625747522</v>
      </c>
      <c r="D398" s="50">
        <v>98.596838527421156</v>
      </c>
      <c r="E398" s="52">
        <v>15851.235160827637</v>
      </c>
      <c r="F398" s="52">
        <v>188.84403478304546</v>
      </c>
      <c r="G398" s="52">
        <v>329.4447346528371</v>
      </c>
      <c r="H398" s="52">
        <v>539.36407411893208</v>
      </c>
      <c r="I398" s="52">
        <v>1925.5398101647695</v>
      </c>
      <c r="J398" s="52">
        <v>152.45477500061193</v>
      </c>
      <c r="K398" s="52">
        <v>239.87366833686829</v>
      </c>
      <c r="L398" s="52">
        <v>551.0124895672003</v>
      </c>
      <c r="M398" s="52">
        <v>282.5133939027786</v>
      </c>
      <c r="N398" s="52">
        <v>220.53808823823928</v>
      </c>
      <c r="O398" s="52">
        <v>104.5483623114725</v>
      </c>
      <c r="P398" s="52">
        <v>232.98914948105812</v>
      </c>
      <c r="Q398" s="52">
        <v>143.04128490686418</v>
      </c>
      <c r="R398" s="52">
        <v>97.873473497231799</v>
      </c>
      <c r="S398" s="52">
        <v>464.94529247283936</v>
      </c>
      <c r="T398" s="52">
        <v>277.86848961512248</v>
      </c>
      <c r="U398" s="52">
        <v>963.07789192199709</v>
      </c>
      <c r="V398" s="52">
        <v>894.7098532676697</v>
      </c>
      <c r="W398" s="52">
        <v>760.72713394165044</v>
      </c>
      <c r="X398" s="52">
        <v>1387.4106737176578</v>
      </c>
      <c r="Y398" s="52">
        <v>3144.8581998189288</v>
      </c>
      <c r="Z398" s="52">
        <v>609.74364676475523</v>
      </c>
      <c r="AA398" s="52">
        <v>1882.5548667828241</v>
      </c>
      <c r="AB398" s="52">
        <v>341.60937294314306</v>
      </c>
      <c r="AC398" s="52">
        <v>113407.59668782553</v>
      </c>
      <c r="AD398" s="52">
        <v>50600.015087382002</v>
      </c>
      <c r="AE398" s="52">
        <v>61715.948387845354</v>
      </c>
      <c r="AF398" s="52">
        <v>13427.655371602375</v>
      </c>
      <c r="AG398" s="52">
        <v>13619.193990071615</v>
      </c>
      <c r="AH398" s="52">
        <v>12120.092831420898</v>
      </c>
      <c r="AI398" s="52">
        <v>38780.083893839517</v>
      </c>
      <c r="AJ398" s="52">
        <v>43577.140084838866</v>
      </c>
      <c r="AK398" s="52">
        <v>132.29822932941218</v>
      </c>
      <c r="AL398" s="52">
        <v>0.81266201386849091</v>
      </c>
      <c r="AM398" s="52">
        <v>5.5720386392436918</v>
      </c>
      <c r="AN398" s="52">
        <v>18.150425253063439</v>
      </c>
      <c r="AO398" s="52">
        <v>11.765724599113067</v>
      </c>
      <c r="AP398" s="52">
        <v>1.0674536970196642</v>
      </c>
      <c r="AQ398" s="52">
        <v>1.3910072149679764</v>
      </c>
      <c r="AR398" s="52">
        <v>1.5336704241829768</v>
      </c>
      <c r="AS398" s="52">
        <v>1.4716378211393022</v>
      </c>
      <c r="AT398" s="52">
        <v>1.6455453208725279</v>
      </c>
      <c r="AU398" s="52">
        <v>0.92859826386168909</v>
      </c>
      <c r="AV398" s="52">
        <v>2.1193646648175974</v>
      </c>
      <c r="AW398" s="52">
        <v>1.6084472182119498</v>
      </c>
      <c r="AX398" s="52">
        <v>92.164553671702748</v>
      </c>
      <c r="AY398" s="52">
        <v>0.55181990548250426</v>
      </c>
      <c r="AZ398" s="52">
        <v>4.3292214795597825</v>
      </c>
      <c r="BA398" s="52">
        <v>5.4947389007856451</v>
      </c>
      <c r="BB398" s="52">
        <v>14.738541814684869</v>
      </c>
      <c r="BC398" s="52">
        <v>2.6632614035159348</v>
      </c>
      <c r="BD398" s="52">
        <v>20.406904914136977</v>
      </c>
      <c r="BE398" s="52">
        <v>7.6984662982635204</v>
      </c>
      <c r="BF398" s="52">
        <v>13.422761252584557</v>
      </c>
      <c r="BG398" s="52">
        <v>17.480867809243499</v>
      </c>
      <c r="BH398" s="52">
        <v>5.3780894750418762</v>
      </c>
      <c r="BI398" s="52">
        <v>21.983250404646</v>
      </c>
      <c r="BJ398" s="52">
        <v>2.8488434107042848</v>
      </c>
      <c r="BK398" s="52">
        <v>5.0635624114579212</v>
      </c>
      <c r="BL398" s="52">
        <v>14.07084460494419</v>
      </c>
      <c r="BM398" s="52">
        <v>2.0759576923621355</v>
      </c>
      <c r="BN398" s="52">
        <v>27.84259551167488</v>
      </c>
      <c r="BP398" s="52">
        <v>0.63699423167854552</v>
      </c>
      <c r="BQ398" s="52">
        <v>0.42841131152235901</v>
      </c>
      <c r="BR398" s="52">
        <v>0.20858292005335291</v>
      </c>
      <c r="BS398" s="52">
        <v>0.64117361344009016</v>
      </c>
      <c r="BT398" s="52">
        <v>0.43722150710721813</v>
      </c>
      <c r="BU398" s="52">
        <v>0.20395210621257623</v>
      </c>
      <c r="BV398" s="52">
        <v>9.7888816597561039</v>
      </c>
      <c r="BW398" s="52">
        <v>4632.5962021589276</v>
      </c>
    </row>
    <row r="399" spans="1:75">
      <c r="A399" s="49">
        <v>40847</v>
      </c>
      <c r="B399" s="50">
        <v>98.608452939218097</v>
      </c>
      <c r="C399" s="51">
        <v>226.63408654351389</v>
      </c>
      <c r="D399" s="50">
        <v>98.679268400995966</v>
      </c>
      <c r="E399" s="52">
        <v>15931.67649644421</v>
      </c>
      <c r="F399" s="52">
        <v>194.81842091775709</v>
      </c>
      <c r="G399" s="52">
        <v>338.08098830715301</v>
      </c>
      <c r="H399" s="52">
        <v>538.94310536307671</v>
      </c>
      <c r="I399" s="52">
        <v>1937.9633126566487</v>
      </c>
      <c r="J399" s="52">
        <v>153.86245950671935</v>
      </c>
      <c r="K399" s="52">
        <v>245.88215488772238</v>
      </c>
      <c r="L399" s="52">
        <v>550.73650653419952</v>
      </c>
      <c r="M399" s="52">
        <v>283.52061890209876</v>
      </c>
      <c r="N399" s="52">
        <v>221.12144922825598</v>
      </c>
      <c r="O399" s="52">
        <v>104.44174613298908</v>
      </c>
      <c r="P399" s="52">
        <v>236.22837425816445</v>
      </c>
      <c r="Q399" s="52">
        <v>143.12390033708465</v>
      </c>
      <c r="R399" s="52">
        <v>98.16400616399703</v>
      </c>
      <c r="S399" s="52">
        <v>467.31650374397157</v>
      </c>
      <c r="T399" s="52">
        <v>288.78033861037221</v>
      </c>
      <c r="U399" s="52">
        <v>985.88422846025037</v>
      </c>
      <c r="V399" s="52">
        <v>900.19650857294755</v>
      </c>
      <c r="W399" s="52">
        <v>762.9388858464456</v>
      </c>
      <c r="X399" s="52">
        <v>1387.6007213977075</v>
      </c>
      <c r="Y399" s="52">
        <v>3168.750742958438</v>
      </c>
      <c r="Z399" s="52">
        <v>605.95352029800415</v>
      </c>
      <c r="AA399" s="52">
        <v>1884.2627223307086</v>
      </c>
      <c r="AB399" s="52">
        <v>341.45635140134442</v>
      </c>
      <c r="AC399" s="52">
        <v>113404.62770129788</v>
      </c>
      <c r="AD399" s="52">
        <v>50562.911012711062</v>
      </c>
      <c r="AE399" s="52">
        <v>61807.651758716951</v>
      </c>
      <c r="AF399" s="52">
        <v>13432.194742018177</v>
      </c>
      <c r="AG399" s="52">
        <v>13612.415693713772</v>
      </c>
      <c r="AH399" s="52">
        <v>12117.33317024477</v>
      </c>
      <c r="AI399" s="52">
        <v>38746.290347191592</v>
      </c>
      <c r="AJ399" s="52">
        <v>43527.259048954133</v>
      </c>
      <c r="AK399" s="52">
        <v>132.4801138164776</v>
      </c>
      <c r="AL399" s="52">
        <v>0.81841663555091904</v>
      </c>
      <c r="AM399" s="52">
        <v>5.5832977131189354</v>
      </c>
      <c r="AN399" s="52">
        <v>18.170273660411759</v>
      </c>
      <c r="AO399" s="52">
        <v>11.768559310825601</v>
      </c>
      <c r="AP399" s="52">
        <v>1.0710567319350253</v>
      </c>
      <c r="AQ399" s="52">
        <v>1.3995035753750633</v>
      </c>
      <c r="AR399" s="52">
        <v>1.532876955213367</v>
      </c>
      <c r="AS399" s="52">
        <v>1.4690661161279892</v>
      </c>
      <c r="AT399" s="52">
        <v>1.6437301441826182</v>
      </c>
      <c r="AU399" s="52">
        <v>0.92484269799071273</v>
      </c>
      <c r="AV399" s="52">
        <v>2.1238179183635491</v>
      </c>
      <c r="AW399" s="52">
        <v>1.6036651506771207</v>
      </c>
      <c r="AX399" s="52">
        <v>92.332384725612016</v>
      </c>
      <c r="AY399" s="52">
        <v>0.55198118652521277</v>
      </c>
      <c r="AZ399" s="52">
        <v>4.3345556203839219</v>
      </c>
      <c r="BA399" s="52">
        <v>5.5057742540769636</v>
      </c>
      <c r="BB399" s="52">
        <v>14.73941535454604</v>
      </c>
      <c r="BC399" s="52">
        <v>2.6724572138440226</v>
      </c>
      <c r="BD399" s="52">
        <v>20.446908839948236</v>
      </c>
      <c r="BE399" s="52">
        <v>7.7070802091170219</v>
      </c>
      <c r="BF399" s="52">
        <v>13.456151508035198</v>
      </c>
      <c r="BG399" s="52">
        <v>17.534744545426822</v>
      </c>
      <c r="BH399" s="52">
        <v>5.3833249151226017</v>
      </c>
      <c r="BI399" s="52">
        <v>21.977455431895873</v>
      </c>
      <c r="BJ399" s="52">
        <v>2.8463255529321971</v>
      </c>
      <c r="BK399" s="52">
        <v>5.0559707701867147</v>
      </c>
      <c r="BL399" s="52">
        <v>14.075159100515227</v>
      </c>
      <c r="BM399" s="52">
        <v>2.0736798801001219</v>
      </c>
      <c r="BN399" s="52">
        <v>27.914281967666842</v>
      </c>
      <c r="BP399" s="52">
        <v>0.66201807564545068</v>
      </c>
      <c r="BQ399" s="52">
        <v>0.43717151791075126</v>
      </c>
      <c r="BR399" s="52">
        <v>0.22484655756383173</v>
      </c>
      <c r="BS399" s="52">
        <v>0.65830624192172005</v>
      </c>
      <c r="BT399" s="52">
        <v>0.46112174799125039</v>
      </c>
      <c r="BU399" s="52">
        <v>0.1971844936450643</v>
      </c>
      <c r="BV399" s="52">
        <v>9.6721754516324694</v>
      </c>
      <c r="BW399" s="52">
        <v>4656.6939254114704</v>
      </c>
    </row>
    <row r="400" spans="1:75">
      <c r="A400" s="49">
        <v>40877</v>
      </c>
      <c r="B400" s="50">
        <v>98.65665328701337</v>
      </c>
      <c r="C400" s="51">
        <v>227.00902054508526</v>
      </c>
      <c r="D400" s="50">
        <v>98.829223043719921</v>
      </c>
      <c r="E400" s="52">
        <v>16012.229385185241</v>
      </c>
      <c r="F400" s="52">
        <v>198.08850862979889</v>
      </c>
      <c r="G400" s="52">
        <v>343.98179527123767</v>
      </c>
      <c r="H400" s="52">
        <v>540.87247496445968</v>
      </c>
      <c r="I400" s="52">
        <v>1950.8947387297949</v>
      </c>
      <c r="J400" s="52">
        <v>155.19563692305238</v>
      </c>
      <c r="K400" s="52">
        <v>249.47131843169529</v>
      </c>
      <c r="L400" s="52">
        <v>554.07527939478553</v>
      </c>
      <c r="M400" s="52">
        <v>284.81865532690813</v>
      </c>
      <c r="N400" s="52">
        <v>221.89514003396033</v>
      </c>
      <c r="O400" s="52">
        <v>104.16058248976866</v>
      </c>
      <c r="P400" s="52">
        <v>239.23337986245753</v>
      </c>
      <c r="Q400" s="52">
        <v>143.00353413720924</v>
      </c>
      <c r="R400" s="52">
        <v>98.442343438168365</v>
      </c>
      <c r="S400" s="52">
        <v>470.44257497936485</v>
      </c>
      <c r="T400" s="52">
        <v>294.77955341339111</v>
      </c>
      <c r="U400" s="52">
        <v>999.46691919962564</v>
      </c>
      <c r="V400" s="52">
        <v>907.28446412483856</v>
      </c>
      <c r="W400" s="52">
        <v>763.63825368483856</v>
      </c>
      <c r="X400" s="52">
        <v>1390.4844198981921</v>
      </c>
      <c r="Y400" s="52">
        <v>3189.6913553039235</v>
      </c>
      <c r="Z400" s="52">
        <v>605.32515428860984</v>
      </c>
      <c r="AA400" s="52">
        <v>1892.8251609643301</v>
      </c>
      <c r="AB400" s="52">
        <v>342.08536341885724</v>
      </c>
      <c r="AC400" s="52">
        <v>113591.34100138347</v>
      </c>
      <c r="AD400" s="52">
        <v>50550.776082928976</v>
      </c>
      <c r="AE400" s="52">
        <v>61895.784186712903</v>
      </c>
      <c r="AF400" s="52">
        <v>13462.674567921957</v>
      </c>
      <c r="AG400" s="52">
        <v>13622.451947339376</v>
      </c>
      <c r="AH400" s="52">
        <v>12134.995533625284</v>
      </c>
      <c r="AI400" s="52">
        <v>38779.249028778075</v>
      </c>
      <c r="AJ400" s="52">
        <v>43532.864214324953</v>
      </c>
      <c r="AK400" s="52">
        <v>132.71722546716532</v>
      </c>
      <c r="AL400" s="52">
        <v>0.8247065661164622</v>
      </c>
      <c r="AM400" s="52">
        <v>5.596643872807423</v>
      </c>
      <c r="AN400" s="52">
        <v>18.200810789192715</v>
      </c>
      <c r="AO400" s="52">
        <v>11.779460349989433</v>
      </c>
      <c r="AP400" s="52">
        <v>1.0752527397911762</v>
      </c>
      <c r="AQ400" s="52">
        <v>1.4085341485346361</v>
      </c>
      <c r="AR400" s="52">
        <v>1.5325548056556726</v>
      </c>
      <c r="AS400" s="52">
        <v>1.4671075147174026</v>
      </c>
      <c r="AT400" s="52">
        <v>1.6429019528220428</v>
      </c>
      <c r="AU400" s="52">
        <v>0.92242279564282703</v>
      </c>
      <c r="AV400" s="52">
        <v>2.131108601933617</v>
      </c>
      <c r="AW400" s="52">
        <v>1.5995776879967403</v>
      </c>
      <c r="AX400" s="52">
        <v>92.540197806557018</v>
      </c>
      <c r="AY400" s="52">
        <v>0.55229150215630696</v>
      </c>
      <c r="AZ400" s="52">
        <v>4.3437007117473208</v>
      </c>
      <c r="BA400" s="52">
        <v>5.5186209476009633</v>
      </c>
      <c r="BB400" s="52">
        <v>14.746265617323418</v>
      </c>
      <c r="BC400" s="52">
        <v>2.6793984223157166</v>
      </c>
      <c r="BD400" s="52">
        <v>20.492302238258223</v>
      </c>
      <c r="BE400" s="52">
        <v>7.7173032674201147</v>
      </c>
      <c r="BF400" s="52">
        <v>13.500489116211732</v>
      </c>
      <c r="BG400" s="52">
        <v>17.599111309212944</v>
      </c>
      <c r="BH400" s="52">
        <v>5.3906263902162515</v>
      </c>
      <c r="BI400" s="52">
        <v>21.976216872595252</v>
      </c>
      <c r="BJ400" s="52">
        <v>2.8431598979979755</v>
      </c>
      <c r="BK400" s="52">
        <v>5.0499208654820302</v>
      </c>
      <c r="BL400" s="52">
        <v>14.083136120236789</v>
      </c>
      <c r="BM400" s="52">
        <v>2.0714093460160559</v>
      </c>
      <c r="BN400" s="52">
        <v>27.995812998649974</v>
      </c>
      <c r="BP400" s="52">
        <v>0.69159622029401358</v>
      </c>
      <c r="BQ400" s="52">
        <v>0.44817930199205874</v>
      </c>
      <c r="BR400" s="52">
        <v>0.24341691820882261</v>
      </c>
      <c r="BS400" s="52">
        <v>0.67243866059773916</v>
      </c>
      <c r="BT400" s="52">
        <v>0.47967943148687481</v>
      </c>
      <c r="BU400" s="52">
        <v>0.1927592289323608</v>
      </c>
      <c r="BV400" s="52">
        <v>9.4366948917508129</v>
      </c>
      <c r="BW400" s="52">
        <v>4690.4851167996721</v>
      </c>
    </row>
    <row r="401" spans="1:75">
      <c r="A401" s="49">
        <v>40908</v>
      </c>
      <c r="B401" s="50">
        <v>98.842398717518776</v>
      </c>
      <c r="C401" s="51">
        <v>227.49765701832311</v>
      </c>
      <c r="D401" s="50">
        <v>99.070515749915955</v>
      </c>
      <c r="E401" s="52">
        <v>16068.677130422284</v>
      </c>
      <c r="F401" s="52">
        <v>196.97076432551108</v>
      </c>
      <c r="G401" s="52">
        <v>345.26540330148515</v>
      </c>
      <c r="H401" s="52">
        <v>545.61088658532788</v>
      </c>
      <c r="I401" s="52">
        <v>1958.3336498468152</v>
      </c>
      <c r="J401" s="52">
        <v>156.09660153259193</v>
      </c>
      <c r="K401" s="52">
        <v>248.62573052221728</v>
      </c>
      <c r="L401" s="52">
        <v>560.15244887721155</v>
      </c>
      <c r="M401" s="52">
        <v>286.08210174757386</v>
      </c>
      <c r="N401" s="52">
        <v>221.49128846391554</v>
      </c>
      <c r="O401" s="52">
        <v>103.65214177677709</v>
      </c>
      <c r="P401" s="52">
        <v>241.24306458715469</v>
      </c>
      <c r="Q401" s="52">
        <v>142.57967030713635</v>
      </c>
      <c r="R401" s="52">
        <v>98.746470091804383</v>
      </c>
      <c r="S401" s="52">
        <v>473.00010111206961</v>
      </c>
      <c r="T401" s="52">
        <v>290.52951298990558</v>
      </c>
      <c r="U401" s="52">
        <v>995.46894648767284</v>
      </c>
      <c r="V401" s="52">
        <v>914.08613911751775</v>
      </c>
      <c r="W401" s="52">
        <v>761.37506217341274</v>
      </c>
      <c r="X401" s="52">
        <v>1396.7649367624713</v>
      </c>
      <c r="Y401" s="52">
        <v>3202.270784131942</v>
      </c>
      <c r="Z401" s="52">
        <v>609.85426587443203</v>
      </c>
      <c r="AA401" s="52">
        <v>1909.5632508647057</v>
      </c>
      <c r="AB401" s="52">
        <v>343.64220013541558</v>
      </c>
      <c r="AC401" s="52">
        <v>114155.95776760962</v>
      </c>
      <c r="AD401" s="52">
        <v>50598.50733615506</v>
      </c>
      <c r="AE401" s="52">
        <v>61982.250759863084</v>
      </c>
      <c r="AF401" s="52">
        <v>13543.224448911606</v>
      </c>
      <c r="AG401" s="52">
        <v>13670.4616355896</v>
      </c>
      <c r="AH401" s="52">
        <v>12190.883798168552</v>
      </c>
      <c r="AI401" s="52">
        <v>38936.113822690902</v>
      </c>
      <c r="AJ401" s="52">
        <v>43662.052160447645</v>
      </c>
      <c r="AK401" s="52">
        <v>133.00411959905779</v>
      </c>
      <c r="AL401" s="52">
        <v>0.83186733278055347</v>
      </c>
      <c r="AM401" s="52">
        <v>5.6120361731417718</v>
      </c>
      <c r="AN401" s="52">
        <v>18.247737403598524</v>
      </c>
      <c r="AO401" s="52">
        <v>11.80383389779637</v>
      </c>
      <c r="AP401" s="52">
        <v>1.0803804016013014</v>
      </c>
      <c r="AQ401" s="52">
        <v>1.4173644529268308</v>
      </c>
      <c r="AR401" s="52">
        <v>1.5334549532910329</v>
      </c>
      <c r="AS401" s="52">
        <v>1.4669072567274035</v>
      </c>
      <c r="AT401" s="52">
        <v>1.6438789192944834</v>
      </c>
      <c r="AU401" s="52">
        <v>0.92300190838267882</v>
      </c>
      <c r="AV401" s="52">
        <v>2.1417371980440354</v>
      </c>
      <c r="AW401" s="52">
        <v>1.5971087857357023</v>
      </c>
      <c r="AX401" s="52">
        <v>92.7869937429505</v>
      </c>
      <c r="AY401" s="52">
        <v>0.55262703719997641</v>
      </c>
      <c r="AZ401" s="52">
        <v>4.3570974543089829</v>
      </c>
      <c r="BA401" s="52">
        <v>5.5327904203666316</v>
      </c>
      <c r="BB401" s="52">
        <v>14.765484584916022</v>
      </c>
      <c r="BC401" s="52">
        <v>2.679221732602004</v>
      </c>
      <c r="BD401" s="52">
        <v>20.543723401523405</v>
      </c>
      <c r="BE401" s="52">
        <v>7.7276155536904207</v>
      </c>
      <c r="BF401" s="52">
        <v>13.556235369895735</v>
      </c>
      <c r="BG401" s="52">
        <v>17.671061715171223</v>
      </c>
      <c r="BH401" s="52">
        <v>5.4010151370518633</v>
      </c>
      <c r="BI401" s="52">
        <v>21.969388455092425</v>
      </c>
      <c r="BJ401" s="52">
        <v>2.8385304597116288</v>
      </c>
      <c r="BK401" s="52">
        <v>5.0470735534364657</v>
      </c>
      <c r="BL401" s="52">
        <v>14.083784437918615</v>
      </c>
      <c r="BM401" s="52">
        <v>2.0691792107942502</v>
      </c>
      <c r="BN401" s="52">
        <v>28.077899001238325</v>
      </c>
      <c r="BP401" s="52">
        <v>0.72039418445239145</v>
      </c>
      <c r="BQ401" s="52">
        <v>0.46063345874990186</v>
      </c>
      <c r="BR401" s="52">
        <v>0.25976072559734026</v>
      </c>
      <c r="BS401" s="52">
        <v>0.68428000053691285</v>
      </c>
      <c r="BT401" s="52">
        <v>0.48533901686389602</v>
      </c>
      <c r="BU401" s="52">
        <v>0.19894098370305954</v>
      </c>
      <c r="BV401" s="52">
        <v>9.1289456976998231</v>
      </c>
      <c r="BW401" s="52">
        <v>4732.8913166907523</v>
      </c>
    </row>
    <row r="402" spans="1:75">
      <c r="A402" s="49">
        <v>40939</v>
      </c>
      <c r="B402" s="50">
        <v>99.110951782234253</v>
      </c>
      <c r="C402" s="51">
        <v>228.01143370905231</v>
      </c>
      <c r="D402" s="50">
        <v>99.349972392282183</v>
      </c>
      <c r="E402" s="52">
        <v>16104.443859961724</v>
      </c>
      <c r="F402" s="52">
        <v>192.94183593796146</v>
      </c>
      <c r="G402" s="52">
        <v>344.59948553577544</v>
      </c>
      <c r="H402" s="52">
        <v>551.37983247926161</v>
      </c>
      <c r="I402" s="52">
        <v>1960.2328752971464</v>
      </c>
      <c r="J402" s="52">
        <v>156.50518212154989</v>
      </c>
      <c r="K402" s="52">
        <v>245.26760525088156</v>
      </c>
      <c r="L402" s="52">
        <v>565.9090221851103</v>
      </c>
      <c r="M402" s="52">
        <v>287.25344915621946</v>
      </c>
      <c r="N402" s="52">
        <v>220.06805920793164</v>
      </c>
      <c r="O402" s="52">
        <v>103.17664899556867</v>
      </c>
      <c r="P402" s="52">
        <v>242.3136963988504</v>
      </c>
      <c r="Q402" s="52">
        <v>142.08734824292122</v>
      </c>
      <c r="R402" s="52">
        <v>99.076502077041127</v>
      </c>
      <c r="S402" s="52">
        <v>474.53926805094363</v>
      </c>
      <c r="T402" s="52">
        <v>280.61741752009237</v>
      </c>
      <c r="U402" s="52">
        <v>982.16466433002108</v>
      </c>
      <c r="V402" s="52">
        <v>917.7662531714285</v>
      </c>
      <c r="W402" s="52">
        <v>758.16771139637115</v>
      </c>
      <c r="X402" s="52">
        <v>1404.1095297951852</v>
      </c>
      <c r="Y402" s="52">
        <v>3209.4728524300358</v>
      </c>
      <c r="Z402" s="52">
        <v>617.0029220734873</v>
      </c>
      <c r="AA402" s="52">
        <v>1930.1051324259849</v>
      </c>
      <c r="AB402" s="52">
        <v>345.59283751441586</v>
      </c>
      <c r="AC402" s="52">
        <v>115027.47936224168</v>
      </c>
      <c r="AD402" s="52">
        <v>50697.066376593808</v>
      </c>
      <c r="AE402" s="52">
        <v>62067.391262177502</v>
      </c>
      <c r="AF402" s="52">
        <v>13662.764468285346</v>
      </c>
      <c r="AG402" s="52">
        <v>13752.420769106957</v>
      </c>
      <c r="AH402" s="52">
        <v>12278.528747312484</v>
      </c>
      <c r="AI402" s="52">
        <v>39195.207149382557</v>
      </c>
      <c r="AJ402" s="52">
        <v>43900.705037763044</v>
      </c>
      <c r="AK402" s="52">
        <v>133.30353657949357</v>
      </c>
      <c r="AL402" s="52">
        <v>0.83922176627862843</v>
      </c>
      <c r="AM402" s="52">
        <v>5.6252792617005687</v>
      </c>
      <c r="AN402" s="52">
        <v>18.301240880402826</v>
      </c>
      <c r="AO402" s="52">
        <v>11.836739852784142</v>
      </c>
      <c r="AP402" s="52">
        <v>1.0860509601723958</v>
      </c>
      <c r="AQ402" s="52">
        <v>1.42576042399906</v>
      </c>
      <c r="AR402" s="52">
        <v>1.5350213899585088</v>
      </c>
      <c r="AS402" s="52">
        <v>1.4680079734079623</v>
      </c>
      <c r="AT402" s="52">
        <v>1.6462805951647874</v>
      </c>
      <c r="AU402" s="52">
        <v>0.925697084977254</v>
      </c>
      <c r="AV402" s="52">
        <v>2.1538189749323551</v>
      </c>
      <c r="AW402" s="52">
        <v>1.5961024604090903</v>
      </c>
      <c r="AX402" s="52">
        <v>93.044993797617579</v>
      </c>
      <c r="AY402" s="52">
        <v>0.55298212852663242</v>
      </c>
      <c r="AZ402" s="52">
        <v>4.3721587337673675</v>
      </c>
      <c r="BA402" s="52">
        <v>5.547536414687432</v>
      </c>
      <c r="BB402" s="52">
        <v>14.79212681853002</v>
      </c>
      <c r="BC402" s="52">
        <v>2.6747332274192765</v>
      </c>
      <c r="BD402" s="52">
        <v>20.597099488781346</v>
      </c>
      <c r="BE402" s="52">
        <v>7.7382182541844102</v>
      </c>
      <c r="BF402" s="52">
        <v>13.613614678142532</v>
      </c>
      <c r="BG402" s="52">
        <v>17.744502240491489</v>
      </c>
      <c r="BH402" s="52">
        <v>5.4119062325766967</v>
      </c>
      <c r="BI402" s="52">
        <v>21.957301904297164</v>
      </c>
      <c r="BJ402" s="52">
        <v>2.8332656158074254</v>
      </c>
      <c r="BK402" s="52">
        <v>5.046833713929499</v>
      </c>
      <c r="BL402" s="52">
        <v>14.077202574109599</v>
      </c>
      <c r="BM402" s="52">
        <v>2.0669238839348716</v>
      </c>
      <c r="BN402" s="52">
        <v>28.157453722470709</v>
      </c>
      <c r="BP402" s="52">
        <v>0.74372056264790798</v>
      </c>
      <c r="BQ402" s="52">
        <v>0.47247219422171194</v>
      </c>
      <c r="BR402" s="52">
        <v>0.27124836829100407</v>
      </c>
      <c r="BS402" s="52">
        <v>0.69541576979381425</v>
      </c>
      <c r="BT402" s="52">
        <v>0.48325810455266505</v>
      </c>
      <c r="BU402" s="52">
        <v>0.21215766476046655</v>
      </c>
      <c r="BV402" s="52">
        <v>8.8333385615579552</v>
      </c>
      <c r="BW402" s="52">
        <v>4773.6852388689595</v>
      </c>
    </row>
    <row r="403" spans="1:75">
      <c r="A403" s="49">
        <v>40968</v>
      </c>
      <c r="B403" s="50">
        <v>99.349907628934957</v>
      </c>
      <c r="C403" s="51">
        <v>228.39268062443568</v>
      </c>
      <c r="D403" s="50">
        <v>99.572793223220728</v>
      </c>
      <c r="E403" s="52">
        <v>16129.647663478194</v>
      </c>
      <c r="F403" s="52">
        <v>188.75094141220225</v>
      </c>
      <c r="G403" s="52">
        <v>346.04315819822511</v>
      </c>
      <c r="H403" s="52">
        <v>555.36657880709095</v>
      </c>
      <c r="I403" s="52">
        <v>1958.454095863962</v>
      </c>
      <c r="J403" s="52">
        <v>156.44371259585023</v>
      </c>
      <c r="K403" s="52">
        <v>242.75761125622125</v>
      </c>
      <c r="L403" s="52">
        <v>567.37514966520769</v>
      </c>
      <c r="M403" s="52">
        <v>288.28625962735509</v>
      </c>
      <c r="N403" s="52">
        <v>218.38653565994625</v>
      </c>
      <c r="O403" s="52">
        <v>103.11086953354292</v>
      </c>
      <c r="P403" s="52">
        <v>242.70952669351266</v>
      </c>
      <c r="Q403" s="52">
        <v>141.89063384486684</v>
      </c>
      <c r="R403" s="52">
        <v>99.397137804278017</v>
      </c>
      <c r="S403" s="52">
        <v>474.83511603906237</v>
      </c>
      <c r="T403" s="52">
        <v>273.35579900494935</v>
      </c>
      <c r="U403" s="52">
        <v>973.80701118502122</v>
      </c>
      <c r="V403" s="52">
        <v>915.18150409336749</v>
      </c>
      <c r="W403" s="52">
        <v>757.26840415905258</v>
      </c>
      <c r="X403" s="52">
        <v>1408.8199491911921</v>
      </c>
      <c r="Y403" s="52">
        <v>3216.4341855871266</v>
      </c>
      <c r="Z403" s="52">
        <v>622.3756371037714</v>
      </c>
      <c r="AA403" s="52">
        <v>1947.0072974788732</v>
      </c>
      <c r="AB403" s="52">
        <v>347.0734174929816</v>
      </c>
      <c r="AC403" s="52">
        <v>115988.29971629176</v>
      </c>
      <c r="AD403" s="52">
        <v>50815.87023843568</v>
      </c>
      <c r="AE403" s="52">
        <v>62145.241517264265</v>
      </c>
      <c r="AF403" s="52">
        <v>13790.382563097724</v>
      </c>
      <c r="AG403" s="52">
        <v>13849.970056994209</v>
      </c>
      <c r="AH403" s="52">
        <v>12377.221422918912</v>
      </c>
      <c r="AI403" s="52">
        <v>39490.415733074318</v>
      </c>
      <c r="AJ403" s="52">
        <v>44189.975998450973</v>
      </c>
      <c r="AK403" s="52">
        <v>133.54938482518853</v>
      </c>
      <c r="AL403" s="52">
        <v>0.84529888608235992</v>
      </c>
      <c r="AM403" s="52">
        <v>5.6302437278731112</v>
      </c>
      <c r="AN403" s="52">
        <v>18.343295243921979</v>
      </c>
      <c r="AO403" s="52">
        <v>11.867752629974536</v>
      </c>
      <c r="AP403" s="52">
        <v>1.0912631819477578</v>
      </c>
      <c r="AQ403" s="52">
        <v>1.4330990172020392</v>
      </c>
      <c r="AR403" s="52">
        <v>1.5361895588864392</v>
      </c>
      <c r="AS403" s="52">
        <v>1.4693577206469164</v>
      </c>
      <c r="AT403" s="52">
        <v>1.64916716164125</v>
      </c>
      <c r="AU403" s="52">
        <v>0.92862565295092347</v>
      </c>
      <c r="AV403" s="52">
        <v>2.1639519781832672</v>
      </c>
      <c r="AW403" s="52">
        <v>1.5960984318182203</v>
      </c>
      <c r="AX403" s="52">
        <v>93.261513549962942</v>
      </c>
      <c r="AY403" s="52">
        <v>0.55336389191807966</v>
      </c>
      <c r="AZ403" s="52">
        <v>4.3844084673167751</v>
      </c>
      <c r="BA403" s="52">
        <v>5.5610488301197245</v>
      </c>
      <c r="BB403" s="52">
        <v>14.815893068026494</v>
      </c>
      <c r="BC403" s="52">
        <v>2.6714410699325901</v>
      </c>
      <c r="BD403" s="52">
        <v>20.643382268861451</v>
      </c>
      <c r="BE403" s="52">
        <v>7.7491152337591709</v>
      </c>
      <c r="BF403" s="52">
        <v>13.656179665106125</v>
      </c>
      <c r="BG403" s="52">
        <v>17.80760595870429</v>
      </c>
      <c r="BH403" s="52">
        <v>5.4189547351079765</v>
      </c>
      <c r="BI403" s="52">
        <v>21.944576032234934</v>
      </c>
      <c r="BJ403" s="52">
        <v>2.8290475314194015</v>
      </c>
      <c r="BK403" s="52">
        <v>5.0478731892874524</v>
      </c>
      <c r="BL403" s="52">
        <v>14.067655311516036</v>
      </c>
      <c r="BM403" s="52">
        <v>2.0647048794887488</v>
      </c>
      <c r="BN403" s="52">
        <v>28.228162261906306</v>
      </c>
      <c r="BP403" s="52">
        <v>0.75591084117005614</v>
      </c>
      <c r="BQ403" s="52">
        <v>0.48055798523449178</v>
      </c>
      <c r="BR403" s="52">
        <v>0.27535285591950703</v>
      </c>
      <c r="BS403" s="52">
        <v>0.70687332025986038</v>
      </c>
      <c r="BT403" s="52">
        <v>0.48269442189484835</v>
      </c>
      <c r="BU403" s="52">
        <v>0.22417889830078289</v>
      </c>
      <c r="BV403" s="52">
        <v>8.6614495001990228</v>
      </c>
      <c r="BW403" s="52">
        <v>4797.5553929559119</v>
      </c>
    </row>
    <row r="404" spans="1:75">
      <c r="A404" s="49">
        <v>40999</v>
      </c>
      <c r="B404" s="50">
        <v>99.501070117758161</v>
      </c>
      <c r="C404" s="51">
        <v>228.57818764640439</v>
      </c>
      <c r="D404" s="50">
        <v>99.693479109194968</v>
      </c>
      <c r="E404" s="52">
        <v>16154.17729380823</v>
      </c>
      <c r="F404" s="52">
        <v>186.0778639643423</v>
      </c>
      <c r="G404" s="52">
        <v>351.9277535869229</v>
      </c>
      <c r="H404" s="52">
        <v>556.02278735176208</v>
      </c>
      <c r="I404" s="52">
        <v>1954.5644221315461</v>
      </c>
      <c r="J404" s="52">
        <v>155.97798996635021</v>
      </c>
      <c r="K404" s="52">
        <v>243.04920999849998</v>
      </c>
      <c r="L404" s="52">
        <v>562.30938614568402</v>
      </c>
      <c r="M404" s="52">
        <v>289.23904990200555</v>
      </c>
      <c r="N404" s="52">
        <v>217.0970552928986</v>
      </c>
      <c r="O404" s="52">
        <v>103.6296343438087</v>
      </c>
      <c r="P404" s="52">
        <v>242.75155282501251</v>
      </c>
      <c r="Q404" s="52">
        <v>142.17926983679496</v>
      </c>
      <c r="R404" s="52">
        <v>99.694765788893548</v>
      </c>
      <c r="S404" s="52">
        <v>473.9652363004223</v>
      </c>
      <c r="T404" s="52">
        <v>273.6859316979685</v>
      </c>
      <c r="U404" s="52">
        <v>978.9995187328708</v>
      </c>
      <c r="V404" s="52">
        <v>905.5589204449808</v>
      </c>
      <c r="W404" s="52">
        <v>760.41887825535184</v>
      </c>
      <c r="X404" s="52">
        <v>1408.9658403473516</v>
      </c>
      <c r="Y404" s="52">
        <v>3227.3696191580066</v>
      </c>
      <c r="Z404" s="52">
        <v>623.43719159787702</v>
      </c>
      <c r="AA404" s="52">
        <v>1956.3203634446668</v>
      </c>
      <c r="AB404" s="52">
        <v>347.63983644497011</v>
      </c>
      <c r="AC404" s="52">
        <v>116873.09762474798</v>
      </c>
      <c r="AD404" s="52">
        <v>50935.065149122667</v>
      </c>
      <c r="AE404" s="52">
        <v>62217.773213724933</v>
      </c>
      <c r="AF404" s="52">
        <v>13904.161131335843</v>
      </c>
      <c r="AG404" s="52">
        <v>13947.201153170678</v>
      </c>
      <c r="AH404" s="52">
        <v>12470.200407458889</v>
      </c>
      <c r="AI404" s="52">
        <v>39766.791041220386</v>
      </c>
      <c r="AJ404" s="52">
        <v>44477.3287570092</v>
      </c>
      <c r="AK404" s="52">
        <v>133.71778083905096</v>
      </c>
      <c r="AL404" s="52">
        <v>0.84952013606896559</v>
      </c>
      <c r="AM404" s="52">
        <v>5.6247077884693297</v>
      </c>
      <c r="AN404" s="52">
        <v>18.365891526302985</v>
      </c>
      <c r="AO404" s="52">
        <v>11.891663600780792</v>
      </c>
      <c r="AP404" s="52">
        <v>1.0956049878977572</v>
      </c>
      <c r="AQ404" s="52">
        <v>1.439657699696498</v>
      </c>
      <c r="AR404" s="52">
        <v>1.5364098829088635</v>
      </c>
      <c r="AS404" s="52">
        <v>1.4701466320081138</v>
      </c>
      <c r="AT404" s="52">
        <v>1.6520924856872186</v>
      </c>
      <c r="AU404" s="52">
        <v>0.9305982719454351</v>
      </c>
      <c r="AV404" s="52">
        <v>2.1706055185950976</v>
      </c>
      <c r="AW404" s="52">
        <v>1.5965481553345942</v>
      </c>
      <c r="AX404" s="52">
        <v>93.417816108272916</v>
      </c>
      <c r="AY404" s="52">
        <v>0.55375380052869483</v>
      </c>
      <c r="AZ404" s="52">
        <v>4.3920344203680513</v>
      </c>
      <c r="BA404" s="52">
        <v>5.5729501635407006</v>
      </c>
      <c r="BB404" s="52">
        <v>14.830677515736991</v>
      </c>
      <c r="BC404" s="52">
        <v>2.6727251268682943</v>
      </c>
      <c r="BD404" s="52">
        <v>20.679736453438959</v>
      </c>
      <c r="BE404" s="52">
        <v>7.7606524411709081</v>
      </c>
      <c r="BF404" s="52">
        <v>13.677668861323788</v>
      </c>
      <c r="BG404" s="52">
        <v>17.857188958434328</v>
      </c>
      <c r="BH404" s="52">
        <v>5.4202651440977085</v>
      </c>
      <c r="BI404" s="52">
        <v>21.934073205466472</v>
      </c>
      <c r="BJ404" s="52">
        <v>2.8266469085318668</v>
      </c>
      <c r="BK404" s="52">
        <v>5.0492849154172523</v>
      </c>
      <c r="BL404" s="52">
        <v>14.058141381757695</v>
      </c>
      <c r="BM404" s="52">
        <v>2.0624294305805138</v>
      </c>
      <c r="BN404" s="52">
        <v>28.290566527063117</v>
      </c>
      <c r="BP404" s="52">
        <v>0.75662090869680532</v>
      </c>
      <c r="BQ404" s="52">
        <v>0.48407033578522746</v>
      </c>
      <c r="BR404" s="52">
        <v>0.27255057291157786</v>
      </c>
      <c r="BS404" s="52">
        <v>0.71968123181572841</v>
      </c>
      <c r="BT404" s="52">
        <v>0.48987722072389817</v>
      </c>
      <c r="BU404" s="52">
        <v>0.22980401091157429</v>
      </c>
      <c r="BV404" s="52">
        <v>8.6582196825934989</v>
      </c>
      <c r="BW404" s="52">
        <v>4798.1665548509163</v>
      </c>
    </row>
    <row r="405" spans="1:75">
      <c r="A405" s="49">
        <v>41029</v>
      </c>
      <c r="B405" s="50">
        <v>99.596825027465826</v>
      </c>
      <c r="C405" s="51">
        <v>228.65594958265623</v>
      </c>
      <c r="D405" s="50">
        <v>99.741130399703977</v>
      </c>
      <c r="E405" s="52">
        <v>16178.775732167562</v>
      </c>
      <c r="F405" s="52">
        <v>184.54996775388719</v>
      </c>
      <c r="G405" s="52">
        <v>359.6112921079</v>
      </c>
      <c r="H405" s="52">
        <v>554.06730792125063</v>
      </c>
      <c r="I405" s="52">
        <v>1948.9634297621747</v>
      </c>
      <c r="J405" s="52">
        <v>155.21961703523993</v>
      </c>
      <c r="K405" s="52">
        <v>244.82211418151854</v>
      </c>
      <c r="L405" s="52">
        <v>552.18868338267009</v>
      </c>
      <c r="M405" s="52">
        <v>290.18587770747644</v>
      </c>
      <c r="N405" s="52">
        <v>216.93349273602169</v>
      </c>
      <c r="O405" s="52">
        <v>104.41836367646853</v>
      </c>
      <c r="P405" s="52">
        <v>242.69576362371444</v>
      </c>
      <c r="Q405" s="52">
        <v>142.7467237919569</v>
      </c>
      <c r="R405" s="52">
        <v>99.934282038609183</v>
      </c>
      <c r="S405" s="52">
        <v>472.56201796929042</v>
      </c>
      <c r="T405" s="52">
        <v>279.18106926282246</v>
      </c>
      <c r="U405" s="52">
        <v>993.13658223152163</v>
      </c>
      <c r="V405" s="52">
        <v>894.49836225509648</v>
      </c>
      <c r="W405" s="52">
        <v>765.66227774620052</v>
      </c>
      <c r="X405" s="52">
        <v>1405.9991482377052</v>
      </c>
      <c r="Y405" s="52">
        <v>3242.0820043166477</v>
      </c>
      <c r="Z405" s="52">
        <v>621.29594703515374</v>
      </c>
      <c r="AA405" s="52">
        <v>1959.1192086617152</v>
      </c>
      <c r="AB405" s="52">
        <v>347.59060630400978</v>
      </c>
      <c r="AC405" s="52">
        <v>117431.62247314453</v>
      </c>
      <c r="AD405" s="52">
        <v>51039.267239061992</v>
      </c>
      <c r="AE405" s="52">
        <v>62288.970172627764</v>
      </c>
      <c r="AF405" s="52">
        <v>13976.238221740723</v>
      </c>
      <c r="AG405" s="52">
        <v>14012.488391113282</v>
      </c>
      <c r="AH405" s="52">
        <v>12528.110013834636</v>
      </c>
      <c r="AI405" s="52">
        <v>39930.153352864581</v>
      </c>
      <c r="AJ405" s="52">
        <v>44661.376900227864</v>
      </c>
      <c r="AK405" s="52">
        <v>133.83394083976745</v>
      </c>
      <c r="AL405" s="52">
        <v>0.85208232061316569</v>
      </c>
      <c r="AM405" s="52">
        <v>5.6149448577314613</v>
      </c>
      <c r="AN405" s="52">
        <v>18.377125790963571</v>
      </c>
      <c r="AO405" s="52">
        <v>11.910098611749708</v>
      </c>
      <c r="AP405" s="52">
        <v>1.0989441311059029</v>
      </c>
      <c r="AQ405" s="52">
        <v>1.4462791929603553</v>
      </c>
      <c r="AR405" s="52">
        <v>1.5362577220546276</v>
      </c>
      <c r="AS405" s="52">
        <v>1.4699481651074167</v>
      </c>
      <c r="AT405" s="52">
        <v>1.6554202810507073</v>
      </c>
      <c r="AU405" s="52">
        <v>0.93172715100105663</v>
      </c>
      <c r="AV405" s="52">
        <v>2.1746942436118841</v>
      </c>
      <c r="AW405" s="52">
        <v>1.5968276909380317</v>
      </c>
      <c r="AX405" s="52">
        <v>93.530140849947927</v>
      </c>
      <c r="AY405" s="52">
        <v>0.55395946808178753</v>
      </c>
      <c r="AZ405" s="52">
        <v>4.3972903094021607</v>
      </c>
      <c r="BA405" s="52">
        <v>5.5833279307582417</v>
      </c>
      <c r="BB405" s="52">
        <v>14.835766217190152</v>
      </c>
      <c r="BC405" s="52">
        <v>2.6768756007154781</v>
      </c>
      <c r="BD405" s="52">
        <v>20.708139012257259</v>
      </c>
      <c r="BE405" s="52">
        <v>7.7714199033565823</v>
      </c>
      <c r="BF405" s="52">
        <v>13.687639039258162</v>
      </c>
      <c r="BG405" s="52">
        <v>17.897012465198834</v>
      </c>
      <c r="BH405" s="52">
        <v>5.4185026715199154</v>
      </c>
      <c r="BI405" s="52">
        <v>21.926674198398057</v>
      </c>
      <c r="BJ405" s="52">
        <v>2.8254728628322483</v>
      </c>
      <c r="BK405" s="52">
        <v>5.051386749527107</v>
      </c>
      <c r="BL405" s="52">
        <v>14.049814589958016</v>
      </c>
      <c r="BM405" s="52">
        <v>2.060124712890441</v>
      </c>
      <c r="BN405" s="52">
        <v>28.345307969519247</v>
      </c>
      <c r="BP405" s="52">
        <v>0.75581311459342637</v>
      </c>
      <c r="BQ405" s="52">
        <v>0.48615564486632745</v>
      </c>
      <c r="BR405" s="52">
        <v>0.26965746947874625</v>
      </c>
      <c r="BS405" s="52">
        <v>0.73201385314265888</v>
      </c>
      <c r="BT405" s="52">
        <v>0.50276277863110108</v>
      </c>
      <c r="BU405" s="52">
        <v>0.22925107437185943</v>
      </c>
      <c r="BV405" s="52">
        <v>8.7437082221110654</v>
      </c>
      <c r="BW405" s="52">
        <v>4785.7910301208494</v>
      </c>
    </row>
    <row r="406" spans="1:75">
      <c r="A406" s="49">
        <v>41060</v>
      </c>
      <c r="B406" s="50">
        <v>99.696762395962594</v>
      </c>
      <c r="C406" s="51">
        <v>228.76345162213809</v>
      </c>
      <c r="D406" s="50">
        <v>99.767774110810166</v>
      </c>
      <c r="E406" s="52">
        <v>16200.555592659981</v>
      </c>
      <c r="F406" s="52">
        <v>183.17732020930177</v>
      </c>
      <c r="G406" s="52">
        <v>364.51311584826436</v>
      </c>
      <c r="H406" s="52">
        <v>550.99725851608866</v>
      </c>
      <c r="I406" s="52">
        <v>1941.819128495551</v>
      </c>
      <c r="J406" s="52">
        <v>154.3167946288182</v>
      </c>
      <c r="K406" s="52">
        <v>245.60406281294362</v>
      </c>
      <c r="L406" s="52">
        <v>539.96283908598593</v>
      </c>
      <c r="M406" s="52">
        <v>291.18205414207711</v>
      </c>
      <c r="N406" s="52">
        <v>218.72249927828389</v>
      </c>
      <c r="O406" s="52">
        <v>104.96900268091309</v>
      </c>
      <c r="P406" s="52">
        <v>242.79222930210733</v>
      </c>
      <c r="Q406" s="52">
        <v>143.23602388390611</v>
      </c>
      <c r="R406" s="52">
        <v>100.06359859820336</v>
      </c>
      <c r="S406" s="52">
        <v>471.50186081278707</v>
      </c>
      <c r="T406" s="52">
        <v>284.84324605041934</v>
      </c>
      <c r="U406" s="52">
        <v>1006.857707377403</v>
      </c>
      <c r="V406" s="52">
        <v>890.25996102825286</v>
      </c>
      <c r="W406" s="52">
        <v>769.62299337935065</v>
      </c>
      <c r="X406" s="52">
        <v>1402.5702944573375</v>
      </c>
      <c r="Y406" s="52">
        <v>3258.5869015820563</v>
      </c>
      <c r="Z406" s="52">
        <v>618.29746041458941</v>
      </c>
      <c r="AA406" s="52">
        <v>1957.9548438941279</v>
      </c>
      <c r="AB406" s="52">
        <v>347.46983229392958</v>
      </c>
      <c r="AC406" s="52">
        <v>117350.40867565524</v>
      </c>
      <c r="AD406" s="52">
        <v>51110.480421743086</v>
      </c>
      <c r="AE406" s="52">
        <v>62361.632114564221</v>
      </c>
      <c r="AF406" s="52">
        <v>13972.465396019721</v>
      </c>
      <c r="AG406" s="52">
        <v>14004.9371839954</v>
      </c>
      <c r="AH406" s="52">
        <v>12513.607127528037</v>
      </c>
      <c r="AI406" s="52">
        <v>39861.705036778607</v>
      </c>
      <c r="AJ406" s="52">
        <v>44612.217257591983</v>
      </c>
      <c r="AK406" s="52">
        <v>133.93596925622512</v>
      </c>
      <c r="AL406" s="52">
        <v>0.85333349664259939</v>
      </c>
      <c r="AM406" s="52">
        <v>5.6105241791134883</v>
      </c>
      <c r="AN406" s="52">
        <v>18.390187065808043</v>
      </c>
      <c r="AO406" s="52">
        <v>11.926329389665156</v>
      </c>
      <c r="AP406" s="52">
        <v>1.1011134663713751</v>
      </c>
      <c r="AQ406" s="52">
        <v>1.4538441569043976</v>
      </c>
      <c r="AR406" s="52">
        <v>1.5367010287837699</v>
      </c>
      <c r="AS406" s="52">
        <v>1.4684206849114778</v>
      </c>
      <c r="AT406" s="52">
        <v>1.6597065165828568</v>
      </c>
      <c r="AU406" s="52">
        <v>0.93250021806928884</v>
      </c>
      <c r="AV406" s="52">
        <v>2.1778015683948686</v>
      </c>
      <c r="AW406" s="52">
        <v>1.596241666196053</v>
      </c>
      <c r="AX406" s="52">
        <v>93.622838525041459</v>
      </c>
      <c r="AY406" s="52">
        <v>0.55371223431223282</v>
      </c>
      <c r="AZ406" s="52">
        <v>4.4036702517187223</v>
      </c>
      <c r="BA406" s="52">
        <v>5.5920924603133537</v>
      </c>
      <c r="BB406" s="52">
        <v>14.831816622807134</v>
      </c>
      <c r="BC406" s="52">
        <v>2.680380343669845</v>
      </c>
      <c r="BD406" s="52">
        <v>20.731258487148629</v>
      </c>
      <c r="BE406" s="52">
        <v>7.7790368269648287</v>
      </c>
      <c r="BF406" s="52">
        <v>13.700778334852188</v>
      </c>
      <c r="BG406" s="52">
        <v>17.931951818289235</v>
      </c>
      <c r="BH406" s="52">
        <v>5.4179453767475581</v>
      </c>
      <c r="BI406" s="52">
        <v>21.922943667688919</v>
      </c>
      <c r="BJ406" s="52">
        <v>2.8245201781392097</v>
      </c>
      <c r="BK406" s="52">
        <v>5.0548601255662016</v>
      </c>
      <c r="BL406" s="52">
        <v>14.043563357434206</v>
      </c>
      <c r="BM406" s="52">
        <v>2.0579242266244804</v>
      </c>
      <c r="BN406" s="52">
        <v>28.391368989201805</v>
      </c>
      <c r="BP406" s="52">
        <v>0.7673315941806762</v>
      </c>
      <c r="BQ406" s="52">
        <v>0.49133241571666253</v>
      </c>
      <c r="BR406" s="52">
        <v>0.275999178839547</v>
      </c>
      <c r="BS406" s="52">
        <v>0.74067304487670627</v>
      </c>
      <c r="BT406" s="52">
        <v>0.51626972501136126</v>
      </c>
      <c r="BU406" s="52">
        <v>0.22440331988036633</v>
      </c>
      <c r="BV406" s="52">
        <v>8.7925279395234206</v>
      </c>
      <c r="BW406" s="52">
        <v>4776.7418678191398</v>
      </c>
    </row>
    <row r="407" spans="1:75">
      <c r="A407" s="49">
        <v>41090</v>
      </c>
      <c r="B407" s="50">
        <v>99.845953824619457</v>
      </c>
      <c r="C407" s="51">
        <v>229.00608373830715</v>
      </c>
      <c r="D407" s="50">
        <v>99.819369688630104</v>
      </c>
      <c r="E407" s="52">
        <v>16217.031388854981</v>
      </c>
      <c r="F407" s="52">
        <v>181.11513470498224</v>
      </c>
      <c r="G407" s="52">
        <v>363.88482146263124</v>
      </c>
      <c r="H407" s="52">
        <v>548.25402494867637</v>
      </c>
      <c r="I407" s="52">
        <v>1933.1517041236161</v>
      </c>
      <c r="J407" s="52">
        <v>153.36302851438523</v>
      </c>
      <c r="K407" s="52">
        <v>243.79535425901412</v>
      </c>
      <c r="L407" s="52">
        <v>528.04991624513161</v>
      </c>
      <c r="M407" s="52">
        <v>292.22659967740378</v>
      </c>
      <c r="N407" s="52">
        <v>222.49707598686217</v>
      </c>
      <c r="O407" s="52">
        <v>104.92510021875302</v>
      </c>
      <c r="P407" s="52">
        <v>243.26109943389892</v>
      </c>
      <c r="Q407" s="52">
        <v>143.39366437941788</v>
      </c>
      <c r="R407" s="52">
        <v>100.06653048594792</v>
      </c>
      <c r="S407" s="52">
        <v>471.31572586894038</v>
      </c>
      <c r="T407" s="52">
        <v>286.86770981550217</v>
      </c>
      <c r="U407" s="52">
        <v>1013.1359200716018</v>
      </c>
      <c r="V407" s="52">
        <v>897.38757807413742</v>
      </c>
      <c r="W407" s="52">
        <v>769.691962419947</v>
      </c>
      <c r="X407" s="52">
        <v>1400.830114147067</v>
      </c>
      <c r="Y407" s="52">
        <v>3274.8827973922093</v>
      </c>
      <c r="Z407" s="52">
        <v>616.41081053065136</v>
      </c>
      <c r="AA407" s="52">
        <v>1955.8475859642028</v>
      </c>
      <c r="AB407" s="52">
        <v>347.69233365108568</v>
      </c>
      <c r="AC407" s="52">
        <v>116591.08833007813</v>
      </c>
      <c r="AD407" s="52">
        <v>51150.990240987143</v>
      </c>
      <c r="AE407" s="52">
        <v>62439.49504702886</v>
      </c>
      <c r="AF407" s="52">
        <v>13890.880301920573</v>
      </c>
      <c r="AG407" s="52">
        <v>13916.475878906251</v>
      </c>
      <c r="AH407" s="52">
        <v>12420.764994303385</v>
      </c>
      <c r="AI407" s="52">
        <v>39542.384785970055</v>
      </c>
      <c r="AJ407" s="52">
        <v>44304.052620442708</v>
      </c>
      <c r="AK407" s="52">
        <v>134.0562909261634</v>
      </c>
      <c r="AL407" s="52">
        <v>0.85357306622900064</v>
      </c>
      <c r="AM407" s="52">
        <v>5.6176579347501194</v>
      </c>
      <c r="AN407" s="52">
        <v>18.413803130884965</v>
      </c>
      <c r="AO407" s="52">
        <v>11.942572130449117</v>
      </c>
      <c r="AP407" s="52">
        <v>1.1021297314211551</v>
      </c>
      <c r="AQ407" s="52">
        <v>1.4626907337922603</v>
      </c>
      <c r="AR407" s="52">
        <v>1.5383545482017023</v>
      </c>
      <c r="AS407" s="52">
        <v>1.4655160160449061</v>
      </c>
      <c r="AT407" s="52">
        <v>1.6650840534673383</v>
      </c>
      <c r="AU407" s="52">
        <v>0.93327262366195407</v>
      </c>
      <c r="AV407" s="52">
        <v>2.1811063579337011</v>
      </c>
      <c r="AW407" s="52">
        <v>1.5944180036240141</v>
      </c>
      <c r="AX407" s="52">
        <v>93.720070449387038</v>
      </c>
      <c r="AY407" s="52">
        <v>0.55292233423097059</v>
      </c>
      <c r="AZ407" s="52">
        <v>4.4135782082953181</v>
      </c>
      <c r="BA407" s="52">
        <v>5.5993631935659023</v>
      </c>
      <c r="BB407" s="52">
        <v>14.821952161937952</v>
      </c>
      <c r="BC407" s="52">
        <v>2.6807091553074618</v>
      </c>
      <c r="BD407" s="52">
        <v>20.752582772883276</v>
      </c>
      <c r="BE407" s="52">
        <v>7.782497597361604</v>
      </c>
      <c r="BF407" s="52">
        <v>13.727734457453092</v>
      </c>
      <c r="BG407" s="52">
        <v>17.967037322589508</v>
      </c>
      <c r="BH407" s="52">
        <v>5.4215982168912884</v>
      </c>
      <c r="BI407" s="52">
        <v>21.922417345332601</v>
      </c>
      <c r="BJ407" s="52">
        <v>2.8230007309078551</v>
      </c>
      <c r="BK407" s="52">
        <v>5.0597688986919822</v>
      </c>
      <c r="BL407" s="52">
        <v>14.039647718456884</v>
      </c>
      <c r="BM407" s="52">
        <v>2.0559085701525572</v>
      </c>
      <c r="BN407" s="52">
        <v>28.430244075258575</v>
      </c>
      <c r="BP407" s="52">
        <v>0.79907757168014848</v>
      </c>
      <c r="BQ407" s="52">
        <v>0.50257863691076632</v>
      </c>
      <c r="BR407" s="52">
        <v>0.29649893486251433</v>
      </c>
      <c r="BS407" s="52">
        <v>0.74526844484110677</v>
      </c>
      <c r="BT407" s="52">
        <v>0.52693628321091335</v>
      </c>
      <c r="BU407" s="52">
        <v>0.21833216163019339</v>
      </c>
      <c r="BV407" s="52">
        <v>8.7238355537255607</v>
      </c>
      <c r="BW407" s="52">
        <v>4782.6474399884546</v>
      </c>
    </row>
    <row r="408" spans="1:75">
      <c r="A408" s="49">
        <v>41121</v>
      </c>
      <c r="B408" s="50">
        <v>100.03363881764874</v>
      </c>
      <c r="C408" s="51">
        <v>229.37649640104462</v>
      </c>
      <c r="D408" s="50">
        <v>99.911189170313932</v>
      </c>
      <c r="E408" s="52">
        <v>16225.543500161941</v>
      </c>
      <c r="F408" s="52">
        <v>178.19114638588601</v>
      </c>
      <c r="G408" s="52">
        <v>360.24186644246504</v>
      </c>
      <c r="H408" s="52">
        <v>546.84741789871646</v>
      </c>
      <c r="I408" s="52">
        <v>1922.5418277623191</v>
      </c>
      <c r="J408" s="52">
        <v>152.28231424718135</v>
      </c>
      <c r="K408" s="52">
        <v>240.49837314313459</v>
      </c>
      <c r="L408" s="52">
        <v>517.06353997078963</v>
      </c>
      <c r="M408" s="52">
        <v>293.09776303893136</v>
      </c>
      <c r="N408" s="52">
        <v>226.10688046486146</v>
      </c>
      <c r="O408" s="52">
        <v>104.36912940682903</v>
      </c>
      <c r="P408" s="52">
        <v>244.23726341200452</v>
      </c>
      <c r="Q408" s="52">
        <v>143.28074583555423</v>
      </c>
      <c r="R408" s="52">
        <v>100.01116215798163</v>
      </c>
      <c r="S408" s="52">
        <v>471.51084417296994</v>
      </c>
      <c r="T408" s="52">
        <v>285.4353625735929</v>
      </c>
      <c r="U408" s="52">
        <v>1012.377415595516</v>
      </c>
      <c r="V408" s="52">
        <v>909.85748707863593</v>
      </c>
      <c r="W408" s="52">
        <v>765.48807466126254</v>
      </c>
      <c r="X408" s="52">
        <v>1401.1712629722972</v>
      </c>
      <c r="Y408" s="52">
        <v>3288.6935339473907</v>
      </c>
      <c r="Z408" s="52">
        <v>616.14045335436538</v>
      </c>
      <c r="AA408" s="52">
        <v>1956.1309644406842</v>
      </c>
      <c r="AB408" s="52">
        <v>348.20333067544044</v>
      </c>
      <c r="AC408" s="52">
        <v>115855.43157762097</v>
      </c>
      <c r="AD408" s="52">
        <v>51216.253292452908</v>
      </c>
      <c r="AE408" s="52">
        <v>62525.435457106556</v>
      </c>
      <c r="AF408" s="52">
        <v>13815.306138561618</v>
      </c>
      <c r="AG408" s="52">
        <v>13828.416891774823</v>
      </c>
      <c r="AH408" s="52">
        <v>12328.779818627143</v>
      </c>
      <c r="AI408" s="52">
        <v>39224.116884293093</v>
      </c>
      <c r="AJ408" s="52">
        <v>43995.418890183973</v>
      </c>
      <c r="AK408" s="52">
        <v>134.19704145986228</v>
      </c>
      <c r="AL408" s="52">
        <v>0.85254200662846769</v>
      </c>
      <c r="AM408" s="52">
        <v>5.6326290506028363</v>
      </c>
      <c r="AN408" s="52">
        <v>18.441203685777804</v>
      </c>
      <c r="AO408" s="52">
        <v>11.956032629875887</v>
      </c>
      <c r="AP408" s="52">
        <v>1.1022095138981851</v>
      </c>
      <c r="AQ408" s="52">
        <v>1.4712067499086485</v>
      </c>
      <c r="AR408" s="52">
        <v>1.5407492410013219</v>
      </c>
      <c r="AS408" s="52">
        <v>1.4618980707793174</v>
      </c>
      <c r="AT408" s="52">
        <v>1.6703084657314204</v>
      </c>
      <c r="AU408" s="52">
        <v>0.93380575358652651</v>
      </c>
      <c r="AV408" s="52">
        <v>2.1839707763480667</v>
      </c>
      <c r="AW408" s="52">
        <v>1.5918840560433078</v>
      </c>
      <c r="AX408" s="52">
        <v>93.833387998323289</v>
      </c>
      <c r="AY408" s="52">
        <v>0.55199039232872071</v>
      </c>
      <c r="AZ408" s="52">
        <v>4.4255924292224185</v>
      </c>
      <c r="BA408" s="52">
        <v>5.6050802164113964</v>
      </c>
      <c r="BB408" s="52">
        <v>14.814950981447774</v>
      </c>
      <c r="BC408" s="52">
        <v>2.6784260020621362</v>
      </c>
      <c r="BD408" s="52">
        <v>20.775411271760539</v>
      </c>
      <c r="BE408" s="52">
        <v>7.7841762855889334</v>
      </c>
      <c r="BF408" s="52">
        <v>13.765129953142136</v>
      </c>
      <c r="BG408" s="52">
        <v>18.004293833814202</v>
      </c>
      <c r="BH408" s="52">
        <v>5.4283782581408175</v>
      </c>
      <c r="BI408" s="52">
        <v>21.922449775100237</v>
      </c>
      <c r="BJ408" s="52">
        <v>2.8210086082859385</v>
      </c>
      <c r="BK408" s="52">
        <v>5.0643179193139076</v>
      </c>
      <c r="BL408" s="52">
        <v>14.037123249963887</v>
      </c>
      <c r="BM408" s="52">
        <v>2.0541201371192837</v>
      </c>
      <c r="BN408" s="52">
        <v>28.466896121179865</v>
      </c>
      <c r="BP408" s="52">
        <v>0.84135735900171338</v>
      </c>
      <c r="BQ408" s="52">
        <v>0.51807176511013697</v>
      </c>
      <c r="BR408" s="52">
        <v>0.32328559368127779</v>
      </c>
      <c r="BS408" s="52">
        <v>0.75314342086353614</v>
      </c>
      <c r="BT408" s="52">
        <v>0.53631830963516425</v>
      </c>
      <c r="BU408" s="52">
        <v>0.21682511137858515</v>
      </c>
      <c r="BV408" s="52">
        <v>8.5968966436001555</v>
      </c>
      <c r="BW408" s="52">
        <v>4800.1558249996551</v>
      </c>
    </row>
    <row r="409" spans="1:75">
      <c r="A409" s="49">
        <v>41152</v>
      </c>
      <c r="B409" s="50">
        <v>100.23289516865606</v>
      </c>
      <c r="C409" s="51">
        <v>229.83496470947659</v>
      </c>
      <c r="D409" s="50">
        <v>100.05015428412345</v>
      </c>
      <c r="E409" s="52">
        <v>16223.482384220246</v>
      </c>
      <c r="F409" s="52">
        <v>174.41321755801476</v>
      </c>
      <c r="G409" s="52">
        <v>357.90424101967966</v>
      </c>
      <c r="H409" s="52">
        <v>547.65205298123817</v>
      </c>
      <c r="I409" s="52">
        <v>1909.2636165003623</v>
      </c>
      <c r="J409" s="52">
        <v>150.92347737762236</v>
      </c>
      <c r="K409" s="52">
        <v>237.71361122592802</v>
      </c>
      <c r="L409" s="52">
        <v>506.86543463507007</v>
      </c>
      <c r="M409" s="52">
        <v>293.50930448789751</v>
      </c>
      <c r="N409" s="52">
        <v>226.65384444882793</v>
      </c>
      <c r="O409" s="52">
        <v>103.52732171550873</v>
      </c>
      <c r="P409" s="52">
        <v>245.84524427594678</v>
      </c>
      <c r="Q409" s="52">
        <v>143.06572550511169</v>
      </c>
      <c r="R409" s="52">
        <v>99.99571274557421</v>
      </c>
      <c r="S409" s="52">
        <v>471.23787339656582</v>
      </c>
      <c r="T409" s="52">
        <v>282.06081168690037</v>
      </c>
      <c r="U409" s="52">
        <v>1007.5110178878231</v>
      </c>
      <c r="V409" s="52">
        <v>918.07889007752942</v>
      </c>
      <c r="W409" s="52">
        <v>757.32611091675301</v>
      </c>
      <c r="X409" s="52">
        <v>1403.4101079365898</v>
      </c>
      <c r="Y409" s="52">
        <v>3297.7861533434161</v>
      </c>
      <c r="Z409" s="52">
        <v>617.50943286572738</v>
      </c>
      <c r="AA409" s="52">
        <v>1962.3518218840322</v>
      </c>
      <c r="AB409" s="52">
        <v>348.79545544844962</v>
      </c>
      <c r="AC409" s="52">
        <v>116105.09827841482</v>
      </c>
      <c r="AD409" s="52">
        <v>51382.389663204071</v>
      </c>
      <c r="AE409" s="52">
        <v>62623.537669750949</v>
      </c>
      <c r="AF409" s="52">
        <v>13859.91857024162</v>
      </c>
      <c r="AG409" s="52">
        <v>13853.354133852066</v>
      </c>
      <c r="AH409" s="52">
        <v>12346.551928120274</v>
      </c>
      <c r="AI409" s="52">
        <v>39252.975471742691</v>
      </c>
      <c r="AJ409" s="52">
        <v>44043.89962670111</v>
      </c>
      <c r="AK409" s="52">
        <v>134.35255783802319</v>
      </c>
      <c r="AL409" s="52">
        <v>0.84977729327135509</v>
      </c>
      <c r="AM409" s="52">
        <v>5.648486363731565</v>
      </c>
      <c r="AN409" s="52">
        <v>18.46063923246918</v>
      </c>
      <c r="AO409" s="52">
        <v>11.962375576037072</v>
      </c>
      <c r="AP409" s="52">
        <v>1.1016501473261029</v>
      </c>
      <c r="AQ409" s="52">
        <v>1.4772099200936575</v>
      </c>
      <c r="AR409" s="52">
        <v>1.5430734934366961</v>
      </c>
      <c r="AS409" s="52">
        <v>1.4584371156963771</v>
      </c>
      <c r="AT409" s="52">
        <v>1.6737134929557684</v>
      </c>
      <c r="AU409" s="52">
        <v>0.93366438301346799</v>
      </c>
      <c r="AV409" s="52">
        <v>2.1851762342501448</v>
      </c>
      <c r="AW409" s="52">
        <v>1.5894508363651239</v>
      </c>
      <c r="AX409" s="52">
        <v>93.972352615407402</v>
      </c>
      <c r="AY409" s="52">
        <v>0.5514807347020495</v>
      </c>
      <c r="AZ409" s="52">
        <v>4.4371467074829969</v>
      </c>
      <c r="BA409" s="52">
        <v>5.6092243485543278</v>
      </c>
      <c r="BB409" s="52">
        <v>14.821676878679183</v>
      </c>
      <c r="BC409" s="52">
        <v>2.6751262966107818</v>
      </c>
      <c r="BD409" s="52">
        <v>20.803464654232226</v>
      </c>
      <c r="BE409" s="52">
        <v>7.7877012523972704</v>
      </c>
      <c r="BF409" s="52">
        <v>13.805352391374688</v>
      </c>
      <c r="BG409" s="52">
        <v>18.045421670003222</v>
      </c>
      <c r="BH409" s="52">
        <v>5.4358918523611202</v>
      </c>
      <c r="BI409" s="52">
        <v>21.919565989425585</v>
      </c>
      <c r="BJ409" s="52">
        <v>2.8189053916233413</v>
      </c>
      <c r="BK409" s="52">
        <v>5.0660977759022989</v>
      </c>
      <c r="BL409" s="52">
        <v>14.03456282213841</v>
      </c>
      <c r="BM409" s="52">
        <v>2.0525598630640984</v>
      </c>
      <c r="BN409" s="52">
        <v>28.508249219146467</v>
      </c>
      <c r="BP409" s="52">
        <v>0.87887887203044468</v>
      </c>
      <c r="BQ409" s="52">
        <v>0.534551982418634</v>
      </c>
      <c r="BR409" s="52">
        <v>0.34432688986341797</v>
      </c>
      <c r="BS409" s="52">
        <v>0.77461560268796259</v>
      </c>
      <c r="BT409" s="52">
        <v>0.54786697808172435</v>
      </c>
      <c r="BU409" s="52">
        <v>0.22674862454615294</v>
      </c>
      <c r="BV409" s="52">
        <v>8.518131271485359</v>
      </c>
      <c r="BW409" s="52">
        <v>4821.0341489853399</v>
      </c>
    </row>
    <row r="410" spans="1:75">
      <c r="A410" s="49">
        <v>41182</v>
      </c>
      <c r="B410" s="50">
        <v>100.41458154649784</v>
      </c>
      <c r="C410" s="51">
        <v>230.32722351948419</v>
      </c>
      <c r="D410" s="50">
        <v>100.2300784294804</v>
      </c>
      <c r="E410" s="52">
        <v>16212.718720499675</v>
      </c>
      <c r="F410" s="52">
        <v>170.44429056644441</v>
      </c>
      <c r="G410" s="52">
        <v>359.7230222304662</v>
      </c>
      <c r="H410" s="52">
        <v>550.99494676589961</v>
      </c>
      <c r="I410" s="52">
        <v>1895.1483742554983</v>
      </c>
      <c r="J410" s="52">
        <v>149.37374866008759</v>
      </c>
      <c r="K410" s="52">
        <v>236.99614949027696</v>
      </c>
      <c r="L410" s="52">
        <v>498.537126215299</v>
      </c>
      <c r="M410" s="52">
        <v>293.47056357065838</v>
      </c>
      <c r="N410" s="52">
        <v>222.61158475875854</v>
      </c>
      <c r="O410" s="52">
        <v>102.69020051161448</v>
      </c>
      <c r="P410" s="52">
        <v>247.9752753853798</v>
      </c>
      <c r="Q410" s="52">
        <v>142.92900734295446</v>
      </c>
      <c r="R410" s="52">
        <v>100.09133593638738</v>
      </c>
      <c r="S410" s="52">
        <v>470.13125852346423</v>
      </c>
      <c r="T410" s="52">
        <v>278.40261989831924</v>
      </c>
      <c r="U410" s="52">
        <v>1001.6390186826388</v>
      </c>
      <c r="V410" s="52">
        <v>916.01921003659561</v>
      </c>
      <c r="W410" s="52">
        <v>747.33694157600405</v>
      </c>
      <c r="X410" s="52">
        <v>1407.1001834034919</v>
      </c>
      <c r="Y410" s="52">
        <v>3299.6619231621426</v>
      </c>
      <c r="Z410" s="52">
        <v>620.33031757473941</v>
      </c>
      <c r="AA410" s="52">
        <v>1975.3677874724069</v>
      </c>
      <c r="AB410" s="52">
        <v>349.24338767131172</v>
      </c>
      <c r="AC410" s="52">
        <v>117785.09080403646</v>
      </c>
      <c r="AD410" s="52">
        <v>51673.970904541013</v>
      </c>
      <c r="AE410" s="52">
        <v>62731.92390934626</v>
      </c>
      <c r="AF410" s="52">
        <v>14076.311399332682</v>
      </c>
      <c r="AG410" s="52">
        <v>14043.480053710937</v>
      </c>
      <c r="AH410" s="52">
        <v>12523.886525472006</v>
      </c>
      <c r="AI410" s="52">
        <v>39788.871264648435</v>
      </c>
      <c r="AJ410" s="52">
        <v>44617.028645833336</v>
      </c>
      <c r="AK410" s="52">
        <v>134.51256961474817</v>
      </c>
      <c r="AL410" s="52">
        <v>0.84555894577254853</v>
      </c>
      <c r="AM410" s="52">
        <v>5.6603140720476706</v>
      </c>
      <c r="AN410" s="52">
        <v>18.465473426878454</v>
      </c>
      <c r="AO410" s="52">
        <v>11.959600409865379</v>
      </c>
      <c r="AP410" s="52">
        <v>1.1008161278458526</v>
      </c>
      <c r="AQ410" s="52">
        <v>1.4792938854293121</v>
      </c>
      <c r="AR410" s="52">
        <v>1.5447387299689581</v>
      </c>
      <c r="AS410" s="52">
        <v>1.4558714184211567</v>
      </c>
      <c r="AT410" s="52">
        <v>1.6741230507468572</v>
      </c>
      <c r="AU410" s="52">
        <v>0.93270752551470648</v>
      </c>
      <c r="AV410" s="52">
        <v>2.1841436445974978</v>
      </c>
      <c r="AW410" s="52">
        <v>1.5879060807268615</v>
      </c>
      <c r="AX410" s="52">
        <v>94.135312476505831</v>
      </c>
      <c r="AY410" s="52">
        <v>0.55172872427695741</v>
      </c>
      <c r="AZ410" s="52">
        <v>4.4459784476396935</v>
      </c>
      <c r="BA410" s="52">
        <v>5.6120008384498457</v>
      </c>
      <c r="BB410" s="52">
        <v>14.84750676775972</v>
      </c>
      <c r="BC410" s="52">
        <v>2.6723515135236084</v>
      </c>
      <c r="BD410" s="52">
        <v>20.837161542723575</v>
      </c>
      <c r="BE410" s="52">
        <v>7.795326544406513</v>
      </c>
      <c r="BF410" s="52">
        <v>13.841746021558841</v>
      </c>
      <c r="BG410" s="52">
        <v>18.089693979282554</v>
      </c>
      <c r="BH410" s="52">
        <v>5.4419431079644713</v>
      </c>
      <c r="BI410" s="52">
        <v>21.911783710184196</v>
      </c>
      <c r="BJ410" s="52">
        <v>2.8170222000878615</v>
      </c>
      <c r="BK410" s="52">
        <v>5.063548226080214</v>
      </c>
      <c r="BL410" s="52">
        <v>14.031213281086336</v>
      </c>
      <c r="BM410" s="52">
        <v>2.0512643431618924</v>
      </c>
      <c r="BN410" s="52">
        <v>28.557372037135064</v>
      </c>
      <c r="BP410" s="52">
        <v>0.89962256178259847</v>
      </c>
      <c r="BQ410" s="52">
        <v>0.54886657192837451</v>
      </c>
      <c r="BR410" s="52">
        <v>0.35075598979989686</v>
      </c>
      <c r="BS410" s="52">
        <v>0.81433789829413095</v>
      </c>
      <c r="BT410" s="52">
        <v>0.56327520267417031</v>
      </c>
      <c r="BU410" s="52">
        <v>0.25106269499907891</v>
      </c>
      <c r="BV410" s="52">
        <v>8.5555221349000927</v>
      </c>
      <c r="BW410" s="52">
        <v>4839.1426272074377</v>
      </c>
    </row>
    <row r="411" spans="1:75">
      <c r="A411" s="49">
        <v>41213</v>
      </c>
      <c r="B411" s="50">
        <v>100.58112501629418</v>
      </c>
      <c r="C411" s="51">
        <v>230.84401495165883</v>
      </c>
      <c r="D411" s="50">
        <v>100.43302296126082</v>
      </c>
      <c r="E411" s="52">
        <v>16208.008520064815</v>
      </c>
      <c r="F411" s="52">
        <v>168.16641473770142</v>
      </c>
      <c r="G411" s="52">
        <v>363.78585856191575</v>
      </c>
      <c r="H411" s="52">
        <v>555.75838949218871</v>
      </c>
      <c r="I411" s="52">
        <v>1887.0855985456897</v>
      </c>
      <c r="J411" s="52">
        <v>148.16773144660456</v>
      </c>
      <c r="K411" s="52">
        <v>238.06496848598604</v>
      </c>
      <c r="L411" s="52">
        <v>494.85854999480711</v>
      </c>
      <c r="M411" s="52">
        <v>293.94543896182893</v>
      </c>
      <c r="N411" s="52">
        <v>216.58673217219692</v>
      </c>
      <c r="O411" s="52">
        <v>102.17955994029199</v>
      </c>
      <c r="P411" s="52">
        <v>250.13302062307633</v>
      </c>
      <c r="Q411" s="52">
        <v>143.04645616248732</v>
      </c>
      <c r="R411" s="52">
        <v>100.28750968940797</v>
      </c>
      <c r="S411" s="52">
        <v>469.20263061215803</v>
      </c>
      <c r="T411" s="52">
        <v>275.89485451482955</v>
      </c>
      <c r="U411" s="52">
        <v>997.43908935208469</v>
      </c>
      <c r="V411" s="52">
        <v>909.67490748436217</v>
      </c>
      <c r="W411" s="52">
        <v>741.47955934463005</v>
      </c>
      <c r="X411" s="52">
        <v>1411.459339953238</v>
      </c>
      <c r="Y411" s="52">
        <v>3292.7082699383459</v>
      </c>
      <c r="Z411" s="52">
        <v>624.07158236349778</v>
      </c>
      <c r="AA411" s="52">
        <v>1989.3202516340441</v>
      </c>
      <c r="AB411" s="52">
        <v>349.38172964006662</v>
      </c>
      <c r="AC411" s="52">
        <v>119868.17088268649</v>
      </c>
      <c r="AD411" s="52">
        <v>51995.469670449536</v>
      </c>
      <c r="AE411" s="52">
        <v>62849.932001575347</v>
      </c>
      <c r="AF411" s="52">
        <v>14340.488984138736</v>
      </c>
      <c r="AG411" s="52">
        <v>14278.019972278225</v>
      </c>
      <c r="AH411" s="52">
        <v>12740.079481555569</v>
      </c>
      <c r="AI411" s="52">
        <v>40449.415369833667</v>
      </c>
      <c r="AJ411" s="52">
        <v>45332.410455519152</v>
      </c>
      <c r="AK411" s="52">
        <v>134.68318049910087</v>
      </c>
      <c r="AL411" s="52">
        <v>0.84184434901802774</v>
      </c>
      <c r="AM411" s="52">
        <v>5.6722271757260447</v>
      </c>
      <c r="AN411" s="52">
        <v>18.467888794118359</v>
      </c>
      <c r="AO411" s="52">
        <v>11.953817268893603</v>
      </c>
      <c r="AP411" s="52">
        <v>1.1001714096468453</v>
      </c>
      <c r="AQ411" s="52">
        <v>1.479476654269327</v>
      </c>
      <c r="AR411" s="52">
        <v>1.5462570427433444</v>
      </c>
      <c r="AS411" s="52">
        <v>1.4538984962350843</v>
      </c>
      <c r="AT411" s="52">
        <v>1.6724425859987782</v>
      </c>
      <c r="AU411" s="52">
        <v>0.93163862512465712</v>
      </c>
      <c r="AV411" s="52">
        <v>2.1824182430836148</v>
      </c>
      <c r="AW411" s="52">
        <v>1.5875142697217186</v>
      </c>
      <c r="AX411" s="52">
        <v>94.314354830691897</v>
      </c>
      <c r="AY411" s="52">
        <v>0.55230028980651935</v>
      </c>
      <c r="AZ411" s="52">
        <v>4.4529207149265151</v>
      </c>
      <c r="BA411" s="52">
        <v>5.6150823130062033</v>
      </c>
      <c r="BB411" s="52">
        <v>14.883016561067873</v>
      </c>
      <c r="BC411" s="52">
        <v>2.6708573357487517</v>
      </c>
      <c r="BD411" s="52">
        <v>20.872584678112499</v>
      </c>
      <c r="BE411" s="52">
        <v>7.8059550228138121</v>
      </c>
      <c r="BF411" s="52">
        <v>13.878185283753179</v>
      </c>
      <c r="BG411" s="52">
        <v>18.1371437707285</v>
      </c>
      <c r="BH411" s="52">
        <v>5.4463486612939667</v>
      </c>
      <c r="BI411" s="52">
        <v>21.900936875792762</v>
      </c>
      <c r="BJ411" s="52">
        <v>2.8151947668332968</v>
      </c>
      <c r="BK411" s="52">
        <v>5.0579316159109435</v>
      </c>
      <c r="BL411" s="52">
        <v>14.027810493754524</v>
      </c>
      <c r="BM411" s="52">
        <v>2.0500772442596387</v>
      </c>
      <c r="BN411" s="52">
        <v>28.613956129418746</v>
      </c>
      <c r="BP411" s="52">
        <v>0.90828937850892544</v>
      </c>
      <c r="BQ411" s="52">
        <v>0.56131039622179679</v>
      </c>
      <c r="BR411" s="52">
        <v>0.34697898230966062</v>
      </c>
      <c r="BS411" s="52">
        <v>0.86442094584626539</v>
      </c>
      <c r="BT411" s="52">
        <v>0.58125426623249243</v>
      </c>
      <c r="BU411" s="52">
        <v>0.28316667922321825</v>
      </c>
      <c r="BV411" s="52">
        <v>8.6487837222314656</v>
      </c>
      <c r="BW411" s="52">
        <v>4858.5365843619065</v>
      </c>
    </row>
    <row r="412" spans="1:75">
      <c r="A412" s="49">
        <v>41243</v>
      </c>
      <c r="B412" s="50">
        <v>100.73892107283076</v>
      </c>
      <c r="C412" s="51">
        <v>231.3757961432139</v>
      </c>
      <c r="D412" s="50">
        <v>100.6330834676822</v>
      </c>
      <c r="E412" s="52">
        <v>16227.803608703613</v>
      </c>
      <c r="F412" s="52">
        <v>169.8984502394994</v>
      </c>
      <c r="G412" s="52">
        <v>366.75574293136594</v>
      </c>
      <c r="H412" s="52">
        <v>560.34846008407578</v>
      </c>
      <c r="I412" s="52">
        <v>1893.7290169556936</v>
      </c>
      <c r="J412" s="52">
        <v>148.00636022488277</v>
      </c>
      <c r="K412" s="52">
        <v>240.12452037135759</v>
      </c>
      <c r="L412" s="52">
        <v>499.33427890141803</v>
      </c>
      <c r="M412" s="52">
        <v>296.15565673112872</v>
      </c>
      <c r="N412" s="52">
        <v>212.44591294527055</v>
      </c>
      <c r="O412" s="52">
        <v>102.3399857332309</v>
      </c>
      <c r="P412" s="52">
        <v>251.66353425035874</v>
      </c>
      <c r="Q412" s="52">
        <v>143.59095278431971</v>
      </c>
      <c r="R412" s="52">
        <v>100.54711249470711</v>
      </c>
      <c r="S412" s="52">
        <v>469.88125051061314</v>
      </c>
      <c r="T412" s="52">
        <v>275.95081481138863</v>
      </c>
      <c r="U412" s="52">
        <v>997.51004603306455</v>
      </c>
      <c r="V412" s="52">
        <v>908.51786502202356</v>
      </c>
      <c r="W412" s="52">
        <v>746.97583777109787</v>
      </c>
      <c r="X412" s="52">
        <v>1415.5399825076263</v>
      </c>
      <c r="Y412" s="52">
        <v>3275.4726374149323</v>
      </c>
      <c r="Z412" s="52">
        <v>628.05010079443457</v>
      </c>
      <c r="AA412" s="52">
        <v>1996.1556547641753</v>
      </c>
      <c r="AB412" s="52">
        <v>349.05393094470105</v>
      </c>
      <c r="AC412" s="52">
        <v>120871.71358235677</v>
      </c>
      <c r="AD412" s="52">
        <v>52210.029750315349</v>
      </c>
      <c r="AE412" s="52">
        <v>62974.137834417823</v>
      </c>
      <c r="AF412" s="52">
        <v>14473.724750773112</v>
      </c>
      <c r="AG412" s="52">
        <v>14382.884947713215</v>
      </c>
      <c r="AH412" s="52">
        <v>12822.189820353191</v>
      </c>
      <c r="AI412" s="52">
        <v>40686.890901692706</v>
      </c>
      <c r="AJ412" s="52">
        <v>45639.048152669267</v>
      </c>
      <c r="AK412" s="52">
        <v>134.87059269845486</v>
      </c>
      <c r="AL412" s="52">
        <v>0.84115448944891491</v>
      </c>
      <c r="AM412" s="52">
        <v>5.6906172279268503</v>
      </c>
      <c r="AN412" s="52">
        <v>18.485175100962319</v>
      </c>
      <c r="AO412" s="52">
        <v>11.953403382437925</v>
      </c>
      <c r="AP412" s="52">
        <v>1.1002142052352915</v>
      </c>
      <c r="AQ412" s="52">
        <v>1.4806536502995489</v>
      </c>
      <c r="AR412" s="52">
        <v>1.5484072460118721</v>
      </c>
      <c r="AS412" s="52">
        <v>1.4519924535272972</v>
      </c>
      <c r="AT412" s="52">
        <v>1.6701392341644654</v>
      </c>
      <c r="AU412" s="52">
        <v>0.93141782839738885</v>
      </c>
      <c r="AV412" s="52">
        <v>2.1821534304045298</v>
      </c>
      <c r="AW412" s="52">
        <v>1.5884253198334288</v>
      </c>
      <c r="AX412" s="52">
        <v>94.495257603252924</v>
      </c>
      <c r="AY412" s="52">
        <v>0.5525396394388129</v>
      </c>
      <c r="AZ412" s="52">
        <v>4.4594357687213533</v>
      </c>
      <c r="BA412" s="52">
        <v>5.6204297943040729</v>
      </c>
      <c r="BB412" s="52">
        <v>14.913974235082666</v>
      </c>
      <c r="BC412" s="52">
        <v>2.6712184450220473</v>
      </c>
      <c r="BD412" s="52">
        <v>20.903645100941262</v>
      </c>
      <c r="BE412" s="52">
        <v>7.8173022701016937</v>
      </c>
      <c r="BF412" s="52">
        <v>13.920548739718894</v>
      </c>
      <c r="BG412" s="52">
        <v>18.186732626411445</v>
      </c>
      <c r="BH412" s="52">
        <v>5.4493591730094826</v>
      </c>
      <c r="BI412" s="52">
        <v>21.890159996641646</v>
      </c>
      <c r="BJ412" s="52">
        <v>2.8131680728285575</v>
      </c>
      <c r="BK412" s="52">
        <v>5.0513639008587541</v>
      </c>
      <c r="BL412" s="52">
        <v>14.025628020373794</v>
      </c>
      <c r="BM412" s="52">
        <v>2.0488322873022602</v>
      </c>
      <c r="BN412" s="52">
        <v>28.675253341564289</v>
      </c>
      <c r="BP412" s="52">
        <v>0.91377837894639624</v>
      </c>
      <c r="BQ412" s="52">
        <v>0.57278010941809043</v>
      </c>
      <c r="BR412" s="52">
        <v>0.34099826980770254</v>
      </c>
      <c r="BS412" s="52">
        <v>0.91235545974535248</v>
      </c>
      <c r="BT412" s="52">
        <v>0.59919730996092158</v>
      </c>
      <c r="BU412" s="52">
        <v>0.31315814982711648</v>
      </c>
      <c r="BV412" s="52">
        <v>8.7000511152048912</v>
      </c>
      <c r="BW412" s="52">
        <v>4885.7367917696638</v>
      </c>
    </row>
    <row r="413" spans="1:75">
      <c r="A413" s="49">
        <v>41274</v>
      </c>
      <c r="B413" s="50">
        <v>100.89101588149225</v>
      </c>
      <c r="C413" s="51">
        <v>231.88839737830622</v>
      </c>
      <c r="D413" s="50">
        <v>100.80618658757979</v>
      </c>
      <c r="E413" s="52">
        <v>16281.236243463332</v>
      </c>
      <c r="F413" s="52">
        <v>176.91766563538582</v>
      </c>
      <c r="G413" s="52">
        <v>366.45593858534289</v>
      </c>
      <c r="H413" s="52">
        <v>563.50671363525817</v>
      </c>
      <c r="I413" s="52">
        <v>1919.0988364988757</v>
      </c>
      <c r="J413" s="52">
        <v>149.24172641192712</v>
      </c>
      <c r="K413" s="52">
        <v>242.49117309095399</v>
      </c>
      <c r="L413" s="52">
        <v>513.2584704276054</v>
      </c>
      <c r="M413" s="52">
        <v>300.60160288118544</v>
      </c>
      <c r="N413" s="52">
        <v>212.86800330300485</v>
      </c>
      <c r="O413" s="52">
        <v>103.27800225057909</v>
      </c>
      <c r="P413" s="52">
        <v>252.13001075290865</v>
      </c>
      <c r="Q413" s="52">
        <v>144.60670509069197</v>
      </c>
      <c r="R413" s="52">
        <v>100.8350696198402</v>
      </c>
      <c r="S413" s="52">
        <v>472.87693342470351</v>
      </c>
      <c r="T413" s="52">
        <v>279.15313113889385</v>
      </c>
      <c r="U413" s="52">
        <v>1003.0029305796469</v>
      </c>
      <c r="V413" s="52">
        <v>918.37748113755254</v>
      </c>
      <c r="W413" s="52">
        <v>767.37956557735322</v>
      </c>
      <c r="X413" s="52">
        <v>1418.6205479324826</v>
      </c>
      <c r="Y413" s="52">
        <v>3248.661177619811</v>
      </c>
      <c r="Z413" s="52">
        <v>631.61283621095845</v>
      </c>
      <c r="AA413" s="52">
        <v>1990.9074374629606</v>
      </c>
      <c r="AB413" s="52">
        <v>348.1921436382878</v>
      </c>
      <c r="AC413" s="52">
        <v>119884.42297757056</v>
      </c>
      <c r="AD413" s="52">
        <v>52235.006303848757</v>
      </c>
      <c r="AE413" s="52">
        <v>63102.085722523349</v>
      </c>
      <c r="AF413" s="52">
        <v>14366.28628638483</v>
      </c>
      <c r="AG413" s="52">
        <v>14252.301927135837</v>
      </c>
      <c r="AH413" s="52">
        <v>12665.904948572959</v>
      </c>
      <c r="AI413" s="52">
        <v>40170.883741809477</v>
      </c>
      <c r="AJ413" s="52">
        <v>45202.11300560736</v>
      </c>
      <c r="AK413" s="52">
        <v>135.07800936146128</v>
      </c>
      <c r="AL413" s="52">
        <v>0.84495238148637353</v>
      </c>
      <c r="AM413" s="52">
        <v>5.7190464753056727</v>
      </c>
      <c r="AN413" s="52">
        <v>18.52766218589198</v>
      </c>
      <c r="AO413" s="52">
        <v>11.963663328318827</v>
      </c>
      <c r="AP413" s="52">
        <v>1.1012040906667431</v>
      </c>
      <c r="AQ413" s="52">
        <v>1.4848370174802239</v>
      </c>
      <c r="AR413" s="52">
        <v>1.5516241170271607</v>
      </c>
      <c r="AS413" s="52">
        <v>1.4498120326088317</v>
      </c>
      <c r="AT413" s="52">
        <v>1.6684089873445285</v>
      </c>
      <c r="AU413" s="52">
        <v>0.93262799255758333</v>
      </c>
      <c r="AV413" s="52">
        <v>2.1846977920072423</v>
      </c>
      <c r="AW413" s="52">
        <v>1.5904512944642544</v>
      </c>
      <c r="AX413" s="52">
        <v>94.668471144812727</v>
      </c>
      <c r="AY413" s="52">
        <v>0.55206780103711228</v>
      </c>
      <c r="AZ413" s="52">
        <v>4.4665371432633796</v>
      </c>
      <c r="BA413" s="52">
        <v>5.6289533698150231</v>
      </c>
      <c r="BB413" s="52">
        <v>14.930664286137588</v>
      </c>
      <c r="BC413" s="52">
        <v>2.6738990077395894</v>
      </c>
      <c r="BD413" s="52">
        <v>20.926855546572515</v>
      </c>
      <c r="BE413" s="52">
        <v>7.827752457751382</v>
      </c>
      <c r="BF413" s="52">
        <v>13.972165399741742</v>
      </c>
      <c r="BG413" s="52">
        <v>18.238104224986127</v>
      </c>
      <c r="BH413" s="52">
        <v>5.45130375179372</v>
      </c>
      <c r="BI413" s="52">
        <v>21.881876030613878</v>
      </c>
      <c r="BJ413" s="52">
        <v>2.8106425820038683</v>
      </c>
      <c r="BK413" s="52">
        <v>5.0456947166652926</v>
      </c>
      <c r="BL413" s="52">
        <v>14.025538733814873</v>
      </c>
      <c r="BM413" s="52">
        <v>2.0474381527962957</v>
      </c>
      <c r="BN413" s="52">
        <v>28.739755690698662</v>
      </c>
      <c r="BP413" s="52">
        <v>0.92289283513391929</v>
      </c>
      <c r="BQ413" s="52">
        <v>0.58391315378661779</v>
      </c>
      <c r="BR413" s="52">
        <v>0.33897968136795587</v>
      </c>
      <c r="BS413" s="52">
        <v>0.94736409364568608</v>
      </c>
      <c r="BT413" s="52">
        <v>0.61457629404180958</v>
      </c>
      <c r="BU413" s="52">
        <v>0.33278779979164319</v>
      </c>
      <c r="BV413" s="52">
        <v>8.646342517868165</v>
      </c>
      <c r="BW413" s="52">
        <v>4923.191165677963</v>
      </c>
    </row>
    <row r="414" spans="1:75">
      <c r="A414" s="49">
        <v>41305</v>
      </c>
      <c r="B414" s="50">
        <v>101.03299916896128</v>
      </c>
      <c r="C414" s="51">
        <v>232.27729044806571</v>
      </c>
      <c r="D414" s="50">
        <v>100.9361737591605</v>
      </c>
      <c r="E414" s="52">
        <v>16348.182027509136</v>
      </c>
      <c r="F414" s="52">
        <v>187.17999841320901</v>
      </c>
      <c r="G414" s="52">
        <v>364.32794770886824</v>
      </c>
      <c r="H414" s="52">
        <v>565.04089610879464</v>
      </c>
      <c r="I414" s="52">
        <v>1952.4791767058834</v>
      </c>
      <c r="J414" s="52">
        <v>151.11035553678389</v>
      </c>
      <c r="K414" s="52">
        <v>244.79668921472566</v>
      </c>
      <c r="L414" s="52">
        <v>530.83460667825511</v>
      </c>
      <c r="M414" s="52">
        <v>305.52675485995508</v>
      </c>
      <c r="N414" s="52">
        <v>216.80843292897748</v>
      </c>
      <c r="O414" s="52">
        <v>104.34094771646684</v>
      </c>
      <c r="P414" s="52">
        <v>251.80473343979926</v>
      </c>
      <c r="Q414" s="52">
        <v>145.73173555058818</v>
      </c>
      <c r="R414" s="52">
        <v>101.12293376268879</v>
      </c>
      <c r="S414" s="52">
        <v>476.63570919729051</v>
      </c>
      <c r="T414" s="52">
        <v>283.43284636928189</v>
      </c>
      <c r="U414" s="52">
        <v>1010.4648868499264</v>
      </c>
      <c r="V414" s="52">
        <v>933.7554815200067</v>
      </c>
      <c r="W414" s="52">
        <v>794.62108353645567</v>
      </c>
      <c r="X414" s="52">
        <v>1420.7219448238611</v>
      </c>
      <c r="Y414" s="52">
        <v>3219.8830748065825</v>
      </c>
      <c r="Z414" s="52">
        <v>634.22142867503624</v>
      </c>
      <c r="AA414" s="52">
        <v>1978.3948643438277</v>
      </c>
      <c r="AB414" s="52">
        <v>347.01469088177527</v>
      </c>
      <c r="AC414" s="52">
        <v>117793.53783392136</v>
      </c>
      <c r="AD414" s="52">
        <v>52160.640360678393</v>
      </c>
      <c r="AE414" s="52">
        <v>63235.964428009524</v>
      </c>
      <c r="AF414" s="52">
        <v>14125.857788085938</v>
      </c>
      <c r="AG414" s="52">
        <v>13995.477779265373</v>
      </c>
      <c r="AH414" s="52">
        <v>12382.739200715096</v>
      </c>
      <c r="AI414" s="52">
        <v>39253.935940650204</v>
      </c>
      <c r="AJ414" s="52">
        <v>44366.54562279486</v>
      </c>
      <c r="AK414" s="52">
        <v>135.30173138961678</v>
      </c>
      <c r="AL414" s="52">
        <v>0.85134109860706719</v>
      </c>
      <c r="AM414" s="52">
        <v>5.7524358470353389</v>
      </c>
      <c r="AN414" s="52">
        <v>18.584134355668098</v>
      </c>
      <c r="AO414" s="52">
        <v>11.980357411167313</v>
      </c>
      <c r="AP414" s="52">
        <v>1.1026451318067567</v>
      </c>
      <c r="AQ414" s="52">
        <v>1.4913587591257849</v>
      </c>
      <c r="AR414" s="52">
        <v>1.5552976687665045</v>
      </c>
      <c r="AS414" s="52">
        <v>1.4475435296412944</v>
      </c>
      <c r="AT414" s="52">
        <v>1.6676460125612309</v>
      </c>
      <c r="AU414" s="52">
        <v>0.93466573854628576</v>
      </c>
      <c r="AV414" s="52">
        <v>2.1888920213790581</v>
      </c>
      <c r="AW414" s="52">
        <v>1.5923085098000873</v>
      </c>
      <c r="AX414" s="52">
        <v>94.841377682022511</v>
      </c>
      <c r="AY414" s="52">
        <v>0.5513682459563678</v>
      </c>
      <c r="AZ414" s="52">
        <v>4.4740049037950929</v>
      </c>
      <c r="BA414" s="52">
        <v>5.6383339863030182</v>
      </c>
      <c r="BB414" s="52">
        <v>14.937677555146717</v>
      </c>
      <c r="BC414" s="52">
        <v>2.6789758948556659</v>
      </c>
      <c r="BD414" s="52">
        <v>20.947351621283637</v>
      </c>
      <c r="BE414" s="52">
        <v>7.8378594356078297</v>
      </c>
      <c r="BF414" s="52">
        <v>14.028988918229457</v>
      </c>
      <c r="BG414" s="52">
        <v>18.293718932316668</v>
      </c>
      <c r="BH414" s="52">
        <v>5.4528666666348373</v>
      </c>
      <c r="BI414" s="52">
        <v>21.876219349770597</v>
      </c>
      <c r="BJ414" s="52">
        <v>2.8071447832269536</v>
      </c>
      <c r="BK414" s="52">
        <v>5.0419596906811481</v>
      </c>
      <c r="BL414" s="52">
        <v>14.027114878363546</v>
      </c>
      <c r="BM414" s="52">
        <v>2.0460137098853011</v>
      </c>
      <c r="BN414" s="52">
        <v>28.810554262491003</v>
      </c>
      <c r="BP414" s="52">
        <v>0.93640248023063666</v>
      </c>
      <c r="BQ414" s="52">
        <v>0.59478286940476766</v>
      </c>
      <c r="BR414" s="52">
        <v>0.34161961080145931</v>
      </c>
      <c r="BS414" s="52">
        <v>0.96445592057200213</v>
      </c>
      <c r="BT414" s="52">
        <v>0.62530072837046557</v>
      </c>
      <c r="BU414" s="52">
        <v>0.33915519205883388</v>
      </c>
      <c r="BV414" s="52">
        <v>8.5332130136028415</v>
      </c>
      <c r="BW414" s="52">
        <v>4960.8683669797838</v>
      </c>
    </row>
    <row r="415" spans="1:75">
      <c r="A415" s="49">
        <v>41333</v>
      </c>
      <c r="B415" s="50">
        <v>101.14726437202522</v>
      </c>
      <c r="C415" s="51">
        <v>232.39986680660928</v>
      </c>
      <c r="D415" s="50">
        <v>101.00220884329507</v>
      </c>
      <c r="E415" s="52">
        <v>16395.048700605119</v>
      </c>
      <c r="F415" s="52">
        <v>196.77903342034136</v>
      </c>
      <c r="G415" s="52">
        <v>363.06865523116932</v>
      </c>
      <c r="H415" s="52">
        <v>565.06183145727425</v>
      </c>
      <c r="I415" s="52">
        <v>1976.3871116467885</v>
      </c>
      <c r="J415" s="52">
        <v>152.3854197902339</v>
      </c>
      <c r="K415" s="52">
        <v>246.61403186592673</v>
      </c>
      <c r="L415" s="52">
        <v>542.95417551483422</v>
      </c>
      <c r="M415" s="52">
        <v>308.20312575783049</v>
      </c>
      <c r="N415" s="52">
        <v>221.65861451253295</v>
      </c>
      <c r="O415" s="52">
        <v>104.60663995678935</v>
      </c>
      <c r="P415" s="52">
        <v>251.22194796410207</v>
      </c>
      <c r="Q415" s="52">
        <v>146.41223786132676</v>
      </c>
      <c r="R415" s="52">
        <v>101.36283517469253</v>
      </c>
      <c r="S415" s="52">
        <v>478.69405141472816</v>
      </c>
      <c r="T415" s="52">
        <v>285.67874429694245</v>
      </c>
      <c r="U415" s="52">
        <v>1014.614671515567</v>
      </c>
      <c r="V415" s="52">
        <v>944.59339846032003</v>
      </c>
      <c r="W415" s="52">
        <v>815.15298225198478</v>
      </c>
      <c r="X415" s="52">
        <v>1421.9669172530994</v>
      </c>
      <c r="Y415" s="52">
        <v>3200.6907690167427</v>
      </c>
      <c r="Z415" s="52">
        <v>635.25298974343707</v>
      </c>
      <c r="AA415" s="52">
        <v>1967.4381411905799</v>
      </c>
      <c r="AB415" s="52">
        <v>345.92293727464443</v>
      </c>
      <c r="AC415" s="52">
        <v>116191.56739589146</v>
      </c>
      <c r="AD415" s="52">
        <v>52133.519604274203</v>
      </c>
      <c r="AE415" s="52">
        <v>63367.738182757581</v>
      </c>
      <c r="AF415" s="52">
        <v>13944.291954040527</v>
      </c>
      <c r="AG415" s="52">
        <v>13805.913158961705</v>
      </c>
      <c r="AH415" s="52">
        <v>12170.789715903145</v>
      </c>
      <c r="AI415" s="52">
        <v>38564.311117989673</v>
      </c>
      <c r="AJ415" s="52">
        <v>43745.785162789478</v>
      </c>
      <c r="AK415" s="52">
        <v>135.51676334500578</v>
      </c>
      <c r="AL415" s="52">
        <v>0.85689316412234418</v>
      </c>
      <c r="AM415" s="52">
        <v>5.7804635988016217</v>
      </c>
      <c r="AN415" s="52">
        <v>18.632317651794956</v>
      </c>
      <c r="AO415" s="52">
        <v>11.994960889386546</v>
      </c>
      <c r="AP415" s="52">
        <v>1.1037098460474226</v>
      </c>
      <c r="AQ415" s="52">
        <v>1.4981183762715122</v>
      </c>
      <c r="AR415" s="52">
        <v>1.5582211074813261</v>
      </c>
      <c r="AS415" s="52">
        <v>1.4457123095565163</v>
      </c>
      <c r="AT415" s="52">
        <v>1.667974890255469</v>
      </c>
      <c r="AU415" s="52">
        <v>0.93640402312679982</v>
      </c>
      <c r="AV415" s="52">
        <v>2.1924739882592155</v>
      </c>
      <c r="AW415" s="52">
        <v>1.5923463157139071</v>
      </c>
      <c r="AX415" s="52">
        <v>95.011506738673361</v>
      </c>
      <c r="AY415" s="52">
        <v>0.5512159677579932</v>
      </c>
      <c r="AZ415" s="52">
        <v>4.480615286558792</v>
      </c>
      <c r="BA415" s="52">
        <v>5.6446433514356613</v>
      </c>
      <c r="BB415" s="52">
        <v>14.943520164242987</v>
      </c>
      <c r="BC415" s="52">
        <v>2.6858497301914861</v>
      </c>
      <c r="BD415" s="52">
        <v>20.970888832184887</v>
      </c>
      <c r="BE415" s="52">
        <v>7.847970008617267</v>
      </c>
      <c r="BF415" s="52">
        <v>14.08006046063799</v>
      </c>
      <c r="BG415" s="52">
        <v>18.351822172823763</v>
      </c>
      <c r="BH415" s="52">
        <v>5.4546712211241744</v>
      </c>
      <c r="BI415" s="52">
        <v>21.872938953539624</v>
      </c>
      <c r="BJ415" s="52">
        <v>2.8025308191593337</v>
      </c>
      <c r="BK415" s="52">
        <v>5.0410599026862268</v>
      </c>
      <c r="BL415" s="52">
        <v>14.029348233396636</v>
      </c>
      <c r="BM415" s="52">
        <v>2.0448515639395088</v>
      </c>
      <c r="BN415" s="52">
        <v>28.885641911599254</v>
      </c>
      <c r="BP415" s="52">
        <v>0.9517903778136575</v>
      </c>
      <c r="BQ415" s="52">
        <v>0.60438756717901143</v>
      </c>
      <c r="BR415" s="52">
        <v>0.34740281050159993</v>
      </c>
      <c r="BS415" s="52">
        <v>0.96037107267017874</v>
      </c>
      <c r="BT415" s="52">
        <v>0.62894629328677965</v>
      </c>
      <c r="BU415" s="52">
        <v>0.33142477919214536</v>
      </c>
      <c r="BV415" s="52">
        <v>8.4480034985712589</v>
      </c>
      <c r="BW415" s="52">
        <v>4982.6503958702087</v>
      </c>
    </row>
    <row r="416" spans="1:75">
      <c r="A416" s="49">
        <v>41364</v>
      </c>
      <c r="B416" s="50">
        <v>101.23753623760516</v>
      </c>
      <c r="C416" s="51">
        <v>232.23057178912623</v>
      </c>
      <c r="D416" s="50">
        <v>101.00957308853826</v>
      </c>
      <c r="E416" s="52">
        <v>16406.830759848319</v>
      </c>
      <c r="F416" s="52">
        <v>203.90732619454784</v>
      </c>
      <c r="G416" s="52">
        <v>364.19971852148734</v>
      </c>
      <c r="H416" s="52">
        <v>564.02357872070809</v>
      </c>
      <c r="I416" s="52">
        <v>1982.6227871679491</v>
      </c>
      <c r="J416" s="52">
        <v>152.42249110821754</v>
      </c>
      <c r="K416" s="52">
        <v>247.87966910004616</v>
      </c>
      <c r="L416" s="52">
        <v>545.60000901068406</v>
      </c>
      <c r="M416" s="52">
        <v>307.41558311831568</v>
      </c>
      <c r="N416" s="52">
        <v>225.78458892962624</v>
      </c>
      <c r="O416" s="52">
        <v>103.64531296683896</v>
      </c>
      <c r="P416" s="52">
        <v>250.74963613707692</v>
      </c>
      <c r="Q416" s="52">
        <v>146.40647169082396</v>
      </c>
      <c r="R416" s="52">
        <v>101.54737640148208</v>
      </c>
      <c r="S416" s="52">
        <v>477.84901853915181</v>
      </c>
      <c r="T416" s="52">
        <v>284.31377170162818</v>
      </c>
      <c r="U416" s="52">
        <v>1012.9212162725387</v>
      </c>
      <c r="V416" s="52">
        <v>945.65499722573065</v>
      </c>
      <c r="W416" s="52">
        <v>822.44041648987798</v>
      </c>
      <c r="X416" s="52">
        <v>1422.6547105634404</v>
      </c>
      <c r="Y416" s="52">
        <v>3196.0123596037588</v>
      </c>
      <c r="Z416" s="52">
        <v>634.60941929394198</v>
      </c>
      <c r="AA416" s="52">
        <v>1963.1816533611666</v>
      </c>
      <c r="AB416" s="52">
        <v>345.09555932014217</v>
      </c>
      <c r="AC416" s="52">
        <v>115953.84127709173</v>
      </c>
      <c r="AD416" s="52">
        <v>52235.240445536954</v>
      </c>
      <c r="AE416" s="52">
        <v>63504.359235486678</v>
      </c>
      <c r="AF416" s="52">
        <v>13927.998192571824</v>
      </c>
      <c r="AG416" s="52">
        <v>13788.606258269279</v>
      </c>
      <c r="AH416" s="52">
        <v>12136.300735965851</v>
      </c>
      <c r="AI416" s="52">
        <v>38437.008785124744</v>
      </c>
      <c r="AJ416" s="52">
        <v>43670.494853358112</v>
      </c>
      <c r="AK416" s="52">
        <v>135.72474042674708</v>
      </c>
      <c r="AL416" s="52">
        <v>0.85985217261458602</v>
      </c>
      <c r="AM416" s="52">
        <v>5.7994034833485077</v>
      </c>
      <c r="AN416" s="52">
        <v>18.662159376086727</v>
      </c>
      <c r="AO416" s="52">
        <v>12.002903720484145</v>
      </c>
      <c r="AP416" s="52">
        <v>1.1039717814431154</v>
      </c>
      <c r="AQ416" s="52">
        <v>1.5039536752085569</v>
      </c>
      <c r="AR416" s="52">
        <v>1.5599219760873482</v>
      </c>
      <c r="AS416" s="52">
        <v>1.4444259972113931</v>
      </c>
      <c r="AT416" s="52">
        <v>1.6692590085308878</v>
      </c>
      <c r="AU416" s="52">
        <v>0.93725965992146687</v>
      </c>
      <c r="AV416" s="52">
        <v>2.1942927634109735</v>
      </c>
      <c r="AW416" s="52">
        <v>1.5898188750575026</v>
      </c>
      <c r="AX416" s="52">
        <v>95.191777520362407</v>
      </c>
      <c r="AY416" s="52">
        <v>0.55198507347039039</v>
      </c>
      <c r="AZ416" s="52">
        <v>4.4860199986686631</v>
      </c>
      <c r="BA416" s="52">
        <v>5.6464720188730189</v>
      </c>
      <c r="BB416" s="52">
        <v>14.955401005176451</v>
      </c>
      <c r="BC416" s="52">
        <v>2.6941275743226849</v>
      </c>
      <c r="BD416" s="52">
        <v>21.002490724046385</v>
      </c>
      <c r="BE416" s="52">
        <v>7.8591353953966214</v>
      </c>
      <c r="BF416" s="52">
        <v>14.123214536496709</v>
      </c>
      <c r="BG416" s="52">
        <v>18.415280394977138</v>
      </c>
      <c r="BH416" s="52">
        <v>5.4574302949777413</v>
      </c>
      <c r="BI416" s="52">
        <v>21.8708035308387</v>
      </c>
      <c r="BJ416" s="52">
        <v>2.7963757671626106</v>
      </c>
      <c r="BK416" s="52">
        <v>5.0428894295567464</v>
      </c>
      <c r="BL416" s="52">
        <v>14.031538330195021</v>
      </c>
      <c r="BM416" s="52">
        <v>2.0439555794207167</v>
      </c>
      <c r="BN416" s="52">
        <v>28.968543364636361</v>
      </c>
      <c r="BP416" s="52">
        <v>0.96778685617591109</v>
      </c>
      <c r="BQ416" s="52">
        <v>0.61286706990382123</v>
      </c>
      <c r="BR416" s="52">
        <v>0.35491978611436581</v>
      </c>
      <c r="BS416" s="52">
        <v>0.93585407854087888</v>
      </c>
      <c r="BT416" s="52">
        <v>0.62500584543111826</v>
      </c>
      <c r="BU416" s="52">
        <v>0.31084823325997396</v>
      </c>
      <c r="BV416" s="52">
        <v>8.4356788872711128</v>
      </c>
      <c r="BW416" s="52">
        <v>4982.4074035152316</v>
      </c>
    </row>
    <row r="417" spans="1:75">
      <c r="A417" s="49">
        <v>41394</v>
      </c>
      <c r="B417" s="50">
        <v>101.32218994001548</v>
      </c>
      <c r="C417" s="51">
        <v>231.96719736258189</v>
      </c>
      <c r="D417" s="50">
        <v>100.99992907047272</v>
      </c>
      <c r="E417" s="52">
        <v>16398.185180664063</v>
      </c>
      <c r="F417" s="52">
        <v>208.96277760863305</v>
      </c>
      <c r="G417" s="52">
        <v>366.72657489379247</v>
      </c>
      <c r="H417" s="52">
        <v>563.04646232525511</v>
      </c>
      <c r="I417" s="52">
        <v>1977.6285972595215</v>
      </c>
      <c r="J417" s="52">
        <v>151.55307852824529</v>
      </c>
      <c r="K417" s="52">
        <v>248.79008713016907</v>
      </c>
      <c r="L417" s="52">
        <v>543.16568468411765</v>
      </c>
      <c r="M417" s="52">
        <v>304.60479271411896</v>
      </c>
      <c r="N417" s="52">
        <v>228.63906510571638</v>
      </c>
      <c r="O417" s="52">
        <v>102.08821728626887</v>
      </c>
      <c r="P417" s="52">
        <v>250.46934423795125</v>
      </c>
      <c r="Q417" s="52">
        <v>145.98007581929366</v>
      </c>
      <c r="R417" s="52">
        <v>101.68643546154102</v>
      </c>
      <c r="S417" s="52">
        <v>475.18749667406081</v>
      </c>
      <c r="T417" s="52">
        <v>280.62754943370817</v>
      </c>
      <c r="U417" s="52">
        <v>1008.1044605096181</v>
      </c>
      <c r="V417" s="52">
        <v>939.83703053792317</v>
      </c>
      <c r="W417" s="52">
        <v>820.16292948722844</v>
      </c>
      <c r="X417" s="52">
        <v>1422.9629638756314</v>
      </c>
      <c r="Y417" s="52">
        <v>3201.77038602829</v>
      </c>
      <c r="Z417" s="52">
        <v>632.9049414436023</v>
      </c>
      <c r="AA417" s="52">
        <v>1965.2456187168757</v>
      </c>
      <c r="AB417" s="52">
        <v>344.50663714284696</v>
      </c>
      <c r="AC417" s="52">
        <v>116708.32462565105</v>
      </c>
      <c r="AD417" s="52">
        <v>52392.19592437744</v>
      </c>
      <c r="AE417" s="52">
        <v>63649.961935106912</v>
      </c>
      <c r="AF417" s="52">
        <v>14031.95833231608</v>
      </c>
      <c r="AG417" s="52">
        <v>13893.072542317708</v>
      </c>
      <c r="AH417" s="52">
        <v>12229.645597330729</v>
      </c>
      <c r="AI417" s="52">
        <v>38713.274938964845</v>
      </c>
      <c r="AJ417" s="52">
        <v>43979.119120279945</v>
      </c>
      <c r="AK417" s="52">
        <v>135.92577497872213</v>
      </c>
      <c r="AL417" s="52">
        <v>0.86083732945844527</v>
      </c>
      <c r="AM417" s="52">
        <v>5.8126972049474714</v>
      </c>
      <c r="AN417" s="52">
        <v>18.678133994837602</v>
      </c>
      <c r="AO417" s="52">
        <v>12.004599460928391</v>
      </c>
      <c r="AP417" s="52">
        <v>1.1036207706235777</v>
      </c>
      <c r="AQ417" s="52">
        <v>1.507874158048071</v>
      </c>
      <c r="AR417" s="52">
        <v>1.5607429700467037</v>
      </c>
      <c r="AS417" s="52">
        <v>1.4433595807762079</v>
      </c>
      <c r="AT417" s="52">
        <v>1.6707556268253636</v>
      </c>
      <c r="AU417" s="52">
        <v>0.93743872841150733</v>
      </c>
      <c r="AV417" s="52">
        <v>2.1948085516463229</v>
      </c>
      <c r="AW417" s="52">
        <v>1.5859991435650349</v>
      </c>
      <c r="AX417" s="52">
        <v>95.380334052443501</v>
      </c>
      <c r="AY417" s="52">
        <v>0.55313522021751849</v>
      </c>
      <c r="AZ417" s="52">
        <v>4.4897511573178539</v>
      </c>
      <c r="BA417" s="52">
        <v>5.6464700478439527</v>
      </c>
      <c r="BB417" s="52">
        <v>14.975539665308315</v>
      </c>
      <c r="BC417" s="52">
        <v>2.701945128912727</v>
      </c>
      <c r="BD417" s="52">
        <v>21.038192885493238</v>
      </c>
      <c r="BE417" s="52">
        <v>7.8709957993278898</v>
      </c>
      <c r="BF417" s="52">
        <v>14.161759029577176</v>
      </c>
      <c r="BG417" s="52">
        <v>18.480711591740448</v>
      </c>
      <c r="BH417" s="52">
        <v>5.4616794047023483</v>
      </c>
      <c r="BI417" s="52">
        <v>21.867306931627294</v>
      </c>
      <c r="BJ417" s="52">
        <v>2.7887002883867051</v>
      </c>
      <c r="BK417" s="52">
        <v>5.0454682849037154</v>
      </c>
      <c r="BL417" s="52">
        <v>14.033138353816078</v>
      </c>
      <c r="BM417" s="52">
        <v>2.0429678451929552</v>
      </c>
      <c r="BN417" s="52">
        <v>29.05365252022942</v>
      </c>
      <c r="BP417" s="52">
        <v>0.98153775570293267</v>
      </c>
      <c r="BQ417" s="52">
        <v>0.61991529063088824</v>
      </c>
      <c r="BR417" s="52">
        <v>0.36162246509144702</v>
      </c>
      <c r="BS417" s="52">
        <v>0.89910669426123302</v>
      </c>
      <c r="BT417" s="52">
        <v>0.61520876468469698</v>
      </c>
      <c r="BU417" s="52">
        <v>0.28389792982488871</v>
      </c>
      <c r="BV417" s="52">
        <v>8.462263741592567</v>
      </c>
      <c r="BW417" s="52">
        <v>4970.1072785059614</v>
      </c>
    </row>
    <row r="418" spans="1:75">
      <c r="A418" s="49">
        <v>41425</v>
      </c>
      <c r="B418" s="50">
        <v>101.42061715651184</v>
      </c>
      <c r="C418" s="51">
        <v>231.91414643487622</v>
      </c>
      <c r="D418" s="50">
        <v>101.03109023984402</v>
      </c>
      <c r="E418" s="52">
        <v>16394.789368352584</v>
      </c>
      <c r="F418" s="52">
        <v>212.69936153581065</v>
      </c>
      <c r="G418" s="52">
        <v>368.62392220958588</v>
      </c>
      <c r="H418" s="52">
        <v>563.64575811355348</v>
      </c>
      <c r="I418" s="52">
        <v>1973.2013048279671</v>
      </c>
      <c r="J418" s="52">
        <v>150.48604379570293</v>
      </c>
      <c r="K418" s="52">
        <v>249.57553996953874</v>
      </c>
      <c r="L418" s="52">
        <v>543.20747975380186</v>
      </c>
      <c r="M418" s="52">
        <v>302.33441091929711</v>
      </c>
      <c r="N418" s="52">
        <v>229.7420118383823</v>
      </c>
      <c r="O418" s="52">
        <v>101.05621045924002</v>
      </c>
      <c r="P418" s="52">
        <v>250.40325683202113</v>
      </c>
      <c r="Q418" s="52">
        <v>145.60386050588662</v>
      </c>
      <c r="R418" s="52">
        <v>101.78605378827741</v>
      </c>
      <c r="S418" s="52">
        <v>472.76389934651314</v>
      </c>
      <c r="T418" s="52">
        <v>277.13231748342514</v>
      </c>
      <c r="U418" s="52">
        <v>1005.0761935807044</v>
      </c>
      <c r="V418" s="52">
        <v>933.11754725440858</v>
      </c>
      <c r="W418" s="52">
        <v>815.52168494126488</v>
      </c>
      <c r="X418" s="52">
        <v>1423.016971484788</v>
      </c>
      <c r="Y418" s="52">
        <v>3210.5330984477073</v>
      </c>
      <c r="Z418" s="52">
        <v>631.12444224376827</v>
      </c>
      <c r="AA418" s="52">
        <v>1971.5002658617111</v>
      </c>
      <c r="AB418" s="52">
        <v>344.10807905129849</v>
      </c>
      <c r="AC418" s="52">
        <v>117624.80791448777</v>
      </c>
      <c r="AD418" s="52">
        <v>52464.66653713103</v>
      </c>
      <c r="AE418" s="52">
        <v>63799.064855344834</v>
      </c>
      <c r="AF418" s="52">
        <v>14154.742395462528</v>
      </c>
      <c r="AG418" s="52">
        <v>14010.554675194526</v>
      </c>
      <c r="AH418" s="52">
        <v>12343.809211484848</v>
      </c>
      <c r="AI418" s="52">
        <v>39053.615739391695</v>
      </c>
      <c r="AJ418" s="52">
        <v>44326.821905320692</v>
      </c>
      <c r="AK418" s="52">
        <v>136.10628215824403</v>
      </c>
      <c r="AL418" s="52">
        <v>0.8611712902333708</v>
      </c>
      <c r="AM418" s="52">
        <v>5.825414612633927</v>
      </c>
      <c r="AN418" s="52">
        <v>18.688397847115993</v>
      </c>
      <c r="AO418" s="52">
        <v>12.00181194496972</v>
      </c>
      <c r="AP418" s="52">
        <v>1.1030688501067478</v>
      </c>
      <c r="AQ418" s="52">
        <v>1.5085293422443717</v>
      </c>
      <c r="AR418" s="52">
        <v>1.5612434480689474</v>
      </c>
      <c r="AS418" s="52">
        <v>1.4420913051105726</v>
      </c>
      <c r="AT418" s="52">
        <v>1.6713621494794009</v>
      </c>
      <c r="AU418" s="52">
        <v>0.93739094753642171</v>
      </c>
      <c r="AV418" s="52">
        <v>2.1949756417415038</v>
      </c>
      <c r="AW418" s="52">
        <v>1.58315035440929</v>
      </c>
      <c r="AX418" s="52">
        <v>95.55842437727317</v>
      </c>
      <c r="AY418" s="52">
        <v>0.55371275936974396</v>
      </c>
      <c r="AZ418" s="52">
        <v>4.4909637309385522</v>
      </c>
      <c r="BA418" s="52">
        <v>5.6488116276600673</v>
      </c>
      <c r="BB418" s="52">
        <v>15.003747778313775</v>
      </c>
      <c r="BC418" s="52">
        <v>2.7062510569850282</v>
      </c>
      <c r="BD418" s="52">
        <v>21.068537264161051</v>
      </c>
      <c r="BE418" s="52">
        <v>7.881950014620088</v>
      </c>
      <c r="BF418" s="52">
        <v>14.198466996782489</v>
      </c>
      <c r="BG418" s="52">
        <v>18.538188622182897</v>
      </c>
      <c r="BH418" s="52">
        <v>5.4677266436328571</v>
      </c>
      <c r="BI418" s="52">
        <v>21.859459933734708</v>
      </c>
      <c r="BJ418" s="52">
        <v>2.7801192070718015</v>
      </c>
      <c r="BK418" s="52">
        <v>5.0458679578657595</v>
      </c>
      <c r="BL418" s="52">
        <v>14.033472778275609</v>
      </c>
      <c r="BM418" s="52">
        <v>2.0414356051672171</v>
      </c>
      <c r="BN418" s="52">
        <v>29.126389694189832</v>
      </c>
      <c r="BP418" s="52">
        <v>0.98842316613562642</v>
      </c>
      <c r="BQ418" s="52">
        <v>0.62454493640501407</v>
      </c>
      <c r="BR418" s="52">
        <v>0.36387822978318701</v>
      </c>
      <c r="BS418" s="52">
        <v>0.86360348292416145</v>
      </c>
      <c r="BT418" s="52">
        <v>0.6026434644816383</v>
      </c>
      <c r="BU418" s="52">
        <v>0.26096001870539642</v>
      </c>
      <c r="BV418" s="52">
        <v>8.4643048677713644</v>
      </c>
      <c r="BW418" s="52">
        <v>4962.3567106800692</v>
      </c>
    </row>
    <row r="419" spans="1:75">
      <c r="A419" s="49">
        <v>41455</v>
      </c>
      <c r="B419" s="50">
        <v>101.55053899747629</v>
      </c>
      <c r="C419" s="51">
        <v>232.25801797707877</v>
      </c>
      <c r="D419" s="50">
        <v>101.14084435005982</v>
      </c>
      <c r="E419" s="52">
        <v>16416.845137151082</v>
      </c>
      <c r="F419" s="52">
        <v>215.85548215111098</v>
      </c>
      <c r="G419" s="52">
        <v>368.78340551853182</v>
      </c>
      <c r="H419" s="52">
        <v>566.56022095282867</v>
      </c>
      <c r="I419" s="52">
        <v>1978.0945211410522</v>
      </c>
      <c r="J419" s="52">
        <v>149.85264288062851</v>
      </c>
      <c r="K419" s="52">
        <v>250.4624882336706</v>
      </c>
      <c r="L419" s="52">
        <v>550.84328640302022</v>
      </c>
      <c r="M419" s="52">
        <v>302.38934930165607</v>
      </c>
      <c r="N419" s="52">
        <v>229.03381535212199</v>
      </c>
      <c r="O419" s="52">
        <v>101.27329857150714</v>
      </c>
      <c r="P419" s="52">
        <v>250.55479036892453</v>
      </c>
      <c r="Q419" s="52">
        <v>145.6102138241132</v>
      </c>
      <c r="R419" s="52">
        <v>101.86619672973951</v>
      </c>
      <c r="S419" s="52">
        <v>472.1970073133707</v>
      </c>
      <c r="T419" s="52">
        <v>275.62598915894824</v>
      </c>
      <c r="U419" s="52">
        <v>1007.3890394926071</v>
      </c>
      <c r="V419" s="52">
        <v>930.19110392729442</v>
      </c>
      <c r="W419" s="52">
        <v>814.80046271532774</v>
      </c>
      <c r="X419" s="52">
        <v>1423.0589322547119</v>
      </c>
      <c r="Y419" s="52">
        <v>3216.7717789729436</v>
      </c>
      <c r="Z419" s="52">
        <v>630.11003490040696</v>
      </c>
      <c r="AA419" s="52">
        <v>1979.7045398712157</v>
      </c>
      <c r="AB419" s="52">
        <v>343.86398116995889</v>
      </c>
      <c r="AC419" s="52">
        <v>118053.56451416016</v>
      </c>
      <c r="AD419" s="52">
        <v>52368.641179911298</v>
      </c>
      <c r="AE419" s="52">
        <v>63950.318150456747</v>
      </c>
      <c r="AF419" s="52">
        <v>14217.577495320638</v>
      </c>
      <c r="AG419" s="52">
        <v>14057.581634521484</v>
      </c>
      <c r="AH419" s="52">
        <v>12394.985016886394</v>
      </c>
      <c r="AI419" s="52">
        <v>39191.88880004883</v>
      </c>
      <c r="AJ419" s="52">
        <v>44448.632840983075</v>
      </c>
      <c r="AK419" s="52">
        <v>136.26672234634557</v>
      </c>
      <c r="AL419" s="52">
        <v>0.86199678161647175</v>
      </c>
      <c r="AM419" s="52">
        <v>5.841929918092986</v>
      </c>
      <c r="AN419" s="52">
        <v>18.701499340248606</v>
      </c>
      <c r="AO419" s="52">
        <v>11.997572640329599</v>
      </c>
      <c r="AP419" s="52">
        <v>1.1027125287107387</v>
      </c>
      <c r="AQ419" s="52">
        <v>1.5058599660677525</v>
      </c>
      <c r="AR419" s="52">
        <v>1.5619154669491158</v>
      </c>
      <c r="AS419" s="52">
        <v>1.4403438483876623</v>
      </c>
      <c r="AT419" s="52">
        <v>1.6706339094787837</v>
      </c>
      <c r="AU419" s="52">
        <v>0.93757284802280383</v>
      </c>
      <c r="AV419" s="52">
        <v>2.1957221741082322</v>
      </c>
      <c r="AW419" s="52">
        <v>1.5828119719216678</v>
      </c>
      <c r="AX419" s="52">
        <v>95.719049646457037</v>
      </c>
      <c r="AY419" s="52">
        <v>0.5531393728839854</v>
      </c>
      <c r="AZ419" s="52">
        <v>4.4900618761933098</v>
      </c>
      <c r="BA419" s="52">
        <v>5.6560723819459477</v>
      </c>
      <c r="BB419" s="52">
        <v>15.039495408410827</v>
      </c>
      <c r="BC419" s="52">
        <v>2.7057510005310177</v>
      </c>
      <c r="BD419" s="52">
        <v>21.088151940330864</v>
      </c>
      <c r="BE419" s="52">
        <v>7.8910336301002344</v>
      </c>
      <c r="BF419" s="52">
        <v>14.236791740901147</v>
      </c>
      <c r="BG419" s="52">
        <v>18.58296016479532</v>
      </c>
      <c r="BH419" s="52">
        <v>5.4756141747503229</v>
      </c>
      <c r="BI419" s="52">
        <v>21.846173358956971</v>
      </c>
      <c r="BJ419" s="52">
        <v>2.7711765310106178</v>
      </c>
      <c r="BK419" s="52">
        <v>5.0426237140782177</v>
      </c>
      <c r="BL419" s="52">
        <v>14.032373108699296</v>
      </c>
      <c r="BM419" s="52">
        <v>2.0389628789149961</v>
      </c>
      <c r="BN419" s="52">
        <v>29.179744795709848</v>
      </c>
      <c r="BP419" s="52">
        <v>0.98694719454894464</v>
      </c>
      <c r="BQ419" s="52">
        <v>0.62651049727573993</v>
      </c>
      <c r="BR419" s="52">
        <v>0.36043669742842516</v>
      </c>
      <c r="BS419" s="52">
        <v>0.8414363727594415</v>
      </c>
      <c r="BT419" s="52">
        <v>0.59115965527792769</v>
      </c>
      <c r="BU419" s="52">
        <v>0.25027671743494767</v>
      </c>
      <c r="BV419" s="52">
        <v>8.3990810741980866</v>
      </c>
      <c r="BW419" s="52">
        <v>4970.9961209615076</v>
      </c>
    </row>
    <row r="420" spans="1:75">
      <c r="A420" s="49">
        <v>41486</v>
      </c>
      <c r="B420" s="50">
        <v>101.7147556298202</v>
      </c>
      <c r="C420" s="51">
        <v>232.83890637274712</v>
      </c>
      <c r="D420" s="50">
        <v>101.30435430522888</v>
      </c>
      <c r="E420" s="52">
        <v>16464.195372919883</v>
      </c>
      <c r="F420" s="52">
        <v>218.03281925570579</v>
      </c>
      <c r="G420" s="52">
        <v>368.94942766620267</v>
      </c>
      <c r="H420" s="52">
        <v>570.32563172617267</v>
      </c>
      <c r="I420" s="52">
        <v>1989.6749989140419</v>
      </c>
      <c r="J420" s="52">
        <v>149.92457370363897</v>
      </c>
      <c r="K420" s="52">
        <v>251.48147636465728</v>
      </c>
      <c r="L420" s="52">
        <v>562.87826901097446</v>
      </c>
      <c r="M420" s="52">
        <v>304.0217698966303</v>
      </c>
      <c r="N420" s="52">
        <v>227.06503601035763</v>
      </c>
      <c r="O420" s="52">
        <v>102.29606483636364</v>
      </c>
      <c r="P420" s="52">
        <v>250.95581722626042</v>
      </c>
      <c r="Q420" s="52">
        <v>145.85741258773112</v>
      </c>
      <c r="R420" s="52">
        <v>101.96276422469846</v>
      </c>
      <c r="S420" s="52">
        <v>473.6501982865795</v>
      </c>
      <c r="T420" s="52">
        <v>275.58296547012947</v>
      </c>
      <c r="U420" s="52">
        <v>1014.2946052897361</v>
      </c>
      <c r="V420" s="52">
        <v>930.81281267443012</v>
      </c>
      <c r="W420" s="52">
        <v>819.41834234902933</v>
      </c>
      <c r="X420" s="52">
        <v>1423.5661384722878</v>
      </c>
      <c r="Y420" s="52">
        <v>3222.7084165619267</v>
      </c>
      <c r="Z420" s="52">
        <v>630.21033358573914</v>
      </c>
      <c r="AA420" s="52">
        <v>1988.6876587444735</v>
      </c>
      <c r="AB420" s="52">
        <v>343.90397670576647</v>
      </c>
      <c r="AC420" s="52">
        <v>118054.73148862777</v>
      </c>
      <c r="AD420" s="52">
        <v>52184.122861308439</v>
      </c>
      <c r="AE420" s="52">
        <v>64101.479490987716</v>
      </c>
      <c r="AF420" s="52">
        <v>14228.745895385742</v>
      </c>
      <c r="AG420" s="52">
        <v>14045.857554774131</v>
      </c>
      <c r="AH420" s="52">
        <v>12391.051219324912</v>
      </c>
      <c r="AI420" s="52">
        <v>39153.579190161923</v>
      </c>
      <c r="AJ420" s="52">
        <v>44382.252634356097</v>
      </c>
      <c r="AK420" s="52">
        <v>136.4265830324542</v>
      </c>
      <c r="AL420" s="52">
        <v>0.86331115693094274</v>
      </c>
      <c r="AM420" s="52">
        <v>5.8617122343651227</v>
      </c>
      <c r="AN420" s="52">
        <v>18.72204626375629</v>
      </c>
      <c r="AO420" s="52">
        <v>11.997022872129756</v>
      </c>
      <c r="AP420" s="52">
        <v>1.1027904994014299</v>
      </c>
      <c r="AQ420" s="52">
        <v>1.5027858013899307</v>
      </c>
      <c r="AR420" s="52">
        <v>1.562739780649633</v>
      </c>
      <c r="AS420" s="52">
        <v>1.4384428817643164</v>
      </c>
      <c r="AT420" s="52">
        <v>1.6700024257522947</v>
      </c>
      <c r="AU420" s="52">
        <v>0.93827795416220927</v>
      </c>
      <c r="AV420" s="52">
        <v>2.1975262305209218</v>
      </c>
      <c r="AW420" s="52">
        <v>1.5844573029748825</v>
      </c>
      <c r="AX420" s="52">
        <v>95.872437046660536</v>
      </c>
      <c r="AY420" s="52">
        <v>0.55193197926987081</v>
      </c>
      <c r="AZ420" s="52">
        <v>4.4904168177125676</v>
      </c>
      <c r="BA420" s="52">
        <v>5.665579752095284</v>
      </c>
      <c r="BB420" s="52">
        <v>15.081274190256673</v>
      </c>
      <c r="BC420" s="52">
        <v>2.7034600000948674</v>
      </c>
      <c r="BD420" s="52">
        <v>21.101098088126989</v>
      </c>
      <c r="BE420" s="52">
        <v>7.8980753884290253</v>
      </c>
      <c r="BF420" s="52">
        <v>14.276964180712257</v>
      </c>
      <c r="BG420" s="52">
        <v>18.619222599772677</v>
      </c>
      <c r="BH420" s="52">
        <v>5.4845197190260215</v>
      </c>
      <c r="BI420" s="52">
        <v>21.832099720355004</v>
      </c>
      <c r="BJ420" s="52">
        <v>2.7626523548857338</v>
      </c>
      <c r="BK420" s="52">
        <v>5.0385790381340252</v>
      </c>
      <c r="BL420" s="52">
        <v>14.030868320245176</v>
      </c>
      <c r="BM420" s="52">
        <v>2.0353897013525466</v>
      </c>
      <c r="BN420" s="52">
        <v>29.220757986989714</v>
      </c>
      <c r="BP420" s="52">
        <v>0.98294390257327791</v>
      </c>
      <c r="BQ420" s="52">
        <v>0.62666031749798889</v>
      </c>
      <c r="BR420" s="52">
        <v>0.35628358521048098</v>
      </c>
      <c r="BS420" s="52">
        <v>0.84181544833606292</v>
      </c>
      <c r="BT420" s="52">
        <v>0.58660908740374351</v>
      </c>
      <c r="BU420" s="52">
        <v>0.2552063606469141</v>
      </c>
      <c r="BV420" s="52">
        <v>8.2928820396623308</v>
      </c>
      <c r="BW420" s="52">
        <v>4991.9742317199707</v>
      </c>
    </row>
    <row r="421" spans="1:75">
      <c r="A421" s="49">
        <v>41517</v>
      </c>
      <c r="B421" s="50">
        <v>101.9136935900296</v>
      </c>
      <c r="C421" s="51">
        <v>233.38375734898352</v>
      </c>
      <c r="D421" s="50">
        <v>101.47739026875746</v>
      </c>
      <c r="E421" s="52">
        <v>16530.48779456846</v>
      </c>
      <c r="F421" s="52">
        <v>218.47715859836148</v>
      </c>
      <c r="G421" s="52">
        <v>371.88188348277924</v>
      </c>
      <c r="H421" s="52">
        <v>572.74445718142294</v>
      </c>
      <c r="I421" s="52">
        <v>2001.555541162289</v>
      </c>
      <c r="J421" s="52">
        <v>150.85960921549028</v>
      </c>
      <c r="K421" s="52">
        <v>252.61308337603845</v>
      </c>
      <c r="L421" s="52">
        <v>573.39089895832922</v>
      </c>
      <c r="M421" s="52">
        <v>305.62922391968391</v>
      </c>
      <c r="N421" s="52">
        <v>224.58506867577952</v>
      </c>
      <c r="O421" s="52">
        <v>103.287773055415</v>
      </c>
      <c r="P421" s="52">
        <v>251.65319694915127</v>
      </c>
      <c r="Q421" s="52">
        <v>146.04268910279197</v>
      </c>
      <c r="R421" s="52">
        <v>102.11980341903624</v>
      </c>
      <c r="S421" s="52">
        <v>476.82003984528205</v>
      </c>
      <c r="T421" s="52">
        <v>275.67245180418172</v>
      </c>
      <c r="U421" s="52">
        <v>1023.6652590805485</v>
      </c>
      <c r="V421" s="52">
        <v>933.07198142596792</v>
      </c>
      <c r="W421" s="52">
        <v>829.26307984321352</v>
      </c>
      <c r="X421" s="52">
        <v>1425.1170401477045</v>
      </c>
      <c r="Y421" s="52">
        <v>3233.3284817511035</v>
      </c>
      <c r="Z421" s="52">
        <v>631.61895979508279</v>
      </c>
      <c r="AA421" s="52">
        <v>1997.7375848432703</v>
      </c>
      <c r="AB421" s="52">
        <v>344.41679566906345</v>
      </c>
      <c r="AC421" s="52">
        <v>117930.17852758591</v>
      </c>
      <c r="AD421" s="52">
        <v>52046.325480799518</v>
      </c>
      <c r="AE421" s="52">
        <v>64252.415068103423</v>
      </c>
      <c r="AF421" s="52">
        <v>14226.383178576347</v>
      </c>
      <c r="AG421" s="52">
        <v>14019.433690717144</v>
      </c>
      <c r="AH421" s="52">
        <v>12371.028000093276</v>
      </c>
      <c r="AI421" s="52">
        <v>39062.826781857395</v>
      </c>
      <c r="AJ421" s="52">
        <v>44267.797828551258</v>
      </c>
      <c r="AK421" s="52">
        <v>136.61501722326202</v>
      </c>
      <c r="AL421" s="52">
        <v>0.86474817744343568</v>
      </c>
      <c r="AM421" s="52">
        <v>5.8828813704556877</v>
      </c>
      <c r="AN421" s="52">
        <v>18.753800973055824</v>
      </c>
      <c r="AO421" s="52">
        <v>12.006171425143558</v>
      </c>
      <c r="AP421" s="52">
        <v>1.1034968454077898</v>
      </c>
      <c r="AQ421" s="52">
        <v>1.5032808655730239</v>
      </c>
      <c r="AR421" s="52">
        <v>1.563539559625966</v>
      </c>
      <c r="AS421" s="52">
        <v>1.4368964295633393</v>
      </c>
      <c r="AT421" s="52">
        <v>1.6715684645347326</v>
      </c>
      <c r="AU421" s="52">
        <v>0.93976503075992368</v>
      </c>
      <c r="AV421" s="52">
        <v>2.200756628950213</v>
      </c>
      <c r="AW421" s="52">
        <v>1.5868675797993026</v>
      </c>
      <c r="AX421" s="52">
        <v>96.037463477782666</v>
      </c>
      <c r="AY421" s="52">
        <v>0.55097545576920248</v>
      </c>
      <c r="AZ421" s="52">
        <v>4.4965175018465571</v>
      </c>
      <c r="BA421" s="52">
        <v>5.6729566618319485</v>
      </c>
      <c r="BB421" s="52">
        <v>15.127831397998717</v>
      </c>
      <c r="BC421" s="52">
        <v>2.7039131238575904</v>
      </c>
      <c r="BD421" s="52">
        <v>21.114982424664401</v>
      </c>
      <c r="BE421" s="52">
        <v>7.9032859272218401</v>
      </c>
      <c r="BF421" s="52">
        <v>14.318787877958629</v>
      </c>
      <c r="BG421" s="52">
        <v>18.654945868698338</v>
      </c>
      <c r="BH421" s="52">
        <v>5.4934432587526256</v>
      </c>
      <c r="BI421" s="52">
        <v>21.8237527705008</v>
      </c>
      <c r="BJ421" s="52">
        <v>2.7552941530086703</v>
      </c>
      <c r="BK421" s="52">
        <v>5.0380574979128374</v>
      </c>
      <c r="BL421" s="52">
        <v>14.030401124971949</v>
      </c>
      <c r="BM421" s="52">
        <v>2.030574631287656</v>
      </c>
      <c r="BN421" s="52">
        <v>29.262144919484854</v>
      </c>
      <c r="BP421" s="52">
        <v>0.9848550914095775</v>
      </c>
      <c r="BQ421" s="52">
        <v>0.6262474531653307</v>
      </c>
      <c r="BR421" s="52">
        <v>0.35860763841699206</v>
      </c>
      <c r="BS421" s="52">
        <v>0.87320083764291578</v>
      </c>
      <c r="BT421" s="52">
        <v>0.59560654522670853</v>
      </c>
      <c r="BU421" s="52">
        <v>0.27759429301706051</v>
      </c>
      <c r="BV421" s="52">
        <v>8.1945331385659603</v>
      </c>
      <c r="BW421" s="52">
        <v>5016.0597590433972</v>
      </c>
    </row>
    <row r="422" spans="1:75">
      <c r="A422" s="49">
        <v>41547</v>
      </c>
      <c r="B422" s="50">
        <v>102.13246913899978</v>
      </c>
      <c r="C422" s="51">
        <v>233.68991411924361</v>
      </c>
      <c r="D422" s="50">
        <v>101.62126394063235</v>
      </c>
      <c r="E422" s="52">
        <v>16602.661395263673</v>
      </c>
      <c r="F422" s="52">
        <v>216.81982288956641</v>
      </c>
      <c r="G422" s="52">
        <v>378.65684515635172</v>
      </c>
      <c r="H422" s="52">
        <v>572.30464144150415</v>
      </c>
      <c r="I422" s="52">
        <v>2008.0436419914165</v>
      </c>
      <c r="J422" s="52">
        <v>152.48941099047661</v>
      </c>
      <c r="K422" s="52">
        <v>253.66868827442329</v>
      </c>
      <c r="L422" s="52">
        <v>577.49225977659228</v>
      </c>
      <c r="M422" s="52">
        <v>306.01690638661387</v>
      </c>
      <c r="N422" s="52">
        <v>222.38980632026991</v>
      </c>
      <c r="O422" s="52">
        <v>103.62936750849089</v>
      </c>
      <c r="P422" s="52">
        <v>252.52961868941784</v>
      </c>
      <c r="Q422" s="52">
        <v>145.9347503731648</v>
      </c>
      <c r="R422" s="52">
        <v>102.35229344964027</v>
      </c>
      <c r="S422" s="52">
        <v>481.03995392322543</v>
      </c>
      <c r="T422" s="52">
        <v>274.81593548469243</v>
      </c>
      <c r="U422" s="52">
        <v>1032.8200067838034</v>
      </c>
      <c r="V422" s="52">
        <v>935.31451277807355</v>
      </c>
      <c r="W422" s="52">
        <v>842.50239706039429</v>
      </c>
      <c r="X422" s="52">
        <v>1427.8204487522444</v>
      </c>
      <c r="Y422" s="52">
        <v>3250.4466716130573</v>
      </c>
      <c r="Z422" s="52">
        <v>634.25533016522729</v>
      </c>
      <c r="AA422" s="52">
        <v>2005.9588482906422</v>
      </c>
      <c r="AB422" s="52">
        <v>345.41653521060942</v>
      </c>
      <c r="AC422" s="52">
        <v>117932.09287770589</v>
      </c>
      <c r="AD422" s="52">
        <v>52053.74934844971</v>
      </c>
      <c r="AE422" s="52">
        <v>64397.540411694841</v>
      </c>
      <c r="AF422" s="52">
        <v>14241.227959418296</v>
      </c>
      <c r="AG422" s="52">
        <v>14014.193446985881</v>
      </c>
      <c r="AH422" s="52">
        <v>12366.569206174214</v>
      </c>
      <c r="AI422" s="52">
        <v>39021.713830502827</v>
      </c>
      <c r="AJ422" s="52">
        <v>44220.906181208295</v>
      </c>
      <c r="AK422" s="52">
        <v>136.83830196062723</v>
      </c>
      <c r="AL422" s="52">
        <v>0.86598313221475109</v>
      </c>
      <c r="AM422" s="52">
        <v>5.9030754972016437</v>
      </c>
      <c r="AN422" s="52">
        <v>18.796424521381656</v>
      </c>
      <c r="AO422" s="52">
        <v>12.027365892380477</v>
      </c>
      <c r="AP422" s="52">
        <v>1.1048497436999847</v>
      </c>
      <c r="AQ422" s="52">
        <v>1.509575555244616</v>
      </c>
      <c r="AR422" s="52">
        <v>1.564244681714869</v>
      </c>
      <c r="AS422" s="52">
        <v>1.4360249338506643</v>
      </c>
      <c r="AT422" s="52">
        <v>1.6764328186245014</v>
      </c>
      <c r="AU422" s="52">
        <v>0.94202224891341757</v>
      </c>
      <c r="AV422" s="52">
        <v>2.205249934105086</v>
      </c>
      <c r="AW422" s="52">
        <v>1.5889659203567741</v>
      </c>
      <c r="AX422" s="52">
        <v>96.216791680455202</v>
      </c>
      <c r="AY422" s="52">
        <v>0.55088009490864354</v>
      </c>
      <c r="AZ422" s="52">
        <v>4.5105367586327096</v>
      </c>
      <c r="BA422" s="52">
        <v>5.6752945945908628</v>
      </c>
      <c r="BB422" s="52">
        <v>15.174310891826947</v>
      </c>
      <c r="BC422" s="52">
        <v>2.7097588833421469</v>
      </c>
      <c r="BD422" s="52">
        <v>21.134494580825169</v>
      </c>
      <c r="BE422" s="52">
        <v>7.9067710848990824</v>
      </c>
      <c r="BF422" s="52">
        <v>14.359589539219936</v>
      </c>
      <c r="BG422" s="52">
        <v>18.694070361430445</v>
      </c>
      <c r="BH422" s="52">
        <v>5.5013049230445175</v>
      </c>
      <c r="BI422" s="52">
        <v>21.82508575854202</v>
      </c>
      <c r="BJ422" s="52">
        <v>2.7498552750330418</v>
      </c>
      <c r="BK422" s="52">
        <v>5.043475579470396</v>
      </c>
      <c r="BL422" s="52">
        <v>14.031754906599721</v>
      </c>
      <c r="BM422" s="52">
        <v>2.0247476758823422</v>
      </c>
      <c r="BN422" s="52">
        <v>29.310600329687198</v>
      </c>
      <c r="BP422" s="52">
        <v>0.99749659529576695</v>
      </c>
      <c r="BQ422" s="52">
        <v>0.62608419248523817</v>
      </c>
      <c r="BR422" s="52">
        <v>0.37141240226725736</v>
      </c>
      <c r="BS422" s="52">
        <v>0.93363872617483135</v>
      </c>
      <c r="BT422" s="52">
        <v>0.61939940241475899</v>
      </c>
      <c r="BU422" s="52">
        <v>0.31423932475348315</v>
      </c>
      <c r="BV422" s="52">
        <v>8.1450435957560945</v>
      </c>
      <c r="BW422" s="52">
        <v>5034.8400761246685</v>
      </c>
    </row>
    <row r="423" spans="1:75">
      <c r="A423" s="49">
        <v>41578</v>
      </c>
      <c r="B423" s="50">
        <v>102.34898640359602</v>
      </c>
      <c r="C423" s="51">
        <v>233.86536083106071</v>
      </c>
      <c r="D423" s="50">
        <v>101.74650598677897</v>
      </c>
      <c r="E423" s="52">
        <v>16660.458280501825</v>
      </c>
      <c r="F423" s="52">
        <v>213.91826005135812</v>
      </c>
      <c r="G423" s="52">
        <v>385.94165914289414</v>
      </c>
      <c r="H423" s="52">
        <v>569.96290463016874</v>
      </c>
      <c r="I423" s="52">
        <v>2007.7508589082188</v>
      </c>
      <c r="J423" s="52">
        <v>153.8625675785926</v>
      </c>
      <c r="K423" s="52">
        <v>254.17444750378209</v>
      </c>
      <c r="L423" s="52">
        <v>575.31611709440904</v>
      </c>
      <c r="M423" s="52">
        <v>305.49769653043438</v>
      </c>
      <c r="N423" s="52">
        <v>220.95275557906396</v>
      </c>
      <c r="O423" s="52">
        <v>103.53066124935305</v>
      </c>
      <c r="P423" s="52">
        <v>253.11327077111889</v>
      </c>
      <c r="Q423" s="52">
        <v>145.5477814828196</v>
      </c>
      <c r="R423" s="52">
        <v>102.61989644073671</v>
      </c>
      <c r="S423" s="52">
        <v>485.17949704585538</v>
      </c>
      <c r="T423" s="52">
        <v>272.69325051865269</v>
      </c>
      <c r="U423" s="52">
        <v>1039.218398317214</v>
      </c>
      <c r="V423" s="52">
        <v>937.09128089970159</v>
      </c>
      <c r="W423" s="52">
        <v>854.12770574323588</v>
      </c>
      <c r="X423" s="52">
        <v>1430.6978576606321</v>
      </c>
      <c r="Y423" s="52">
        <v>3268.5171586467372</v>
      </c>
      <c r="Z423" s="52">
        <v>637.50471199904723</v>
      </c>
      <c r="AA423" s="52">
        <v>2013.6114725778179</v>
      </c>
      <c r="AB423" s="52">
        <v>346.4988491419823</v>
      </c>
      <c r="AC423" s="52">
        <v>118140.64944113455</v>
      </c>
      <c r="AD423" s="52">
        <v>52171.022288906956</v>
      </c>
      <c r="AE423" s="52">
        <v>64544.03061823691</v>
      </c>
      <c r="AF423" s="52">
        <v>14281.55145615147</v>
      </c>
      <c r="AG423" s="52">
        <v>14036.708280747936</v>
      </c>
      <c r="AH423" s="52">
        <v>12383.523999706391</v>
      </c>
      <c r="AI423" s="52">
        <v>39049.138292128038</v>
      </c>
      <c r="AJ423" s="52">
        <v>44262.615062959732</v>
      </c>
      <c r="AK423" s="52">
        <v>137.07137226962274</v>
      </c>
      <c r="AL423" s="52">
        <v>0.86709502765217861</v>
      </c>
      <c r="AM423" s="52">
        <v>5.922570881140869</v>
      </c>
      <c r="AN423" s="52">
        <v>18.843621716864646</v>
      </c>
      <c r="AO423" s="52">
        <v>12.053955808041557</v>
      </c>
      <c r="AP423" s="52">
        <v>1.1064868353975228</v>
      </c>
      <c r="AQ423" s="52">
        <v>1.5188818165840912</v>
      </c>
      <c r="AR423" s="52">
        <v>1.5652582359956972</v>
      </c>
      <c r="AS423" s="52">
        <v>1.4353002531246486</v>
      </c>
      <c r="AT423" s="52">
        <v>1.6830567670779513</v>
      </c>
      <c r="AU423" s="52">
        <v>0.94452701547021622</v>
      </c>
      <c r="AV423" s="52">
        <v>2.2098939652656084</v>
      </c>
      <c r="AW423" s="52">
        <v>1.590550885721673</v>
      </c>
      <c r="AX423" s="52">
        <v>96.396809387110892</v>
      </c>
      <c r="AY423" s="52">
        <v>0.55126687889588211</v>
      </c>
      <c r="AZ423" s="52">
        <v>4.5290157704223546</v>
      </c>
      <c r="BA423" s="52">
        <v>5.675414139885576</v>
      </c>
      <c r="BB423" s="52">
        <v>15.214030627041094</v>
      </c>
      <c r="BC423" s="52">
        <v>2.7181924473374122</v>
      </c>
      <c r="BD423" s="52">
        <v>21.15840727613578</v>
      </c>
      <c r="BE423" s="52">
        <v>7.9093212612844521</v>
      </c>
      <c r="BF423" s="52">
        <v>14.397383219532427</v>
      </c>
      <c r="BG423" s="52">
        <v>18.735516235232353</v>
      </c>
      <c r="BH423" s="52">
        <v>5.5084816360801101</v>
      </c>
      <c r="BI423" s="52">
        <v>21.8309411656472</v>
      </c>
      <c r="BJ423" s="52">
        <v>2.7457131356481583</v>
      </c>
      <c r="BK423" s="52">
        <v>5.0515414685491589</v>
      </c>
      <c r="BL423" s="52">
        <v>14.033686568269566</v>
      </c>
      <c r="BM423" s="52">
        <v>2.0183134090583472</v>
      </c>
      <c r="BN423" s="52">
        <v>29.363029944079539</v>
      </c>
      <c r="BP423" s="52">
        <v>1.015407475552732</v>
      </c>
      <c r="BQ423" s="52">
        <v>0.62561372515084523</v>
      </c>
      <c r="BR423" s="52">
        <v>0.38979375007892808</v>
      </c>
      <c r="BS423" s="52">
        <v>0.99645801200982065</v>
      </c>
      <c r="BT423" s="52">
        <v>0.6451403829118898</v>
      </c>
      <c r="BU423" s="52">
        <v>0.3513176294584428</v>
      </c>
      <c r="BV423" s="52">
        <v>8.1438400404107192</v>
      </c>
      <c r="BW423" s="52">
        <v>5046.8926263086259</v>
      </c>
    </row>
    <row r="424" spans="1:75">
      <c r="A424" s="49">
        <v>41608</v>
      </c>
      <c r="B424" s="50">
        <v>102.53328469594319</v>
      </c>
      <c r="C424" s="51">
        <v>234.09910342494646</v>
      </c>
      <c r="D424" s="50">
        <v>101.8739426536175</v>
      </c>
      <c r="E424" s="52">
        <v>16680.005154418945</v>
      </c>
      <c r="F424" s="52">
        <v>211.00143996737899</v>
      </c>
      <c r="G424" s="52">
        <v>388.98973174095153</v>
      </c>
      <c r="H424" s="52">
        <v>567.38950718293586</v>
      </c>
      <c r="I424" s="52">
        <v>2000.4240456422169</v>
      </c>
      <c r="J424" s="52">
        <v>153.77796366612117</v>
      </c>
      <c r="K424" s="52">
        <v>253.55060544808705</v>
      </c>
      <c r="L424" s="52">
        <v>568.35532399813337</v>
      </c>
      <c r="M424" s="52">
        <v>304.81878343373535</v>
      </c>
      <c r="N424" s="52">
        <v>220.69969639082748</v>
      </c>
      <c r="O424" s="52">
        <v>103.4351829384764</v>
      </c>
      <c r="P424" s="52">
        <v>252.81434348225594</v>
      </c>
      <c r="Q424" s="52">
        <v>144.97202458779017</v>
      </c>
      <c r="R424" s="52">
        <v>102.86050615310668</v>
      </c>
      <c r="S424" s="52">
        <v>487.89177042841914</v>
      </c>
      <c r="T424" s="52">
        <v>269.24990672469141</v>
      </c>
      <c r="U424" s="52">
        <v>1040.1770954608917</v>
      </c>
      <c r="V424" s="52">
        <v>938.28667065103843</v>
      </c>
      <c r="W424" s="52">
        <v>857.96546977361038</v>
      </c>
      <c r="X424" s="52">
        <v>1432.3995974123477</v>
      </c>
      <c r="Y424" s="52">
        <v>3279.4540471076966</v>
      </c>
      <c r="Z424" s="52">
        <v>640.54658703356984</v>
      </c>
      <c r="AA424" s="52">
        <v>2021.0408190310002</v>
      </c>
      <c r="AB424" s="52">
        <v>347.1202741434177</v>
      </c>
      <c r="AC424" s="52">
        <v>118580.30068359376</v>
      </c>
      <c r="AD424" s="52">
        <v>52323.918507067363</v>
      </c>
      <c r="AE424" s="52">
        <v>64698.221846008302</v>
      </c>
      <c r="AF424" s="52">
        <v>14347.992280578614</v>
      </c>
      <c r="AG424" s="52">
        <v>14084.494973309835</v>
      </c>
      <c r="AH424" s="52">
        <v>12419.711327171326</v>
      </c>
      <c r="AI424" s="52">
        <v>39138.933078893024</v>
      </c>
      <c r="AJ424" s="52">
        <v>44385.665378824873</v>
      </c>
      <c r="AK424" s="52">
        <v>137.27387570142747</v>
      </c>
      <c r="AL424" s="52">
        <v>0.86824771453393623</v>
      </c>
      <c r="AM424" s="52">
        <v>5.9418327700967586</v>
      </c>
      <c r="AN424" s="52">
        <v>18.886323682218791</v>
      </c>
      <c r="AO424" s="52">
        <v>12.076243197545409</v>
      </c>
      <c r="AP424" s="52">
        <v>1.1079098046386207</v>
      </c>
      <c r="AQ424" s="52">
        <v>1.5268308864217639</v>
      </c>
      <c r="AR424" s="52">
        <v>1.5670950231038054</v>
      </c>
      <c r="AS424" s="52">
        <v>1.4339837688688324</v>
      </c>
      <c r="AT424" s="52">
        <v>1.6890266979591009</v>
      </c>
      <c r="AU424" s="52">
        <v>0.94655775695064226</v>
      </c>
      <c r="AV424" s="52">
        <v>2.2132014197156726</v>
      </c>
      <c r="AW424" s="52">
        <v>1.5916377918034414</v>
      </c>
      <c r="AX424" s="52">
        <v>96.553951640427115</v>
      </c>
      <c r="AY424" s="52">
        <v>0.55147484169671468</v>
      </c>
      <c r="AZ424" s="52">
        <v>4.546544843081695</v>
      </c>
      <c r="BA424" s="52">
        <v>5.6776900849925971</v>
      </c>
      <c r="BB424" s="52">
        <v>15.238542121027907</v>
      </c>
      <c r="BC424" s="52">
        <v>2.7246944941269855</v>
      </c>
      <c r="BD424" s="52">
        <v>21.183153264038264</v>
      </c>
      <c r="BE424" s="52">
        <v>7.911775665838892</v>
      </c>
      <c r="BF424" s="52">
        <v>14.429200879236062</v>
      </c>
      <c r="BG424" s="52">
        <v>18.775494172051548</v>
      </c>
      <c r="BH424" s="52">
        <v>5.5155371951404959</v>
      </c>
      <c r="BI424" s="52">
        <v>21.833600380085407</v>
      </c>
      <c r="BJ424" s="52">
        <v>2.742036242802472</v>
      </c>
      <c r="BK424" s="52">
        <v>5.0572128622327002</v>
      </c>
      <c r="BL424" s="52">
        <v>14.034351276497667</v>
      </c>
      <c r="BM424" s="52">
        <v>2.0118786280606096</v>
      </c>
      <c r="BN424" s="52">
        <v>29.411964332001904</v>
      </c>
      <c r="BP424" s="52">
        <v>1.0298622461967171</v>
      </c>
      <c r="BQ424" s="52">
        <v>0.62387594908941535</v>
      </c>
      <c r="BR424" s="52">
        <v>0.40598629688999305</v>
      </c>
      <c r="BS424" s="52">
        <v>1.0268053630987803</v>
      </c>
      <c r="BT424" s="52">
        <v>0.65552586081127329</v>
      </c>
      <c r="BU424" s="52">
        <v>0.37127950148036082</v>
      </c>
      <c r="BV424" s="52">
        <v>8.1794594074289009</v>
      </c>
      <c r="BW424" s="52">
        <v>5052.4169313112898</v>
      </c>
    </row>
    <row r="425" spans="1:75">
      <c r="A425" s="49">
        <v>41639</v>
      </c>
      <c r="B425" s="50">
        <v>102.66925421164882</v>
      </c>
      <c r="C425" s="51">
        <v>234.52148531713794</v>
      </c>
      <c r="D425" s="50">
        <v>102.01935596049073</v>
      </c>
      <c r="E425" s="52">
        <v>16651.011185184601</v>
      </c>
      <c r="F425" s="52">
        <v>209.03299157898272</v>
      </c>
      <c r="G425" s="52">
        <v>385.15047131815265</v>
      </c>
      <c r="H425" s="52">
        <v>565.97499165804152</v>
      </c>
      <c r="I425" s="52">
        <v>1987.4227743764077</v>
      </c>
      <c r="J425" s="52">
        <v>151.62495147028278</v>
      </c>
      <c r="K425" s="52">
        <v>251.58948269582564</v>
      </c>
      <c r="L425" s="52">
        <v>558.83537570891838</v>
      </c>
      <c r="M425" s="52">
        <v>304.52038403480282</v>
      </c>
      <c r="N425" s="52">
        <v>221.80391362597865</v>
      </c>
      <c r="O425" s="52">
        <v>103.65671011132579</v>
      </c>
      <c r="P425" s="52">
        <v>251.37181617752199</v>
      </c>
      <c r="Q425" s="52">
        <v>144.3193299582889</v>
      </c>
      <c r="R425" s="52">
        <v>103.04560082574045</v>
      </c>
      <c r="S425" s="52">
        <v>488.32549931157018</v>
      </c>
      <c r="T425" s="52">
        <v>264.75329138771178</v>
      </c>
      <c r="U425" s="52">
        <v>1034.570864200592</v>
      </c>
      <c r="V425" s="52">
        <v>938.98742492545034</v>
      </c>
      <c r="W425" s="52">
        <v>850.71732345704106</v>
      </c>
      <c r="X425" s="52">
        <v>1432.1408545355644</v>
      </c>
      <c r="Y425" s="52">
        <v>3278.7750537626207</v>
      </c>
      <c r="Z425" s="52">
        <v>642.818074735903</v>
      </c>
      <c r="AA425" s="52">
        <v>2028.3608961163029</v>
      </c>
      <c r="AB425" s="52">
        <v>347.00785331187711</v>
      </c>
      <c r="AC425" s="52">
        <v>119246.17671055948</v>
      </c>
      <c r="AD425" s="52">
        <v>52458.671936527375</v>
      </c>
      <c r="AE425" s="52">
        <v>64863.443439237533</v>
      </c>
      <c r="AF425" s="52">
        <v>14438.660917220577</v>
      </c>
      <c r="AG425" s="52">
        <v>14153.332230106476</v>
      </c>
      <c r="AH425" s="52">
        <v>12472.24103866085</v>
      </c>
      <c r="AI425" s="52">
        <v>39282.345825441422</v>
      </c>
      <c r="AJ425" s="52">
        <v>44577.048906387819</v>
      </c>
      <c r="AK425" s="52">
        <v>137.42431790790249</v>
      </c>
      <c r="AL425" s="52">
        <v>0.86965449592248811</v>
      </c>
      <c r="AM425" s="52">
        <v>5.9615909543729595</v>
      </c>
      <c r="AN425" s="52">
        <v>18.919161816758493</v>
      </c>
      <c r="AO425" s="52">
        <v>12.08791636615511</v>
      </c>
      <c r="AP425" s="52">
        <v>1.1089079773153043</v>
      </c>
      <c r="AQ425" s="52">
        <v>1.5305334546212708</v>
      </c>
      <c r="AR425" s="52">
        <v>1.5700347523999236</v>
      </c>
      <c r="AS425" s="52">
        <v>1.4316272823780309</v>
      </c>
      <c r="AT425" s="52">
        <v>1.692526578688675</v>
      </c>
      <c r="AU425" s="52">
        <v>0.9476256928542317</v>
      </c>
      <c r="AV425" s="52">
        <v>2.2143283167303793</v>
      </c>
      <c r="AW425" s="52">
        <v>1.5923322524592345</v>
      </c>
      <c r="AX425" s="52">
        <v>96.676613752880399</v>
      </c>
      <c r="AY425" s="52">
        <v>0.55106499471190962</v>
      </c>
      <c r="AZ425" s="52">
        <v>4.5594892202305699</v>
      </c>
      <c r="BA425" s="52">
        <v>5.6851395419648574</v>
      </c>
      <c r="BB425" s="52">
        <v>15.243935062760308</v>
      </c>
      <c r="BC425" s="52">
        <v>2.7261677193305185</v>
      </c>
      <c r="BD425" s="52">
        <v>21.206455156447426</v>
      </c>
      <c r="BE425" s="52">
        <v>7.9148958362038098</v>
      </c>
      <c r="BF425" s="52">
        <v>14.454486896434139</v>
      </c>
      <c r="BG425" s="52">
        <v>18.812027038585754</v>
      </c>
      <c r="BH425" s="52">
        <v>5.5229769923100847</v>
      </c>
      <c r="BI425" s="52">
        <v>21.828542337422409</v>
      </c>
      <c r="BJ425" s="52">
        <v>2.7382517905845756</v>
      </c>
      <c r="BK425" s="52">
        <v>5.0573062993465889</v>
      </c>
      <c r="BL425" s="52">
        <v>14.032984239379726</v>
      </c>
      <c r="BM425" s="52">
        <v>2.0058478595456108</v>
      </c>
      <c r="BN425" s="52">
        <v>29.45309059478102</v>
      </c>
      <c r="BP425" s="52">
        <v>1.0348333616350447</v>
      </c>
      <c r="BQ425" s="52">
        <v>0.62052782955429242</v>
      </c>
      <c r="BR425" s="52">
        <v>0.41430553217088023</v>
      </c>
      <c r="BS425" s="52">
        <v>1.0043109919755691</v>
      </c>
      <c r="BT425" s="52">
        <v>0.6406087845323547</v>
      </c>
      <c r="BU425" s="52">
        <v>0.3637022078037262</v>
      </c>
      <c r="BV425" s="52">
        <v>8.2326346145522216</v>
      </c>
      <c r="BW425" s="52">
        <v>5053.7598916330644</v>
      </c>
    </row>
    <row r="426" spans="1:75">
      <c r="A426" s="49">
        <v>41670</v>
      </c>
      <c r="B426" s="50">
        <v>102.78740224049938</v>
      </c>
      <c r="C426" s="51">
        <v>235.08661465875565</v>
      </c>
      <c r="D426" s="50">
        <v>102.18532511357579</v>
      </c>
      <c r="E426" s="52">
        <v>16606.807721537927</v>
      </c>
      <c r="F426" s="52">
        <v>208.14981772197831</v>
      </c>
      <c r="G426" s="52">
        <v>378.40276887339928</v>
      </c>
      <c r="H426" s="52">
        <v>566.26481670718044</v>
      </c>
      <c r="I426" s="52">
        <v>1975.3305526548816</v>
      </c>
      <c r="J426" s="52">
        <v>148.65951241216351</v>
      </c>
      <c r="K426" s="52">
        <v>249.26802961672507</v>
      </c>
      <c r="L426" s="52">
        <v>551.42692985842302</v>
      </c>
      <c r="M426" s="52">
        <v>304.51263407353434</v>
      </c>
      <c r="N426" s="52">
        <v>223.6115448724839</v>
      </c>
      <c r="O426" s="52">
        <v>104.11463152977728</v>
      </c>
      <c r="P426" s="52">
        <v>249.56687033176422</v>
      </c>
      <c r="Q426" s="52">
        <v>143.77118778084554</v>
      </c>
      <c r="R426" s="52">
        <v>103.25480616092682</v>
      </c>
      <c r="S426" s="52">
        <v>487.23081404932083</v>
      </c>
      <c r="T426" s="52">
        <v>260.47673292698397</v>
      </c>
      <c r="U426" s="52">
        <v>1026.2982283715278</v>
      </c>
      <c r="V426" s="52">
        <v>939.94386022898459</v>
      </c>
      <c r="W426" s="52">
        <v>838.25233530229139</v>
      </c>
      <c r="X426" s="52">
        <v>1430.9345604604291</v>
      </c>
      <c r="Y426" s="52">
        <v>3273.4871588060932</v>
      </c>
      <c r="Z426" s="52">
        <v>644.58723865593629</v>
      </c>
      <c r="AA426" s="52">
        <v>2035.1003895555773</v>
      </c>
      <c r="AB426" s="52">
        <v>346.74617237044919</v>
      </c>
      <c r="AC426" s="52">
        <v>120041.0091828377</v>
      </c>
      <c r="AD426" s="52">
        <v>52584.091787030622</v>
      </c>
      <c r="AE426" s="52">
        <v>65036.024497862782</v>
      </c>
      <c r="AF426" s="52">
        <v>14543.896497664913</v>
      </c>
      <c r="AG426" s="52">
        <v>14233.339174332157</v>
      </c>
      <c r="AH426" s="52">
        <v>12535.871886714813</v>
      </c>
      <c r="AI426" s="52">
        <v>39461.678697401476</v>
      </c>
      <c r="AJ426" s="52">
        <v>44804.577112505511</v>
      </c>
      <c r="AK426" s="52">
        <v>137.56350217134721</v>
      </c>
      <c r="AL426" s="52">
        <v>0.87170668858884559</v>
      </c>
      <c r="AM426" s="52">
        <v>5.9837416321519878</v>
      </c>
      <c r="AN426" s="52">
        <v>18.948898511548197</v>
      </c>
      <c r="AO426" s="52">
        <v>12.093450190198999</v>
      </c>
      <c r="AP426" s="52">
        <v>1.1101861158301378</v>
      </c>
      <c r="AQ426" s="52">
        <v>1.5317628065259346</v>
      </c>
      <c r="AR426" s="52">
        <v>1.5736330439563795</v>
      </c>
      <c r="AS426" s="52">
        <v>1.4286699955691509</v>
      </c>
      <c r="AT426" s="52">
        <v>1.693644832835191</v>
      </c>
      <c r="AU426" s="52">
        <v>0.94799600843074472</v>
      </c>
      <c r="AV426" s="52">
        <v>2.2145006597641061</v>
      </c>
      <c r="AW426" s="52">
        <v>1.5930566544714477</v>
      </c>
      <c r="AX426" s="52">
        <v>96.793433711413414</v>
      </c>
      <c r="AY426" s="52">
        <v>0.55028262375403314</v>
      </c>
      <c r="AZ426" s="52">
        <v>4.5698963175077107</v>
      </c>
      <c r="BA426" s="52">
        <v>5.6966270531016976</v>
      </c>
      <c r="BB426" s="52">
        <v>15.241261011890826</v>
      </c>
      <c r="BC426" s="52">
        <v>2.7239964097257583</v>
      </c>
      <c r="BD426" s="52">
        <v>21.230340327466688</v>
      </c>
      <c r="BE426" s="52">
        <v>7.9192863592217044</v>
      </c>
      <c r="BF426" s="52">
        <v>14.480926619422052</v>
      </c>
      <c r="BG426" s="52">
        <v>18.849432886608184</v>
      </c>
      <c r="BH426" s="52">
        <v>5.531263562478876</v>
      </c>
      <c r="BI426" s="52">
        <v>21.821169949467144</v>
      </c>
      <c r="BJ426" s="52">
        <v>2.7344844277587628</v>
      </c>
      <c r="BK426" s="52">
        <v>5.0544756607062391</v>
      </c>
      <c r="BL426" s="52">
        <v>14.032209863645896</v>
      </c>
      <c r="BM426" s="52">
        <v>1.9999131597202993</v>
      </c>
      <c r="BN426" s="52">
        <v>29.492715655916161</v>
      </c>
      <c r="BP426" s="52">
        <v>1.0328119300726442</v>
      </c>
      <c r="BQ426" s="52">
        <v>0.61716119530460523</v>
      </c>
      <c r="BR426" s="52">
        <v>0.41565073497833743</v>
      </c>
      <c r="BS426" s="52">
        <v>0.95453052126592208</v>
      </c>
      <c r="BT426" s="52">
        <v>0.61367146610733003</v>
      </c>
      <c r="BU426" s="52">
        <v>0.34085905455773874</v>
      </c>
      <c r="BV426" s="52">
        <v>8.2581956261588676</v>
      </c>
      <c r="BW426" s="52">
        <v>5060.3633206275199</v>
      </c>
    </row>
    <row r="427" spans="1:75">
      <c r="A427" s="49">
        <v>41698</v>
      </c>
      <c r="B427" s="50">
        <v>102.92091045688305</v>
      </c>
      <c r="C427" s="51">
        <v>235.64393274416216</v>
      </c>
      <c r="D427" s="50">
        <v>102.35522037664694</v>
      </c>
      <c r="E427" s="52">
        <v>16595.636206218176</v>
      </c>
      <c r="F427" s="52">
        <v>208.23941967263818</v>
      </c>
      <c r="G427" s="52">
        <v>375.12276079399243</v>
      </c>
      <c r="H427" s="52">
        <v>568.38138239085674</v>
      </c>
      <c r="I427" s="52">
        <v>1972.7079309225082</v>
      </c>
      <c r="J427" s="52">
        <v>146.88869197666645</v>
      </c>
      <c r="K427" s="52">
        <v>248.05321578681469</v>
      </c>
      <c r="L427" s="52">
        <v>551.63847231864929</v>
      </c>
      <c r="M427" s="52">
        <v>304.50702281721999</v>
      </c>
      <c r="N427" s="52">
        <v>225.08542775894915</v>
      </c>
      <c r="O427" s="52">
        <v>104.56389201645341</v>
      </c>
      <c r="P427" s="52">
        <v>248.60080559445279</v>
      </c>
      <c r="Q427" s="52">
        <v>143.55444485161985</v>
      </c>
      <c r="R427" s="52">
        <v>103.57509778227124</v>
      </c>
      <c r="S427" s="52">
        <v>485.95505640123571</v>
      </c>
      <c r="T427" s="52">
        <v>258.23406586902485</v>
      </c>
      <c r="U427" s="52">
        <v>1021.2852901624782</v>
      </c>
      <c r="V427" s="52">
        <v>941.95064144262244</v>
      </c>
      <c r="W427" s="52">
        <v>830.04254227025172</v>
      </c>
      <c r="X427" s="52">
        <v>1430.4075541645288</v>
      </c>
      <c r="Y427" s="52">
        <v>3274.1806423834391</v>
      </c>
      <c r="Z427" s="52">
        <v>646.23306765859684</v>
      </c>
      <c r="AA427" s="52">
        <v>2040.1234424412251</v>
      </c>
      <c r="AB427" s="52">
        <v>347.16106861510445</v>
      </c>
      <c r="AC427" s="52">
        <v>120774.92828805106</v>
      </c>
      <c r="AD427" s="52">
        <v>52717.520052262713</v>
      </c>
      <c r="AE427" s="52">
        <v>65195.705932038174</v>
      </c>
      <c r="AF427" s="52">
        <v>14642.991369962692</v>
      </c>
      <c r="AG427" s="52">
        <v>14306.538608074188</v>
      </c>
      <c r="AH427" s="52">
        <v>12599.231675533312</v>
      </c>
      <c r="AI427" s="52">
        <v>39641.262236944269</v>
      </c>
      <c r="AJ427" s="52">
        <v>45012.226930754528</v>
      </c>
      <c r="AK427" s="52">
        <v>137.73671966631497</v>
      </c>
      <c r="AL427" s="52">
        <v>0.8746110411676844</v>
      </c>
      <c r="AM427" s="52">
        <v>6.0084030061095417</v>
      </c>
      <c r="AN427" s="52">
        <v>18.98310840016763</v>
      </c>
      <c r="AO427" s="52">
        <v>12.100094353015136</v>
      </c>
      <c r="AP427" s="52">
        <v>1.1125458708884253</v>
      </c>
      <c r="AQ427" s="52">
        <v>1.5335942257068902</v>
      </c>
      <c r="AR427" s="52">
        <v>1.5769282358414785</v>
      </c>
      <c r="AS427" s="52">
        <v>1.4260630660728566</v>
      </c>
      <c r="AT427" s="52">
        <v>1.693078483122008</v>
      </c>
      <c r="AU427" s="52">
        <v>0.94814730555513704</v>
      </c>
      <c r="AV427" s="52">
        <v>2.2155064594880969</v>
      </c>
      <c r="AW427" s="52">
        <v>1.5942306487184916</v>
      </c>
      <c r="AX427" s="52">
        <v>96.933423419083866</v>
      </c>
      <c r="AY427" s="52">
        <v>0.54964635423675645</v>
      </c>
      <c r="AZ427" s="52">
        <v>4.5806443976762239</v>
      </c>
      <c r="BA427" s="52">
        <v>5.7086733481015211</v>
      </c>
      <c r="BB427" s="52">
        <v>15.245820436892766</v>
      </c>
      <c r="BC427" s="52">
        <v>2.7211905142092809</v>
      </c>
      <c r="BD427" s="52">
        <v>21.255963419613959</v>
      </c>
      <c r="BE427" s="52">
        <v>7.9250197273837069</v>
      </c>
      <c r="BF427" s="52">
        <v>14.51577845335539</v>
      </c>
      <c r="BG427" s="52">
        <v>18.890417249474144</v>
      </c>
      <c r="BH427" s="52">
        <v>5.5400679738792986</v>
      </c>
      <c r="BI427" s="52">
        <v>21.820187846464769</v>
      </c>
      <c r="BJ427" s="52">
        <v>2.7313767715407136</v>
      </c>
      <c r="BK427" s="52">
        <v>5.0533146805994749</v>
      </c>
      <c r="BL427" s="52">
        <v>14.035496389526608</v>
      </c>
      <c r="BM427" s="52">
        <v>1.9940651190388183</v>
      </c>
      <c r="BN427" s="52">
        <v>29.536627491337381</v>
      </c>
      <c r="BP427" s="52">
        <v>1.0292195058240654</v>
      </c>
      <c r="BQ427" s="52">
        <v>0.61610333954532892</v>
      </c>
      <c r="BR427" s="52">
        <v>0.4131161663972307</v>
      </c>
      <c r="BS427" s="52">
        <v>0.92041814806205891</v>
      </c>
      <c r="BT427" s="52">
        <v>0.59681658905797774</v>
      </c>
      <c r="BU427" s="52">
        <v>0.32360155860494288</v>
      </c>
      <c r="BV427" s="52">
        <v>8.2063762726528307</v>
      </c>
      <c r="BW427" s="52">
        <v>5082.1731405258179</v>
      </c>
    </row>
    <row r="428" spans="1:75">
      <c r="A428" s="49">
        <v>41729</v>
      </c>
      <c r="B428" s="50">
        <v>103.10113025480702</v>
      </c>
      <c r="C428" s="51">
        <v>236.13467189813815</v>
      </c>
      <c r="D428" s="50">
        <v>102.53028228710735</v>
      </c>
      <c r="E428" s="52">
        <v>16645.153125885994</v>
      </c>
      <c r="F428" s="52">
        <v>209.07102903050762</v>
      </c>
      <c r="G428" s="52">
        <v>378.95925364955781</v>
      </c>
      <c r="H428" s="52">
        <v>572.15748308166383</v>
      </c>
      <c r="I428" s="52">
        <v>1983.6842194372607</v>
      </c>
      <c r="J428" s="52">
        <v>147.36005611573495</v>
      </c>
      <c r="K428" s="52">
        <v>248.76551741361618</v>
      </c>
      <c r="L428" s="52">
        <v>561.75444995203327</v>
      </c>
      <c r="M428" s="52">
        <v>304.45779692934406</v>
      </c>
      <c r="N428" s="52">
        <v>225.65366850553019</v>
      </c>
      <c r="O428" s="52">
        <v>104.88862729312912</v>
      </c>
      <c r="P428" s="52">
        <v>249.11014396529043</v>
      </c>
      <c r="Q428" s="52">
        <v>143.74904825706636</v>
      </c>
      <c r="R428" s="52">
        <v>104.06658940161428</v>
      </c>
      <c r="S428" s="52">
        <v>485.4717156766884</v>
      </c>
      <c r="T428" s="52">
        <v>258.77249790007068</v>
      </c>
      <c r="U428" s="52">
        <v>1023.0302191857369</v>
      </c>
      <c r="V428" s="52">
        <v>945.6016894194388</v>
      </c>
      <c r="W428" s="52">
        <v>831.17665881495327</v>
      </c>
      <c r="X428" s="52">
        <v>1431.7050680534974</v>
      </c>
      <c r="Y428" s="52">
        <v>3286.9641964512489</v>
      </c>
      <c r="Z428" s="52">
        <v>648.24160346244616</v>
      </c>
      <c r="AA428" s="52">
        <v>2043.8271463532601</v>
      </c>
      <c r="AB428" s="52">
        <v>348.77189469914282</v>
      </c>
      <c r="AC428" s="52">
        <v>121391.18076053742</v>
      </c>
      <c r="AD428" s="52">
        <v>52883.64706224011</v>
      </c>
      <c r="AE428" s="52">
        <v>65344.718071106945</v>
      </c>
      <c r="AF428" s="52">
        <v>14731.317103785854</v>
      </c>
      <c r="AG428" s="52">
        <v>14368.228526084653</v>
      </c>
      <c r="AH428" s="52">
        <v>12659.866277010211</v>
      </c>
      <c r="AI428" s="52">
        <v>39811.374765765286</v>
      </c>
      <c r="AJ428" s="52">
        <v>45183.138946287094</v>
      </c>
      <c r="AK428" s="52">
        <v>137.98429941842633</v>
      </c>
      <c r="AL428" s="52">
        <v>0.87864462912623442</v>
      </c>
      <c r="AM428" s="52">
        <v>6.0377008139546362</v>
      </c>
      <c r="AN428" s="52">
        <v>19.029584223825125</v>
      </c>
      <c r="AO428" s="52">
        <v>12.113238781209915</v>
      </c>
      <c r="AP428" s="52">
        <v>1.1165143878869488</v>
      </c>
      <c r="AQ428" s="52">
        <v>1.5382488605710902</v>
      </c>
      <c r="AR428" s="52">
        <v>1.5795608075417065</v>
      </c>
      <c r="AS428" s="52">
        <v>1.4242407834626061</v>
      </c>
      <c r="AT428" s="52">
        <v>1.6915553005678849</v>
      </c>
      <c r="AU428" s="52">
        <v>0.94845158655176243</v>
      </c>
      <c r="AV428" s="52">
        <v>2.2185257639259008</v>
      </c>
      <c r="AW428" s="52">
        <v>1.5961412842025897</v>
      </c>
      <c r="AX428" s="52">
        <v>97.124441914981418</v>
      </c>
      <c r="AY428" s="52">
        <v>0.54945615308843698</v>
      </c>
      <c r="AZ428" s="52">
        <v>4.5947474524258602</v>
      </c>
      <c r="BA428" s="52">
        <v>5.7197325034667887</v>
      </c>
      <c r="BB428" s="52">
        <v>15.26706246551006</v>
      </c>
      <c r="BC428" s="52">
        <v>2.719766996560558</v>
      </c>
      <c r="BD428" s="52">
        <v>21.286531422707824</v>
      </c>
      <c r="BE428" s="52">
        <v>7.9326313063258214</v>
      </c>
      <c r="BF428" s="52">
        <v>14.564821873220705</v>
      </c>
      <c r="BG428" s="52">
        <v>18.939867663047007</v>
      </c>
      <c r="BH428" s="52">
        <v>5.5496427837398743</v>
      </c>
      <c r="BI428" s="52">
        <v>21.830273285387985</v>
      </c>
      <c r="BJ428" s="52">
        <v>2.7291107463740532</v>
      </c>
      <c r="BK428" s="52">
        <v>5.056078821300499</v>
      </c>
      <c r="BL428" s="52">
        <v>14.045083720026717</v>
      </c>
      <c r="BM428" s="52">
        <v>1.9878228969774359</v>
      </c>
      <c r="BN428" s="52">
        <v>29.592265965957797</v>
      </c>
      <c r="BP428" s="52">
        <v>1.0278930322026774</v>
      </c>
      <c r="BQ428" s="52">
        <v>0.61861643349871998</v>
      </c>
      <c r="BR428" s="52">
        <v>0.40927659870395738</v>
      </c>
      <c r="BS428" s="52">
        <v>0.92573695942278833</v>
      </c>
      <c r="BT428" s="52">
        <v>0.60178451937052513</v>
      </c>
      <c r="BU428" s="52">
        <v>0.32395244113379912</v>
      </c>
      <c r="BV428" s="52">
        <v>8.052739773065813</v>
      </c>
      <c r="BW428" s="52">
        <v>5124.6622294764366</v>
      </c>
    </row>
    <row r="429" spans="1:75">
      <c r="A429" s="49">
        <v>41759</v>
      </c>
      <c r="B429" s="50">
        <v>103.31546028703451</v>
      </c>
      <c r="C429" s="51">
        <v>236.55682606386642</v>
      </c>
      <c r="D429" s="50">
        <v>102.70427078803381</v>
      </c>
      <c r="E429" s="52">
        <v>16740.526549784343</v>
      </c>
      <c r="F429" s="52">
        <v>210.26834251880646</v>
      </c>
      <c r="G429" s="52">
        <v>388.31794113318125</v>
      </c>
      <c r="H429" s="52">
        <v>576.28352897167201</v>
      </c>
      <c r="I429" s="52">
        <v>2003.6621623992919</v>
      </c>
      <c r="J429" s="52">
        <v>149.45115350087482</v>
      </c>
      <c r="K429" s="52">
        <v>251.22038447260857</v>
      </c>
      <c r="L429" s="52">
        <v>577.00395539601641</v>
      </c>
      <c r="M429" s="52">
        <v>305.04494485855105</v>
      </c>
      <c r="N429" s="52">
        <v>225.38412503302098</v>
      </c>
      <c r="O429" s="52">
        <v>105.17135276347399</v>
      </c>
      <c r="P429" s="52">
        <v>250.76435957352319</v>
      </c>
      <c r="Q429" s="52">
        <v>144.18743793765705</v>
      </c>
      <c r="R429" s="52">
        <v>104.63500242233276</v>
      </c>
      <c r="S429" s="52">
        <v>486.2431765044729</v>
      </c>
      <c r="T429" s="52">
        <v>261.2102509657542</v>
      </c>
      <c r="U429" s="52">
        <v>1031.2468002994856</v>
      </c>
      <c r="V429" s="52">
        <v>950.57538677652678</v>
      </c>
      <c r="W429" s="52">
        <v>838.86931436856582</v>
      </c>
      <c r="X429" s="52">
        <v>1435.1461725247402</v>
      </c>
      <c r="Y429" s="52">
        <v>3307.1944844722748</v>
      </c>
      <c r="Z429" s="52">
        <v>650.87240662674105</v>
      </c>
      <c r="AA429" s="52">
        <v>2048.9404024759929</v>
      </c>
      <c r="AB429" s="52">
        <v>351.32553839286169</v>
      </c>
      <c r="AC429" s="52">
        <v>121932.42669474284</v>
      </c>
      <c r="AD429" s="52">
        <v>53086.909696038565</v>
      </c>
      <c r="AE429" s="52">
        <v>65490.651997184752</v>
      </c>
      <c r="AF429" s="52">
        <v>14813.201854578654</v>
      </c>
      <c r="AG429" s="52">
        <v>14423.567929458619</v>
      </c>
      <c r="AH429" s="52">
        <v>12718.105167023341</v>
      </c>
      <c r="AI429" s="52">
        <v>39971.916297515236</v>
      </c>
      <c r="AJ429" s="52">
        <v>45332.0427696228</v>
      </c>
      <c r="AK429" s="52">
        <v>138.28577942152819</v>
      </c>
      <c r="AL429" s="52">
        <v>0.88352992424430943</v>
      </c>
      <c r="AM429" s="52">
        <v>6.0718603496129315</v>
      </c>
      <c r="AN429" s="52">
        <v>19.087009423847</v>
      </c>
      <c r="AO429" s="52">
        <v>12.13161914969484</v>
      </c>
      <c r="AP429" s="52">
        <v>1.1213448278353704</v>
      </c>
      <c r="AQ429" s="52">
        <v>1.5453155215946026</v>
      </c>
      <c r="AR429" s="52">
        <v>1.5816037900460893</v>
      </c>
      <c r="AS429" s="52">
        <v>1.4232343018054963</v>
      </c>
      <c r="AT429" s="52">
        <v>1.6897507789156709</v>
      </c>
      <c r="AU429" s="52">
        <v>0.94891430649161823</v>
      </c>
      <c r="AV429" s="52">
        <v>2.2230204155920847</v>
      </c>
      <c r="AW429" s="52">
        <v>1.5984352435557716</v>
      </c>
      <c r="AX429" s="52">
        <v>97.351616393526399</v>
      </c>
      <c r="AY429" s="52">
        <v>0.54969050474755932</v>
      </c>
      <c r="AZ429" s="52">
        <v>4.6123500314502355</v>
      </c>
      <c r="BA429" s="52">
        <v>5.7294883260503413</v>
      </c>
      <c r="BB429" s="52">
        <v>15.299206681797902</v>
      </c>
      <c r="BC429" s="52">
        <v>2.7200021323592711</v>
      </c>
      <c r="BD429" s="52">
        <v>21.323101807571948</v>
      </c>
      <c r="BE429" s="52">
        <v>7.9424356546408186</v>
      </c>
      <c r="BF429" s="52">
        <v>14.620172817508379</v>
      </c>
      <c r="BG429" s="52">
        <v>18.996131406724452</v>
      </c>
      <c r="BH429" s="52">
        <v>5.5589465216423077</v>
      </c>
      <c r="BI429" s="52">
        <v>21.847153609866897</v>
      </c>
      <c r="BJ429" s="52">
        <v>2.7278540226359231</v>
      </c>
      <c r="BK429" s="52">
        <v>5.0593577060227597</v>
      </c>
      <c r="BL429" s="52">
        <v>14.059941878293952</v>
      </c>
      <c r="BM429" s="52">
        <v>1.9813767020105539</v>
      </c>
      <c r="BN429" s="52">
        <v>29.658569194128116</v>
      </c>
      <c r="BP429" s="52">
        <v>1.0295212323971403</v>
      </c>
      <c r="BQ429" s="52">
        <v>0.62408069528949761</v>
      </c>
      <c r="BR429" s="52">
        <v>0.40544053710376221</v>
      </c>
      <c r="BS429" s="52">
        <v>0.95849628249804175</v>
      </c>
      <c r="BT429" s="52">
        <v>0.62068778152267134</v>
      </c>
      <c r="BU429" s="52">
        <v>0.33780850085119407</v>
      </c>
      <c r="BV429" s="52">
        <v>7.8403605173031492</v>
      </c>
      <c r="BW429" s="52">
        <v>5177.3912965138752</v>
      </c>
    </row>
    <row r="430" spans="1:75">
      <c r="A430" s="49">
        <v>41790</v>
      </c>
      <c r="B430" s="50">
        <v>103.52300208668795</v>
      </c>
      <c r="C430" s="51">
        <v>236.89685033844603</v>
      </c>
      <c r="D430" s="50">
        <v>102.85654320147249</v>
      </c>
      <c r="E430" s="52">
        <v>16846.968156583847</v>
      </c>
      <c r="F430" s="52">
        <v>211.30379422633879</v>
      </c>
      <c r="G430" s="52">
        <v>399.31977808667767</v>
      </c>
      <c r="H430" s="52">
        <v>578.69108556162928</v>
      </c>
      <c r="I430" s="52">
        <v>2023.743810265295</v>
      </c>
      <c r="J430" s="52">
        <v>151.85176604217099</v>
      </c>
      <c r="K430" s="52">
        <v>254.78658082119881</v>
      </c>
      <c r="L430" s="52">
        <v>589.02024920525093</v>
      </c>
      <c r="M430" s="52">
        <v>307.23563550556861</v>
      </c>
      <c r="N430" s="52">
        <v>224.54905195630366</v>
      </c>
      <c r="O430" s="52">
        <v>105.5474076369597</v>
      </c>
      <c r="P430" s="52">
        <v>252.81573923220557</v>
      </c>
      <c r="Q430" s="52">
        <v>144.58402387443329</v>
      </c>
      <c r="R430" s="52">
        <v>105.0921364561204</v>
      </c>
      <c r="S430" s="52">
        <v>488.60514419694101</v>
      </c>
      <c r="T430" s="52">
        <v>263.95385397249652</v>
      </c>
      <c r="U430" s="52">
        <v>1044.0730190007916</v>
      </c>
      <c r="V430" s="52">
        <v>955.93846261309034</v>
      </c>
      <c r="W430" s="52">
        <v>847.21745458918235</v>
      </c>
      <c r="X430" s="52">
        <v>1440.6622661505976</v>
      </c>
      <c r="Y430" s="52">
        <v>3325.2060918500347</v>
      </c>
      <c r="Z430" s="52">
        <v>654.18758385316016</v>
      </c>
      <c r="AA430" s="52">
        <v>2058.9394350667153</v>
      </c>
      <c r="AB430" s="52">
        <v>354.15788150746977</v>
      </c>
      <c r="AC430" s="52">
        <v>122440.36018519248</v>
      </c>
      <c r="AD430" s="52">
        <v>53313.708287423658</v>
      </c>
      <c r="AE430" s="52">
        <v>65634.086739570863</v>
      </c>
      <c r="AF430" s="52">
        <v>14890.800874010209</v>
      </c>
      <c r="AG430" s="52">
        <v>14477.648036203076</v>
      </c>
      <c r="AH430" s="52">
        <v>12771.365190752091</v>
      </c>
      <c r="AI430" s="52">
        <v>40115.184771014799</v>
      </c>
      <c r="AJ430" s="52">
        <v>45475.044507488128</v>
      </c>
      <c r="AK430" s="52">
        <v>138.58119703396673</v>
      </c>
      <c r="AL430" s="52">
        <v>0.88849222827928076</v>
      </c>
      <c r="AM430" s="52">
        <v>6.1084598217820449</v>
      </c>
      <c r="AN430" s="52">
        <v>19.14762832212352</v>
      </c>
      <c r="AO430" s="52">
        <v>12.150676272178609</v>
      </c>
      <c r="AP430" s="52">
        <v>1.1255170048849146</v>
      </c>
      <c r="AQ430" s="52">
        <v>1.553109392580917</v>
      </c>
      <c r="AR430" s="52">
        <v>1.5831278085139686</v>
      </c>
      <c r="AS430" s="52">
        <v>1.4230403989106801</v>
      </c>
      <c r="AT430" s="52">
        <v>1.6885026159747243</v>
      </c>
      <c r="AU430" s="52">
        <v>0.94939918284052838</v>
      </c>
      <c r="AV430" s="52">
        <v>2.227600889902885</v>
      </c>
      <c r="AW430" s="52">
        <v>1.6003790235421724</v>
      </c>
      <c r="AX430" s="52">
        <v>97.571213733284708</v>
      </c>
      <c r="AY430" s="52">
        <v>0.5502204021336623</v>
      </c>
      <c r="AZ430" s="52">
        <v>4.6316601028481656</v>
      </c>
      <c r="BA430" s="52">
        <v>5.7373133156666416</v>
      </c>
      <c r="BB430" s="52">
        <v>15.329237693019452</v>
      </c>
      <c r="BC430" s="52">
        <v>2.7216764881440829</v>
      </c>
      <c r="BD430" s="52">
        <v>21.363976600790217</v>
      </c>
      <c r="BE430" s="52">
        <v>7.9541463061356019</v>
      </c>
      <c r="BF430" s="52">
        <v>14.665341509806533</v>
      </c>
      <c r="BG430" s="52">
        <v>19.051852650940418</v>
      </c>
      <c r="BH430" s="52">
        <v>5.5658001154961605</v>
      </c>
      <c r="BI430" s="52">
        <v>21.862354981142186</v>
      </c>
      <c r="BJ430" s="52">
        <v>2.7279024348789527</v>
      </c>
      <c r="BK430" s="52">
        <v>5.0573663123612924</v>
      </c>
      <c r="BL430" s="52">
        <v>14.077086210731537</v>
      </c>
      <c r="BM430" s="52">
        <v>1.9755661167018257</v>
      </c>
      <c r="BN430" s="52">
        <v>29.727675445002294</v>
      </c>
      <c r="BP430" s="52">
        <v>1.0338435610981598</v>
      </c>
      <c r="BQ430" s="52">
        <v>0.63094825867841375</v>
      </c>
      <c r="BR430" s="52">
        <v>0.40289530242537902</v>
      </c>
      <c r="BS430" s="52">
        <v>0.99269327299008447</v>
      </c>
      <c r="BT430" s="52">
        <v>0.63772204566386437</v>
      </c>
      <c r="BU430" s="52">
        <v>0.35497122700326145</v>
      </c>
      <c r="BV430" s="52">
        <v>7.6503875370948542</v>
      </c>
      <c r="BW430" s="52">
        <v>5220.6178302149619</v>
      </c>
    </row>
    <row r="431" spans="1:75">
      <c r="A431" s="49">
        <v>41820</v>
      </c>
      <c r="B431" s="50">
        <v>103.69717088788748</v>
      </c>
      <c r="C431" s="51">
        <v>237.16250636465847</v>
      </c>
      <c r="D431" s="50">
        <v>102.9768345705544</v>
      </c>
      <c r="E431" s="52">
        <v>16936.747188949586</v>
      </c>
      <c r="F431" s="52">
        <v>211.83330345451833</v>
      </c>
      <c r="G431" s="52">
        <v>408.89965485533077</v>
      </c>
      <c r="H431" s="52">
        <v>578.31984925270081</v>
      </c>
      <c r="I431" s="52">
        <v>2037.0829337477685</v>
      </c>
      <c r="J431" s="52">
        <v>153.45835491052517</v>
      </c>
      <c r="K431" s="52">
        <v>258.75141535997392</v>
      </c>
      <c r="L431" s="52">
        <v>592.14508701960244</v>
      </c>
      <c r="M431" s="52">
        <v>311.42033176024756</v>
      </c>
      <c r="N431" s="52">
        <v>223.49976479510465</v>
      </c>
      <c r="O431" s="52">
        <v>106.09512601395448</v>
      </c>
      <c r="P431" s="52">
        <v>254.59187655498584</v>
      </c>
      <c r="Q431" s="52">
        <v>144.71411238610744</v>
      </c>
      <c r="R431" s="52">
        <v>105.33086096445719</v>
      </c>
      <c r="S431" s="52">
        <v>492.50154112577439</v>
      </c>
      <c r="T431" s="52">
        <v>265.88496656815209</v>
      </c>
      <c r="U431" s="52">
        <v>1059.1559800545374</v>
      </c>
      <c r="V431" s="52">
        <v>960.73896851936979</v>
      </c>
      <c r="W431" s="52">
        <v>851.69974931478498</v>
      </c>
      <c r="X431" s="52">
        <v>1447.8003857771555</v>
      </c>
      <c r="Y431" s="52">
        <v>3334.5087202866871</v>
      </c>
      <c r="Z431" s="52">
        <v>658.08642339309051</v>
      </c>
      <c r="AA431" s="52">
        <v>2075.382981300354</v>
      </c>
      <c r="AB431" s="52">
        <v>356.71455070277057</v>
      </c>
      <c r="AC431" s="52">
        <v>122965.0508295695</v>
      </c>
      <c r="AD431" s="52">
        <v>53553.601270548505</v>
      </c>
      <c r="AE431" s="52">
        <v>65780.941952896115</v>
      </c>
      <c r="AF431" s="52">
        <v>14968.303208319347</v>
      </c>
      <c r="AG431" s="52">
        <v>14536.065652783711</v>
      </c>
      <c r="AH431" s="52">
        <v>12820.171702829997</v>
      </c>
      <c r="AI431" s="52">
        <v>40242.726104990645</v>
      </c>
      <c r="AJ431" s="52">
        <v>45629.365766016643</v>
      </c>
      <c r="AK431" s="52">
        <v>138.83456141601008</v>
      </c>
      <c r="AL431" s="52">
        <v>0.89297255097577966</v>
      </c>
      <c r="AM431" s="52">
        <v>6.1456867236644026</v>
      </c>
      <c r="AN431" s="52">
        <v>19.206341310140367</v>
      </c>
      <c r="AO431" s="52">
        <v>12.167682035205265</v>
      </c>
      <c r="AP431" s="52">
        <v>1.1281209337893718</v>
      </c>
      <c r="AQ431" s="52">
        <v>1.5602681060706043</v>
      </c>
      <c r="AR431" s="52">
        <v>1.5844663633800034</v>
      </c>
      <c r="AS431" s="52">
        <v>1.4235328415425708</v>
      </c>
      <c r="AT431" s="52">
        <v>1.6884523763832022</v>
      </c>
      <c r="AU431" s="52">
        <v>0.94988653790593769</v>
      </c>
      <c r="AV431" s="52">
        <v>2.2314708870612474</v>
      </c>
      <c r="AW431" s="52">
        <v>1.6014840149742668</v>
      </c>
      <c r="AX431" s="52">
        <v>97.757807197670147</v>
      </c>
      <c r="AY431" s="52">
        <v>0.55089063527023729</v>
      </c>
      <c r="AZ431" s="52">
        <v>4.651495640032226</v>
      </c>
      <c r="BA431" s="52">
        <v>5.7431768033420667</v>
      </c>
      <c r="BB431" s="52">
        <v>15.349144367873668</v>
      </c>
      <c r="BC431" s="52">
        <v>2.7243321632655957</v>
      </c>
      <c r="BD431" s="52">
        <v>21.407955704815684</v>
      </c>
      <c r="BE431" s="52">
        <v>7.9674353844175734</v>
      </c>
      <c r="BF431" s="52">
        <v>14.691274288048346</v>
      </c>
      <c r="BG431" s="52">
        <v>19.102965298232935</v>
      </c>
      <c r="BH431" s="52">
        <v>5.5692155810073016</v>
      </c>
      <c r="BI431" s="52">
        <v>21.870412910729648</v>
      </c>
      <c r="BJ431" s="52">
        <v>2.7292579058402526</v>
      </c>
      <c r="BK431" s="52">
        <v>5.0471859936912855</v>
      </c>
      <c r="BL431" s="52">
        <v>14.093969037445882</v>
      </c>
      <c r="BM431" s="52">
        <v>1.9708996498564375</v>
      </c>
      <c r="BN431" s="52">
        <v>29.794732846040279</v>
      </c>
      <c r="BP431" s="52">
        <v>1.040662643336691</v>
      </c>
      <c r="BQ431" s="52">
        <v>0.63797277076034031</v>
      </c>
      <c r="BR431" s="52">
        <v>0.40268987256955974</v>
      </c>
      <c r="BS431" s="52">
        <v>1.0096206681181987</v>
      </c>
      <c r="BT431" s="52">
        <v>0.64245499322811761</v>
      </c>
      <c r="BU431" s="52">
        <v>0.36716567577483755</v>
      </c>
      <c r="BV431" s="52">
        <v>7.5340704570213957</v>
      </c>
      <c r="BW431" s="52">
        <v>5242.1322789510095</v>
      </c>
    </row>
    <row r="432" spans="1:75">
      <c r="A432" s="49">
        <v>41851</v>
      </c>
      <c r="B432" s="50">
        <v>103.83972739031718</v>
      </c>
      <c r="C432" s="51">
        <v>237.36179641141527</v>
      </c>
      <c r="D432" s="50">
        <v>103.06671333240885</v>
      </c>
      <c r="E432" s="52">
        <v>17004.431597094383</v>
      </c>
      <c r="F432" s="52">
        <v>212.02078402619208</v>
      </c>
      <c r="G432" s="52">
        <v>416.81700701482833</v>
      </c>
      <c r="H432" s="52">
        <v>576.77170927293844</v>
      </c>
      <c r="I432" s="52">
        <v>2043.022661847453</v>
      </c>
      <c r="J432" s="52">
        <v>153.95889821576495</v>
      </c>
      <c r="K432" s="52">
        <v>262.32671403308069</v>
      </c>
      <c r="L432" s="52">
        <v>588.42933751690771</v>
      </c>
      <c r="M432" s="52">
        <v>316.35839733385268</v>
      </c>
      <c r="N432" s="52">
        <v>222.64503729824096</v>
      </c>
      <c r="O432" s="52">
        <v>106.67984792926619</v>
      </c>
      <c r="P432" s="52">
        <v>255.74941896142499</v>
      </c>
      <c r="Q432" s="52">
        <v>144.54583133721064</v>
      </c>
      <c r="R432" s="52">
        <v>105.44487480194339</v>
      </c>
      <c r="S432" s="52">
        <v>496.94151191557609</v>
      </c>
      <c r="T432" s="52">
        <v>267.52974800140629</v>
      </c>
      <c r="U432" s="52">
        <v>1073.4051791237246</v>
      </c>
      <c r="V432" s="52">
        <v>963.73823147050791</v>
      </c>
      <c r="W432" s="52">
        <v>852.74999921937138</v>
      </c>
      <c r="X432" s="52">
        <v>1455.12502511086</v>
      </c>
      <c r="Y432" s="52">
        <v>3337.8136469010383</v>
      </c>
      <c r="Z432" s="52">
        <v>661.85132819414139</v>
      </c>
      <c r="AA432" s="52">
        <v>2093.8882761309223</v>
      </c>
      <c r="AB432" s="52">
        <v>358.72747442895366</v>
      </c>
      <c r="AC432" s="52">
        <v>123504.81634423041</v>
      </c>
      <c r="AD432" s="52">
        <v>53793.274304359191</v>
      </c>
      <c r="AE432" s="52">
        <v>65936.970585484654</v>
      </c>
      <c r="AF432" s="52">
        <v>15045.590968608856</v>
      </c>
      <c r="AG432" s="52">
        <v>14598.446339607239</v>
      </c>
      <c r="AH432" s="52">
        <v>12867.52625557684</v>
      </c>
      <c r="AI432" s="52">
        <v>40364.161855143888</v>
      </c>
      <c r="AJ432" s="52">
        <v>45794.16111177014</v>
      </c>
      <c r="AK432" s="52">
        <v>139.06309608874781</v>
      </c>
      <c r="AL432" s="52">
        <v>0.89673974373257692</v>
      </c>
      <c r="AM432" s="52">
        <v>6.1810929290349446</v>
      </c>
      <c r="AN432" s="52">
        <v>19.262635775270962</v>
      </c>
      <c r="AO432" s="52">
        <v>12.184803102465887</v>
      </c>
      <c r="AP432" s="52">
        <v>1.1297702222514237</v>
      </c>
      <c r="AQ432" s="52">
        <v>1.5662407443308057</v>
      </c>
      <c r="AR432" s="52">
        <v>1.5863861637959829</v>
      </c>
      <c r="AS432" s="52">
        <v>1.4245377474944689</v>
      </c>
      <c r="AT432" s="52">
        <v>1.6898034647956006</v>
      </c>
      <c r="AU432" s="52">
        <v>0.95070654029522328</v>
      </c>
      <c r="AV432" s="52">
        <v>2.2355194929480224</v>
      </c>
      <c r="AW432" s="52">
        <v>1.6018386800412461</v>
      </c>
      <c r="AX432" s="52">
        <v>97.92567058051786</v>
      </c>
      <c r="AY432" s="52">
        <v>0.55154971440506706</v>
      </c>
      <c r="AZ432" s="52">
        <v>4.6715215012534888</v>
      </c>
      <c r="BA432" s="52">
        <v>5.7474359880246579</v>
      </c>
      <c r="BB432" s="52">
        <v>15.36527652365546</v>
      </c>
      <c r="BC432" s="52">
        <v>2.7271995948357208</v>
      </c>
      <c r="BD432" s="52">
        <v>21.452948703280381</v>
      </c>
      <c r="BE432" s="52">
        <v>7.9813576976077689</v>
      </c>
      <c r="BF432" s="52">
        <v>14.706834151619866</v>
      </c>
      <c r="BG432" s="52">
        <v>19.150961117879039</v>
      </c>
      <c r="BH432" s="52">
        <v>5.5706988958221286</v>
      </c>
      <c r="BI432" s="52">
        <v>21.874789730315246</v>
      </c>
      <c r="BJ432" s="52">
        <v>2.7314376579146953</v>
      </c>
      <c r="BK432" s="52">
        <v>5.034288107327396</v>
      </c>
      <c r="BL432" s="52">
        <v>14.109063956586104</v>
      </c>
      <c r="BM432" s="52">
        <v>1.9675474012974226</v>
      </c>
      <c r="BN432" s="52">
        <v>29.859518410307505</v>
      </c>
      <c r="BP432" s="52">
        <v>1.0506154834743469</v>
      </c>
      <c r="BQ432" s="52">
        <v>0.64497430187710114</v>
      </c>
      <c r="BR432" s="52">
        <v>0.40564118161226714</v>
      </c>
      <c r="BS432" s="52">
        <v>1.0158890143277184</v>
      </c>
      <c r="BT432" s="52">
        <v>0.64209670982053202</v>
      </c>
      <c r="BU432" s="52">
        <v>0.37379230518314627</v>
      </c>
      <c r="BV432" s="52">
        <v>7.4612417644070037</v>
      </c>
      <c r="BW432" s="52">
        <v>5249.1211651217554</v>
      </c>
    </row>
    <row r="433" spans="1:75">
      <c r="A433" s="49">
        <v>41882</v>
      </c>
      <c r="B433" s="50">
        <v>103.96433762773391</v>
      </c>
      <c r="C433" s="51">
        <v>237.50611485396661</v>
      </c>
      <c r="D433" s="50">
        <v>103.13319802428445</v>
      </c>
      <c r="E433" s="52">
        <v>17053.046652824647</v>
      </c>
      <c r="F433" s="52">
        <v>212.21131681999373</v>
      </c>
      <c r="G433" s="52">
        <v>423.91012342514529</v>
      </c>
      <c r="H433" s="52">
        <v>576.57692918854377</v>
      </c>
      <c r="I433" s="52">
        <v>2043.0850525748344</v>
      </c>
      <c r="J433" s="52">
        <v>153.30709718408124</v>
      </c>
      <c r="K433" s="52">
        <v>264.72900004444585</v>
      </c>
      <c r="L433" s="52">
        <v>582.55322665168399</v>
      </c>
      <c r="M433" s="52">
        <v>320.29679051522288</v>
      </c>
      <c r="N433" s="52">
        <v>222.41337336407554</v>
      </c>
      <c r="O433" s="52">
        <v>107.09965335583735</v>
      </c>
      <c r="P433" s="52">
        <v>256.0639626922146</v>
      </c>
      <c r="Q433" s="52">
        <v>144.10930166465621</v>
      </c>
      <c r="R433" s="52">
        <v>105.6007097113517</v>
      </c>
      <c r="S433" s="52">
        <v>500.65213990711698</v>
      </c>
      <c r="T433" s="52">
        <v>270.00497748774865</v>
      </c>
      <c r="U433" s="52">
        <v>1083.6041779633492</v>
      </c>
      <c r="V433" s="52">
        <v>963.61511314299798</v>
      </c>
      <c r="W433" s="52">
        <v>852.51121629438092</v>
      </c>
      <c r="X433" s="52">
        <v>1460.9405345955204</v>
      </c>
      <c r="Y433" s="52">
        <v>3341.0885227995536</v>
      </c>
      <c r="Z433" s="52">
        <v>664.59374017196319</v>
      </c>
      <c r="AA433" s="52">
        <v>2108.2181164910717</v>
      </c>
      <c r="AB433" s="52">
        <v>360.04893131698333</v>
      </c>
      <c r="AC433" s="52">
        <v>124049.29820669851</v>
      </c>
      <c r="AD433" s="52">
        <v>54021.870526067672</v>
      </c>
      <c r="AE433" s="52">
        <v>66110.611139297485</v>
      </c>
      <c r="AF433" s="52">
        <v>15122.356312997879</v>
      </c>
      <c r="AG433" s="52">
        <v>14663.422372079665</v>
      </c>
      <c r="AH433" s="52">
        <v>12918.153308622299</v>
      </c>
      <c r="AI433" s="52">
        <v>40494.19348359877</v>
      </c>
      <c r="AJ433" s="52">
        <v>45965.208045098087</v>
      </c>
      <c r="AK433" s="52">
        <v>139.30628196991259</v>
      </c>
      <c r="AL433" s="52">
        <v>0.89972474809826142</v>
      </c>
      <c r="AM433" s="52">
        <v>6.2125101226472088</v>
      </c>
      <c r="AN433" s="52">
        <v>19.3184303617886</v>
      </c>
      <c r="AO433" s="52">
        <v>12.206195491155789</v>
      </c>
      <c r="AP433" s="52">
        <v>1.1316404710805434</v>
      </c>
      <c r="AQ433" s="52">
        <v>1.5708296958985175</v>
      </c>
      <c r="AR433" s="52">
        <v>1.5898532798061253</v>
      </c>
      <c r="AS433" s="52">
        <v>1.4258735627477988</v>
      </c>
      <c r="AT433" s="52">
        <v>1.6926375962634226</v>
      </c>
      <c r="AU433" s="52">
        <v>0.95232945083003984</v>
      </c>
      <c r="AV433" s="52">
        <v>2.2412949446363433</v>
      </c>
      <c r="AW433" s="52">
        <v>1.6017364031392771</v>
      </c>
      <c r="AX433" s="52">
        <v>98.105703770152985</v>
      </c>
      <c r="AY433" s="52">
        <v>0.55205282460496341</v>
      </c>
      <c r="AZ433" s="52">
        <v>4.6920014080866581</v>
      </c>
      <c r="BA433" s="52">
        <v>5.7506690201980453</v>
      </c>
      <c r="BB433" s="52">
        <v>15.389288735966529</v>
      </c>
      <c r="BC433" s="52">
        <v>2.7294232150044051</v>
      </c>
      <c r="BD433" s="52">
        <v>21.497229167921169</v>
      </c>
      <c r="BE433" s="52">
        <v>7.9949535016240851</v>
      </c>
      <c r="BF433" s="52">
        <v>14.727501642559805</v>
      </c>
      <c r="BG433" s="52">
        <v>19.200040328496648</v>
      </c>
      <c r="BH433" s="52">
        <v>5.5726782797925898</v>
      </c>
      <c r="BI433" s="52">
        <v>21.882147835387336</v>
      </c>
      <c r="BJ433" s="52">
        <v>2.733811459892745</v>
      </c>
      <c r="BK433" s="52">
        <v>5.0269547005694717</v>
      </c>
      <c r="BL433" s="52">
        <v>14.121381664858951</v>
      </c>
      <c r="BM433" s="52">
        <v>1.9655128309311676</v>
      </c>
      <c r="BN433" s="52">
        <v>29.924417045282862</v>
      </c>
      <c r="BP433" s="52">
        <v>1.0647675667198435</v>
      </c>
      <c r="BQ433" s="52">
        <v>0.65222917593294572</v>
      </c>
      <c r="BR433" s="52">
        <v>0.41253839102723905</v>
      </c>
      <c r="BS433" s="52">
        <v>1.0269271988541848</v>
      </c>
      <c r="BT433" s="52">
        <v>0.65001336875702109</v>
      </c>
      <c r="BU433" s="52">
        <v>0.37691383020231323</v>
      </c>
      <c r="BV433" s="52">
        <v>7.3720886786618545</v>
      </c>
      <c r="BW433" s="52">
        <v>5255.6773686562819</v>
      </c>
    </row>
    <row r="434" spans="1:75">
      <c r="A434" s="49">
        <v>41912</v>
      </c>
      <c r="B434" s="50">
        <v>104.0705994789799</v>
      </c>
      <c r="C434" s="51">
        <v>237.57004724939665</v>
      </c>
      <c r="D434" s="50">
        <v>103.17062493215005</v>
      </c>
      <c r="E434" s="52">
        <v>17085.039675267537</v>
      </c>
      <c r="F434" s="52">
        <v>212.68629578612746</v>
      </c>
      <c r="G434" s="52">
        <v>430.99396519660951</v>
      </c>
      <c r="H434" s="52">
        <v>579.30147359768546</v>
      </c>
      <c r="I434" s="52">
        <v>2039.4264283816019</v>
      </c>
      <c r="J434" s="52">
        <v>151.62740474144618</v>
      </c>
      <c r="K434" s="52">
        <v>265.38056213061014</v>
      </c>
      <c r="L434" s="52">
        <v>578.84188368320463</v>
      </c>
      <c r="M434" s="52">
        <v>322.0425725698471</v>
      </c>
      <c r="N434" s="52">
        <v>223.05119131406147</v>
      </c>
      <c r="O434" s="52">
        <v>107.18491534255445</v>
      </c>
      <c r="P434" s="52">
        <v>255.47523895104726</v>
      </c>
      <c r="Q434" s="52">
        <v>143.49176554282505</v>
      </c>
      <c r="R434" s="52">
        <v>105.89050929546356</v>
      </c>
      <c r="S434" s="52">
        <v>502.45589311375903</v>
      </c>
      <c r="T434" s="52">
        <v>273.42145032882689</v>
      </c>
      <c r="U434" s="52">
        <v>1087.4449977795282</v>
      </c>
      <c r="V434" s="52">
        <v>960.01914389133458</v>
      </c>
      <c r="W434" s="52">
        <v>852.95381060441332</v>
      </c>
      <c r="X434" s="52">
        <v>1464.1514549493791</v>
      </c>
      <c r="Y434" s="52">
        <v>3348.3656246503192</v>
      </c>
      <c r="Z434" s="52">
        <v>665.68036268949504</v>
      </c>
      <c r="AA434" s="52">
        <v>2113.9203277111055</v>
      </c>
      <c r="AB434" s="52">
        <v>360.55904739300411</v>
      </c>
      <c r="AC434" s="52">
        <v>124562.11507670085</v>
      </c>
      <c r="AD434" s="52">
        <v>54222.350092411041</v>
      </c>
      <c r="AE434" s="52">
        <v>66298.90235735575</v>
      </c>
      <c r="AF434" s="52">
        <v>15194.420742543538</v>
      </c>
      <c r="AG434" s="52">
        <v>14727.767556126912</v>
      </c>
      <c r="AH434" s="52">
        <v>12972.957117017109</v>
      </c>
      <c r="AI434" s="52">
        <v>40637.166150156656</v>
      </c>
      <c r="AJ434" s="52">
        <v>46134.221321360274</v>
      </c>
      <c r="AK434" s="52">
        <v>139.57817600717146</v>
      </c>
      <c r="AL434" s="52">
        <v>0.90160891399718823</v>
      </c>
      <c r="AM434" s="52">
        <v>6.2372768469775712</v>
      </c>
      <c r="AN434" s="52">
        <v>19.371698325748245</v>
      </c>
      <c r="AO434" s="52">
        <v>12.232812564944227</v>
      </c>
      <c r="AP434" s="52">
        <v>1.1343689502216876</v>
      </c>
      <c r="AQ434" s="52">
        <v>1.5738449895400359</v>
      </c>
      <c r="AR434" s="52">
        <v>1.5950103527226021</v>
      </c>
      <c r="AS434" s="52">
        <v>1.4273349794170447</v>
      </c>
      <c r="AT434" s="52">
        <v>1.6967678239821302</v>
      </c>
      <c r="AU434" s="52">
        <v>0.95483614251133986</v>
      </c>
      <c r="AV434" s="52">
        <v>2.2492206367159571</v>
      </c>
      <c r="AW434" s="52">
        <v>1.6014286943881719</v>
      </c>
      <c r="AX434" s="52">
        <v>98.310024277865892</v>
      </c>
      <c r="AY434" s="52">
        <v>0.55230848747111549</v>
      </c>
      <c r="AZ434" s="52">
        <v>4.7122396603491019</v>
      </c>
      <c r="BA434" s="52">
        <v>5.7533892691911506</v>
      </c>
      <c r="BB434" s="52">
        <v>15.426504786809286</v>
      </c>
      <c r="BC434" s="52">
        <v>2.7304230964742602</v>
      </c>
      <c r="BD434" s="52">
        <v>21.538193977748353</v>
      </c>
      <c r="BE434" s="52">
        <v>8.0071006495816004</v>
      </c>
      <c r="BF434" s="52">
        <v>14.762653011828661</v>
      </c>
      <c r="BG434" s="52">
        <v>19.250631838602324</v>
      </c>
      <c r="BH434" s="52">
        <v>5.5767324741619326</v>
      </c>
      <c r="BI434" s="52">
        <v>21.896453404178221</v>
      </c>
      <c r="BJ434" s="52">
        <v>2.7358203560501959</v>
      </c>
      <c r="BK434" s="52">
        <v>5.0307602087035779</v>
      </c>
      <c r="BL434" s="52">
        <v>14.129872857825831</v>
      </c>
      <c r="BM434" s="52">
        <v>1.9647548369364813</v>
      </c>
      <c r="BN434" s="52">
        <v>29.988155584751318</v>
      </c>
      <c r="BP434" s="52">
        <v>1.0811264034360648</v>
      </c>
      <c r="BQ434" s="52">
        <v>0.65902307294309137</v>
      </c>
      <c r="BR434" s="52">
        <v>0.422103330741326</v>
      </c>
      <c r="BS434" s="52">
        <v>1.0498010242978733</v>
      </c>
      <c r="BT434" s="52">
        <v>0.67246403048435843</v>
      </c>
      <c r="BU434" s="52">
        <v>0.37733699347202976</v>
      </c>
      <c r="BV434" s="52">
        <v>7.2352708583076799</v>
      </c>
      <c r="BW434" s="52">
        <v>5270.0900484720869</v>
      </c>
    </row>
    <row r="435" spans="1:75">
      <c r="A435" s="49">
        <v>41943</v>
      </c>
      <c r="B435" s="50">
        <v>104.14014870697453</v>
      </c>
      <c r="C435" s="51">
        <v>237.44645704184808</v>
      </c>
      <c r="D435" s="50">
        <v>103.14833619325391</v>
      </c>
      <c r="E435" s="52">
        <v>17110.273130109232</v>
      </c>
      <c r="F435" s="52">
        <v>213.57798300034577</v>
      </c>
      <c r="G435" s="52">
        <v>440.16624216110478</v>
      </c>
      <c r="H435" s="52">
        <v>583.64273703098297</v>
      </c>
      <c r="I435" s="52">
        <v>2036.0717680223527</v>
      </c>
      <c r="J435" s="52">
        <v>149.41605436032819</v>
      </c>
      <c r="K435" s="52">
        <v>264.75502190666816</v>
      </c>
      <c r="L435" s="52">
        <v>579.47754502296448</v>
      </c>
      <c r="M435" s="52">
        <v>322.79630931346645</v>
      </c>
      <c r="N435" s="52">
        <v>224.23023579005272</v>
      </c>
      <c r="O435" s="52">
        <v>106.93939314854723</v>
      </c>
      <c r="P435" s="52">
        <v>254.46133116560597</v>
      </c>
      <c r="Q435" s="52">
        <v>142.86527994419299</v>
      </c>
      <c r="R435" s="52">
        <v>106.2170724714956</v>
      </c>
      <c r="S435" s="52">
        <v>502.14474048247683</v>
      </c>
      <c r="T435" s="52">
        <v>275.37865829467773</v>
      </c>
      <c r="U435" s="52">
        <v>1087.1964684993991</v>
      </c>
      <c r="V435" s="52">
        <v>955.43273336656637</v>
      </c>
      <c r="W435" s="52">
        <v>855.48940506673625</v>
      </c>
      <c r="X435" s="52">
        <v>1466.5292991745857</v>
      </c>
      <c r="Y435" s="52">
        <v>3358.6008283630495</v>
      </c>
      <c r="Z435" s="52">
        <v>665.74615204334259</v>
      </c>
      <c r="AA435" s="52">
        <v>2114.5014690891389</v>
      </c>
      <c r="AB435" s="52">
        <v>360.46632820656225</v>
      </c>
      <c r="AC435" s="52">
        <v>125034.272538462</v>
      </c>
      <c r="AD435" s="52">
        <v>54402.857727296891</v>
      </c>
      <c r="AE435" s="52">
        <v>66498.527893066406</v>
      </c>
      <c r="AF435" s="52">
        <v>15260.861737928082</v>
      </c>
      <c r="AG435" s="52">
        <v>14795.237508650749</v>
      </c>
      <c r="AH435" s="52">
        <v>13031.295300975922</v>
      </c>
      <c r="AI435" s="52">
        <v>40791.887446003573</v>
      </c>
      <c r="AJ435" s="52">
        <v>46313.781089290496</v>
      </c>
      <c r="AK435" s="52">
        <v>139.86428973895889</v>
      </c>
      <c r="AL435" s="52">
        <v>0.90189605578780174</v>
      </c>
      <c r="AM435" s="52">
        <v>6.2572376732864692</v>
      </c>
      <c r="AN435" s="52">
        <v>19.419368082116687</v>
      </c>
      <c r="AO435" s="52">
        <v>12.260234353162589</v>
      </c>
      <c r="AP435" s="52">
        <v>1.1373637259671194</v>
      </c>
      <c r="AQ435" s="52">
        <v>1.5759840583979836</v>
      </c>
      <c r="AR435" s="52">
        <v>1.6002354634110816</v>
      </c>
      <c r="AS435" s="52">
        <v>1.4288975459889806</v>
      </c>
      <c r="AT435" s="52">
        <v>1.7017593485286324</v>
      </c>
      <c r="AU435" s="52">
        <v>0.95746837687329389</v>
      </c>
      <c r="AV435" s="52">
        <v>2.2575018835374183</v>
      </c>
      <c r="AW435" s="52">
        <v>1.6010240266336511</v>
      </c>
      <c r="AX435" s="52">
        <v>98.529783614220165</v>
      </c>
      <c r="AY435" s="52">
        <v>0.55247634082972519</v>
      </c>
      <c r="AZ435" s="52">
        <v>4.732612288974539</v>
      </c>
      <c r="BA435" s="52">
        <v>5.7565511528462654</v>
      </c>
      <c r="BB435" s="52">
        <v>15.468161026796986</v>
      </c>
      <c r="BC435" s="52">
        <v>2.7308457143484586</v>
      </c>
      <c r="BD435" s="52">
        <v>21.579092653408164</v>
      </c>
      <c r="BE435" s="52">
        <v>8.0187833882387611</v>
      </c>
      <c r="BF435" s="52">
        <v>14.807683126099649</v>
      </c>
      <c r="BG435" s="52">
        <v>19.301408161679582</v>
      </c>
      <c r="BH435" s="52">
        <v>5.582330821322337</v>
      </c>
      <c r="BI435" s="52">
        <v>21.915138044544765</v>
      </c>
      <c r="BJ435" s="52">
        <v>2.7375607525464147</v>
      </c>
      <c r="BK435" s="52">
        <v>5.0419462764815934</v>
      </c>
      <c r="BL435" s="52">
        <v>14.135631026324607</v>
      </c>
      <c r="BM435" s="52">
        <v>1.9647132880279734</v>
      </c>
      <c r="BN435" s="52">
        <v>30.051037264326887</v>
      </c>
      <c r="BP435" s="52">
        <v>1.0913214064653842</v>
      </c>
      <c r="BQ435" s="52">
        <v>0.66307564389200946</v>
      </c>
      <c r="BR435" s="52">
        <v>0.42824576308410012</v>
      </c>
      <c r="BS435" s="52">
        <v>1.0689046534319078</v>
      </c>
      <c r="BT435" s="52">
        <v>0.69622029844791655</v>
      </c>
      <c r="BU435" s="52">
        <v>0.37268435459343657</v>
      </c>
      <c r="BV435" s="52">
        <v>7.0864263575884605</v>
      </c>
      <c r="BW435" s="52">
        <v>5284.7858654145275</v>
      </c>
    </row>
    <row r="436" spans="1:75">
      <c r="A436" s="49">
        <v>41973</v>
      </c>
      <c r="B436" s="50">
        <v>104.14603868722915</v>
      </c>
      <c r="C436" s="51">
        <v>237.00325189431507</v>
      </c>
      <c r="D436" s="50">
        <v>103.02731122771898</v>
      </c>
      <c r="E436" s="52">
        <v>17139.288384501138</v>
      </c>
      <c r="F436" s="52">
        <v>214.95570823748906</v>
      </c>
      <c r="G436" s="52">
        <v>453.61527773539223</v>
      </c>
      <c r="H436" s="52">
        <v>587.40370145042732</v>
      </c>
      <c r="I436" s="52">
        <v>2037.5242476940155</v>
      </c>
      <c r="J436" s="52">
        <v>147.30116907060147</v>
      </c>
      <c r="K436" s="52">
        <v>263.59011634966981</v>
      </c>
      <c r="L436" s="52">
        <v>586.02060410181684</v>
      </c>
      <c r="M436" s="52">
        <v>324.38091405232746</v>
      </c>
      <c r="N436" s="52">
        <v>225.448534009854</v>
      </c>
      <c r="O436" s="52">
        <v>106.41305706774195</v>
      </c>
      <c r="P436" s="52">
        <v>253.65503979523976</v>
      </c>
      <c r="Q436" s="52">
        <v>142.4381197211643</v>
      </c>
      <c r="R436" s="52">
        <v>106.41970160404841</v>
      </c>
      <c r="S436" s="52">
        <v>499.73949314355849</v>
      </c>
      <c r="T436" s="52">
        <v>272.68363275527952</v>
      </c>
      <c r="U436" s="52">
        <v>1086.2645113773644</v>
      </c>
      <c r="V436" s="52">
        <v>953.19545765916507</v>
      </c>
      <c r="W436" s="52">
        <v>861.29497318267818</v>
      </c>
      <c r="X436" s="52">
        <v>1470.5417984247208</v>
      </c>
      <c r="Y436" s="52">
        <v>3369.0234890619913</v>
      </c>
      <c r="Z436" s="52">
        <v>665.7415650889277</v>
      </c>
      <c r="AA436" s="52">
        <v>2115.5317337234815</v>
      </c>
      <c r="AB436" s="52">
        <v>360.04525342633326</v>
      </c>
      <c r="AC436" s="52">
        <v>125449.33047078451</v>
      </c>
      <c r="AD436" s="52">
        <v>54572.476746360458</v>
      </c>
      <c r="AE436" s="52">
        <v>66700.597539933529</v>
      </c>
      <c r="AF436" s="52">
        <v>15319.506007321675</v>
      </c>
      <c r="AG436" s="52">
        <v>14869.641446304322</v>
      </c>
      <c r="AH436" s="52">
        <v>13090.417014662426</v>
      </c>
      <c r="AI436" s="52">
        <v>40951.199232165018</v>
      </c>
      <c r="AJ436" s="52">
        <v>46517.296645355222</v>
      </c>
      <c r="AK436" s="52">
        <v>140.13365336557229</v>
      </c>
      <c r="AL436" s="52">
        <v>0.89996766337038325</v>
      </c>
      <c r="AM436" s="52">
        <v>6.2747135775474208</v>
      </c>
      <c r="AN436" s="52">
        <v>19.456444715273879</v>
      </c>
      <c r="AO436" s="52">
        <v>12.28176347501576</v>
      </c>
      <c r="AP436" s="52">
        <v>1.1395926465863644</v>
      </c>
      <c r="AQ436" s="52">
        <v>1.5780772955769256</v>
      </c>
      <c r="AR436" s="52">
        <v>1.603277982628788</v>
      </c>
      <c r="AS436" s="52">
        <v>1.4305519613428865</v>
      </c>
      <c r="AT436" s="52">
        <v>1.7070107462543698</v>
      </c>
      <c r="AU436" s="52">
        <v>0.95916907162221221</v>
      </c>
      <c r="AV436" s="52">
        <v>2.2634972969923788</v>
      </c>
      <c r="AW436" s="52">
        <v>1.6005865936845112</v>
      </c>
      <c r="AX436" s="52">
        <v>98.743878470609587</v>
      </c>
      <c r="AY436" s="52">
        <v>0.55277727146070299</v>
      </c>
      <c r="AZ436" s="52">
        <v>4.753184494640057</v>
      </c>
      <c r="BA436" s="52">
        <v>5.7611170752284426</v>
      </c>
      <c r="BB436" s="52">
        <v>15.500426389152805</v>
      </c>
      <c r="BC436" s="52">
        <v>2.7316501843432586</v>
      </c>
      <c r="BD436" s="52">
        <v>21.623583678218225</v>
      </c>
      <c r="BE436" s="52">
        <v>8.0312125944687676</v>
      </c>
      <c r="BF436" s="52">
        <v>14.852879116870463</v>
      </c>
      <c r="BG436" s="52">
        <v>19.348988847744963</v>
      </c>
      <c r="BH436" s="52">
        <v>5.5882028499540564</v>
      </c>
      <c r="BI436" s="52">
        <v>21.933330178416025</v>
      </c>
      <c r="BJ436" s="52">
        <v>2.7392660069337582</v>
      </c>
      <c r="BK436" s="52">
        <v>5.0540086122384915</v>
      </c>
      <c r="BL436" s="52">
        <v>14.140055555642659</v>
      </c>
      <c r="BM436" s="52">
        <v>1.964731848470789</v>
      </c>
      <c r="BN436" s="52">
        <v>30.111851626789818</v>
      </c>
      <c r="BP436" s="52">
        <v>1.0848518934100866</v>
      </c>
      <c r="BQ436" s="52">
        <v>0.66148379566147919</v>
      </c>
      <c r="BR436" s="52">
        <v>0.42336809684832893</v>
      </c>
      <c r="BS436" s="52">
        <v>1.0615519081552824</v>
      </c>
      <c r="BT436" s="52">
        <v>0.70193532009919479</v>
      </c>
      <c r="BU436" s="52">
        <v>0.35961658836652838</v>
      </c>
      <c r="BV436" s="52">
        <v>6.984555383523305</v>
      </c>
      <c r="BW436" s="52">
        <v>5287.1350789388025</v>
      </c>
    </row>
    <row r="437" spans="1:75">
      <c r="A437" s="49">
        <v>42004</v>
      </c>
      <c r="B437" s="50">
        <v>104.08355579549267</v>
      </c>
      <c r="C437" s="51">
        <v>236.21899813221347</v>
      </c>
      <c r="D437" s="50">
        <v>102.80149166430196</v>
      </c>
      <c r="E437" s="52">
        <v>17179.431529629615</v>
      </c>
      <c r="F437" s="52">
        <v>216.76165419432425</v>
      </c>
      <c r="G437" s="52">
        <v>471.10555359625045</v>
      </c>
      <c r="H437" s="52">
        <v>589.18013259672352</v>
      </c>
      <c r="I437" s="52">
        <v>2045.9857986973177</v>
      </c>
      <c r="J437" s="52">
        <v>145.6724916984958</v>
      </c>
      <c r="K437" s="52">
        <v>262.46047839750685</v>
      </c>
      <c r="L437" s="52">
        <v>598.25399963317375</v>
      </c>
      <c r="M437" s="52">
        <v>328.01648351838514</v>
      </c>
      <c r="N437" s="52">
        <v>226.39419039314794</v>
      </c>
      <c r="O437" s="52">
        <v>105.66397097899068</v>
      </c>
      <c r="P437" s="52">
        <v>253.48372710231811</v>
      </c>
      <c r="Q437" s="52">
        <v>142.33610285770507</v>
      </c>
      <c r="R437" s="52">
        <v>106.37353023405998</v>
      </c>
      <c r="S437" s="52">
        <v>495.7242661291553</v>
      </c>
      <c r="T437" s="52">
        <v>263.95924552794423</v>
      </c>
      <c r="U437" s="52">
        <v>1087.3520688909678</v>
      </c>
      <c r="V437" s="52">
        <v>955.60727538216497</v>
      </c>
      <c r="W437" s="52">
        <v>870.8459111875103</v>
      </c>
      <c r="X437" s="52">
        <v>1477.6413475082766</v>
      </c>
      <c r="Y437" s="52">
        <v>3378.1181177170047</v>
      </c>
      <c r="Z437" s="52">
        <v>666.35555914621204</v>
      </c>
      <c r="AA437" s="52">
        <v>2120.7384015590915</v>
      </c>
      <c r="AB437" s="52">
        <v>359.55220072692441</v>
      </c>
      <c r="AC437" s="52">
        <v>125803.92788597845</v>
      </c>
      <c r="AD437" s="52">
        <v>54737.637833856767</v>
      </c>
      <c r="AE437" s="52">
        <v>66898.678564379297</v>
      </c>
      <c r="AF437" s="52">
        <v>15370.184835864651</v>
      </c>
      <c r="AG437" s="52">
        <v>14951.846030573692</v>
      </c>
      <c r="AH437" s="52">
        <v>13147.443459295457</v>
      </c>
      <c r="AI437" s="52">
        <v>41106.952005201769</v>
      </c>
      <c r="AJ437" s="52">
        <v>46748.382317819902</v>
      </c>
      <c r="AK437" s="52">
        <v>140.36645431335896</v>
      </c>
      <c r="AL437" s="52">
        <v>0.89516749581502331</v>
      </c>
      <c r="AM437" s="52">
        <v>6.2920502623122543</v>
      </c>
      <c r="AN437" s="52">
        <v>19.480330580545047</v>
      </c>
      <c r="AO437" s="52">
        <v>12.293112822477855</v>
      </c>
      <c r="AP437" s="52">
        <v>1.1402605945411544</v>
      </c>
      <c r="AQ437" s="52">
        <v>1.580732537279067</v>
      </c>
      <c r="AR437" s="52">
        <v>1.602824553396673</v>
      </c>
      <c r="AS437" s="52">
        <v>1.4322500183021005</v>
      </c>
      <c r="AT437" s="52">
        <v>1.7120641784270358</v>
      </c>
      <c r="AU437" s="52">
        <v>0.959378758113974</v>
      </c>
      <c r="AV437" s="52">
        <v>2.2654448182945468</v>
      </c>
      <c r="AW437" s="52">
        <v>1.6001574157353389</v>
      </c>
      <c r="AX437" s="52">
        <v>98.938549048717945</v>
      </c>
      <c r="AY437" s="52">
        <v>0.55334350398005616</v>
      </c>
      <c r="AZ437" s="52">
        <v>4.7737037915090523</v>
      </c>
      <c r="BA437" s="52">
        <v>5.7675118925230153</v>
      </c>
      <c r="BB437" s="52">
        <v>15.514708059449349</v>
      </c>
      <c r="BC437" s="52">
        <v>2.7334928168734955</v>
      </c>
      <c r="BD437" s="52">
        <v>21.67425647480113</v>
      </c>
      <c r="BE437" s="52">
        <v>8.0449893697194987</v>
      </c>
      <c r="BF437" s="52">
        <v>14.891509125670117</v>
      </c>
      <c r="BG437" s="52">
        <v>19.39165639444705</v>
      </c>
      <c r="BH437" s="52">
        <v>5.5934728722148126</v>
      </c>
      <c r="BI437" s="52">
        <v>21.947574685718262</v>
      </c>
      <c r="BJ437" s="52">
        <v>2.7411710686808934</v>
      </c>
      <c r="BK437" s="52">
        <v>5.0620884000353756</v>
      </c>
      <c r="BL437" s="52">
        <v>14.144315210137245</v>
      </c>
      <c r="BM437" s="52">
        <v>1.9643528724630033</v>
      </c>
      <c r="BN437" s="52">
        <v>30.170138580724597</v>
      </c>
      <c r="BP437" s="52">
        <v>1.0600262262648152</v>
      </c>
      <c r="BQ437" s="52">
        <v>0.6535099303169597</v>
      </c>
      <c r="BR437" s="52">
        <v>0.4065162943255517</v>
      </c>
      <c r="BS437" s="52">
        <v>1.0179375857114792</v>
      </c>
      <c r="BT437" s="52">
        <v>0.67915412158735333</v>
      </c>
      <c r="BU437" s="52">
        <v>0.33878346268207798</v>
      </c>
      <c r="BV437" s="52">
        <v>6.9658029329392219</v>
      </c>
      <c r="BW437" s="52">
        <v>5270.8258641150687</v>
      </c>
    </row>
    <row r="438" spans="1:75">
      <c r="A438" s="49">
        <v>42035</v>
      </c>
      <c r="B438" s="50">
        <v>104.01978423614656</v>
      </c>
      <c r="C438" s="51">
        <v>235.42173555589491</v>
      </c>
      <c r="D438" s="50">
        <v>102.56930273194467</v>
      </c>
      <c r="E438" s="52">
        <v>17228.833009043046</v>
      </c>
      <c r="F438" s="52">
        <v>218.54360921344448</v>
      </c>
      <c r="G438" s="52">
        <v>484.90555154123615</v>
      </c>
      <c r="H438" s="52">
        <v>590.06155957714202</v>
      </c>
      <c r="I438" s="52">
        <v>2056.4490282766283</v>
      </c>
      <c r="J438" s="52">
        <v>144.16118325148858</v>
      </c>
      <c r="K438" s="52">
        <v>261.46402086329556</v>
      </c>
      <c r="L438" s="52">
        <v>610.30960278357225</v>
      </c>
      <c r="M438" s="52">
        <v>333.09010156892958</v>
      </c>
      <c r="N438" s="52">
        <v>227.35004072900742</v>
      </c>
      <c r="O438" s="52">
        <v>104.7810761938172</v>
      </c>
      <c r="P438" s="52">
        <v>253.73498557556061</v>
      </c>
      <c r="Q438" s="52">
        <v>142.41983414561517</v>
      </c>
      <c r="R438" s="52">
        <v>106.06873991412502</v>
      </c>
      <c r="S438" s="52">
        <v>492.09126800106418</v>
      </c>
      <c r="T438" s="52">
        <v>253.56659393925821</v>
      </c>
      <c r="U438" s="52">
        <v>1091.110650268774</v>
      </c>
      <c r="V438" s="52">
        <v>961.70608204026371</v>
      </c>
      <c r="W438" s="52">
        <v>882.42639408573029</v>
      </c>
      <c r="X438" s="52">
        <v>1486.183257818222</v>
      </c>
      <c r="Y438" s="52">
        <v>3388.3888531807929</v>
      </c>
      <c r="Z438" s="52">
        <v>667.497564147557</v>
      </c>
      <c r="AA438" s="52">
        <v>2128.2727242669753</v>
      </c>
      <c r="AB438" s="52">
        <v>359.20742771125612</v>
      </c>
      <c r="AC438" s="52">
        <v>126144.37881765058</v>
      </c>
      <c r="AD438" s="52">
        <v>54900.053563564055</v>
      </c>
      <c r="AE438" s="52">
        <v>67096.872307685117</v>
      </c>
      <c r="AF438" s="52">
        <v>15420.244798967915</v>
      </c>
      <c r="AG438" s="52">
        <v>15034.522962631718</v>
      </c>
      <c r="AH438" s="52">
        <v>13199.91667175293</v>
      </c>
      <c r="AI438" s="52">
        <v>41250.007164739793</v>
      </c>
      <c r="AJ438" s="52">
        <v>46982.653512770128</v>
      </c>
      <c r="AK438" s="52">
        <v>140.58191825737876</v>
      </c>
      <c r="AL438" s="52">
        <v>0.88676005770121846</v>
      </c>
      <c r="AM438" s="52">
        <v>6.3121699656570147</v>
      </c>
      <c r="AN438" s="52">
        <v>19.496834381813965</v>
      </c>
      <c r="AO438" s="52">
        <v>12.297904358155304</v>
      </c>
      <c r="AP438" s="52">
        <v>1.1393477872493789</v>
      </c>
      <c r="AQ438" s="52">
        <v>1.5839328691180261</v>
      </c>
      <c r="AR438" s="52">
        <v>1.600558596505453</v>
      </c>
      <c r="AS438" s="52">
        <v>1.433841884256488</v>
      </c>
      <c r="AT438" s="52">
        <v>1.7169580766014054</v>
      </c>
      <c r="AU438" s="52">
        <v>0.95912646118743017</v>
      </c>
      <c r="AV438" s="52">
        <v>2.2644343871976278</v>
      </c>
      <c r="AW438" s="52">
        <v>1.5997042975523366</v>
      </c>
      <c r="AX438" s="52">
        <v>99.126081821658914</v>
      </c>
      <c r="AY438" s="52">
        <v>0.5540367547129732</v>
      </c>
      <c r="AZ438" s="52">
        <v>4.7932480799650117</v>
      </c>
      <c r="BA438" s="52">
        <v>5.7745294784225765</v>
      </c>
      <c r="BB438" s="52">
        <v>15.519263434794642</v>
      </c>
      <c r="BC438" s="52">
        <v>2.7361133694198103</v>
      </c>
      <c r="BD438" s="52">
        <v>21.731061859657206</v>
      </c>
      <c r="BE438" s="52">
        <v>8.0590157622110947</v>
      </c>
      <c r="BF438" s="52">
        <v>14.926586448305077</v>
      </c>
      <c r="BG438" s="52">
        <v>19.433714104275548</v>
      </c>
      <c r="BH438" s="52">
        <v>5.5985458780290376</v>
      </c>
      <c r="BI438" s="52">
        <v>21.959002055047499</v>
      </c>
      <c r="BJ438" s="52">
        <v>2.7435522544715973</v>
      </c>
      <c r="BK438" s="52">
        <v>5.0664012600036878</v>
      </c>
      <c r="BL438" s="52">
        <v>14.149048541195601</v>
      </c>
      <c r="BM438" s="52">
        <v>1.9637092700183032</v>
      </c>
      <c r="BN438" s="52">
        <v>30.228843236221902</v>
      </c>
      <c r="BP438" s="52">
        <v>1.0430396562141757</v>
      </c>
      <c r="BQ438" s="52">
        <v>0.64532728955870677</v>
      </c>
      <c r="BR438" s="52">
        <v>0.39771236575418906</v>
      </c>
      <c r="BS438" s="52">
        <v>0.96890549842388396</v>
      </c>
      <c r="BT438" s="52">
        <v>0.64548413119008463</v>
      </c>
      <c r="BU438" s="52">
        <v>0.32342136723379933</v>
      </c>
      <c r="BV438" s="52">
        <v>6.9930107939627861</v>
      </c>
      <c r="BW438" s="52">
        <v>5249.5247747359736</v>
      </c>
    </row>
    <row r="439" spans="1:75">
      <c r="A439" s="49">
        <v>42063</v>
      </c>
      <c r="B439" s="50">
        <v>104.04326016243014</v>
      </c>
      <c r="C439" s="51">
        <v>235.08473333290644</v>
      </c>
      <c r="D439" s="50">
        <v>102.47217871035848</v>
      </c>
      <c r="E439" s="52">
        <v>17278.353462500232</v>
      </c>
      <c r="F439" s="52">
        <v>219.62219645934445</v>
      </c>
      <c r="G439" s="52">
        <v>484.7202818904604</v>
      </c>
      <c r="H439" s="52">
        <v>591.77968854989319</v>
      </c>
      <c r="I439" s="52">
        <v>2061.1651888745173</v>
      </c>
      <c r="J439" s="52">
        <v>142.31849374409234</v>
      </c>
      <c r="K439" s="52">
        <v>260.62016751351103</v>
      </c>
      <c r="L439" s="52">
        <v>614.11307787895203</v>
      </c>
      <c r="M439" s="52">
        <v>337.98147726065611</v>
      </c>
      <c r="N439" s="52">
        <v>228.67634419777565</v>
      </c>
      <c r="O439" s="52">
        <v>103.93567069446934</v>
      </c>
      <c r="P439" s="52">
        <v>253.97600149416499</v>
      </c>
      <c r="Q439" s="52">
        <v>142.46459665043014</v>
      </c>
      <c r="R439" s="52">
        <v>105.57083031109401</v>
      </c>
      <c r="S439" s="52">
        <v>491.4008188375405</v>
      </c>
      <c r="T439" s="52">
        <v>248.19340882131033</v>
      </c>
      <c r="U439" s="52">
        <v>1097.0469738117285</v>
      </c>
      <c r="V439" s="52">
        <v>968.91239443527797</v>
      </c>
      <c r="W439" s="52">
        <v>892.73054013933449</v>
      </c>
      <c r="X439" s="52">
        <v>1492.9315100950855</v>
      </c>
      <c r="Y439" s="52">
        <v>3402.4241465670721</v>
      </c>
      <c r="Z439" s="52">
        <v>668.72300672531128</v>
      </c>
      <c r="AA439" s="52">
        <v>2133.9895111152105</v>
      </c>
      <c r="AB439" s="52">
        <v>359.22095244111762</v>
      </c>
      <c r="AC439" s="52">
        <v>126500.47971725464</v>
      </c>
      <c r="AD439" s="52">
        <v>55046.444554328918</v>
      </c>
      <c r="AE439" s="52">
        <v>67285.640220940113</v>
      </c>
      <c r="AF439" s="52">
        <v>15474.544350079128</v>
      </c>
      <c r="AG439" s="52">
        <v>15101.562122889927</v>
      </c>
      <c r="AH439" s="52">
        <v>13241.594837597439</v>
      </c>
      <c r="AI439" s="52">
        <v>41360.48607322148</v>
      </c>
      <c r="AJ439" s="52">
        <v>47169.597559520174</v>
      </c>
      <c r="AK439" s="52">
        <v>140.79248919337988</v>
      </c>
      <c r="AL439" s="52">
        <v>0.87493934881474289</v>
      </c>
      <c r="AM439" s="52">
        <v>6.3360844590435068</v>
      </c>
      <c r="AN439" s="52">
        <v>19.512832590511866</v>
      </c>
      <c r="AO439" s="52">
        <v>12.301808782653618</v>
      </c>
      <c r="AP439" s="52">
        <v>1.1372323544830059</v>
      </c>
      <c r="AQ439" s="52">
        <v>1.5871766253851871</v>
      </c>
      <c r="AR439" s="52">
        <v>1.5992175667389736</v>
      </c>
      <c r="AS439" s="52">
        <v>1.4350332385188918</v>
      </c>
      <c r="AT439" s="52">
        <v>1.7214799810729216</v>
      </c>
      <c r="AU439" s="52">
        <v>0.95988230204810476</v>
      </c>
      <c r="AV439" s="52">
        <v>2.2625719699712397</v>
      </c>
      <c r="AW439" s="52">
        <v>1.5992146480406129</v>
      </c>
      <c r="AX439" s="52">
        <v>99.310408246836488</v>
      </c>
      <c r="AY439" s="52">
        <v>0.5545837554777141</v>
      </c>
      <c r="AZ439" s="52">
        <v>4.8091960745846984</v>
      </c>
      <c r="BA439" s="52">
        <v>5.7799519556075598</v>
      </c>
      <c r="BB439" s="52">
        <v>15.526915442996792</v>
      </c>
      <c r="BC439" s="52">
        <v>2.7387352880489613</v>
      </c>
      <c r="BD439" s="52">
        <v>21.788086983308727</v>
      </c>
      <c r="BE439" s="52">
        <v>8.0705898121398469</v>
      </c>
      <c r="BF439" s="52">
        <v>14.961113197196807</v>
      </c>
      <c r="BG439" s="52">
        <v>19.477454209434136</v>
      </c>
      <c r="BH439" s="52">
        <v>5.6037704832519273</v>
      </c>
      <c r="BI439" s="52">
        <v>21.969248357156175</v>
      </c>
      <c r="BJ439" s="52">
        <v>2.7464497891238091</v>
      </c>
      <c r="BK439" s="52">
        <v>5.0685406188054651</v>
      </c>
      <c r="BL439" s="52">
        <v>14.15425794557502</v>
      </c>
      <c r="BM439" s="52">
        <v>1.9631708143102256</v>
      </c>
      <c r="BN439" s="52">
        <v>30.286779309755989</v>
      </c>
      <c r="BP439" s="52">
        <v>1.0672816977437054</v>
      </c>
      <c r="BQ439" s="52">
        <v>0.64537200567844721</v>
      </c>
      <c r="BR439" s="52">
        <v>0.42190969123372007</v>
      </c>
      <c r="BS439" s="52">
        <v>0.95939157424228527</v>
      </c>
      <c r="BT439" s="52">
        <v>0.62895659131130999</v>
      </c>
      <c r="BU439" s="52">
        <v>0.33043498359620571</v>
      </c>
      <c r="BV439" s="52">
        <v>7.0052049407469372</v>
      </c>
      <c r="BW439" s="52">
        <v>5243.8542799268453</v>
      </c>
    </row>
    <row r="440" spans="1:75">
      <c r="A440" s="49">
        <v>42094</v>
      </c>
      <c r="B440" s="50">
        <v>104.20243238729816</v>
      </c>
      <c r="C440" s="51">
        <v>235.42979564974385</v>
      </c>
      <c r="D440" s="50">
        <v>102.57776164047179</v>
      </c>
      <c r="E440" s="52">
        <v>17325.628379544905</v>
      </c>
      <c r="F440" s="52">
        <v>219.81763269824367</v>
      </c>
      <c r="G440" s="52">
        <v>466.50806482376589</v>
      </c>
      <c r="H440" s="52">
        <v>595.49614104916975</v>
      </c>
      <c r="I440" s="52">
        <v>2056.4685428527096</v>
      </c>
      <c r="J440" s="52">
        <v>139.78340303128766</v>
      </c>
      <c r="K440" s="52">
        <v>259.93260202292475</v>
      </c>
      <c r="L440" s="52">
        <v>605.91148828691053</v>
      </c>
      <c r="M440" s="52">
        <v>341.94824152740262</v>
      </c>
      <c r="N440" s="52">
        <v>230.66970906526811</v>
      </c>
      <c r="O440" s="52">
        <v>103.1986406008082</v>
      </c>
      <c r="P440" s="52">
        <v>253.9557227559628</v>
      </c>
      <c r="Q440" s="52">
        <v>142.36055142264212</v>
      </c>
      <c r="R440" s="52">
        <v>104.93454242521717</v>
      </c>
      <c r="S440" s="52">
        <v>494.87412145829973</v>
      </c>
      <c r="T440" s="52">
        <v>251.13387555460776</v>
      </c>
      <c r="U440" s="52">
        <v>1104.6962765955157</v>
      </c>
      <c r="V440" s="52">
        <v>975.83885204984301</v>
      </c>
      <c r="W440" s="52">
        <v>900.61763414644429</v>
      </c>
      <c r="X440" s="52">
        <v>1496.6153782183123</v>
      </c>
      <c r="Y440" s="52">
        <v>3421.574498330393</v>
      </c>
      <c r="Z440" s="52">
        <v>669.85262332231764</v>
      </c>
      <c r="AA440" s="52">
        <v>2136.0612656531794</v>
      </c>
      <c r="AB440" s="52">
        <v>359.6468733049208</v>
      </c>
      <c r="AC440" s="52">
        <v>126921.05417559223</v>
      </c>
      <c r="AD440" s="52">
        <v>55184.012776528638</v>
      </c>
      <c r="AE440" s="52">
        <v>67477.362197860595</v>
      </c>
      <c r="AF440" s="52">
        <v>15540.389014459426</v>
      </c>
      <c r="AG440" s="52">
        <v>15150.067517680507</v>
      </c>
      <c r="AH440" s="52">
        <v>13273.910572298111</v>
      </c>
      <c r="AI440" s="52">
        <v>41440.521546886812</v>
      </c>
      <c r="AJ440" s="52">
        <v>47297.6116726783</v>
      </c>
      <c r="AK440" s="52">
        <v>141.02486569362301</v>
      </c>
      <c r="AL440" s="52">
        <v>0.85942375635908497</v>
      </c>
      <c r="AM440" s="52">
        <v>6.3655602007863985</v>
      </c>
      <c r="AN440" s="52">
        <v>19.534155537284189</v>
      </c>
      <c r="AO440" s="52">
        <v>12.309171580318962</v>
      </c>
      <c r="AP440" s="52">
        <v>1.134152021605499</v>
      </c>
      <c r="AQ440" s="52">
        <v>1.5904882434387542</v>
      </c>
      <c r="AR440" s="52">
        <v>1.6004384400016973</v>
      </c>
      <c r="AS440" s="52">
        <v>1.4358377712774053</v>
      </c>
      <c r="AT440" s="52">
        <v>1.7258826971146553</v>
      </c>
      <c r="AU440" s="52">
        <v>0.96252823372525464</v>
      </c>
      <c r="AV440" s="52">
        <v>2.261178027032011</v>
      </c>
      <c r="AW440" s="52">
        <v>1.5986660483619246</v>
      </c>
      <c r="AX440" s="52">
        <v>99.510001049407066</v>
      </c>
      <c r="AY440" s="52">
        <v>0.55488759517526975</v>
      </c>
      <c r="AZ440" s="52">
        <v>4.8219619171633834</v>
      </c>
      <c r="BA440" s="52">
        <v>5.7829010133601484</v>
      </c>
      <c r="BB440" s="52">
        <v>15.54632906783973</v>
      </c>
      <c r="BC440" s="52">
        <v>2.7411579832945381</v>
      </c>
      <c r="BD440" s="52">
        <v>21.845827316564897</v>
      </c>
      <c r="BE440" s="52">
        <v>8.0794837626838873</v>
      </c>
      <c r="BF440" s="52">
        <v>15.000150019062623</v>
      </c>
      <c r="BG440" s="52">
        <v>19.527617576502024</v>
      </c>
      <c r="BH440" s="52">
        <v>5.6096614274166283</v>
      </c>
      <c r="BI440" s="52">
        <v>21.98070910633842</v>
      </c>
      <c r="BJ440" s="52">
        <v>2.7499769681824313</v>
      </c>
      <c r="BK440" s="52">
        <v>5.0700781812210476</v>
      </c>
      <c r="BL440" s="52">
        <v>14.160653959524128</v>
      </c>
      <c r="BM440" s="52">
        <v>1.9628956613277326</v>
      </c>
      <c r="BN440" s="52">
        <v>30.348259322645685</v>
      </c>
      <c r="BP440" s="52">
        <v>1.1468349406796117</v>
      </c>
      <c r="BQ440" s="52">
        <v>0.6578850925209061</v>
      </c>
      <c r="BR440" s="52">
        <v>0.48894984827887628</v>
      </c>
      <c r="BS440" s="52">
        <v>1.0116440504789352</v>
      </c>
      <c r="BT440" s="52">
        <v>0.64449056189867759</v>
      </c>
      <c r="BU440" s="52">
        <v>0.36715348785923374</v>
      </c>
      <c r="BV440" s="52">
        <v>6.9689138704730622</v>
      </c>
      <c r="BW440" s="52">
        <v>5265.0145862948511</v>
      </c>
    </row>
    <row r="441" spans="1:75">
      <c r="A441" s="49">
        <v>42124</v>
      </c>
      <c r="B441" s="50">
        <v>104.4519929776589</v>
      </c>
      <c r="C441" s="51">
        <v>236.22710860570271</v>
      </c>
      <c r="D441" s="50">
        <v>102.82104134162267</v>
      </c>
      <c r="E441" s="52">
        <v>17369.976863304775</v>
      </c>
      <c r="F441" s="52">
        <v>219.81003227432569</v>
      </c>
      <c r="G441" s="52">
        <v>440.17557897567747</v>
      </c>
      <c r="H441" s="52">
        <v>600.49743955135341</v>
      </c>
      <c r="I441" s="52">
        <v>2046.8057629903158</v>
      </c>
      <c r="J441" s="52">
        <v>136.97055815259617</v>
      </c>
      <c r="K441" s="52">
        <v>259.71864381333194</v>
      </c>
      <c r="L441" s="52">
        <v>590.35289886792498</v>
      </c>
      <c r="M441" s="52">
        <v>344.88433793932199</v>
      </c>
      <c r="N441" s="52">
        <v>233.11215051909286</v>
      </c>
      <c r="O441" s="52">
        <v>102.67716051538785</v>
      </c>
      <c r="P441" s="52">
        <v>253.828590742747</v>
      </c>
      <c r="Q441" s="52">
        <v>142.29304454723993</v>
      </c>
      <c r="R441" s="52">
        <v>104.32019939422608</v>
      </c>
      <c r="S441" s="52">
        <v>501.07610700130465</v>
      </c>
      <c r="T441" s="52">
        <v>259.59966888427732</v>
      </c>
      <c r="U441" s="52">
        <v>1112.0505038579306</v>
      </c>
      <c r="V441" s="52">
        <v>982.07276777923107</v>
      </c>
      <c r="W441" s="52">
        <v>907.04357664585109</v>
      </c>
      <c r="X441" s="52">
        <v>1498.6047998269398</v>
      </c>
      <c r="Y441" s="52">
        <v>3439.6593941688539</v>
      </c>
      <c r="Z441" s="52">
        <v>671.0446238219738</v>
      </c>
      <c r="AA441" s="52">
        <v>2136.6372497717539</v>
      </c>
      <c r="AB441" s="52">
        <v>360.18376945654552</v>
      </c>
      <c r="AC441" s="52">
        <v>127395.29042307536</v>
      </c>
      <c r="AD441" s="52">
        <v>55324.346416091917</v>
      </c>
      <c r="AE441" s="52">
        <v>67680.346034129456</v>
      </c>
      <c r="AF441" s="52">
        <v>15615.138046264648</v>
      </c>
      <c r="AG441" s="52">
        <v>15186.963969039916</v>
      </c>
      <c r="AH441" s="52">
        <v>13303.103214899698</v>
      </c>
      <c r="AI441" s="52">
        <v>41508.500443522134</v>
      </c>
      <c r="AJ441" s="52">
        <v>47386.872824096681</v>
      </c>
      <c r="AK441" s="52">
        <v>141.27479993104936</v>
      </c>
      <c r="AL441" s="52">
        <v>0.84181254208087919</v>
      </c>
      <c r="AM441" s="52">
        <v>6.3972959642608958</v>
      </c>
      <c r="AN441" s="52">
        <v>19.558633787930013</v>
      </c>
      <c r="AO441" s="52">
        <v>12.319525281960766</v>
      </c>
      <c r="AP441" s="52">
        <v>1.1303977623897177</v>
      </c>
      <c r="AQ441" s="52">
        <v>1.594297313328328</v>
      </c>
      <c r="AR441" s="52">
        <v>1.6036439465591683</v>
      </c>
      <c r="AS441" s="52">
        <v>1.4366404264738473</v>
      </c>
      <c r="AT441" s="52">
        <v>1.7300884493549045</v>
      </c>
      <c r="AU441" s="52">
        <v>0.96637124742943947</v>
      </c>
      <c r="AV441" s="52">
        <v>2.2599138784081636</v>
      </c>
      <c r="AW441" s="52">
        <v>1.598172204726749</v>
      </c>
      <c r="AX441" s="52">
        <v>99.72176504954696</v>
      </c>
      <c r="AY441" s="52">
        <v>0.55511764392528373</v>
      </c>
      <c r="AZ441" s="52">
        <v>4.8342294977977875</v>
      </c>
      <c r="BA441" s="52">
        <v>5.7838799651556956</v>
      </c>
      <c r="BB441" s="52">
        <v>15.573481267442306</v>
      </c>
      <c r="BC441" s="52">
        <v>2.743906545670082</v>
      </c>
      <c r="BD441" s="52">
        <v>21.90317060407251</v>
      </c>
      <c r="BE441" s="52">
        <v>8.0878741489102435</v>
      </c>
      <c r="BF441" s="52">
        <v>15.043028014960388</v>
      </c>
      <c r="BG441" s="52">
        <v>19.581616251418989</v>
      </c>
      <c r="BH441" s="52">
        <v>5.6154484071147941</v>
      </c>
      <c r="BI441" s="52">
        <v>21.994401092179274</v>
      </c>
      <c r="BJ441" s="52">
        <v>2.7535732146042089</v>
      </c>
      <c r="BK441" s="52">
        <v>5.0713836106118837</v>
      </c>
      <c r="BL441" s="52">
        <v>14.169444267948469</v>
      </c>
      <c r="BM441" s="52">
        <v>1.9626645506243221</v>
      </c>
      <c r="BN441" s="52">
        <v>30.413396945719917</v>
      </c>
      <c r="BP441" s="52">
        <v>1.2437447955211003</v>
      </c>
      <c r="BQ441" s="52">
        <v>0.67775177235404649</v>
      </c>
      <c r="BR441" s="52">
        <v>0.56599302490552261</v>
      </c>
      <c r="BS441" s="52">
        <v>1.099277637898922</v>
      </c>
      <c r="BT441" s="52">
        <v>0.68169576500852902</v>
      </c>
      <c r="BU441" s="52">
        <v>0.41758187313874562</v>
      </c>
      <c r="BV441" s="52">
        <v>6.9177425200740492</v>
      </c>
      <c r="BW441" s="52">
        <v>5304.7974608103432</v>
      </c>
    </row>
    <row r="442" spans="1:75">
      <c r="A442" s="49">
        <v>42155</v>
      </c>
      <c r="B442" s="50">
        <v>104.69841287237021</v>
      </c>
      <c r="C442" s="51">
        <v>237.0402371258505</v>
      </c>
      <c r="D442" s="50">
        <v>103.07611908186828</v>
      </c>
      <c r="E442" s="52">
        <v>17408.20600220465</v>
      </c>
      <c r="F442" s="52">
        <v>220.62193843914616</v>
      </c>
      <c r="G442" s="52">
        <v>422.59866763699438</v>
      </c>
      <c r="H442" s="52">
        <v>605.10661772133847</v>
      </c>
      <c r="I442" s="52">
        <v>2040.1616934268704</v>
      </c>
      <c r="J442" s="52">
        <v>134.76113578292632</v>
      </c>
      <c r="K442" s="52">
        <v>260.45756576714979</v>
      </c>
      <c r="L442" s="52">
        <v>576.04602536078426</v>
      </c>
      <c r="M442" s="52">
        <v>346.65436921581147</v>
      </c>
      <c r="N442" s="52">
        <v>235.45148036652995</v>
      </c>
      <c r="O442" s="52">
        <v>102.5423102575925</v>
      </c>
      <c r="P442" s="52">
        <v>253.90049873052104</v>
      </c>
      <c r="Q442" s="52">
        <v>142.56734566678924</v>
      </c>
      <c r="R442" s="52">
        <v>103.97910451889038</v>
      </c>
      <c r="S442" s="52">
        <v>507.25219271836744</v>
      </c>
      <c r="T442" s="52">
        <v>268.17928026376234</v>
      </c>
      <c r="U442" s="52">
        <v>1115.9088242746168</v>
      </c>
      <c r="V442" s="52">
        <v>987.04555765515374</v>
      </c>
      <c r="W442" s="52">
        <v>913.27731777102713</v>
      </c>
      <c r="X442" s="52">
        <v>1501.0793568165072</v>
      </c>
      <c r="Y442" s="52">
        <v>3446.2191680785149</v>
      </c>
      <c r="Z442" s="52">
        <v>672.50713116267036</v>
      </c>
      <c r="AA442" s="52">
        <v>2139.2855735440407</v>
      </c>
      <c r="AB442" s="52">
        <v>360.35276009286605</v>
      </c>
      <c r="AC442" s="52">
        <v>127862.86642972885</v>
      </c>
      <c r="AD442" s="52">
        <v>55472.673572740248</v>
      </c>
      <c r="AE442" s="52">
        <v>67889.684939071056</v>
      </c>
      <c r="AF442" s="52">
        <v>15688.093648018375</v>
      </c>
      <c r="AG442" s="52">
        <v>15220.284246629284</v>
      </c>
      <c r="AH442" s="52">
        <v>13335.601876658779</v>
      </c>
      <c r="AI442" s="52">
        <v>41585.114516227477</v>
      </c>
      <c r="AJ442" s="52">
        <v>47462.824139010525</v>
      </c>
      <c r="AK442" s="52">
        <v>141.51200455186827</v>
      </c>
      <c r="AL442" s="52">
        <v>0.82555040912402256</v>
      </c>
      <c r="AM442" s="52">
        <v>6.4240389564825646</v>
      </c>
      <c r="AN442" s="52">
        <v>19.579811593337404</v>
      </c>
      <c r="AO442" s="52">
        <v>12.330222227812497</v>
      </c>
      <c r="AP442" s="52">
        <v>1.1265281357097388</v>
      </c>
      <c r="AQ442" s="52">
        <v>1.5989772337986412</v>
      </c>
      <c r="AR442" s="52">
        <v>1.6073380338781251</v>
      </c>
      <c r="AS442" s="52">
        <v>1.437931471141412</v>
      </c>
      <c r="AT442" s="52">
        <v>1.7336270397537457</v>
      </c>
      <c r="AU442" s="52">
        <v>0.96992764084138949</v>
      </c>
      <c r="AV442" s="52">
        <v>2.2579542824436607</v>
      </c>
      <c r="AW442" s="52">
        <v>1.5979383651241321</v>
      </c>
      <c r="AX442" s="52">
        <v>99.922012186098485</v>
      </c>
      <c r="AY442" s="52">
        <v>0.55552913532254378</v>
      </c>
      <c r="AZ442" s="52">
        <v>4.848881295101056</v>
      </c>
      <c r="BA442" s="52">
        <v>5.7837613972782664</v>
      </c>
      <c r="BB442" s="52">
        <v>15.598325898330058</v>
      </c>
      <c r="BC442" s="52">
        <v>2.7476250209184663</v>
      </c>
      <c r="BD442" s="52">
        <v>21.954651260868676</v>
      </c>
      <c r="BE442" s="52">
        <v>8.0983798245809258</v>
      </c>
      <c r="BF442" s="52">
        <v>15.084512966895296</v>
      </c>
      <c r="BG442" s="52">
        <v>19.630860482372583</v>
      </c>
      <c r="BH442" s="52">
        <v>5.6194882834961097</v>
      </c>
      <c r="BI442" s="52">
        <v>22.010180771741414</v>
      </c>
      <c r="BJ442" s="52">
        <v>2.7561716422919305</v>
      </c>
      <c r="BK442" s="52">
        <v>5.0723848460399878</v>
      </c>
      <c r="BL442" s="52">
        <v>14.181624279748048</v>
      </c>
      <c r="BM442" s="52">
        <v>1.9621288269876342</v>
      </c>
      <c r="BN442" s="52">
        <v>30.476865327346228</v>
      </c>
      <c r="BP442" s="52">
        <v>1.2936210824597267</v>
      </c>
      <c r="BQ442" s="52">
        <v>0.6952590462301047</v>
      </c>
      <c r="BR442" s="52">
        <v>0.59836203580902469</v>
      </c>
      <c r="BS442" s="52">
        <v>1.17292572894404</v>
      </c>
      <c r="BT442" s="52">
        <v>0.71921846447812932</v>
      </c>
      <c r="BU442" s="52">
        <v>0.45370726419552682</v>
      </c>
      <c r="BV442" s="52">
        <v>6.9132698978627882</v>
      </c>
      <c r="BW442" s="52">
        <v>5345.8965049559074</v>
      </c>
    </row>
    <row r="443" spans="1:75">
      <c r="A443" s="49">
        <v>42185</v>
      </c>
      <c r="B443" s="50">
        <v>104.87381371955077</v>
      </c>
      <c r="C443" s="51">
        <v>237.54324636856714</v>
      </c>
      <c r="D443" s="50">
        <v>103.24590226809184</v>
      </c>
      <c r="E443" s="52">
        <v>17438.739568010966</v>
      </c>
      <c r="F443" s="52">
        <v>222.89913131992023</v>
      </c>
      <c r="G443" s="52">
        <v>424.23286425272624</v>
      </c>
      <c r="H443" s="52">
        <v>608.10928878784182</v>
      </c>
      <c r="I443" s="52">
        <v>2041.3324203491211</v>
      </c>
      <c r="J443" s="52">
        <v>133.63420153061548</v>
      </c>
      <c r="K443" s="52">
        <v>262.20183823108675</v>
      </c>
      <c r="L443" s="52">
        <v>568.87347501118973</v>
      </c>
      <c r="M443" s="52">
        <v>347.43138053218524</v>
      </c>
      <c r="N443" s="52">
        <v>237.20576422413191</v>
      </c>
      <c r="O443" s="52">
        <v>102.85545221964519</v>
      </c>
      <c r="P443" s="52">
        <v>254.33489389518897</v>
      </c>
      <c r="Q443" s="52">
        <v>143.32899754544098</v>
      </c>
      <c r="R443" s="52">
        <v>104.023734776179</v>
      </c>
      <c r="S443" s="52">
        <v>511.40142726500829</v>
      </c>
      <c r="T443" s="52">
        <v>272.78134147326153</v>
      </c>
      <c r="U443" s="52">
        <v>1114.6231444358825</v>
      </c>
      <c r="V443" s="52">
        <v>990.53638930767772</v>
      </c>
      <c r="W443" s="52">
        <v>920.50199499527616</v>
      </c>
      <c r="X443" s="52">
        <v>1505.563931441307</v>
      </c>
      <c r="Y443" s="52">
        <v>3435.9646655400593</v>
      </c>
      <c r="Z443" s="52">
        <v>674.33930731018381</v>
      </c>
      <c r="AA443" s="52">
        <v>2146.139390786489</v>
      </c>
      <c r="AB443" s="52">
        <v>359.85211177368961</v>
      </c>
      <c r="AC443" s="52">
        <v>128278.39519958496</v>
      </c>
      <c r="AD443" s="52">
        <v>55636.358085536958</v>
      </c>
      <c r="AE443" s="52">
        <v>68106.533166714507</v>
      </c>
      <c r="AF443" s="52">
        <v>15751.716751734415</v>
      </c>
      <c r="AG443" s="52">
        <v>15256.935987472534</v>
      </c>
      <c r="AH443" s="52">
        <v>13375.302045567831</v>
      </c>
      <c r="AI443" s="52">
        <v>41682.614563496907</v>
      </c>
      <c r="AJ443" s="52">
        <v>47546.926233927406</v>
      </c>
      <c r="AK443" s="52">
        <v>141.72290648072959</v>
      </c>
      <c r="AL443" s="52">
        <v>0.81267425750071809</v>
      </c>
      <c r="AM443" s="52">
        <v>6.4425748916963732</v>
      </c>
      <c r="AN443" s="52">
        <v>19.594483121484519</v>
      </c>
      <c r="AO443" s="52">
        <v>12.339233971712263</v>
      </c>
      <c r="AP443" s="52">
        <v>1.1228764973772438</v>
      </c>
      <c r="AQ443" s="52">
        <v>1.6046362117456738</v>
      </c>
      <c r="AR443" s="52">
        <v>1.6103100851005971</v>
      </c>
      <c r="AS443" s="52">
        <v>1.4398348311272759</v>
      </c>
      <c r="AT443" s="52">
        <v>1.73646829748371</v>
      </c>
      <c r="AU443" s="52">
        <v>0.97218685703216279</v>
      </c>
      <c r="AV443" s="52">
        <v>2.2547178075066769</v>
      </c>
      <c r="AW443" s="52">
        <v>1.5982033615689337</v>
      </c>
      <c r="AX443" s="52">
        <v>100.10098902583123</v>
      </c>
      <c r="AY443" s="52">
        <v>0.55625669401876321</v>
      </c>
      <c r="AZ443" s="52">
        <v>4.8678364971963068</v>
      </c>
      <c r="BA443" s="52">
        <v>5.7833554799513269</v>
      </c>
      <c r="BB443" s="52">
        <v>15.614295304442445</v>
      </c>
      <c r="BC443" s="52">
        <v>2.7524809326976536</v>
      </c>
      <c r="BD443" s="52">
        <v>21.999100870514908</v>
      </c>
      <c r="BE443" s="52">
        <v>8.1127889212841797</v>
      </c>
      <c r="BF443" s="52">
        <v>15.122419696673751</v>
      </c>
      <c r="BG443" s="52">
        <v>19.67142791772882</v>
      </c>
      <c r="BH443" s="52">
        <v>5.6210359222255644</v>
      </c>
      <c r="BI443" s="52">
        <v>22.027434332668783</v>
      </c>
      <c r="BJ443" s="52">
        <v>2.7572383106375735</v>
      </c>
      <c r="BK443" s="52">
        <v>5.0732298261796434</v>
      </c>
      <c r="BL443" s="52">
        <v>14.196966198769708</v>
      </c>
      <c r="BM443" s="52">
        <v>1.9609974622078274</v>
      </c>
      <c r="BN443" s="52">
        <v>30.536697771338126</v>
      </c>
      <c r="BP443" s="52">
        <v>1.2597134167949358</v>
      </c>
      <c r="BQ443" s="52">
        <v>0.70389165760328376</v>
      </c>
      <c r="BR443" s="52">
        <v>0.55582175850868221</v>
      </c>
      <c r="BS443" s="52">
        <v>1.1982657767832279</v>
      </c>
      <c r="BT443" s="52">
        <v>0.74091182270397737</v>
      </c>
      <c r="BU443" s="52">
        <v>0.45735395414133867</v>
      </c>
      <c r="BV443" s="52">
        <v>6.9909992098808287</v>
      </c>
      <c r="BW443" s="52">
        <v>5374.9941505273182</v>
      </c>
    </row>
    <row r="444" spans="1:75">
      <c r="A444" s="49">
        <v>42216</v>
      </c>
      <c r="B444" s="50">
        <v>104.98261574727874</v>
      </c>
      <c r="C444" s="51">
        <v>237.76737419828291</v>
      </c>
      <c r="D444" s="50">
        <v>103.32734810777249</v>
      </c>
      <c r="E444" s="52">
        <v>17459.195941063666</v>
      </c>
      <c r="F444" s="52">
        <v>226.11611127661121</v>
      </c>
      <c r="G444" s="52">
        <v>437.14144614435014</v>
      </c>
      <c r="H444" s="52">
        <v>609.44976898451</v>
      </c>
      <c r="I444" s="52">
        <v>2045.320151867405</v>
      </c>
      <c r="J444" s="52">
        <v>133.09648134823769</v>
      </c>
      <c r="K444" s="52">
        <v>263.85658122262646</v>
      </c>
      <c r="L444" s="52">
        <v>566.38762146426791</v>
      </c>
      <c r="M444" s="52">
        <v>347.73251473903656</v>
      </c>
      <c r="N444" s="52">
        <v>237.93960065803219</v>
      </c>
      <c r="O444" s="52">
        <v>103.46231482586553</v>
      </c>
      <c r="P444" s="52">
        <v>254.85220475350656</v>
      </c>
      <c r="Q444" s="52">
        <v>144.26029879335434</v>
      </c>
      <c r="R444" s="52">
        <v>104.22241050966325</v>
      </c>
      <c r="S444" s="52">
        <v>513.78817492531186</v>
      </c>
      <c r="T444" s="52">
        <v>273.72550737857819</v>
      </c>
      <c r="U444" s="52">
        <v>1110.3087758402671</v>
      </c>
      <c r="V444" s="52">
        <v>992.49407513680001</v>
      </c>
      <c r="W444" s="52">
        <v>928.59358313968107</v>
      </c>
      <c r="X444" s="52">
        <v>1510.9796281476174</v>
      </c>
      <c r="Y444" s="52">
        <v>3416.8497164326332</v>
      </c>
      <c r="Z444" s="52">
        <v>676.19832473320344</v>
      </c>
      <c r="AA444" s="52">
        <v>2154.5835661119031</v>
      </c>
      <c r="AB444" s="52">
        <v>358.87658821190558</v>
      </c>
      <c r="AC444" s="52">
        <v>128602.80238834504</v>
      </c>
      <c r="AD444" s="52">
        <v>55815.12947780855</v>
      </c>
      <c r="AE444" s="52">
        <v>68331.556379383605</v>
      </c>
      <c r="AF444" s="52">
        <v>15802.014582664737</v>
      </c>
      <c r="AG444" s="52">
        <v>15293.55897349696</v>
      </c>
      <c r="AH444" s="52">
        <v>13414.551928858604</v>
      </c>
      <c r="AI444" s="52">
        <v>41777.473946848222</v>
      </c>
      <c r="AJ444" s="52">
        <v>47629.278816469254</v>
      </c>
      <c r="AK444" s="52">
        <v>141.92186415676147</v>
      </c>
      <c r="AL444" s="52">
        <v>0.80238772670347847</v>
      </c>
      <c r="AM444" s="52">
        <v>6.458997442837684</v>
      </c>
      <c r="AN444" s="52">
        <v>19.607414425621108</v>
      </c>
      <c r="AO444" s="52">
        <v>12.346029255639165</v>
      </c>
      <c r="AP444" s="52">
        <v>1.119336553457317</v>
      </c>
      <c r="AQ444" s="52">
        <v>1.6102978876743075</v>
      </c>
      <c r="AR444" s="52">
        <v>1.6123573454040583</v>
      </c>
      <c r="AS444" s="52">
        <v>1.4412756742779991</v>
      </c>
      <c r="AT444" s="52">
        <v>1.7394116751956679</v>
      </c>
      <c r="AU444" s="52">
        <v>0.97344020081941229</v>
      </c>
      <c r="AV444" s="52">
        <v>2.2505206966358648</v>
      </c>
      <c r="AW444" s="52">
        <v>1.5993891858942657</v>
      </c>
      <c r="AX444" s="52">
        <v>100.27124006661677</v>
      </c>
      <c r="AY444" s="52">
        <v>0.55702821500674493</v>
      </c>
      <c r="AZ444" s="52">
        <v>4.8887040005816571</v>
      </c>
      <c r="BA444" s="52">
        <v>5.782677095721386</v>
      </c>
      <c r="BB444" s="52">
        <v>15.624288427733607</v>
      </c>
      <c r="BC444" s="52">
        <v>2.756983612123276</v>
      </c>
      <c r="BD444" s="52">
        <v>22.042026797730117</v>
      </c>
      <c r="BE444" s="52">
        <v>8.1293935759533795</v>
      </c>
      <c r="BF444" s="52">
        <v>15.160143719325143</v>
      </c>
      <c r="BG444" s="52">
        <v>19.708603765454985</v>
      </c>
      <c r="BH444" s="52">
        <v>5.6213902296017739</v>
      </c>
      <c r="BI444" s="52">
        <v>22.043209666266076</v>
      </c>
      <c r="BJ444" s="52">
        <v>2.7574637684850924</v>
      </c>
      <c r="BK444" s="52">
        <v>5.074552427984834</v>
      </c>
      <c r="BL444" s="52">
        <v>14.211193479116886</v>
      </c>
      <c r="BM444" s="52">
        <v>1.9591787067402624</v>
      </c>
      <c r="BN444" s="52">
        <v>30.594980953080999</v>
      </c>
      <c r="BP444" s="52">
        <v>1.1818878842938332</v>
      </c>
      <c r="BQ444" s="52">
        <v>0.70640268621425473</v>
      </c>
      <c r="BR444" s="52">
        <v>0.47548519699804243</v>
      </c>
      <c r="BS444" s="52">
        <v>1.1852596565600364</v>
      </c>
      <c r="BT444" s="52">
        <v>0.74759248854412186</v>
      </c>
      <c r="BU444" s="52">
        <v>0.43766716771548791</v>
      </c>
      <c r="BV444" s="52">
        <v>7.1100369677428272</v>
      </c>
      <c r="BW444" s="52">
        <v>5391.031681860647</v>
      </c>
    </row>
    <row r="445" spans="1:75">
      <c r="A445" s="49">
        <v>42247</v>
      </c>
      <c r="B445" s="50">
        <v>105.05552286101926</v>
      </c>
      <c r="C445" s="51">
        <v>237.86905602053289</v>
      </c>
      <c r="D445" s="50">
        <v>103.35040675866748</v>
      </c>
      <c r="E445" s="52">
        <v>17467.225122267198</v>
      </c>
      <c r="F445" s="52">
        <v>229.38378294923854</v>
      </c>
      <c r="G445" s="52">
        <v>447.12079080458608</v>
      </c>
      <c r="H445" s="52">
        <v>609.48963787094237</v>
      </c>
      <c r="I445" s="52">
        <v>2043.7273154412546</v>
      </c>
      <c r="J445" s="52">
        <v>132.3002899731359</v>
      </c>
      <c r="K445" s="52">
        <v>263.93202220624494</v>
      </c>
      <c r="L445" s="52">
        <v>563.20792794996692</v>
      </c>
      <c r="M445" s="52">
        <v>348.21547026115081</v>
      </c>
      <c r="N445" s="52">
        <v>237.23337621650387</v>
      </c>
      <c r="O445" s="52">
        <v>104.13946826077036</v>
      </c>
      <c r="P445" s="52">
        <v>255.02330712541456</v>
      </c>
      <c r="Q445" s="52">
        <v>144.89142719295717</v>
      </c>
      <c r="R445" s="52">
        <v>104.2225482925292</v>
      </c>
      <c r="S445" s="52">
        <v>515.48626254450892</v>
      </c>
      <c r="T445" s="52">
        <v>272.84948825355497</v>
      </c>
      <c r="U445" s="52">
        <v>1106.3554664696417</v>
      </c>
      <c r="V445" s="52">
        <v>992.96338974660443</v>
      </c>
      <c r="W445" s="52">
        <v>937.11681329338785</v>
      </c>
      <c r="X445" s="52">
        <v>1515.4231404200677</v>
      </c>
      <c r="Y445" s="52">
        <v>3401.2725333706026</v>
      </c>
      <c r="Z445" s="52">
        <v>677.6108494083727</v>
      </c>
      <c r="AA445" s="52">
        <v>2160.4521466608971</v>
      </c>
      <c r="AB445" s="52">
        <v>357.78075472193382</v>
      </c>
      <c r="AC445" s="52">
        <v>128803.33199925577</v>
      </c>
      <c r="AD445" s="52">
        <v>56009.003149555574</v>
      </c>
      <c r="AE445" s="52">
        <v>68568.935982242707</v>
      </c>
      <c r="AF445" s="52">
        <v>15836.907281444919</v>
      </c>
      <c r="AG445" s="52">
        <v>15323.837596647201</v>
      </c>
      <c r="AH445" s="52">
        <v>13442.21530200589</v>
      </c>
      <c r="AI445" s="52">
        <v>41834.94542964812</v>
      </c>
      <c r="AJ445" s="52">
        <v>47690.493845293597</v>
      </c>
      <c r="AK445" s="52">
        <v>142.13640862318778</v>
      </c>
      <c r="AL445" s="52">
        <v>0.79273630706443177</v>
      </c>
      <c r="AM445" s="52">
        <v>6.4830102767915498</v>
      </c>
      <c r="AN445" s="52">
        <v>19.62642635128671</v>
      </c>
      <c r="AO445" s="52">
        <v>12.350679767242964</v>
      </c>
      <c r="AP445" s="52">
        <v>1.1155930995759733</v>
      </c>
      <c r="AQ445" s="52">
        <v>1.6146792147595872</v>
      </c>
      <c r="AR445" s="52">
        <v>1.6136440370611391</v>
      </c>
      <c r="AS445" s="52">
        <v>1.4407663369042454</v>
      </c>
      <c r="AT445" s="52">
        <v>1.743611833885699</v>
      </c>
      <c r="AU445" s="52">
        <v>0.97444999745136063</v>
      </c>
      <c r="AV445" s="52">
        <v>2.2459267978161557</v>
      </c>
      <c r="AW445" s="52">
        <v>1.6020084089794826</v>
      </c>
      <c r="AX445" s="52">
        <v>100.45604291053549</v>
      </c>
      <c r="AY445" s="52">
        <v>0.55743801650486047</v>
      </c>
      <c r="AZ445" s="52">
        <v>4.9078912180228791</v>
      </c>
      <c r="BA445" s="52">
        <v>5.781466331130134</v>
      </c>
      <c r="BB445" s="52">
        <v>15.634671424305246</v>
      </c>
      <c r="BC445" s="52">
        <v>2.7591115919152096</v>
      </c>
      <c r="BD445" s="52">
        <v>22.092073899483488</v>
      </c>
      <c r="BE445" s="52">
        <v>8.1455149390103845</v>
      </c>
      <c r="BF445" s="52">
        <v>15.203692124495584</v>
      </c>
      <c r="BG445" s="52">
        <v>19.751559794910492</v>
      </c>
      <c r="BH445" s="52">
        <v>5.6225951715793103</v>
      </c>
      <c r="BI445" s="52">
        <v>22.053939361966425</v>
      </c>
      <c r="BJ445" s="52">
        <v>2.757981785310192</v>
      </c>
      <c r="BK445" s="52">
        <v>5.0771909939395563</v>
      </c>
      <c r="BL445" s="52">
        <v>14.218766569610565</v>
      </c>
      <c r="BM445" s="52">
        <v>1.9566168336323537</v>
      </c>
      <c r="BN445" s="52">
        <v>30.656186326136513</v>
      </c>
      <c r="BP445" s="52">
        <v>1.1259975063223993</v>
      </c>
      <c r="BQ445" s="52">
        <v>0.70880875111587582</v>
      </c>
      <c r="BR445" s="52">
        <v>0.41718875592754734</v>
      </c>
      <c r="BS445" s="52">
        <v>1.1589966082735168</v>
      </c>
      <c r="BT445" s="52">
        <v>0.74596025637020502</v>
      </c>
      <c r="BU445" s="52">
        <v>0.41303635172305569</v>
      </c>
      <c r="BV445" s="52">
        <v>7.2041535191237926</v>
      </c>
      <c r="BW445" s="52">
        <v>5397.3244812257826</v>
      </c>
    </row>
    <row r="446" spans="1:75">
      <c r="A446" s="49">
        <v>42277</v>
      </c>
      <c r="B446" s="50">
        <v>105.10779010405143</v>
      </c>
      <c r="C446" s="51">
        <v>237.95351100166639</v>
      </c>
      <c r="D446" s="50">
        <v>103.3392533045883</v>
      </c>
      <c r="E446" s="52">
        <v>17463.245700581869</v>
      </c>
      <c r="F446" s="52">
        <v>231.8502426304544</v>
      </c>
      <c r="G446" s="52">
        <v>445.00728842417396</v>
      </c>
      <c r="H446" s="52">
        <v>608.84194622039797</v>
      </c>
      <c r="I446" s="52">
        <v>2031.896017074585</v>
      </c>
      <c r="J446" s="52">
        <v>130.73453629811604</v>
      </c>
      <c r="K446" s="52">
        <v>261.70070985158287</v>
      </c>
      <c r="L446" s="52">
        <v>556.03393242359164</v>
      </c>
      <c r="M446" s="52">
        <v>349.26508216460547</v>
      </c>
      <c r="N446" s="52">
        <v>235.01154081026712</v>
      </c>
      <c r="O446" s="52">
        <v>104.68749081157148</v>
      </c>
      <c r="P446" s="52">
        <v>254.63797106345496</v>
      </c>
      <c r="Q446" s="52">
        <v>144.90390890538691</v>
      </c>
      <c r="R446" s="52">
        <v>103.80925812721253</v>
      </c>
      <c r="S446" s="52">
        <v>516.97641463279729</v>
      </c>
      <c r="T446" s="52">
        <v>271.73117115298908</v>
      </c>
      <c r="U446" s="52">
        <v>1104.9860162734985</v>
      </c>
      <c r="V446" s="52">
        <v>992.32781960964201</v>
      </c>
      <c r="W446" s="52">
        <v>945.45552369554832</v>
      </c>
      <c r="X446" s="52">
        <v>1517.5916724443437</v>
      </c>
      <c r="Y446" s="52">
        <v>3398.0084752400717</v>
      </c>
      <c r="Z446" s="52">
        <v>678.21838671664398</v>
      </c>
      <c r="AA446" s="52">
        <v>2161.0449634393058</v>
      </c>
      <c r="AB446" s="52">
        <v>356.91287896359961</v>
      </c>
      <c r="AC446" s="52">
        <v>128861.65121866862</v>
      </c>
      <c r="AD446" s="52">
        <v>56206.72705599467</v>
      </c>
      <c r="AE446" s="52">
        <v>68810.114153734845</v>
      </c>
      <c r="AF446" s="52">
        <v>15855.117273585001</v>
      </c>
      <c r="AG446" s="52">
        <v>15343.06515083313</v>
      </c>
      <c r="AH446" s="52">
        <v>13451.79572652181</v>
      </c>
      <c r="AI446" s="52">
        <v>41836.233311971031</v>
      </c>
      <c r="AJ446" s="52">
        <v>47717.804738362633</v>
      </c>
      <c r="AK446" s="52">
        <v>142.37422923694055</v>
      </c>
      <c r="AL446" s="52">
        <v>0.78254960962415987</v>
      </c>
      <c r="AM446" s="52">
        <v>6.5190364673733709</v>
      </c>
      <c r="AN446" s="52">
        <v>19.654986753314734</v>
      </c>
      <c r="AO446" s="52">
        <v>12.353400676418095</v>
      </c>
      <c r="AP446" s="52">
        <v>1.1116438029738978</v>
      </c>
      <c r="AQ446" s="52">
        <v>1.6168169941578525</v>
      </c>
      <c r="AR446" s="52">
        <v>1.6143274603426108</v>
      </c>
      <c r="AS446" s="52">
        <v>1.4376854773339194</v>
      </c>
      <c r="AT446" s="52">
        <v>1.749568147941803</v>
      </c>
      <c r="AU446" s="52">
        <v>0.97574901734454522</v>
      </c>
      <c r="AV446" s="52">
        <v>2.2416087001756142</v>
      </c>
      <c r="AW446" s="52">
        <v>1.6060010559168101</v>
      </c>
      <c r="AX446" s="52">
        <v>100.66118537137906</v>
      </c>
      <c r="AY446" s="52">
        <v>0.55723378297407178</v>
      </c>
      <c r="AZ446" s="52">
        <v>4.9219182741479015</v>
      </c>
      <c r="BA446" s="52">
        <v>5.7797051254659895</v>
      </c>
      <c r="BB446" s="52">
        <v>15.649781486392021</v>
      </c>
      <c r="BC446" s="52">
        <v>2.7579016217341024</v>
      </c>
      <c r="BD446" s="52">
        <v>22.1517403918008</v>
      </c>
      <c r="BE446" s="52">
        <v>8.1585500903427608</v>
      </c>
      <c r="BF446" s="52">
        <v>15.254747405524055</v>
      </c>
      <c r="BG446" s="52">
        <v>19.803430987149476</v>
      </c>
      <c r="BH446" s="52">
        <v>5.6261039744441712</v>
      </c>
      <c r="BI446" s="52">
        <v>22.058057114357748</v>
      </c>
      <c r="BJ446" s="52">
        <v>2.7595951500581579</v>
      </c>
      <c r="BK446" s="52">
        <v>5.0813762417683996</v>
      </c>
      <c r="BL446" s="52">
        <v>14.217085726807515</v>
      </c>
      <c r="BM446" s="52">
        <v>1.9534578112943564</v>
      </c>
      <c r="BN446" s="52">
        <v>30.719882699847222</v>
      </c>
      <c r="BP446" s="52">
        <v>1.1367406512300173</v>
      </c>
      <c r="BQ446" s="52">
        <v>0.71494818168381846</v>
      </c>
      <c r="BR446" s="52">
        <v>0.42179247041543327</v>
      </c>
      <c r="BS446" s="52">
        <v>1.1400463042159876</v>
      </c>
      <c r="BT446" s="52">
        <v>0.74235105259964862</v>
      </c>
      <c r="BU446" s="52">
        <v>0.39769525136798622</v>
      </c>
      <c r="BV446" s="52">
        <v>7.2225853083034357</v>
      </c>
      <c r="BW446" s="52">
        <v>5396.9316980361937</v>
      </c>
    </row>
    <row r="447" spans="1:75">
      <c r="A447" s="49">
        <v>42308</v>
      </c>
      <c r="B447" s="50">
        <v>105.12260357122267</v>
      </c>
      <c r="C447" s="51">
        <v>237.99290126658255</v>
      </c>
      <c r="D447" s="50">
        <v>103.30495161647278</v>
      </c>
      <c r="E447" s="52">
        <v>17457.411410177909</v>
      </c>
      <c r="F447" s="52">
        <v>233.38991341980235</v>
      </c>
      <c r="G447" s="52">
        <v>438.38215667970718</v>
      </c>
      <c r="H447" s="52">
        <v>608.87333319648621</v>
      </c>
      <c r="I447" s="52">
        <v>2015.8795197702223</v>
      </c>
      <c r="J447" s="52">
        <v>128.72507014389961</v>
      </c>
      <c r="K447" s="52">
        <v>258.69120480168249</v>
      </c>
      <c r="L447" s="52">
        <v>547.09840146956901</v>
      </c>
      <c r="M447" s="52">
        <v>350.56142865265571</v>
      </c>
      <c r="N447" s="52">
        <v>232.07481185467012</v>
      </c>
      <c r="O447" s="52">
        <v>105.10451569095734</v>
      </c>
      <c r="P447" s="52">
        <v>254.16398193374758</v>
      </c>
      <c r="Q447" s="52">
        <v>144.54319680217773</v>
      </c>
      <c r="R447" s="52">
        <v>103.17177620241719</v>
      </c>
      <c r="S447" s="52">
        <v>517.30032572438643</v>
      </c>
      <c r="T447" s="52">
        <v>271.00434447776888</v>
      </c>
      <c r="U447" s="52">
        <v>1104.2401207954654</v>
      </c>
      <c r="V447" s="52">
        <v>992.07023565230827</v>
      </c>
      <c r="W447" s="52">
        <v>954.09584995623561</v>
      </c>
      <c r="X447" s="52">
        <v>1518.8016991461477</v>
      </c>
      <c r="Y447" s="52">
        <v>3402.250788657896</v>
      </c>
      <c r="Z447" s="52">
        <v>678.26721732751014</v>
      </c>
      <c r="AA447" s="52">
        <v>2159.0923153354274</v>
      </c>
      <c r="AB447" s="52">
        <v>356.39645866953555</v>
      </c>
      <c r="AC447" s="52">
        <v>128839.84109398627</v>
      </c>
      <c r="AD447" s="52">
        <v>56400.808364006778</v>
      </c>
      <c r="AE447" s="52">
        <v>69054.301130356325</v>
      </c>
      <c r="AF447" s="52">
        <v>15864.349866559429</v>
      </c>
      <c r="AG447" s="52">
        <v>15357.088841222947</v>
      </c>
      <c r="AH447" s="52">
        <v>13455.752203664471</v>
      </c>
      <c r="AI447" s="52">
        <v>41820.537256056261</v>
      </c>
      <c r="AJ447" s="52">
        <v>47729.759830105686</v>
      </c>
      <c r="AK447" s="52">
        <v>142.62557091539907</v>
      </c>
      <c r="AL447" s="52">
        <v>0.77111701256850917</v>
      </c>
      <c r="AM447" s="52">
        <v>6.5605484876901876</v>
      </c>
      <c r="AN447" s="52">
        <v>19.687376369632059</v>
      </c>
      <c r="AO447" s="52">
        <v>12.35571086905416</v>
      </c>
      <c r="AP447" s="52">
        <v>1.1076958773208447</v>
      </c>
      <c r="AQ447" s="52">
        <v>1.6175175618245117</v>
      </c>
      <c r="AR447" s="52">
        <v>1.6147832135107056</v>
      </c>
      <c r="AS447" s="52">
        <v>1.4338662591668958</v>
      </c>
      <c r="AT447" s="52">
        <v>1.7566585813859297</v>
      </c>
      <c r="AU447" s="52">
        <v>0.97738622691617971</v>
      </c>
      <c r="AV447" s="52">
        <v>2.2376862689155046</v>
      </c>
      <c r="AW447" s="52">
        <v>1.6101168983713574</v>
      </c>
      <c r="AX447" s="52">
        <v>100.87624952725825</v>
      </c>
      <c r="AY447" s="52">
        <v>0.5566918772735423</v>
      </c>
      <c r="AZ447" s="52">
        <v>4.9312720813059938</v>
      </c>
      <c r="BA447" s="52">
        <v>5.7778663254463147</v>
      </c>
      <c r="BB447" s="52">
        <v>15.669975324353624</v>
      </c>
      <c r="BC447" s="52">
        <v>2.7559134870046571</v>
      </c>
      <c r="BD447" s="52">
        <v>22.214995748333394</v>
      </c>
      <c r="BE447" s="52">
        <v>8.1691826852939791</v>
      </c>
      <c r="BF447" s="52">
        <v>15.310580064812976</v>
      </c>
      <c r="BG447" s="52">
        <v>19.857770997189707</v>
      </c>
      <c r="BH447" s="52">
        <v>5.6318771672855705</v>
      </c>
      <c r="BI447" s="52">
        <v>22.061945022834884</v>
      </c>
      <c r="BJ447" s="52">
        <v>2.7622386587993994</v>
      </c>
      <c r="BK447" s="52">
        <v>5.0860540246020163</v>
      </c>
      <c r="BL447" s="52">
        <v>14.213652355776679</v>
      </c>
      <c r="BM447" s="52">
        <v>1.9499522324598906</v>
      </c>
      <c r="BN447" s="52">
        <v>30.78286716846689</v>
      </c>
      <c r="BP447" s="52">
        <v>1.1860449477549522</v>
      </c>
      <c r="BQ447" s="52">
        <v>0.72269156653313871</v>
      </c>
      <c r="BR447" s="52">
        <v>0.4633533815222402</v>
      </c>
      <c r="BS447" s="52">
        <v>1.1306550269045177</v>
      </c>
      <c r="BT447" s="52">
        <v>0.74168737812508501</v>
      </c>
      <c r="BU447" s="52">
        <v>0.38896764856913396</v>
      </c>
      <c r="BV447" s="52">
        <v>7.1776945677495769</v>
      </c>
      <c r="BW447" s="52">
        <v>5393.297557430883</v>
      </c>
    </row>
    <row r="448" spans="1:75">
      <c r="A448" s="49">
        <v>42338</v>
      </c>
      <c r="B448" s="50">
        <v>105.07168867687385</v>
      </c>
      <c r="C448" s="51">
        <v>237.91533261140188</v>
      </c>
      <c r="D448" s="50">
        <v>103.25375654647748</v>
      </c>
      <c r="E448" s="52">
        <v>17462.490768114727</v>
      </c>
      <c r="F448" s="52">
        <v>234.02234377761681</v>
      </c>
      <c r="G448" s="52">
        <v>439.70301787058514</v>
      </c>
      <c r="H448" s="52">
        <v>611.14282021522524</v>
      </c>
      <c r="I448" s="52">
        <v>2005.0941409190496</v>
      </c>
      <c r="J448" s="52">
        <v>126.88697234441837</v>
      </c>
      <c r="K448" s="52">
        <v>257.11843341986338</v>
      </c>
      <c r="L448" s="52">
        <v>540.46636153260863</v>
      </c>
      <c r="M448" s="52">
        <v>351.54976509958504</v>
      </c>
      <c r="N448" s="52">
        <v>229.51355442007383</v>
      </c>
      <c r="O448" s="52">
        <v>105.43254237386087</v>
      </c>
      <c r="P448" s="52">
        <v>254.26853012045225</v>
      </c>
      <c r="Q448" s="52">
        <v>144.2133219520251</v>
      </c>
      <c r="R448" s="52">
        <v>102.62613592545192</v>
      </c>
      <c r="S448" s="52">
        <v>515.03087651729584</v>
      </c>
      <c r="T448" s="52">
        <v>271.00680548350016</v>
      </c>
      <c r="U448" s="52">
        <v>1100.9912171681722</v>
      </c>
      <c r="V448" s="52">
        <v>993.96506821314495</v>
      </c>
      <c r="W448" s="52">
        <v>963.59057211677236</v>
      </c>
      <c r="X448" s="52">
        <v>1521.0454654733339</v>
      </c>
      <c r="Y448" s="52">
        <v>3405.3826695362727</v>
      </c>
      <c r="Z448" s="52">
        <v>678.15288971439008</v>
      </c>
      <c r="AA448" s="52">
        <v>2158.8350686828294</v>
      </c>
      <c r="AB448" s="52">
        <v>356.30946689248083</v>
      </c>
      <c r="AC448" s="52">
        <v>128818.75914942424</v>
      </c>
      <c r="AD448" s="52">
        <v>56579.130475227037</v>
      </c>
      <c r="AE448" s="52">
        <v>69295.776117420202</v>
      </c>
      <c r="AF448" s="52">
        <v>15874.000213241578</v>
      </c>
      <c r="AG448" s="52">
        <v>15374.07830066681</v>
      </c>
      <c r="AH448" s="52">
        <v>13471.455972417196</v>
      </c>
      <c r="AI448" s="52">
        <v>41842.901612345377</v>
      </c>
      <c r="AJ448" s="52">
        <v>47752.657098134361</v>
      </c>
      <c r="AK448" s="52">
        <v>142.86848901435732</v>
      </c>
      <c r="AL448" s="52">
        <v>0.75820818999782202</v>
      </c>
      <c r="AM448" s="52">
        <v>6.5968752620120847</v>
      </c>
      <c r="AN448" s="52">
        <v>19.714442328456791</v>
      </c>
      <c r="AO448" s="52">
        <v>12.359358876260618</v>
      </c>
      <c r="AP448" s="52">
        <v>1.1041330729664576</v>
      </c>
      <c r="AQ448" s="52">
        <v>1.6180119250030354</v>
      </c>
      <c r="AR448" s="52">
        <v>1.6154097456476544</v>
      </c>
      <c r="AS448" s="52">
        <v>1.4319016141166989</v>
      </c>
      <c r="AT448" s="52">
        <v>1.7637735114035422</v>
      </c>
      <c r="AU448" s="52">
        <v>0.97921758901939027</v>
      </c>
      <c r="AV448" s="52">
        <v>2.2342367304641813</v>
      </c>
      <c r="AW448" s="52">
        <v>1.6126747530530945</v>
      </c>
      <c r="AX448" s="52">
        <v>101.08002980053425</v>
      </c>
      <c r="AY448" s="52">
        <v>0.55624141412457295</v>
      </c>
      <c r="AZ448" s="52">
        <v>4.9371562139868423</v>
      </c>
      <c r="BA448" s="52">
        <v>5.7766067279813189</v>
      </c>
      <c r="BB448" s="52">
        <v>15.693940167377393</v>
      </c>
      <c r="BC448" s="52">
        <v>2.7567052974055213</v>
      </c>
      <c r="BD448" s="52">
        <v>22.271646278724074</v>
      </c>
      <c r="BE448" s="52">
        <v>8.1786575956580538</v>
      </c>
      <c r="BF448" s="52">
        <v>15.365701672256304</v>
      </c>
      <c r="BG448" s="52">
        <v>19.903869936056434</v>
      </c>
      <c r="BH448" s="52">
        <v>5.6393327629969763</v>
      </c>
      <c r="BI448" s="52">
        <v>22.074016887694597</v>
      </c>
      <c r="BJ448" s="52">
        <v>2.7655431848586884</v>
      </c>
      <c r="BK448" s="52">
        <v>5.0896986893067755</v>
      </c>
      <c r="BL448" s="52">
        <v>14.218775037986537</v>
      </c>
      <c r="BM448" s="52">
        <v>1.9464613265508282</v>
      </c>
      <c r="BN448" s="52">
        <v>30.839232828095554</v>
      </c>
      <c r="BP448" s="52">
        <v>1.2246085684746504</v>
      </c>
      <c r="BQ448" s="52">
        <v>0.72796822907403114</v>
      </c>
      <c r="BR448" s="52">
        <v>0.49664034048716227</v>
      </c>
      <c r="BS448" s="52">
        <v>1.1278634253297544</v>
      </c>
      <c r="BT448" s="52">
        <v>0.74831580320994062</v>
      </c>
      <c r="BU448" s="52">
        <v>0.37954762193063896</v>
      </c>
      <c r="BV448" s="52">
        <v>7.0995559709767502</v>
      </c>
      <c r="BW448" s="52">
        <v>5389.7495202541349</v>
      </c>
    </row>
    <row r="449" spans="1:75">
      <c r="A449" s="49">
        <v>42369</v>
      </c>
      <c r="B449" s="50">
        <v>104.95343965099704</v>
      </c>
      <c r="C449" s="51">
        <v>237.70718544529331</v>
      </c>
      <c r="D449" s="50">
        <v>103.20031624263332</v>
      </c>
      <c r="E449" s="52">
        <v>17486.597007997574</v>
      </c>
      <c r="F449" s="52">
        <v>233.86730227355034</v>
      </c>
      <c r="G449" s="52">
        <v>455.72008403655019</v>
      </c>
      <c r="H449" s="52">
        <v>616.33013116159748</v>
      </c>
      <c r="I449" s="52">
        <v>2005.7727310426774</v>
      </c>
      <c r="J449" s="52">
        <v>125.66031145472681</v>
      </c>
      <c r="K449" s="52">
        <v>258.3310854434967</v>
      </c>
      <c r="L449" s="52">
        <v>539.0535066589232</v>
      </c>
      <c r="M449" s="52">
        <v>351.85918578217104</v>
      </c>
      <c r="N449" s="52">
        <v>228.07676293773036</v>
      </c>
      <c r="O449" s="52">
        <v>105.72631426756421</v>
      </c>
      <c r="P449" s="52">
        <v>255.32415019312214</v>
      </c>
      <c r="Q449" s="52">
        <v>144.19948833219468</v>
      </c>
      <c r="R449" s="52">
        <v>102.38438463980152</v>
      </c>
      <c r="S449" s="52">
        <v>509.7376647533909</v>
      </c>
      <c r="T449" s="52">
        <v>271.89719860592197</v>
      </c>
      <c r="U449" s="52">
        <v>1093.4710883786602</v>
      </c>
      <c r="V449" s="52">
        <v>998.97285962104797</v>
      </c>
      <c r="W449" s="52">
        <v>973.97985443761274</v>
      </c>
      <c r="X449" s="52">
        <v>1525.6857858742437</v>
      </c>
      <c r="Y449" s="52">
        <v>3402.0577246296789</v>
      </c>
      <c r="Z449" s="52">
        <v>678.15166358697797</v>
      </c>
      <c r="AA449" s="52">
        <v>2163.097489141649</v>
      </c>
      <c r="AB449" s="52">
        <v>356.64250885767319</v>
      </c>
      <c r="AC449" s="52">
        <v>128855.56443097515</v>
      </c>
      <c r="AD449" s="52">
        <v>56732.452768864168</v>
      </c>
      <c r="AE449" s="52">
        <v>69530.755245639433</v>
      </c>
      <c r="AF449" s="52">
        <v>15890.811087885211</v>
      </c>
      <c r="AG449" s="52">
        <v>15398.378897390057</v>
      </c>
      <c r="AH449" s="52">
        <v>13508.491952711536</v>
      </c>
      <c r="AI449" s="52">
        <v>41933.816018381425</v>
      </c>
      <c r="AJ449" s="52">
        <v>47800.601264707504</v>
      </c>
      <c r="AK449" s="52">
        <v>143.0862139084887</v>
      </c>
      <c r="AL449" s="52">
        <v>0.74369226587605808</v>
      </c>
      <c r="AM449" s="52">
        <v>6.6207120114516824</v>
      </c>
      <c r="AN449" s="52">
        <v>19.729313850883514</v>
      </c>
      <c r="AO449" s="52">
        <v>12.364909573908776</v>
      </c>
      <c r="AP449" s="52">
        <v>1.1010656649718107</v>
      </c>
      <c r="AQ449" s="52">
        <v>1.6191633709724205</v>
      </c>
      <c r="AR449" s="52">
        <v>1.6165019788734958</v>
      </c>
      <c r="AS449" s="52">
        <v>1.4333945443654703</v>
      </c>
      <c r="AT449" s="52">
        <v>1.77003950800504</v>
      </c>
      <c r="AU449" s="52">
        <v>0.98099675145509069</v>
      </c>
      <c r="AV449" s="52">
        <v>2.2311728091327465</v>
      </c>
      <c r="AW449" s="52">
        <v>1.6125750012034852</v>
      </c>
      <c r="AX449" s="52">
        <v>101.25800120806501</v>
      </c>
      <c r="AY449" s="52">
        <v>0.55616266822682758</v>
      </c>
      <c r="AZ449" s="52">
        <v>4.9409939481185807</v>
      </c>
      <c r="BA449" s="52">
        <v>5.7764153356153161</v>
      </c>
      <c r="BB449" s="52">
        <v>15.720159997742984</v>
      </c>
      <c r="BC449" s="52">
        <v>2.7623286992311478</v>
      </c>
      <c r="BD449" s="52">
        <v>22.315497099151536</v>
      </c>
      <c r="BE449" s="52">
        <v>8.1881594263738204</v>
      </c>
      <c r="BF449" s="52">
        <v>15.415773156016405</v>
      </c>
      <c r="BG449" s="52">
        <v>19.934526915511778</v>
      </c>
      <c r="BH449" s="52">
        <v>5.6477792986157924</v>
      </c>
      <c r="BI449" s="52">
        <v>22.098898851342739</v>
      </c>
      <c r="BJ449" s="52">
        <v>2.7692141730963598</v>
      </c>
      <c r="BK449" s="52">
        <v>5.0912698244811185</v>
      </c>
      <c r="BL449" s="52">
        <v>14.238414811391022</v>
      </c>
      <c r="BM449" s="52">
        <v>1.9432211358629679</v>
      </c>
      <c r="BN449" s="52">
        <v>30.885015039915039</v>
      </c>
      <c r="BP449" s="52">
        <v>1.2188284800898643</v>
      </c>
      <c r="BQ449" s="52">
        <v>0.72839294289869649</v>
      </c>
      <c r="BR449" s="52">
        <v>0.4904355373113386</v>
      </c>
      <c r="BS449" s="52">
        <v>1.1294341315008369</v>
      </c>
      <c r="BT449" s="52">
        <v>0.76389947894119448</v>
      </c>
      <c r="BU449" s="52">
        <v>0.36553465238501948</v>
      </c>
      <c r="BV449" s="52">
        <v>7.0151078065316526</v>
      </c>
      <c r="BW449" s="52">
        <v>5389.2596810248588</v>
      </c>
    </row>
    <row r="450" spans="1:75">
      <c r="A450" s="49">
        <v>42400</v>
      </c>
      <c r="B450" s="50">
        <v>104.85125525920621</v>
      </c>
      <c r="C450" s="51">
        <v>237.54006313508557</v>
      </c>
      <c r="D450" s="50">
        <v>103.18618858629658</v>
      </c>
      <c r="E450" s="52">
        <v>17523.380574380197</v>
      </c>
      <c r="F450" s="52">
        <v>233.40671607179027</v>
      </c>
      <c r="G450" s="52">
        <v>475.38108394991968</v>
      </c>
      <c r="H450" s="52">
        <v>622.36003472728112</v>
      </c>
      <c r="I450" s="52">
        <v>2014.1132736206055</v>
      </c>
      <c r="J450" s="52">
        <v>124.92058753582739</v>
      </c>
      <c r="K450" s="52">
        <v>260.95746236462747</v>
      </c>
      <c r="L450" s="52">
        <v>542.10465736542983</v>
      </c>
      <c r="M450" s="52">
        <v>351.70521314105679</v>
      </c>
      <c r="N450" s="52">
        <v>227.43064225104547</v>
      </c>
      <c r="O450" s="52">
        <v>106.09059429817623</v>
      </c>
      <c r="P450" s="52">
        <v>256.78055900143039</v>
      </c>
      <c r="Q450" s="52">
        <v>144.42257027087672</v>
      </c>
      <c r="R450" s="52">
        <v>102.33121812728143</v>
      </c>
      <c r="S450" s="52">
        <v>504.14858824976028</v>
      </c>
      <c r="T450" s="52">
        <v>273.26683930235527</v>
      </c>
      <c r="U450" s="52">
        <v>1084.1209330712595</v>
      </c>
      <c r="V450" s="52">
        <v>1005.5113907706353</v>
      </c>
      <c r="W450" s="52">
        <v>983.8290058182132</v>
      </c>
      <c r="X450" s="52">
        <v>1532.177325129509</v>
      </c>
      <c r="Y450" s="52">
        <v>3396.9927679031125</v>
      </c>
      <c r="Z450" s="52">
        <v>678.1860269548431</v>
      </c>
      <c r="AA450" s="52">
        <v>2170.3409163259689</v>
      </c>
      <c r="AB450" s="52">
        <v>357.09633678486273</v>
      </c>
      <c r="AC450" s="52">
        <v>128936.19246304419</v>
      </c>
      <c r="AD450" s="52">
        <v>56863.617011208691</v>
      </c>
      <c r="AE450" s="52">
        <v>69765.35402414875</v>
      </c>
      <c r="AF450" s="52">
        <v>15913.762615634549</v>
      </c>
      <c r="AG450" s="52">
        <v>15422.792614844537</v>
      </c>
      <c r="AH450" s="52">
        <v>13552.421246436334</v>
      </c>
      <c r="AI450" s="52">
        <v>42047.536280478198</v>
      </c>
      <c r="AJ450" s="52">
        <v>47850.332794681672</v>
      </c>
      <c r="AK450" s="52">
        <v>143.28172524477685</v>
      </c>
      <c r="AL450" s="52">
        <v>0.72758370432852493</v>
      </c>
      <c r="AM450" s="52">
        <v>6.6357258518617002</v>
      </c>
      <c r="AN450" s="52">
        <v>19.732594980587884</v>
      </c>
      <c r="AO450" s="52">
        <v>12.369285424149805</v>
      </c>
      <c r="AP450" s="52">
        <v>1.0976837810378657</v>
      </c>
      <c r="AQ450" s="52">
        <v>1.6207466150081018</v>
      </c>
      <c r="AR450" s="52">
        <v>1.6180522109989983</v>
      </c>
      <c r="AS450" s="52">
        <v>1.4368313166083797</v>
      </c>
      <c r="AT450" s="52">
        <v>1.7753948388183949</v>
      </c>
      <c r="AU450" s="52">
        <v>0.98217448237072302</v>
      </c>
      <c r="AV450" s="52">
        <v>2.227819266527677</v>
      </c>
      <c r="AW450" s="52">
        <v>1.6105829798090723</v>
      </c>
      <c r="AX450" s="52">
        <v>101.41963011483031</v>
      </c>
      <c r="AY450" s="52">
        <v>0.55627403324920566</v>
      </c>
      <c r="AZ450" s="52">
        <v>4.9451896520331502</v>
      </c>
      <c r="BA450" s="52">
        <v>5.7772362746538652</v>
      </c>
      <c r="BB450" s="52">
        <v>15.746676295274689</v>
      </c>
      <c r="BC450" s="52">
        <v>2.7701379495763008</v>
      </c>
      <c r="BD450" s="52">
        <v>22.353729395856782</v>
      </c>
      <c r="BE450" s="52">
        <v>8.198932841059662</v>
      </c>
      <c r="BF450" s="52">
        <v>15.460775781250108</v>
      </c>
      <c r="BG450" s="52">
        <v>19.954256564859421</v>
      </c>
      <c r="BH450" s="52">
        <v>5.6562102928817755</v>
      </c>
      <c r="BI450" s="52">
        <v>22.129500150920883</v>
      </c>
      <c r="BJ450" s="52">
        <v>2.7732051606186769</v>
      </c>
      <c r="BK450" s="52">
        <v>5.0912923295606651</v>
      </c>
      <c r="BL450" s="52">
        <v>14.265002632213216</v>
      </c>
      <c r="BM450" s="52">
        <v>1.9400335792996619</v>
      </c>
      <c r="BN450" s="52">
        <v>30.923327354894532</v>
      </c>
      <c r="BP450" s="52">
        <v>1.1836936916074445</v>
      </c>
      <c r="BQ450" s="52">
        <v>0.72692963120437437</v>
      </c>
      <c r="BR450" s="52">
        <v>0.45676406016272886</v>
      </c>
      <c r="BS450" s="52">
        <v>1.1350913140716241</v>
      </c>
      <c r="BT450" s="52">
        <v>0.78168926436093544</v>
      </c>
      <c r="BU450" s="52">
        <v>0.35340205003176967</v>
      </c>
      <c r="BV450" s="52">
        <v>6.9426840331044888</v>
      </c>
      <c r="BW450" s="52">
        <v>5393.8096679872078</v>
      </c>
    </row>
    <row r="451" spans="1:75">
      <c r="A451" s="49">
        <v>42429</v>
      </c>
      <c r="B451" s="50">
        <v>104.87748560926011</v>
      </c>
      <c r="C451" s="51">
        <v>237.64530426058275</v>
      </c>
      <c r="D451" s="50">
        <v>103.25914133417196</v>
      </c>
      <c r="E451" s="52">
        <v>17559.409259927685</v>
      </c>
      <c r="F451" s="52">
        <v>233.25015486365763</v>
      </c>
      <c r="G451" s="52">
        <v>481.14887036948369</v>
      </c>
      <c r="H451" s="52">
        <v>625.96326848967317</v>
      </c>
      <c r="I451" s="52">
        <v>2022.5671910705237</v>
      </c>
      <c r="J451" s="52">
        <v>124.40884786381804</v>
      </c>
      <c r="K451" s="52">
        <v>262.6222011261973</v>
      </c>
      <c r="L451" s="52">
        <v>547.41458517518538</v>
      </c>
      <c r="M451" s="52">
        <v>351.50083263032138</v>
      </c>
      <c r="N451" s="52">
        <v>226.93962710684744</v>
      </c>
      <c r="O451" s="52">
        <v>106.61345923280922</v>
      </c>
      <c r="P451" s="52">
        <v>257.71406923439997</v>
      </c>
      <c r="Q451" s="52">
        <v>144.67037959339032</v>
      </c>
      <c r="R451" s="52">
        <v>102.2524636326165</v>
      </c>
      <c r="S451" s="52">
        <v>502.23242556637729</v>
      </c>
      <c r="T451" s="52">
        <v>274.44402338101946</v>
      </c>
      <c r="U451" s="52">
        <v>1077.2750270469435</v>
      </c>
      <c r="V451" s="52">
        <v>1010.7913591471212</v>
      </c>
      <c r="W451" s="52">
        <v>990.6558686289294</v>
      </c>
      <c r="X451" s="52">
        <v>1538.9034505527595</v>
      </c>
      <c r="Y451" s="52">
        <v>3398.237266704954</v>
      </c>
      <c r="Z451" s="52">
        <v>678.06726478091605</v>
      </c>
      <c r="AA451" s="52">
        <v>2177.1499452303196</v>
      </c>
      <c r="AB451" s="52">
        <v>357.26244544058011</v>
      </c>
      <c r="AC451" s="52">
        <v>129018.14768140069</v>
      </c>
      <c r="AD451" s="52">
        <v>56970.763597784375</v>
      </c>
      <c r="AE451" s="52">
        <v>69992.478244756829</v>
      </c>
      <c r="AF451" s="52">
        <v>15937.704206532446</v>
      </c>
      <c r="AG451" s="52">
        <v>15435.185381264522</v>
      </c>
      <c r="AH451" s="52">
        <v>13578.791715161553</v>
      </c>
      <c r="AI451" s="52">
        <v>42108.269148201776</v>
      </c>
      <c r="AJ451" s="52">
        <v>47864.576019813278</v>
      </c>
      <c r="AK451" s="52">
        <v>143.45136067913523</v>
      </c>
      <c r="AL451" s="52">
        <v>0.71108629312045102</v>
      </c>
      <c r="AM451" s="52">
        <v>6.6480697947072569</v>
      </c>
      <c r="AN451" s="52">
        <v>19.727312640062181</v>
      </c>
      <c r="AO451" s="52">
        <v>12.368156552314758</v>
      </c>
      <c r="AP451" s="52">
        <v>1.0931704298067229</v>
      </c>
      <c r="AQ451" s="52">
        <v>1.6220845063503004</v>
      </c>
      <c r="AR451" s="52">
        <v>1.6198394507379361</v>
      </c>
      <c r="AS451" s="52">
        <v>1.4395050278956127</v>
      </c>
      <c r="AT451" s="52">
        <v>1.7796990048563799</v>
      </c>
      <c r="AU451" s="52">
        <v>0.98207150879747573</v>
      </c>
      <c r="AV451" s="52">
        <v>2.2235878395330131</v>
      </c>
      <c r="AW451" s="52">
        <v>1.6081988679175867</v>
      </c>
      <c r="AX451" s="52">
        <v>101.57087727655367</v>
      </c>
      <c r="AY451" s="52">
        <v>0.55624473669289221</v>
      </c>
      <c r="AZ451" s="52">
        <v>4.9520301932212094</v>
      </c>
      <c r="BA451" s="52">
        <v>5.7787608640782278</v>
      </c>
      <c r="BB451" s="52">
        <v>15.769681343905114</v>
      </c>
      <c r="BC451" s="52">
        <v>2.7755540015882461</v>
      </c>
      <c r="BD451" s="52">
        <v>22.394911568098028</v>
      </c>
      <c r="BE451" s="52">
        <v>8.211405265731095</v>
      </c>
      <c r="BF451" s="52">
        <v>15.49912178882494</v>
      </c>
      <c r="BG451" s="52">
        <v>19.969985738027326</v>
      </c>
      <c r="BH451" s="52">
        <v>5.6630016452921872</v>
      </c>
      <c r="BI451" s="52">
        <v>22.153170763418593</v>
      </c>
      <c r="BJ451" s="52">
        <v>2.7772711848073381</v>
      </c>
      <c r="BK451" s="52">
        <v>5.090801648803633</v>
      </c>
      <c r="BL451" s="52">
        <v>14.285097936361</v>
      </c>
      <c r="BM451" s="52">
        <v>1.9367903369631425</v>
      </c>
      <c r="BN451" s="52">
        <v>30.956945005290468</v>
      </c>
      <c r="BP451" s="52">
        <v>1.1519913177551895</v>
      </c>
      <c r="BQ451" s="52">
        <v>0.72822302348654844</v>
      </c>
      <c r="BR451" s="52">
        <v>0.4237682942365264</v>
      </c>
      <c r="BS451" s="52">
        <v>1.1447009300684621</v>
      </c>
      <c r="BT451" s="52">
        <v>0.79135989018812258</v>
      </c>
      <c r="BU451" s="52">
        <v>0.35334103965553743</v>
      </c>
      <c r="BV451" s="52">
        <v>6.9014328250597261</v>
      </c>
      <c r="BW451" s="52">
        <v>5404.5175941977004</v>
      </c>
    </row>
    <row r="452" spans="1:75">
      <c r="A452" s="49">
        <v>42460</v>
      </c>
      <c r="B452" s="50">
        <v>105.09016143122027</v>
      </c>
      <c r="C452" s="51">
        <v>238.14594258031536</v>
      </c>
      <c r="D452" s="50">
        <v>103.44322758528494</v>
      </c>
      <c r="E452" s="52">
        <v>17587.892988635649</v>
      </c>
      <c r="F452" s="52">
        <v>233.79765517673184</v>
      </c>
      <c r="G452" s="52">
        <v>463.62690777932443</v>
      </c>
      <c r="H452" s="52">
        <v>625.50006894911485</v>
      </c>
      <c r="I452" s="52">
        <v>2026.4793541662154</v>
      </c>
      <c r="J452" s="52">
        <v>123.89755478405183</v>
      </c>
      <c r="K452" s="52">
        <v>262.04070426571752</v>
      </c>
      <c r="L452" s="52">
        <v>553.28934362626842</v>
      </c>
      <c r="M452" s="52">
        <v>351.5699434356103</v>
      </c>
      <c r="N452" s="52">
        <v>226.13944909361101</v>
      </c>
      <c r="O452" s="52">
        <v>107.36100835184897</v>
      </c>
      <c r="P452" s="52">
        <v>257.56711817364538</v>
      </c>
      <c r="Q452" s="52">
        <v>144.79608740495337</v>
      </c>
      <c r="R452" s="52">
        <v>102.01040731706927</v>
      </c>
      <c r="S452" s="52">
        <v>505.93940082673106</v>
      </c>
      <c r="T452" s="52">
        <v>275.09568721055984</v>
      </c>
      <c r="U452" s="52">
        <v>1075.4516545188042</v>
      </c>
      <c r="V452" s="52">
        <v>1013.3578861567282</v>
      </c>
      <c r="W452" s="52">
        <v>993.75211710314602</v>
      </c>
      <c r="X452" s="52">
        <v>1544.8239307903475</v>
      </c>
      <c r="Y452" s="52">
        <v>3410.4332729924108</v>
      </c>
      <c r="Z452" s="52">
        <v>677.72756405607345</v>
      </c>
      <c r="AA452" s="52">
        <v>2181.4375542767584</v>
      </c>
      <c r="AB452" s="52">
        <v>356.93408521817577</v>
      </c>
      <c r="AC452" s="52">
        <v>129085.78637006207</v>
      </c>
      <c r="AD452" s="52">
        <v>57064.521864121962</v>
      </c>
      <c r="AE452" s="52">
        <v>70222.862101739447</v>
      </c>
      <c r="AF452" s="52">
        <v>15961.310545521397</v>
      </c>
      <c r="AG452" s="52">
        <v>15430.663424830283</v>
      </c>
      <c r="AH452" s="52">
        <v>13575.626181325604</v>
      </c>
      <c r="AI452" s="52">
        <v>42077.211929813508</v>
      </c>
      <c r="AJ452" s="52">
        <v>47826.442723428052</v>
      </c>
      <c r="AK452" s="52">
        <v>143.61015240030903</v>
      </c>
      <c r="AL452" s="52">
        <v>0.69433556995805235</v>
      </c>
      <c r="AM452" s="52">
        <v>6.6631443401378005</v>
      </c>
      <c r="AN452" s="52">
        <v>19.717198570529298</v>
      </c>
      <c r="AO452" s="52">
        <v>12.35971866091413</v>
      </c>
      <c r="AP452" s="52">
        <v>1.0869825910870736</v>
      </c>
      <c r="AQ452" s="52">
        <v>1.6229786317431247</v>
      </c>
      <c r="AR452" s="52">
        <v>1.6218044318584059</v>
      </c>
      <c r="AS452" s="52">
        <v>1.43971774331294</v>
      </c>
      <c r="AT452" s="52">
        <v>1.7834587860645936</v>
      </c>
      <c r="AU452" s="52">
        <v>0.9804865792975761</v>
      </c>
      <c r="AV452" s="52">
        <v>2.2179243674543083</v>
      </c>
      <c r="AW452" s="52">
        <v>1.6063655988109531</v>
      </c>
      <c r="AX452" s="52">
        <v>101.7283556605539</v>
      </c>
      <c r="AY452" s="52">
        <v>0.55588841737781258</v>
      </c>
      <c r="AZ452" s="52">
        <v>4.9632831779984574</v>
      </c>
      <c r="BA452" s="52">
        <v>5.7806938848488274</v>
      </c>
      <c r="BB452" s="52">
        <v>15.788533630149979</v>
      </c>
      <c r="BC452" s="52">
        <v>2.7764083068938024</v>
      </c>
      <c r="BD452" s="52">
        <v>22.447116770571277</v>
      </c>
      <c r="BE452" s="52">
        <v>8.2266020179095296</v>
      </c>
      <c r="BF452" s="52">
        <v>15.533196308920461</v>
      </c>
      <c r="BG452" s="52">
        <v>19.988692260692797</v>
      </c>
      <c r="BH452" s="52">
        <v>5.6678311786343976</v>
      </c>
      <c r="BI452" s="52">
        <v>22.164598168144302</v>
      </c>
      <c r="BJ452" s="52">
        <v>2.7815196449857114</v>
      </c>
      <c r="BK452" s="52">
        <v>5.0908932247830014</v>
      </c>
      <c r="BL452" s="52">
        <v>14.292185318566137</v>
      </c>
      <c r="BM452" s="52">
        <v>1.9332653321813973</v>
      </c>
      <c r="BN452" s="52">
        <v>30.991702586051918</v>
      </c>
      <c r="BP452" s="52">
        <v>1.144776796261149</v>
      </c>
      <c r="BQ452" s="52">
        <v>0.73473270153326375</v>
      </c>
      <c r="BR452" s="52">
        <v>0.41004409472788533</v>
      </c>
      <c r="BS452" s="52">
        <v>1.1571454506727956</v>
      </c>
      <c r="BT452" s="52">
        <v>0.7872536344633948</v>
      </c>
      <c r="BU452" s="52">
        <v>0.36989181584888892</v>
      </c>
      <c r="BV452" s="52">
        <v>6.8932316159048392</v>
      </c>
      <c r="BW452" s="52">
        <v>5422.0311632617831</v>
      </c>
    </row>
    <row r="453" spans="1:75">
      <c r="A453" s="49">
        <v>42490</v>
      </c>
      <c r="B453" s="50">
        <v>105.40897464156151</v>
      </c>
      <c r="C453" s="51">
        <v>238.87925030390423</v>
      </c>
      <c r="D453" s="50">
        <v>103.69277193446955</v>
      </c>
      <c r="E453" s="52">
        <v>17612.010997009278</v>
      </c>
      <c r="F453" s="52">
        <v>234.95487685501575</v>
      </c>
      <c r="G453" s="52">
        <v>432.78389314015709</v>
      </c>
      <c r="H453" s="52">
        <v>622.65196816126502</v>
      </c>
      <c r="I453" s="52">
        <v>2027.4418430248895</v>
      </c>
      <c r="J453" s="52">
        <v>123.42593939751387</v>
      </c>
      <c r="K453" s="52">
        <v>260.48718591531116</v>
      </c>
      <c r="L453" s="52">
        <v>558.58194192647932</v>
      </c>
      <c r="M453" s="52">
        <v>352.02991734780369</v>
      </c>
      <c r="N453" s="52">
        <v>225.21862248778342</v>
      </c>
      <c r="O453" s="52">
        <v>108.23563013176123</v>
      </c>
      <c r="P453" s="52">
        <v>256.48986853361129</v>
      </c>
      <c r="Q453" s="52">
        <v>144.78239506892859</v>
      </c>
      <c r="R453" s="52">
        <v>101.70488483905793</v>
      </c>
      <c r="S453" s="52">
        <v>512.58059965769451</v>
      </c>
      <c r="T453" s="52">
        <v>275.53510212898254</v>
      </c>
      <c r="U453" s="52">
        <v>1078.2042519728343</v>
      </c>
      <c r="V453" s="52">
        <v>1014.0195501089096</v>
      </c>
      <c r="W453" s="52">
        <v>995.24756131172182</v>
      </c>
      <c r="X453" s="52">
        <v>1548.8601811408996</v>
      </c>
      <c r="Y453" s="52">
        <v>3429.2897745132445</v>
      </c>
      <c r="Z453" s="52">
        <v>677.45845854779088</v>
      </c>
      <c r="AA453" s="52">
        <v>2183.1143448034923</v>
      </c>
      <c r="AB453" s="52">
        <v>356.39080377618473</v>
      </c>
      <c r="AC453" s="52">
        <v>129182.46003316244</v>
      </c>
      <c r="AD453" s="52">
        <v>57160.392868169147</v>
      </c>
      <c r="AE453" s="52">
        <v>70460.353047561643</v>
      </c>
      <c r="AF453" s="52">
        <v>15988.666457176208</v>
      </c>
      <c r="AG453" s="52">
        <v>15419.945732371012</v>
      </c>
      <c r="AH453" s="52">
        <v>13556.994497172038</v>
      </c>
      <c r="AI453" s="52">
        <v>41996.969348144528</v>
      </c>
      <c r="AJ453" s="52">
        <v>47767.872603352866</v>
      </c>
      <c r="AK453" s="52">
        <v>143.78009993334612</v>
      </c>
      <c r="AL453" s="52">
        <v>0.67850531730800867</v>
      </c>
      <c r="AM453" s="52">
        <v>6.6805707141757011</v>
      </c>
      <c r="AN453" s="52">
        <v>19.70781881287694</v>
      </c>
      <c r="AO453" s="52">
        <v>12.348742781455318</v>
      </c>
      <c r="AP453" s="52">
        <v>1.0803027072688565</v>
      </c>
      <c r="AQ453" s="52">
        <v>1.6242603477789088</v>
      </c>
      <c r="AR453" s="52">
        <v>1.6239556349535624</v>
      </c>
      <c r="AS453" s="52">
        <v>1.4378370541196395</v>
      </c>
      <c r="AT453" s="52">
        <v>1.7877963769074996</v>
      </c>
      <c r="AU453" s="52">
        <v>0.97838835078873676</v>
      </c>
      <c r="AV453" s="52">
        <v>2.2112574795619975</v>
      </c>
      <c r="AW453" s="52">
        <v>1.6049448926976766</v>
      </c>
      <c r="AX453" s="52">
        <v>101.89978368102263</v>
      </c>
      <c r="AY453" s="52">
        <v>0.55541992131038564</v>
      </c>
      <c r="AZ453" s="52">
        <v>4.9780699449436119</v>
      </c>
      <c r="BA453" s="52">
        <v>5.782518066993604</v>
      </c>
      <c r="BB453" s="52">
        <v>15.805256945143144</v>
      </c>
      <c r="BC453" s="52">
        <v>2.7757103593399126</v>
      </c>
      <c r="BD453" s="52">
        <v>22.507263679181538</v>
      </c>
      <c r="BE453" s="52">
        <v>8.2445255098088328</v>
      </c>
      <c r="BF453" s="52">
        <v>15.565948932804167</v>
      </c>
      <c r="BG453" s="52">
        <v>20.012922366708516</v>
      </c>
      <c r="BH453" s="52">
        <v>5.672125227935612</v>
      </c>
      <c r="BI453" s="52">
        <v>22.172497441867986</v>
      </c>
      <c r="BJ453" s="52">
        <v>2.7860718994731237</v>
      </c>
      <c r="BK453" s="52">
        <v>5.0929252417447666</v>
      </c>
      <c r="BL453" s="52">
        <v>14.293500327318906</v>
      </c>
      <c r="BM453" s="52">
        <v>1.9297036569468522</v>
      </c>
      <c r="BN453" s="52">
        <v>31.033158236245313</v>
      </c>
      <c r="BP453" s="52">
        <v>1.1580149304121732</v>
      </c>
      <c r="BQ453" s="52">
        <v>0.74275354935477178</v>
      </c>
      <c r="BR453" s="52">
        <v>0.41526138062278428</v>
      </c>
      <c r="BS453" s="52">
        <v>1.166591322173675</v>
      </c>
      <c r="BT453" s="52">
        <v>0.77307418100535874</v>
      </c>
      <c r="BU453" s="52">
        <v>0.39351714067161081</v>
      </c>
      <c r="BV453" s="52">
        <v>6.8860040848453838</v>
      </c>
      <c r="BW453" s="52">
        <v>5444.1857372919721</v>
      </c>
    </row>
    <row r="454" spans="1:75">
      <c r="A454" s="49">
        <v>42521</v>
      </c>
      <c r="B454" s="50">
        <v>105.69738228474894</v>
      </c>
      <c r="C454" s="51">
        <v>239.56464040663934</v>
      </c>
      <c r="D454" s="50">
        <v>103.93112954521372</v>
      </c>
      <c r="E454" s="52">
        <v>17637.556656714409</v>
      </c>
      <c r="F454" s="52">
        <v>236.44051559557838</v>
      </c>
      <c r="G454" s="52">
        <v>406.02706844575943</v>
      </c>
      <c r="H454" s="52">
        <v>620.301819434089</v>
      </c>
      <c r="I454" s="52">
        <v>2029.0598576991788</v>
      </c>
      <c r="J454" s="52">
        <v>123.13557687882454</v>
      </c>
      <c r="K454" s="52">
        <v>260.15755025802122</v>
      </c>
      <c r="L454" s="52">
        <v>562.09008558623248</v>
      </c>
      <c r="M454" s="52">
        <v>352.93285032433846</v>
      </c>
      <c r="N454" s="52">
        <v>224.6101039013555</v>
      </c>
      <c r="O454" s="52">
        <v>109.05848461332461</v>
      </c>
      <c r="P454" s="52">
        <v>254.88239539054132</v>
      </c>
      <c r="Q454" s="52">
        <v>144.65033808891332</v>
      </c>
      <c r="R454" s="52">
        <v>101.52563481946146</v>
      </c>
      <c r="S454" s="52">
        <v>517.68662771871016</v>
      </c>
      <c r="T454" s="52">
        <v>276.28533806243252</v>
      </c>
      <c r="U454" s="52">
        <v>1084.1147995802664</v>
      </c>
      <c r="V454" s="52">
        <v>1014.3050901235472</v>
      </c>
      <c r="W454" s="52">
        <v>998.2316080908621</v>
      </c>
      <c r="X454" s="52">
        <v>1549.7076404171605</v>
      </c>
      <c r="Y454" s="52">
        <v>3446.9796127503919</v>
      </c>
      <c r="Z454" s="52">
        <v>677.69442662368374</v>
      </c>
      <c r="AA454" s="52">
        <v>2182.6337642131311</v>
      </c>
      <c r="AB454" s="52">
        <v>356.0958881407015</v>
      </c>
      <c r="AC454" s="52">
        <v>129370.82570328251</v>
      </c>
      <c r="AD454" s="52">
        <v>57273.646976655531</v>
      </c>
      <c r="AE454" s="52">
        <v>70700.107780502687</v>
      </c>
      <c r="AF454" s="52">
        <v>16025.122785752819</v>
      </c>
      <c r="AG454" s="52">
        <v>15419.583473697785</v>
      </c>
      <c r="AH454" s="52">
        <v>13546.396191012474</v>
      </c>
      <c r="AI454" s="52">
        <v>41940.154489824847</v>
      </c>
      <c r="AJ454" s="52">
        <v>47739.652862548828</v>
      </c>
      <c r="AK454" s="52">
        <v>143.98201872696799</v>
      </c>
      <c r="AL454" s="52">
        <v>0.66564921669722088</v>
      </c>
      <c r="AM454" s="52">
        <v>6.6976326003129927</v>
      </c>
      <c r="AN454" s="52">
        <v>19.705935615745762</v>
      </c>
      <c r="AO454" s="52">
        <v>12.342653798720528</v>
      </c>
      <c r="AP454" s="52">
        <v>1.0751199439316312</v>
      </c>
      <c r="AQ454" s="52">
        <v>1.6271088761521593</v>
      </c>
      <c r="AR454" s="52">
        <v>1.6262640095191008</v>
      </c>
      <c r="AS454" s="52">
        <v>1.4349296815608765</v>
      </c>
      <c r="AT454" s="52">
        <v>1.7939808654764127</v>
      </c>
      <c r="AU454" s="52">
        <v>0.97722819541776251</v>
      </c>
      <c r="AV454" s="52">
        <v>2.2045308387048039</v>
      </c>
      <c r="AW454" s="52">
        <v>1.6034913848188515</v>
      </c>
      <c r="AX454" s="52">
        <v>102.08578849019062</v>
      </c>
      <c r="AY454" s="52">
        <v>0.5552070599261506</v>
      </c>
      <c r="AZ454" s="52">
        <v>4.9942550715669283</v>
      </c>
      <c r="BA454" s="52">
        <v>5.7835621067412921</v>
      </c>
      <c r="BB454" s="52">
        <v>15.822318756051603</v>
      </c>
      <c r="BC454" s="52">
        <v>2.7782987336357756</v>
      </c>
      <c r="BD454" s="52">
        <v>22.566927613029556</v>
      </c>
      <c r="BE454" s="52">
        <v>8.2643826097971012</v>
      </c>
      <c r="BF454" s="52">
        <v>15.599709824929315</v>
      </c>
      <c r="BG454" s="52">
        <v>20.043352886433563</v>
      </c>
      <c r="BH454" s="52">
        <v>5.6778201016807746</v>
      </c>
      <c r="BI454" s="52">
        <v>22.190294622413575</v>
      </c>
      <c r="BJ454" s="52">
        <v>2.7909342900609539</v>
      </c>
      <c r="BK454" s="52">
        <v>5.0983968249432019</v>
      </c>
      <c r="BL454" s="52">
        <v>14.300963437845629</v>
      </c>
      <c r="BM454" s="52">
        <v>1.9266195633899184</v>
      </c>
      <c r="BN454" s="52">
        <v>31.086034230767719</v>
      </c>
      <c r="BP454" s="52">
        <v>1.1793786322119675</v>
      </c>
      <c r="BQ454" s="52">
        <v>0.74618825100121955</v>
      </c>
      <c r="BR454" s="52">
        <v>0.43319038115441799</v>
      </c>
      <c r="BS454" s="52">
        <v>1.1650421019763715</v>
      </c>
      <c r="BT454" s="52">
        <v>0.75598034451925944</v>
      </c>
      <c r="BU454" s="52">
        <v>0.40906175742706946</v>
      </c>
      <c r="BV454" s="52">
        <v>6.8352430573394223</v>
      </c>
      <c r="BW454" s="52">
        <v>5467.2385164528123</v>
      </c>
    </row>
    <row r="455" spans="1:75">
      <c r="A455" s="49">
        <v>42551</v>
      </c>
      <c r="B455" s="50">
        <v>105.86329700847467</v>
      </c>
      <c r="C455" s="51">
        <v>240.01148795286815</v>
      </c>
      <c r="D455" s="50">
        <v>104.10539420843125</v>
      </c>
      <c r="E455" s="52">
        <v>17668.745357259115</v>
      </c>
      <c r="F455" s="52">
        <v>237.92459036310512</v>
      </c>
      <c r="G455" s="52">
        <v>395.50746971766154</v>
      </c>
      <c r="H455" s="52">
        <v>620.47898505528769</v>
      </c>
      <c r="I455" s="52">
        <v>2033.4720040003458</v>
      </c>
      <c r="J455" s="52">
        <v>123.07096449037392</v>
      </c>
      <c r="K455" s="52">
        <v>262.34087876478833</v>
      </c>
      <c r="L455" s="52">
        <v>563.11063632369041</v>
      </c>
      <c r="M455" s="52">
        <v>354.24877065122126</v>
      </c>
      <c r="N455" s="52">
        <v>224.50073584914207</v>
      </c>
      <c r="O455" s="52">
        <v>109.69786909880737</v>
      </c>
      <c r="P455" s="52">
        <v>253.17665622135004</v>
      </c>
      <c r="Q455" s="52">
        <v>144.43157592515152</v>
      </c>
      <c r="R455" s="52">
        <v>101.59339475631714</v>
      </c>
      <c r="S455" s="52">
        <v>518.37725169658665</v>
      </c>
      <c r="T455" s="52">
        <v>277.7109818716844</v>
      </c>
      <c r="U455" s="52">
        <v>1091.4394884586334</v>
      </c>
      <c r="V455" s="52">
        <v>1015.5124901258697</v>
      </c>
      <c r="W455" s="52">
        <v>1004.608110276858</v>
      </c>
      <c r="X455" s="52">
        <v>1547.1315570592881</v>
      </c>
      <c r="Y455" s="52">
        <v>3458.012459007899</v>
      </c>
      <c r="Z455" s="52">
        <v>678.7572006113827</v>
      </c>
      <c r="AA455" s="52">
        <v>2181.0315655310947</v>
      </c>
      <c r="AB455" s="52">
        <v>356.31697847843168</v>
      </c>
      <c r="AC455" s="52">
        <v>129682.59958699545</v>
      </c>
      <c r="AD455" s="52">
        <v>57415.939652506509</v>
      </c>
      <c r="AE455" s="52">
        <v>70940.991704511645</v>
      </c>
      <c r="AF455" s="52">
        <v>16073.349097569784</v>
      </c>
      <c r="AG455" s="52">
        <v>15440.027572631836</v>
      </c>
      <c r="AH455" s="52">
        <v>13559.696944173176</v>
      </c>
      <c r="AI455" s="52">
        <v>41955.671011352541</v>
      </c>
      <c r="AJ455" s="52">
        <v>47773.69964192708</v>
      </c>
      <c r="AK455" s="52">
        <v>144.22634737988312</v>
      </c>
      <c r="AL455" s="52">
        <v>0.65689049179976189</v>
      </c>
      <c r="AM455" s="52">
        <v>6.7127755990251901</v>
      </c>
      <c r="AN455" s="52">
        <v>19.71536993905902</v>
      </c>
      <c r="AO455" s="52">
        <v>12.345703849072258</v>
      </c>
      <c r="AP455" s="52">
        <v>1.0726066839997657</v>
      </c>
      <c r="AQ455" s="52">
        <v>1.6319527024131579</v>
      </c>
      <c r="AR455" s="52">
        <v>1.6285804440970726</v>
      </c>
      <c r="AS455" s="52">
        <v>1.4319322749324783</v>
      </c>
      <c r="AT455" s="52">
        <v>1.8025123139843344</v>
      </c>
      <c r="AU455" s="52">
        <v>0.97790362506057138</v>
      </c>
      <c r="AV455" s="52">
        <v>2.1985195426619613</v>
      </c>
      <c r="AW455" s="52">
        <v>1.6016962994205339</v>
      </c>
      <c r="AX455" s="52">
        <v>102.28557932302355</v>
      </c>
      <c r="AY455" s="52">
        <v>0.55547833899424104</v>
      </c>
      <c r="AZ455" s="52">
        <v>5.0102731478594551</v>
      </c>
      <c r="BA455" s="52">
        <v>5.7836088670417665</v>
      </c>
      <c r="BB455" s="52">
        <v>15.841143673658371</v>
      </c>
      <c r="BC455" s="52">
        <v>2.7870587269465128</v>
      </c>
      <c r="BD455" s="52">
        <v>22.620744454239805</v>
      </c>
      <c r="BE455" s="52">
        <v>8.2851013487825789</v>
      </c>
      <c r="BF455" s="52">
        <v>15.636373137185972</v>
      </c>
      <c r="BG455" s="52">
        <v>20.079790762004752</v>
      </c>
      <c r="BH455" s="52">
        <v>5.686082889450093</v>
      </c>
      <c r="BI455" s="52">
        <v>22.225398114323617</v>
      </c>
      <c r="BJ455" s="52">
        <v>2.795996000819529</v>
      </c>
      <c r="BK455" s="52">
        <v>5.1077202616569899</v>
      </c>
      <c r="BL455" s="52">
        <v>14.321681897466382</v>
      </c>
      <c r="BM455" s="52">
        <v>1.9243762095027706</v>
      </c>
      <c r="BN455" s="52">
        <v>31.15195083717505</v>
      </c>
      <c r="BP455" s="52">
        <v>1.1985827058088034</v>
      </c>
      <c r="BQ455" s="52">
        <v>0.74197414709875986</v>
      </c>
      <c r="BR455" s="52">
        <v>0.45660855875660977</v>
      </c>
      <c r="BS455" s="52">
        <v>1.150220728913943</v>
      </c>
      <c r="BT455" s="52">
        <v>0.74299057411650815</v>
      </c>
      <c r="BU455" s="52">
        <v>0.4072301547974348</v>
      </c>
      <c r="BV455" s="52">
        <v>6.7241545995076502</v>
      </c>
      <c r="BW455" s="52">
        <v>5488.2452624917032</v>
      </c>
    </row>
    <row r="456" spans="1:75">
      <c r="A456" s="49">
        <v>42582</v>
      </c>
      <c r="B456" s="50">
        <v>105.9445175893845</v>
      </c>
      <c r="C456" s="51">
        <v>240.29025249327384</v>
      </c>
      <c r="D456" s="50">
        <v>104.22904416101593</v>
      </c>
      <c r="E456" s="52">
        <v>17703.237686834029</v>
      </c>
      <c r="F456" s="52">
        <v>238.95522460725999</v>
      </c>
      <c r="G456" s="52">
        <v>397.59613172469602</v>
      </c>
      <c r="H456" s="52">
        <v>622.50053938358064</v>
      </c>
      <c r="I456" s="52">
        <v>2037.9318404197693</v>
      </c>
      <c r="J456" s="52">
        <v>123.01640615540165</v>
      </c>
      <c r="K456" s="52">
        <v>265.58135534101916</v>
      </c>
      <c r="L456" s="52">
        <v>561.99890671814637</v>
      </c>
      <c r="M456" s="52">
        <v>355.74509134984788</v>
      </c>
      <c r="N456" s="52">
        <v>224.37064294276698</v>
      </c>
      <c r="O456" s="52">
        <v>110.13150042782146</v>
      </c>
      <c r="P456" s="52">
        <v>251.82111583602043</v>
      </c>
      <c r="Q456" s="52">
        <v>144.1670509627269</v>
      </c>
      <c r="R456" s="52">
        <v>101.8331622154482</v>
      </c>
      <c r="S456" s="52">
        <v>516.54385214467197</v>
      </c>
      <c r="T456" s="52">
        <v>279.66157485785021</v>
      </c>
      <c r="U456" s="52">
        <v>1098.0038855383473</v>
      </c>
      <c r="V456" s="52">
        <v>1017.9560074680035</v>
      </c>
      <c r="W456" s="52">
        <v>1012.4729312004581</v>
      </c>
      <c r="X456" s="52">
        <v>1543.5580386500205</v>
      </c>
      <c r="Y456" s="52">
        <v>3463.7702502589073</v>
      </c>
      <c r="Z456" s="52">
        <v>680.6782892007501</v>
      </c>
      <c r="AA456" s="52">
        <v>2180.6139554208326</v>
      </c>
      <c r="AB456" s="52">
        <v>356.73937303212381</v>
      </c>
      <c r="AC456" s="52">
        <v>130058.27166157385</v>
      </c>
      <c r="AD456" s="52">
        <v>57584.295104242141</v>
      </c>
      <c r="AE456" s="52">
        <v>71181.820643548039</v>
      </c>
      <c r="AF456" s="52">
        <v>16127.320995207756</v>
      </c>
      <c r="AG456" s="52">
        <v>15473.506146830898</v>
      </c>
      <c r="AH456" s="52">
        <v>13589.028770200668</v>
      </c>
      <c r="AI456" s="52">
        <v>42019.644143381425</v>
      </c>
      <c r="AJ456" s="52">
        <v>47846.625856461062</v>
      </c>
      <c r="AK456" s="52">
        <v>144.48609136477594</v>
      </c>
      <c r="AL456" s="52">
        <v>0.65162442921991315</v>
      </c>
      <c r="AM456" s="52">
        <v>6.7273838089238254</v>
      </c>
      <c r="AN456" s="52">
        <v>19.731999470942444</v>
      </c>
      <c r="AO456" s="52">
        <v>12.352991233910284</v>
      </c>
      <c r="AP456" s="52">
        <v>1.0718156876316625</v>
      </c>
      <c r="AQ456" s="52">
        <v>1.6369824439414866</v>
      </c>
      <c r="AR456" s="52">
        <v>1.6303004249169928</v>
      </c>
      <c r="AS456" s="52">
        <v>1.4291732006504683</v>
      </c>
      <c r="AT456" s="52">
        <v>1.8114817028024024</v>
      </c>
      <c r="AU456" s="52">
        <v>0.97972400929598558</v>
      </c>
      <c r="AV456" s="52">
        <v>2.1937172829941942</v>
      </c>
      <c r="AW456" s="52">
        <v>1.5997965407239521</v>
      </c>
      <c r="AX456" s="52">
        <v>102.48759098951855</v>
      </c>
      <c r="AY456" s="52">
        <v>0.55606172584004765</v>
      </c>
      <c r="AZ456" s="52">
        <v>5.0260241922392934</v>
      </c>
      <c r="BA456" s="52">
        <v>5.7836796375171788</v>
      </c>
      <c r="BB456" s="52">
        <v>15.858847253745601</v>
      </c>
      <c r="BC456" s="52">
        <v>2.7989335566038087</v>
      </c>
      <c r="BD456" s="52">
        <v>22.670497863523423</v>
      </c>
      <c r="BE456" s="52">
        <v>8.3042313956445266</v>
      </c>
      <c r="BF456" s="52">
        <v>15.674718239615041</v>
      </c>
      <c r="BG456" s="52">
        <v>20.119159373785219</v>
      </c>
      <c r="BH456" s="52">
        <v>5.6955200291929708</v>
      </c>
      <c r="BI456" s="52">
        <v>22.266500901791357</v>
      </c>
      <c r="BJ456" s="52">
        <v>2.8005981647499625</v>
      </c>
      <c r="BK456" s="52">
        <v>5.1182993158337569</v>
      </c>
      <c r="BL456" s="52">
        <v>14.347603478739339</v>
      </c>
      <c r="BM456" s="52">
        <v>1.9230870640562752</v>
      </c>
      <c r="BN456" s="52">
        <v>31.222324325432702</v>
      </c>
      <c r="BP456" s="52">
        <v>1.2138395630529211</v>
      </c>
      <c r="BQ456" s="52">
        <v>0.73585608865945573</v>
      </c>
      <c r="BR456" s="52">
        <v>0.47798347461127466</v>
      </c>
      <c r="BS456" s="52">
        <v>1.1359307004078742</v>
      </c>
      <c r="BT456" s="52">
        <v>0.74014844174586958</v>
      </c>
      <c r="BU456" s="52">
        <v>0.39578225896243124</v>
      </c>
      <c r="BV456" s="52">
        <v>6.6190297670902742</v>
      </c>
      <c r="BW456" s="52">
        <v>5506.1107041201285</v>
      </c>
    </row>
    <row r="457" spans="1:75">
      <c r="A457" s="49">
        <v>42613</v>
      </c>
      <c r="B457" s="50">
        <v>106.02537940827108</v>
      </c>
      <c r="C457" s="51">
        <v>240.56675241947656</v>
      </c>
      <c r="D457" s="50">
        <v>104.34053326106721</v>
      </c>
      <c r="E457" s="52">
        <v>17736.970695987824</v>
      </c>
      <c r="F457" s="52">
        <v>239.04345362801706</v>
      </c>
      <c r="G457" s="52">
        <v>403.236184385515</v>
      </c>
      <c r="H457" s="52">
        <v>624.77877042562727</v>
      </c>
      <c r="I457" s="52">
        <v>2038.0355558472295</v>
      </c>
      <c r="J457" s="52">
        <v>122.66119279015449</v>
      </c>
      <c r="K457" s="52">
        <v>267.50080233235514</v>
      </c>
      <c r="L457" s="52">
        <v>559.46651514811867</v>
      </c>
      <c r="M457" s="52">
        <v>357.13667650160289</v>
      </c>
      <c r="N457" s="52">
        <v>223.44498074054718</v>
      </c>
      <c r="O457" s="52">
        <v>110.38098889324934</v>
      </c>
      <c r="P457" s="52">
        <v>251.26229283405888</v>
      </c>
      <c r="Q457" s="52">
        <v>143.89824810811137</v>
      </c>
      <c r="R457" s="52">
        <v>102.1048353141354</v>
      </c>
      <c r="S457" s="52">
        <v>515.72388215218825</v>
      </c>
      <c r="T457" s="52">
        <v>281.83623449840854</v>
      </c>
      <c r="U457" s="52">
        <v>1101.5211632597832</v>
      </c>
      <c r="V457" s="52">
        <v>1021.6656165815169</v>
      </c>
      <c r="W457" s="52">
        <v>1018.700724563291</v>
      </c>
      <c r="X457" s="52">
        <v>1542.3384294932889</v>
      </c>
      <c r="Y457" s="52">
        <v>3468.1002495269622</v>
      </c>
      <c r="Z457" s="52">
        <v>683.4198446062303</v>
      </c>
      <c r="AA457" s="52">
        <v>2184.1848270047094</v>
      </c>
      <c r="AB457" s="52">
        <v>356.84809106924843</v>
      </c>
      <c r="AC457" s="52">
        <v>130411.73297808247</v>
      </c>
      <c r="AD457" s="52">
        <v>57773.435901118864</v>
      </c>
      <c r="AE457" s="52">
        <v>71425.296509081323</v>
      </c>
      <c r="AF457" s="52">
        <v>16178.773739722466</v>
      </c>
      <c r="AG457" s="52">
        <v>15506.381976342971</v>
      </c>
      <c r="AH457" s="52">
        <v>13618.733393638364</v>
      </c>
      <c r="AI457" s="52">
        <v>42083.89999192761</v>
      </c>
      <c r="AJ457" s="52">
        <v>47916.788127776112</v>
      </c>
      <c r="AK457" s="52">
        <v>144.72493995437699</v>
      </c>
      <c r="AL457" s="52">
        <v>0.6485477990697085</v>
      </c>
      <c r="AM457" s="52">
        <v>6.7441204690164138</v>
      </c>
      <c r="AN457" s="52">
        <v>19.749150375144616</v>
      </c>
      <c r="AO457" s="52">
        <v>12.35648210767296</v>
      </c>
      <c r="AP457" s="52">
        <v>1.0710371941869756</v>
      </c>
      <c r="AQ457" s="52">
        <v>1.6396548937979876</v>
      </c>
      <c r="AR457" s="52">
        <v>1.6306777887934474</v>
      </c>
      <c r="AS457" s="52">
        <v>1.4267439662453985</v>
      </c>
      <c r="AT457" s="52">
        <v>1.8182503933466281</v>
      </c>
      <c r="AU457" s="52">
        <v>0.98146760473525407</v>
      </c>
      <c r="AV457" s="52">
        <v>2.1904602030218454</v>
      </c>
      <c r="AW457" s="52">
        <v>1.5981900511009548</v>
      </c>
      <c r="AX457" s="52">
        <v>102.6795228970868</v>
      </c>
      <c r="AY457" s="52">
        <v>0.55665293824506901</v>
      </c>
      <c r="AZ457" s="52">
        <v>5.042150458812924</v>
      </c>
      <c r="BA457" s="52">
        <v>5.7852484014095555</v>
      </c>
      <c r="BB457" s="52">
        <v>15.871295779823296</v>
      </c>
      <c r="BC457" s="52">
        <v>2.8089462754526928</v>
      </c>
      <c r="BD457" s="52">
        <v>22.721254821566323</v>
      </c>
      <c r="BE457" s="52">
        <v>8.3190954336596104</v>
      </c>
      <c r="BF457" s="52">
        <v>15.713056181523678</v>
      </c>
      <c r="BG457" s="52">
        <v>20.157936709482343</v>
      </c>
      <c r="BH457" s="52">
        <v>5.7039797193250585</v>
      </c>
      <c r="BI457" s="52">
        <v>22.296266680162759</v>
      </c>
      <c r="BJ457" s="52">
        <v>2.8039515798220469</v>
      </c>
      <c r="BK457" s="52">
        <v>5.1266062695893551</v>
      </c>
      <c r="BL457" s="52">
        <v>14.365708785672341</v>
      </c>
      <c r="BM457" s="52">
        <v>1.9227616755318107</v>
      </c>
      <c r="BN457" s="52">
        <v>31.28597841772341</v>
      </c>
      <c r="BP457" s="52">
        <v>1.2264065508986073</v>
      </c>
      <c r="BQ457" s="52">
        <v>0.73664725292474031</v>
      </c>
      <c r="BR457" s="52">
        <v>0.4897592980414629</v>
      </c>
      <c r="BS457" s="52">
        <v>1.1416144589743307</v>
      </c>
      <c r="BT457" s="52">
        <v>0.75329721070105027</v>
      </c>
      <c r="BU457" s="52">
        <v>0.38831724845353632</v>
      </c>
      <c r="BV457" s="52">
        <v>6.6145476612352558</v>
      </c>
      <c r="BW457" s="52">
        <v>5520.6369656285933</v>
      </c>
    </row>
    <row r="458" spans="1:75">
      <c r="A458" s="49">
        <v>42643</v>
      </c>
      <c r="B458" s="50">
        <v>106.16297311385473</v>
      </c>
      <c r="C458" s="51">
        <v>240.9574949271977</v>
      </c>
      <c r="D458" s="50">
        <v>104.46636999510228</v>
      </c>
      <c r="E458" s="52">
        <v>17766.011604626972</v>
      </c>
      <c r="F458" s="52">
        <v>238.06909916003545</v>
      </c>
      <c r="G458" s="52">
        <v>405.50633989175162</v>
      </c>
      <c r="H458" s="52">
        <v>626.21057986418407</v>
      </c>
      <c r="I458" s="52">
        <v>2031.5844906171162</v>
      </c>
      <c r="J458" s="52">
        <v>121.90101441542308</v>
      </c>
      <c r="K458" s="52">
        <v>266.56843705177306</v>
      </c>
      <c r="L458" s="52">
        <v>556.21026407976944</v>
      </c>
      <c r="M458" s="52">
        <v>358.18003988713025</v>
      </c>
      <c r="N458" s="52">
        <v>221.4959299882253</v>
      </c>
      <c r="O458" s="52">
        <v>110.48549436877171</v>
      </c>
      <c r="P458" s="52">
        <v>251.71127771139146</v>
      </c>
      <c r="Q458" s="52">
        <v>143.67104321359656</v>
      </c>
      <c r="R458" s="52">
        <v>102.28987816472848</v>
      </c>
      <c r="S458" s="52">
        <v>518.29627458254492</v>
      </c>
      <c r="T458" s="52">
        <v>283.74533034960427</v>
      </c>
      <c r="U458" s="52">
        <v>1100.7054495573043</v>
      </c>
      <c r="V458" s="52">
        <v>1026.2268551627794</v>
      </c>
      <c r="W458" s="52">
        <v>1021.0490890423457</v>
      </c>
      <c r="X458" s="52">
        <v>1545.5848496437072</v>
      </c>
      <c r="Y458" s="52">
        <v>3473.6747501671316</v>
      </c>
      <c r="Z458" s="52">
        <v>686.64272842407229</v>
      </c>
      <c r="AA458" s="52">
        <v>2193.0088583072024</v>
      </c>
      <c r="AB458" s="52">
        <v>356.31922043462595</v>
      </c>
      <c r="AC458" s="52">
        <v>130684.83439534505</v>
      </c>
      <c r="AD458" s="52">
        <v>57972.387156359357</v>
      </c>
      <c r="AE458" s="52">
        <v>71662.746070535984</v>
      </c>
      <c r="AF458" s="52">
        <v>16221.987975565593</v>
      </c>
      <c r="AG458" s="52">
        <v>15529.199556223552</v>
      </c>
      <c r="AH458" s="52">
        <v>13638.086430867514</v>
      </c>
      <c r="AI458" s="52">
        <v>42116.871058146156</v>
      </c>
      <c r="AJ458" s="52">
        <v>47956.923209126791</v>
      </c>
      <c r="AK458" s="52">
        <v>144.91060097515583</v>
      </c>
      <c r="AL458" s="52">
        <v>0.64675536401725064</v>
      </c>
      <c r="AM458" s="52">
        <v>6.7641122461607059</v>
      </c>
      <c r="AN458" s="52">
        <v>19.762322936703761</v>
      </c>
      <c r="AO458" s="52">
        <v>12.351455326626699</v>
      </c>
      <c r="AP458" s="52">
        <v>1.0691986887793368</v>
      </c>
      <c r="AQ458" s="52">
        <v>1.6383636398939416</v>
      </c>
      <c r="AR458" s="52">
        <v>1.6295002902916167</v>
      </c>
      <c r="AS458" s="52">
        <v>1.4248144830963307</v>
      </c>
      <c r="AT458" s="52">
        <v>1.8210605032645011</v>
      </c>
      <c r="AU458" s="52">
        <v>0.98224422105801446</v>
      </c>
      <c r="AV458" s="52">
        <v>2.189056597786839</v>
      </c>
      <c r="AW458" s="52">
        <v>1.597216903972003</v>
      </c>
      <c r="AX458" s="52">
        <v>102.8455823170642</v>
      </c>
      <c r="AY458" s="52">
        <v>0.55699929155719774</v>
      </c>
      <c r="AZ458" s="52">
        <v>5.0581484161394963</v>
      </c>
      <c r="BA458" s="52">
        <v>5.7890721376364427</v>
      </c>
      <c r="BB458" s="52">
        <v>15.875994421541691</v>
      </c>
      <c r="BC458" s="52">
        <v>2.8133241743470232</v>
      </c>
      <c r="BD458" s="52">
        <v>22.773944448058803</v>
      </c>
      <c r="BE458" s="52">
        <v>8.3280289426445968</v>
      </c>
      <c r="BF458" s="52">
        <v>15.748410876180666</v>
      </c>
      <c r="BG458" s="52">
        <v>20.192067380497853</v>
      </c>
      <c r="BH458" s="52">
        <v>5.7097169266392784</v>
      </c>
      <c r="BI458" s="52">
        <v>22.302695722381273</v>
      </c>
      <c r="BJ458" s="52">
        <v>2.8055208195311327</v>
      </c>
      <c r="BK458" s="52">
        <v>5.1302642285513382</v>
      </c>
      <c r="BL458" s="52">
        <v>14.366910660266877</v>
      </c>
      <c r="BM458" s="52">
        <v>1.9233267731576538</v>
      </c>
      <c r="BN458" s="52">
        <v>31.333420497179031</v>
      </c>
      <c r="BP458" s="52">
        <v>1.2371234601673982</v>
      </c>
      <c r="BQ458" s="52">
        <v>0.749790991594394</v>
      </c>
      <c r="BR458" s="52">
        <v>0.48733246816943088</v>
      </c>
      <c r="BS458" s="52">
        <v>1.1772922237714132</v>
      </c>
      <c r="BT458" s="52">
        <v>0.78335060328245165</v>
      </c>
      <c r="BU458" s="52">
        <v>0.39394162098566693</v>
      </c>
      <c r="BV458" s="52">
        <v>6.7577933341264727</v>
      </c>
      <c r="BW458" s="52">
        <v>5532.406074587504</v>
      </c>
    </row>
    <row r="459" spans="1:75">
      <c r="A459" s="49">
        <v>42674</v>
      </c>
      <c r="B459" s="50">
        <v>106.34960964081749</v>
      </c>
      <c r="C459" s="51">
        <v>241.48682862424081</v>
      </c>
      <c r="D459" s="50">
        <v>104.61919371651545</v>
      </c>
      <c r="E459" s="52">
        <v>17793.257825420747</v>
      </c>
      <c r="F459" s="52">
        <v>237.01488307599098</v>
      </c>
      <c r="G459" s="52">
        <v>404.8625941891824</v>
      </c>
      <c r="H459" s="52">
        <v>627.56203500686149</v>
      </c>
      <c r="I459" s="52">
        <v>2022.9017431351447</v>
      </c>
      <c r="J459" s="52">
        <v>121.172488429854</v>
      </c>
      <c r="K459" s="52">
        <v>264.1107449223918</v>
      </c>
      <c r="L459" s="52">
        <v>552.40416866324597</v>
      </c>
      <c r="M459" s="52">
        <v>359.01701688766479</v>
      </c>
      <c r="N459" s="52">
        <v>219.73411168975215</v>
      </c>
      <c r="O459" s="52">
        <v>110.58366742537868</v>
      </c>
      <c r="P459" s="52">
        <v>252.58364121567817</v>
      </c>
      <c r="Q459" s="52">
        <v>143.49393804972209</v>
      </c>
      <c r="R459" s="52">
        <v>102.3844305546053</v>
      </c>
      <c r="S459" s="52">
        <v>523.07577941494606</v>
      </c>
      <c r="T459" s="52">
        <v>284.75150111990592</v>
      </c>
      <c r="U459" s="52">
        <v>1097.8650520847689</v>
      </c>
      <c r="V459" s="52">
        <v>1030.6268575076133</v>
      </c>
      <c r="W459" s="52">
        <v>1021.0573285318191</v>
      </c>
      <c r="X459" s="52">
        <v>1551.5501510712409</v>
      </c>
      <c r="Y459" s="52">
        <v>3480.5239628976392</v>
      </c>
      <c r="Z459" s="52">
        <v>689.63885966231749</v>
      </c>
      <c r="AA459" s="52">
        <v>2204.5188585865881</v>
      </c>
      <c r="AB459" s="52">
        <v>355.41099243490925</v>
      </c>
      <c r="AC459" s="52">
        <v>130969.24709787677</v>
      </c>
      <c r="AD459" s="52">
        <v>58189.565787961408</v>
      </c>
      <c r="AE459" s="52">
        <v>71898.449402616869</v>
      </c>
      <c r="AF459" s="52">
        <v>16268.579957285236</v>
      </c>
      <c r="AG459" s="52">
        <v>15551.106169669858</v>
      </c>
      <c r="AH459" s="52">
        <v>13656.609927269721</v>
      </c>
      <c r="AI459" s="52">
        <v>42148.317367061492</v>
      </c>
      <c r="AJ459" s="52">
        <v>47995.563730547503</v>
      </c>
      <c r="AK459" s="52">
        <v>145.06802200694239</v>
      </c>
      <c r="AL459" s="52">
        <v>0.64592004672534042</v>
      </c>
      <c r="AM459" s="52">
        <v>6.787165040540839</v>
      </c>
      <c r="AN459" s="52">
        <v>19.776694076075668</v>
      </c>
      <c r="AO459" s="52">
        <v>12.343608988388892</v>
      </c>
      <c r="AP459" s="52">
        <v>1.0669527804974708</v>
      </c>
      <c r="AQ459" s="52">
        <v>1.6347586983352929</v>
      </c>
      <c r="AR459" s="52">
        <v>1.6282029051987095</v>
      </c>
      <c r="AS459" s="52">
        <v>1.4233326972851852</v>
      </c>
      <c r="AT459" s="52">
        <v>1.8220300516076084</v>
      </c>
      <c r="AU459" s="52">
        <v>0.98247008936877755</v>
      </c>
      <c r="AV459" s="52">
        <v>2.1891204977681253</v>
      </c>
      <c r="AW459" s="52">
        <v>1.5967412462548143</v>
      </c>
      <c r="AX459" s="52">
        <v>102.9962022717922</v>
      </c>
      <c r="AY459" s="52">
        <v>0.55711130596764924</v>
      </c>
      <c r="AZ459" s="52">
        <v>5.0731972782542147</v>
      </c>
      <c r="BA459" s="52">
        <v>5.794101108196041</v>
      </c>
      <c r="BB459" s="52">
        <v>15.877654996970969</v>
      </c>
      <c r="BC459" s="52">
        <v>2.8137322626407109</v>
      </c>
      <c r="BD459" s="52">
        <v>22.826974332212441</v>
      </c>
      <c r="BE459" s="52">
        <v>8.3351781822500683</v>
      </c>
      <c r="BF459" s="52">
        <v>15.781323564681976</v>
      </c>
      <c r="BG459" s="52">
        <v>20.223285112049311</v>
      </c>
      <c r="BH459" s="52">
        <v>5.713791712397529</v>
      </c>
      <c r="BI459" s="52">
        <v>22.295125660877073</v>
      </c>
      <c r="BJ459" s="52">
        <v>2.8061540210919995</v>
      </c>
      <c r="BK459" s="52">
        <v>5.1318534160813973</v>
      </c>
      <c r="BL459" s="52">
        <v>14.357118226828113</v>
      </c>
      <c r="BM459" s="52">
        <v>1.9244033747010925</v>
      </c>
      <c r="BN459" s="52">
        <v>31.372195557000175</v>
      </c>
      <c r="BP459" s="52">
        <v>1.2479263966182066</v>
      </c>
      <c r="BQ459" s="52">
        <v>0.77099520508800778</v>
      </c>
      <c r="BR459" s="52">
        <v>0.47693119101947351</v>
      </c>
      <c r="BS459" s="52">
        <v>1.2263793024805285</v>
      </c>
      <c r="BT459" s="52">
        <v>0.81924756616353989</v>
      </c>
      <c r="BU459" s="52">
        <v>0.40713173595647656</v>
      </c>
      <c r="BV459" s="52">
        <v>6.95494673713561</v>
      </c>
      <c r="BW459" s="52">
        <v>5547.0870110296437</v>
      </c>
    </row>
    <row r="460" spans="1:75">
      <c r="A460" s="49">
        <v>42704</v>
      </c>
      <c r="B460" s="50">
        <v>106.55395836345852</v>
      </c>
      <c r="C460" s="51">
        <v>242.13842113415402</v>
      </c>
      <c r="D460" s="50">
        <v>104.80302235061923</v>
      </c>
      <c r="E460" s="52">
        <v>17822.680557886761</v>
      </c>
      <c r="F460" s="52">
        <v>237.1865942378839</v>
      </c>
      <c r="G460" s="52">
        <v>403.97003952364128</v>
      </c>
      <c r="H460" s="52">
        <v>630.10339511235554</v>
      </c>
      <c r="I460" s="52">
        <v>2018.3068614482879</v>
      </c>
      <c r="J460" s="52">
        <v>121.08395747443041</v>
      </c>
      <c r="K460" s="52">
        <v>262.29088006615638</v>
      </c>
      <c r="L460" s="52">
        <v>548.14573851426439</v>
      </c>
      <c r="M460" s="52">
        <v>359.86781432603794</v>
      </c>
      <c r="N460" s="52">
        <v>219.8233056783676</v>
      </c>
      <c r="O460" s="52">
        <v>110.83450168569883</v>
      </c>
      <c r="P460" s="52">
        <v>253.06863099733988</v>
      </c>
      <c r="Q460" s="52">
        <v>143.37076140393813</v>
      </c>
      <c r="R460" s="52">
        <v>102.41432196299235</v>
      </c>
      <c r="S460" s="52">
        <v>527.76796680092809</v>
      </c>
      <c r="T460" s="52">
        <v>284.13264684677125</v>
      </c>
      <c r="U460" s="52">
        <v>1096.3099945465724</v>
      </c>
      <c r="V460" s="52">
        <v>1033.5753861784935</v>
      </c>
      <c r="W460" s="52">
        <v>1021.2677962849538</v>
      </c>
      <c r="X460" s="52">
        <v>1557.3043871661027</v>
      </c>
      <c r="Y460" s="52">
        <v>3487.6756061792375</v>
      </c>
      <c r="Z460" s="52">
        <v>691.51841074625656</v>
      </c>
      <c r="AA460" s="52">
        <v>2214.8499322255452</v>
      </c>
      <c r="AB460" s="52">
        <v>354.56206889574725</v>
      </c>
      <c r="AC460" s="52">
        <v>131390.83905843098</v>
      </c>
      <c r="AD460" s="52">
        <v>58433.267844835915</v>
      </c>
      <c r="AE460" s="52">
        <v>72133.154088751471</v>
      </c>
      <c r="AF460" s="52">
        <v>16333.736475118001</v>
      </c>
      <c r="AG460" s="52">
        <v>15585.929517618815</v>
      </c>
      <c r="AH460" s="52">
        <v>13689.117976633708</v>
      </c>
      <c r="AI460" s="52">
        <v>42224.794520568845</v>
      </c>
      <c r="AJ460" s="52">
        <v>48076.123222351074</v>
      </c>
      <c r="AK460" s="52">
        <v>145.23266562446952</v>
      </c>
      <c r="AL460" s="52">
        <v>0.64599484981348121</v>
      </c>
      <c r="AM460" s="52">
        <v>6.8121064999451244</v>
      </c>
      <c r="AN460" s="52">
        <v>19.799845542510351</v>
      </c>
      <c r="AO460" s="52">
        <v>12.341744192813833</v>
      </c>
      <c r="AP460" s="52">
        <v>1.0655156468531155</v>
      </c>
      <c r="AQ460" s="52">
        <v>1.6314328374928058</v>
      </c>
      <c r="AR460" s="52">
        <v>1.6286984718210684</v>
      </c>
      <c r="AS460" s="52">
        <v>1.4222476083171689</v>
      </c>
      <c r="AT460" s="52">
        <v>1.8242707763982859</v>
      </c>
      <c r="AU460" s="52">
        <v>0.98291993199770034</v>
      </c>
      <c r="AV460" s="52">
        <v>2.1901376634787693</v>
      </c>
      <c r="AW460" s="52">
        <v>1.5965211937681791</v>
      </c>
      <c r="AX460" s="52">
        <v>103.14411369748413</v>
      </c>
      <c r="AY460" s="52">
        <v>0.55706755105396344</v>
      </c>
      <c r="AZ460" s="52">
        <v>5.0859083327309538</v>
      </c>
      <c r="BA460" s="52">
        <v>5.798672505142167</v>
      </c>
      <c r="BB460" s="52">
        <v>15.882800575594107</v>
      </c>
      <c r="BC460" s="52">
        <v>2.8132626089577872</v>
      </c>
      <c r="BD460" s="52">
        <v>22.876402073012045</v>
      </c>
      <c r="BE460" s="52">
        <v>8.3459917302553848</v>
      </c>
      <c r="BF460" s="52">
        <v>15.812286980853726</v>
      </c>
      <c r="BG460" s="52">
        <v>20.253953717354065</v>
      </c>
      <c r="BH460" s="52">
        <v>5.7178900896882014</v>
      </c>
      <c r="BI460" s="52">
        <v>22.288706387393177</v>
      </c>
      <c r="BJ460" s="52">
        <v>2.8070242239162324</v>
      </c>
      <c r="BK460" s="52">
        <v>5.1352344291750338</v>
      </c>
      <c r="BL460" s="52">
        <v>14.346447708349054</v>
      </c>
      <c r="BM460" s="52">
        <v>1.9255288307656884</v>
      </c>
      <c r="BN460" s="52">
        <v>31.413208056737979</v>
      </c>
      <c r="BP460" s="52">
        <v>1.2606456087281306</v>
      </c>
      <c r="BQ460" s="52">
        <v>0.79283848356960029</v>
      </c>
      <c r="BR460" s="52">
        <v>0.46780712498972815</v>
      </c>
      <c r="BS460" s="52">
        <v>1.2638757836694519</v>
      </c>
      <c r="BT460" s="52">
        <v>0.84590725805610423</v>
      </c>
      <c r="BU460" s="52">
        <v>0.41796852525634071</v>
      </c>
      <c r="BV460" s="52">
        <v>7.0692393441994987</v>
      </c>
      <c r="BW460" s="52">
        <v>5571.3235621134436</v>
      </c>
    </row>
    <row r="461" spans="1:75">
      <c r="A461" s="49">
        <v>42735</v>
      </c>
      <c r="B461" s="50">
        <v>106.74952742565543</v>
      </c>
      <c r="C461" s="51">
        <v>242.86592511400099</v>
      </c>
      <c r="D461" s="50">
        <v>105.01349433199051</v>
      </c>
      <c r="E461" s="52">
        <v>17856.704602702972</v>
      </c>
      <c r="F461" s="52">
        <v>239.27370314444266</v>
      </c>
      <c r="G461" s="52">
        <v>405.11323851923788</v>
      </c>
      <c r="H461" s="52">
        <v>634.4093890882308</v>
      </c>
      <c r="I461" s="52">
        <v>2022.1645199714169</v>
      </c>
      <c r="J461" s="52">
        <v>121.98974626295028</v>
      </c>
      <c r="K461" s="52">
        <v>262.59330663757942</v>
      </c>
      <c r="L461" s="52">
        <v>544.31247154358891</v>
      </c>
      <c r="M461" s="52">
        <v>360.87645312182366</v>
      </c>
      <c r="N461" s="52">
        <v>222.69742502704744</v>
      </c>
      <c r="O461" s="52">
        <v>111.33016965418092</v>
      </c>
      <c r="P461" s="52">
        <v>252.63768362422144</v>
      </c>
      <c r="Q461" s="52">
        <v>143.27716017153955</v>
      </c>
      <c r="R461" s="52">
        <v>102.42871589814463</v>
      </c>
      <c r="S461" s="52">
        <v>530.71522047058227</v>
      </c>
      <c r="T461" s="52">
        <v>281.7163889869567</v>
      </c>
      <c r="U461" s="52">
        <v>1098.2183080488635</v>
      </c>
      <c r="V461" s="52">
        <v>1034.3444461899419</v>
      </c>
      <c r="W461" s="52">
        <v>1023.5533202021353</v>
      </c>
      <c r="X461" s="52">
        <v>1560.7188935895119</v>
      </c>
      <c r="Y461" s="52">
        <v>3493.8312569433642</v>
      </c>
      <c r="Z461" s="52">
        <v>691.75854928647323</v>
      </c>
      <c r="AA461" s="52">
        <v>2221.587271567314</v>
      </c>
      <c r="AB461" s="52">
        <v>354.08094089310015</v>
      </c>
      <c r="AC461" s="52">
        <v>132018.99000007875</v>
      </c>
      <c r="AD461" s="52">
        <v>58708.814359234224</v>
      </c>
      <c r="AE461" s="52">
        <v>72368.132597154181</v>
      </c>
      <c r="AF461" s="52">
        <v>16425.227323470575</v>
      </c>
      <c r="AG461" s="52">
        <v>15641.698608398438</v>
      </c>
      <c r="AH461" s="52">
        <v>13744.133449677498</v>
      </c>
      <c r="AI461" s="52">
        <v>42373.107291929184</v>
      </c>
      <c r="AJ461" s="52">
        <v>48223.81353070659</v>
      </c>
      <c r="AK461" s="52">
        <v>145.42797899438489</v>
      </c>
      <c r="AL461" s="52">
        <v>0.64707418462081301</v>
      </c>
      <c r="AM461" s="52">
        <v>6.8377211425273172</v>
      </c>
      <c r="AN461" s="52">
        <v>19.836315615523247</v>
      </c>
      <c r="AO461" s="52">
        <v>12.351520287894434</v>
      </c>
      <c r="AP461" s="52">
        <v>1.0657137978076558</v>
      </c>
      <c r="AQ461" s="52">
        <v>1.6302847922751456</v>
      </c>
      <c r="AR461" s="52">
        <v>1.6321663156399624</v>
      </c>
      <c r="AS461" s="52">
        <v>1.4215158538058126</v>
      </c>
      <c r="AT461" s="52">
        <v>1.8298657325851251</v>
      </c>
      <c r="AU461" s="52">
        <v>0.98410201945385312</v>
      </c>
      <c r="AV461" s="52">
        <v>2.191636602091509</v>
      </c>
      <c r="AW461" s="52">
        <v>1.5962351357485469</v>
      </c>
      <c r="AX461" s="52">
        <v>103.29762318105468</v>
      </c>
      <c r="AY461" s="52">
        <v>0.55692224677454027</v>
      </c>
      <c r="AZ461" s="52">
        <v>5.0957258406185337</v>
      </c>
      <c r="BA461" s="52">
        <v>5.8016437790506794</v>
      </c>
      <c r="BB461" s="52">
        <v>15.894473476756003</v>
      </c>
      <c r="BC461" s="52">
        <v>2.8139920947292159</v>
      </c>
      <c r="BD461" s="52">
        <v>22.919690328079366</v>
      </c>
      <c r="BE461" s="52">
        <v>8.3637545516173688</v>
      </c>
      <c r="BF461" s="52">
        <v>15.842398711570329</v>
      </c>
      <c r="BG461" s="52">
        <v>20.285748924759606</v>
      </c>
      <c r="BH461" s="52">
        <v>5.7233038997773322</v>
      </c>
      <c r="BI461" s="52">
        <v>22.29404020117175</v>
      </c>
      <c r="BJ461" s="52">
        <v>2.8088117836103326</v>
      </c>
      <c r="BK461" s="52">
        <v>5.1428659533661216</v>
      </c>
      <c r="BL461" s="52">
        <v>14.342362485886101</v>
      </c>
      <c r="BM461" s="52">
        <v>1.9263783178663993</v>
      </c>
      <c r="BN461" s="52">
        <v>31.463495571526789</v>
      </c>
      <c r="BP461" s="52">
        <v>1.2754058100042804</v>
      </c>
      <c r="BQ461" s="52">
        <v>0.80922561697286344</v>
      </c>
      <c r="BR461" s="52">
        <v>0.46618019320791765</v>
      </c>
      <c r="BS461" s="52">
        <v>1.2720634879604462</v>
      </c>
      <c r="BT461" s="52">
        <v>0.85305723692140267</v>
      </c>
      <c r="BU461" s="52">
        <v>0.41900625055836094</v>
      </c>
      <c r="BV461" s="52">
        <v>7.0199363981523826</v>
      </c>
      <c r="BW461" s="52">
        <v>5607.9547034848119</v>
      </c>
    </row>
    <row r="462" spans="1:75">
      <c r="A462" s="49">
        <v>42766</v>
      </c>
      <c r="B462" s="50">
        <v>106.92663351194032</v>
      </c>
      <c r="C462" s="51">
        <v>243.53384896439891</v>
      </c>
      <c r="D462" s="50">
        <v>105.22190603517717</v>
      </c>
      <c r="E462" s="52">
        <v>17893.43118538395</v>
      </c>
      <c r="F462" s="52">
        <v>242.03252600085349</v>
      </c>
      <c r="G462" s="52">
        <v>409.44112381627485</v>
      </c>
      <c r="H462" s="52">
        <v>638.90246898128146</v>
      </c>
      <c r="I462" s="52">
        <v>2032.7021720486302</v>
      </c>
      <c r="J462" s="52">
        <v>123.44129768494636</v>
      </c>
      <c r="K462" s="52">
        <v>264.39637965925277</v>
      </c>
      <c r="L462" s="52">
        <v>544.19970853867073</v>
      </c>
      <c r="M462" s="52">
        <v>361.9691145737325</v>
      </c>
      <c r="N462" s="52">
        <v>226.98518128548898</v>
      </c>
      <c r="O462" s="52">
        <v>111.9575374967629</v>
      </c>
      <c r="P462" s="52">
        <v>251.63953809007521</v>
      </c>
      <c r="Q462" s="52">
        <v>143.09603930769427</v>
      </c>
      <c r="R462" s="52">
        <v>102.55398206556997</v>
      </c>
      <c r="S462" s="52">
        <v>532.25754095277478</v>
      </c>
      <c r="T462" s="52">
        <v>279.08816250678029</v>
      </c>
      <c r="U462" s="52">
        <v>1102.2667227714292</v>
      </c>
      <c r="V462" s="52">
        <v>1034.0274685044442</v>
      </c>
      <c r="W462" s="52">
        <v>1027.7759730219841</v>
      </c>
      <c r="X462" s="52">
        <v>1562.170465607797</v>
      </c>
      <c r="Y462" s="52">
        <v>3496.7479583524887</v>
      </c>
      <c r="Z462" s="52">
        <v>691.02964228583926</v>
      </c>
      <c r="AA462" s="52">
        <v>2226.9331561980707</v>
      </c>
      <c r="AB462" s="52">
        <v>353.86767704304185</v>
      </c>
      <c r="AC462" s="52">
        <v>132751.35996763167</v>
      </c>
      <c r="AD462" s="52">
        <v>59015.273709204892</v>
      </c>
      <c r="AE462" s="52">
        <v>72610.232783163752</v>
      </c>
      <c r="AF462" s="52">
        <v>16528.364957747919</v>
      </c>
      <c r="AG462" s="52">
        <v>15708.740737422821</v>
      </c>
      <c r="AH462" s="52">
        <v>13810.873660425987</v>
      </c>
      <c r="AI462" s="52">
        <v>42558.993447580644</v>
      </c>
      <c r="AJ462" s="52">
        <v>48407.759896555253</v>
      </c>
      <c r="AK462" s="52">
        <v>145.64341747953046</v>
      </c>
      <c r="AL462" s="52">
        <v>0.64964498507399715</v>
      </c>
      <c r="AM462" s="52">
        <v>6.8629377944274772</v>
      </c>
      <c r="AN462" s="52">
        <v>19.881358887399397</v>
      </c>
      <c r="AO462" s="52">
        <v>12.368776107507367</v>
      </c>
      <c r="AP462" s="52">
        <v>1.0671338976554257</v>
      </c>
      <c r="AQ462" s="52">
        <v>1.6310711017886792</v>
      </c>
      <c r="AR462" s="52">
        <v>1.6374909831248525</v>
      </c>
      <c r="AS462" s="52">
        <v>1.4210802747915765</v>
      </c>
      <c r="AT462" s="52">
        <v>1.8377719050697652</v>
      </c>
      <c r="AU462" s="52">
        <v>0.98571209855435882</v>
      </c>
      <c r="AV462" s="52">
        <v>2.1932298631380096</v>
      </c>
      <c r="AW462" s="52">
        <v>1.5952859286128753</v>
      </c>
      <c r="AX462" s="52">
        <v>103.45418050164177</v>
      </c>
      <c r="AY462" s="52">
        <v>0.55666107711341839</v>
      </c>
      <c r="AZ462" s="52">
        <v>5.104967462379606</v>
      </c>
      <c r="BA462" s="52">
        <v>5.8035342258611511</v>
      </c>
      <c r="BB462" s="52">
        <v>15.904972907996946</v>
      </c>
      <c r="BC462" s="52">
        <v>2.8149509111479407</v>
      </c>
      <c r="BD462" s="52">
        <v>22.959537849370992</v>
      </c>
      <c r="BE462" s="52">
        <v>8.3851971158817893</v>
      </c>
      <c r="BF462" s="52">
        <v>15.875266640477124</v>
      </c>
      <c r="BG462" s="52">
        <v>20.318795848217221</v>
      </c>
      <c r="BH462" s="52">
        <v>5.7302173921132402</v>
      </c>
      <c r="BI462" s="52">
        <v>22.307878089527929</v>
      </c>
      <c r="BJ462" s="52">
        <v>2.8107014705216691</v>
      </c>
      <c r="BK462" s="52">
        <v>5.1529304349734897</v>
      </c>
      <c r="BL462" s="52">
        <v>14.344246177122958</v>
      </c>
      <c r="BM462" s="52">
        <v>1.927054123316456</v>
      </c>
      <c r="BN462" s="52">
        <v>31.518943876268402</v>
      </c>
      <c r="BP462" s="52">
        <v>1.2871799182987982</v>
      </c>
      <c r="BQ462" s="52">
        <v>0.81825919492515709</v>
      </c>
      <c r="BR462" s="52">
        <v>0.46892072344499247</v>
      </c>
      <c r="BS462" s="52">
        <v>1.256196881974897</v>
      </c>
      <c r="BT462" s="52">
        <v>0.84571811580850231</v>
      </c>
      <c r="BU462" s="52">
        <v>0.4104787658659681</v>
      </c>
      <c r="BV462" s="52">
        <v>6.9023163299406729</v>
      </c>
      <c r="BW462" s="52">
        <v>5648.120804263699</v>
      </c>
    </row>
    <row r="463" spans="1:75">
      <c r="A463" s="49">
        <v>42794</v>
      </c>
      <c r="B463" s="50">
        <v>107.06784633892987</v>
      </c>
      <c r="C463" s="51">
        <v>243.93894551268644</v>
      </c>
      <c r="D463" s="50">
        <v>105.3773860747793</v>
      </c>
      <c r="E463" s="52">
        <v>17926.605420964104</v>
      </c>
      <c r="F463" s="52">
        <v>243.47053642145224</v>
      </c>
      <c r="G463" s="52">
        <v>417.12325038228715</v>
      </c>
      <c r="H463" s="52">
        <v>641.10039075357577</v>
      </c>
      <c r="I463" s="52">
        <v>2045.1906260954481</v>
      </c>
      <c r="J463" s="52">
        <v>124.63450719841889</v>
      </c>
      <c r="K463" s="52">
        <v>266.25817711332013</v>
      </c>
      <c r="L463" s="52">
        <v>551.3607247727258</v>
      </c>
      <c r="M463" s="52">
        <v>362.91606407812134</v>
      </c>
      <c r="N463" s="52">
        <v>230.29863370529242</v>
      </c>
      <c r="O463" s="52">
        <v>112.4913384922381</v>
      </c>
      <c r="P463" s="52">
        <v>250.77427876421385</v>
      </c>
      <c r="Q463" s="52">
        <v>142.71190986276738</v>
      </c>
      <c r="R463" s="52">
        <v>102.91239896842411</v>
      </c>
      <c r="S463" s="52">
        <v>533.26349782863895</v>
      </c>
      <c r="T463" s="52">
        <v>278.46022014107024</v>
      </c>
      <c r="U463" s="52">
        <v>1105.7247404370989</v>
      </c>
      <c r="V463" s="52">
        <v>1034.2649125334408</v>
      </c>
      <c r="W463" s="52">
        <v>1032.7411138340831</v>
      </c>
      <c r="X463" s="52">
        <v>1562.7543362661131</v>
      </c>
      <c r="Y463" s="52">
        <v>3494.0240535140038</v>
      </c>
      <c r="Z463" s="52">
        <v>690.42065858628064</v>
      </c>
      <c r="AA463" s="52">
        <v>2233.9378975629807</v>
      </c>
      <c r="AB463" s="52">
        <v>353.71003956720233</v>
      </c>
      <c r="AC463" s="52">
        <v>133375.48159136091</v>
      </c>
      <c r="AD463" s="52">
        <v>59322.714813573017</v>
      </c>
      <c r="AE463" s="52">
        <v>72846.856464181634</v>
      </c>
      <c r="AF463" s="52">
        <v>16613.669820376806</v>
      </c>
      <c r="AG463" s="52">
        <v>15766.6306848526</v>
      </c>
      <c r="AH463" s="52">
        <v>13867.412425041199</v>
      </c>
      <c r="AI463" s="52">
        <v>42715.031399045671</v>
      </c>
      <c r="AJ463" s="52">
        <v>48565.382716860091</v>
      </c>
      <c r="AK463" s="52">
        <v>145.83992782128709</v>
      </c>
      <c r="AL463" s="52">
        <v>0.65397942899393713</v>
      </c>
      <c r="AM463" s="52">
        <v>6.8847438406498567</v>
      </c>
      <c r="AN463" s="52">
        <v>19.92359987356966</v>
      </c>
      <c r="AO463" s="52">
        <v>12.384876603659775</v>
      </c>
      <c r="AP463" s="52">
        <v>1.0688371308676454</v>
      </c>
      <c r="AQ463" s="52">
        <v>1.6327449628220165</v>
      </c>
      <c r="AR463" s="52">
        <v>1.6424108535819479</v>
      </c>
      <c r="AS463" s="52">
        <v>1.4209056001472422</v>
      </c>
      <c r="AT463" s="52">
        <v>1.8452983110273635</v>
      </c>
      <c r="AU463" s="52">
        <v>0.98706662291689484</v>
      </c>
      <c r="AV463" s="52">
        <v>2.1944539078194794</v>
      </c>
      <c r="AW463" s="52">
        <v>1.5931591817607114</v>
      </c>
      <c r="AX463" s="52">
        <v>103.5949219185859</v>
      </c>
      <c r="AY463" s="52">
        <v>0.55627777950576274</v>
      </c>
      <c r="AZ463" s="52">
        <v>5.1158865877535264</v>
      </c>
      <c r="BA463" s="52">
        <v>5.8052255819950789</v>
      </c>
      <c r="BB463" s="52">
        <v>15.903171316454452</v>
      </c>
      <c r="BC463" s="52">
        <v>2.8142284994745359</v>
      </c>
      <c r="BD463" s="52">
        <v>22.996875026546018</v>
      </c>
      <c r="BE463" s="52">
        <v>8.4033495405954977</v>
      </c>
      <c r="BF463" s="52">
        <v>15.912057641627532</v>
      </c>
      <c r="BG463" s="52">
        <v>20.34991568632956</v>
      </c>
      <c r="BH463" s="52">
        <v>5.7378025480429642</v>
      </c>
      <c r="BI463" s="52">
        <v>22.321406030129374</v>
      </c>
      <c r="BJ463" s="52">
        <v>2.8113282825132564</v>
      </c>
      <c r="BK463" s="52">
        <v>5.1614910466762796</v>
      </c>
      <c r="BL463" s="52">
        <v>14.348586699775685</v>
      </c>
      <c r="BM463" s="52">
        <v>1.9277333225529998</v>
      </c>
      <c r="BN463" s="52">
        <v>31.567493726499379</v>
      </c>
      <c r="BP463" s="52">
        <v>1.2889848783213114</v>
      </c>
      <c r="BQ463" s="52">
        <v>0.81913385490354684</v>
      </c>
      <c r="BR463" s="52">
        <v>0.46985102340113372</v>
      </c>
      <c r="BS463" s="52">
        <v>1.2307000785034947</v>
      </c>
      <c r="BT463" s="52">
        <v>0.83453033222966566</v>
      </c>
      <c r="BU463" s="52">
        <v>0.39616974636114072</v>
      </c>
      <c r="BV463" s="52">
        <v>6.8705707261604925</v>
      </c>
      <c r="BW463" s="52">
        <v>5676.6262696811127</v>
      </c>
    </row>
    <row r="464" spans="1:75">
      <c r="A464" s="49">
        <v>42825</v>
      </c>
      <c r="B464" s="50">
        <v>107.18047301807711</v>
      </c>
      <c r="C464" s="51">
        <v>244.02774864242923</v>
      </c>
      <c r="D464" s="50">
        <v>105.46787428663623</v>
      </c>
      <c r="E464" s="52">
        <v>17955.861982468636</v>
      </c>
      <c r="F464" s="52">
        <v>242.47989266918552</v>
      </c>
      <c r="G464" s="52">
        <v>428.30884355883444</v>
      </c>
      <c r="H464" s="52">
        <v>639.88298456899577</v>
      </c>
      <c r="I464" s="52">
        <v>2056.8817785709134</v>
      </c>
      <c r="J464" s="52">
        <v>125.20785709734886</v>
      </c>
      <c r="K464" s="52">
        <v>267.35300875479174</v>
      </c>
      <c r="L464" s="52">
        <v>567.01737877630421</v>
      </c>
      <c r="M464" s="52">
        <v>363.6596017434232</v>
      </c>
      <c r="N464" s="52">
        <v>231.45972024625348</v>
      </c>
      <c r="O464" s="52">
        <v>112.83835032005464</v>
      </c>
      <c r="P464" s="52">
        <v>250.43369401270343</v>
      </c>
      <c r="Q464" s="52">
        <v>142.04561845285278</v>
      </c>
      <c r="R464" s="52">
        <v>103.55175425929409</v>
      </c>
      <c r="S464" s="52">
        <v>534.50317068734478</v>
      </c>
      <c r="T464" s="52">
        <v>280.81034827232361</v>
      </c>
      <c r="U464" s="52">
        <v>1107.0989954933043</v>
      </c>
      <c r="V464" s="52">
        <v>1036.3026104910721</v>
      </c>
      <c r="W464" s="52">
        <v>1038.1326983417234</v>
      </c>
      <c r="X464" s="52">
        <v>1563.4504564837102</v>
      </c>
      <c r="Y464" s="52">
        <v>3485.2438642747939</v>
      </c>
      <c r="Z464" s="52">
        <v>690.67202092899436</v>
      </c>
      <c r="AA464" s="52">
        <v>2244.8680977052259</v>
      </c>
      <c r="AB464" s="52">
        <v>353.48841624971357</v>
      </c>
      <c r="AC464" s="52">
        <v>133814.02157888105</v>
      </c>
      <c r="AD464" s="52">
        <v>59635.49956278647</v>
      </c>
      <c r="AE464" s="52">
        <v>73090.850355209841</v>
      </c>
      <c r="AF464" s="52">
        <v>16671.141981555571</v>
      </c>
      <c r="AG464" s="52">
        <v>15807.675093250889</v>
      </c>
      <c r="AH464" s="52">
        <v>13905.18350515058</v>
      </c>
      <c r="AI464" s="52">
        <v>42812.913674631425</v>
      </c>
      <c r="AJ464" s="52">
        <v>48670.905126264021</v>
      </c>
      <c r="AK464" s="52">
        <v>146.01148642455377</v>
      </c>
      <c r="AL464" s="52">
        <v>0.66030907901304381</v>
      </c>
      <c r="AM464" s="52">
        <v>6.903422607409377</v>
      </c>
      <c r="AN464" s="52">
        <v>19.959260581602013</v>
      </c>
      <c r="AO464" s="52">
        <v>12.395528894819078</v>
      </c>
      <c r="AP464" s="52">
        <v>1.0703357905933386</v>
      </c>
      <c r="AQ464" s="52">
        <v>1.634578609210533</v>
      </c>
      <c r="AR464" s="52">
        <v>1.6458476007382776</v>
      </c>
      <c r="AS464" s="52">
        <v>1.4209082153971511</v>
      </c>
      <c r="AT464" s="52">
        <v>1.8512358529706328</v>
      </c>
      <c r="AU464" s="52">
        <v>0.98784062913370196</v>
      </c>
      <c r="AV464" s="52">
        <v>2.1952311233471846</v>
      </c>
      <c r="AW464" s="52">
        <v>1.5895511054174765</v>
      </c>
      <c r="AX464" s="52">
        <v>103.72234163625586</v>
      </c>
      <c r="AY464" s="52">
        <v>0.55576544462594268</v>
      </c>
      <c r="AZ464" s="52">
        <v>5.1307156197125874</v>
      </c>
      <c r="BA464" s="52">
        <v>5.8074233129229995</v>
      </c>
      <c r="BB464" s="52">
        <v>15.883549772923992</v>
      </c>
      <c r="BC464" s="52">
        <v>2.8109072184250241</v>
      </c>
      <c r="BD464" s="52">
        <v>23.036510514065384</v>
      </c>
      <c r="BE464" s="52">
        <v>8.4156484603881836</v>
      </c>
      <c r="BF464" s="52">
        <v>15.95545549041802</v>
      </c>
      <c r="BG464" s="52">
        <v>20.380312564332158</v>
      </c>
      <c r="BH464" s="52">
        <v>5.7459609516025072</v>
      </c>
      <c r="BI464" s="52">
        <v>22.329884207176587</v>
      </c>
      <c r="BJ464" s="52">
        <v>2.8100342742437796</v>
      </c>
      <c r="BK464" s="52">
        <v>5.1666905548904207</v>
      </c>
      <c r="BL464" s="52">
        <v>14.353159384516578</v>
      </c>
      <c r="BM464" s="52">
        <v>1.928579797542038</v>
      </c>
      <c r="BN464" s="52">
        <v>31.606868243265538</v>
      </c>
      <c r="BP464" s="52">
        <v>1.2782530942030492</v>
      </c>
      <c r="BQ464" s="52">
        <v>0.81284571012421958</v>
      </c>
      <c r="BR464" s="52">
        <v>0.46540738431917084</v>
      </c>
      <c r="BS464" s="52">
        <v>1.2051062732033673</v>
      </c>
      <c r="BT464" s="52">
        <v>0.82664158427336765</v>
      </c>
      <c r="BU464" s="52">
        <v>0.37846468902763819</v>
      </c>
      <c r="BV464" s="52">
        <v>7.0095960074855439</v>
      </c>
      <c r="BW464" s="52">
        <v>5687.3457911091464</v>
      </c>
    </row>
    <row r="465" spans="1:75">
      <c r="A465" s="49">
        <v>42855</v>
      </c>
      <c r="B465" s="50">
        <v>107.28485975811878</v>
      </c>
      <c r="C465" s="51">
        <v>243.95937275886536</v>
      </c>
      <c r="D465" s="50">
        <v>105.52260150313377</v>
      </c>
      <c r="E465" s="52">
        <v>17985.192438952126</v>
      </c>
      <c r="F465" s="52">
        <v>239.47326906124752</v>
      </c>
      <c r="G465" s="52">
        <v>441.27521443367004</v>
      </c>
      <c r="H465" s="52">
        <v>636.51705752213797</v>
      </c>
      <c r="I465" s="52">
        <v>2066.4045745889348</v>
      </c>
      <c r="J465" s="52">
        <v>125.54147079388301</v>
      </c>
      <c r="K465" s="52">
        <v>267.87772148450216</v>
      </c>
      <c r="L465" s="52">
        <v>585.12183011372883</v>
      </c>
      <c r="M465" s="52">
        <v>364.25638800238568</v>
      </c>
      <c r="N465" s="52">
        <v>231.18236791292827</v>
      </c>
      <c r="O465" s="52">
        <v>113.05926725591222</v>
      </c>
      <c r="P465" s="52">
        <v>250.51799570918084</v>
      </c>
      <c r="Q465" s="52">
        <v>141.19343606829642</v>
      </c>
      <c r="R465" s="52">
        <v>104.24204676946005</v>
      </c>
      <c r="S465" s="52">
        <v>536.0689165030916</v>
      </c>
      <c r="T465" s="52">
        <v>284.42332050005592</v>
      </c>
      <c r="U465" s="52">
        <v>1106.8741410454115</v>
      </c>
      <c r="V465" s="52">
        <v>1040.5245545516411</v>
      </c>
      <c r="W465" s="52">
        <v>1044.6055346111457</v>
      </c>
      <c r="X465" s="52">
        <v>1564.6093429004152</v>
      </c>
      <c r="Y465" s="52">
        <v>3475.2239638487499</v>
      </c>
      <c r="Z465" s="52">
        <v>691.88534872084858</v>
      </c>
      <c r="AA465" s="52">
        <v>2257.9821540594103</v>
      </c>
      <c r="AB465" s="52">
        <v>353.41317590971789</v>
      </c>
      <c r="AC465" s="52">
        <v>134118.38467000326</v>
      </c>
      <c r="AD465" s="52">
        <v>59948.762316004439</v>
      </c>
      <c r="AE465" s="52">
        <v>73345.239373397824</v>
      </c>
      <c r="AF465" s="52">
        <v>16710.628608703613</v>
      </c>
      <c r="AG465" s="52">
        <v>15836.87780380249</v>
      </c>
      <c r="AH465" s="52">
        <v>13930.221142450968</v>
      </c>
      <c r="AI465" s="52">
        <v>42869.935362243654</v>
      </c>
      <c r="AJ465" s="52">
        <v>48738.161651611328</v>
      </c>
      <c r="AK465" s="52">
        <v>146.17221340586741</v>
      </c>
      <c r="AL465" s="52">
        <v>0.66770380989958844</v>
      </c>
      <c r="AM465" s="52">
        <v>6.9201683437451722</v>
      </c>
      <c r="AN465" s="52">
        <v>19.99023500053833</v>
      </c>
      <c r="AO465" s="52">
        <v>12.402362846831481</v>
      </c>
      <c r="AP465" s="52">
        <v>1.07185601562378</v>
      </c>
      <c r="AQ465" s="52">
        <v>1.636308101276154</v>
      </c>
      <c r="AR465" s="52">
        <v>1.648130418267101</v>
      </c>
      <c r="AS465" s="52">
        <v>1.4209815553287626</v>
      </c>
      <c r="AT465" s="52">
        <v>1.855706733635452</v>
      </c>
      <c r="AU465" s="52">
        <v>0.98814943014949674</v>
      </c>
      <c r="AV465" s="52">
        <v>2.1960629084428849</v>
      </c>
      <c r="AW465" s="52">
        <v>1.5851677668989093</v>
      </c>
      <c r="AX465" s="52">
        <v>103.84714033603669</v>
      </c>
      <c r="AY465" s="52">
        <v>0.55522029352917646</v>
      </c>
      <c r="AZ465" s="52">
        <v>5.1485385189608985</v>
      </c>
      <c r="BA465" s="52">
        <v>5.8097584290585171</v>
      </c>
      <c r="BB465" s="52">
        <v>15.853414384275675</v>
      </c>
      <c r="BC465" s="52">
        <v>2.8066579956561326</v>
      </c>
      <c r="BD465" s="52">
        <v>23.081363894852498</v>
      </c>
      <c r="BE465" s="52">
        <v>8.4246080402284864</v>
      </c>
      <c r="BF465" s="52">
        <v>16.000831180562574</v>
      </c>
      <c r="BG465" s="52">
        <v>20.412571858552596</v>
      </c>
      <c r="BH465" s="52">
        <v>5.7541725529668231</v>
      </c>
      <c r="BI465" s="52">
        <v>22.334838068981966</v>
      </c>
      <c r="BJ465" s="52">
        <v>2.8075572584445276</v>
      </c>
      <c r="BK465" s="52">
        <v>5.1689603593355669</v>
      </c>
      <c r="BL465" s="52">
        <v>14.35832045339048</v>
      </c>
      <c r="BM465" s="52">
        <v>1.9294993098922228</v>
      </c>
      <c r="BN465" s="52">
        <v>31.64383789425095</v>
      </c>
      <c r="BP465" s="52">
        <v>1.2615877336512009</v>
      </c>
      <c r="BQ465" s="52">
        <v>0.80326450907935698</v>
      </c>
      <c r="BR465" s="52">
        <v>0.45832322438557943</v>
      </c>
      <c r="BS465" s="52">
        <v>1.1826966556565215</v>
      </c>
      <c r="BT465" s="52">
        <v>0.82311369813202573</v>
      </c>
      <c r="BU465" s="52">
        <v>0.35958295740808049</v>
      </c>
      <c r="BV465" s="52">
        <v>7.2497061987717943</v>
      </c>
      <c r="BW465" s="52">
        <v>5686.249732844035</v>
      </c>
    </row>
    <row r="466" spans="1:75">
      <c r="A466" s="49">
        <v>42886</v>
      </c>
      <c r="B466" s="50">
        <v>107.40069788282797</v>
      </c>
      <c r="C466" s="51">
        <v>243.9774946108941</v>
      </c>
      <c r="D466" s="50">
        <v>105.5825037221995</v>
      </c>
      <c r="E466" s="52">
        <v>18018.522980566948</v>
      </c>
      <c r="F466" s="52">
        <v>235.52720436261546</v>
      </c>
      <c r="G466" s="52">
        <v>452.73441271243559</v>
      </c>
      <c r="H466" s="52">
        <v>633.32146310517862</v>
      </c>
      <c r="I466" s="52">
        <v>2072.0086846966897</v>
      </c>
      <c r="J466" s="52">
        <v>126.26453653170216</v>
      </c>
      <c r="K466" s="52">
        <v>268.32778249705029</v>
      </c>
      <c r="L466" s="52">
        <v>595.56031717792632</v>
      </c>
      <c r="M466" s="52">
        <v>364.76485235460342</v>
      </c>
      <c r="N466" s="52">
        <v>230.83658523328842</v>
      </c>
      <c r="O466" s="52">
        <v>113.25275862301069</v>
      </c>
      <c r="P466" s="52">
        <v>250.76760195820563</v>
      </c>
      <c r="Q466" s="52">
        <v>140.36785446876479</v>
      </c>
      <c r="R466" s="52">
        <v>104.59698718593967</v>
      </c>
      <c r="S466" s="52">
        <v>537.75202816772844</v>
      </c>
      <c r="T466" s="52">
        <v>286.3457283550693</v>
      </c>
      <c r="U466" s="52">
        <v>1106.1881188937734</v>
      </c>
      <c r="V466" s="52">
        <v>1046.8718682258359</v>
      </c>
      <c r="W466" s="52">
        <v>1052.8117136301532</v>
      </c>
      <c r="X466" s="52">
        <v>1566.3535702343911</v>
      </c>
      <c r="Y466" s="52">
        <v>3471.5765996902219</v>
      </c>
      <c r="Z466" s="52">
        <v>693.91912000410014</v>
      </c>
      <c r="AA466" s="52">
        <v>2269.2889492511749</v>
      </c>
      <c r="AB466" s="52">
        <v>353.83302891446698</v>
      </c>
      <c r="AC466" s="52">
        <v>134362.93955009215</v>
      </c>
      <c r="AD466" s="52">
        <v>60233.799348092849</v>
      </c>
      <c r="AE466" s="52">
        <v>73594.038925355475</v>
      </c>
      <c r="AF466" s="52">
        <v>16746.280905215972</v>
      </c>
      <c r="AG466" s="52">
        <v>15861.593097325294</v>
      </c>
      <c r="AH466" s="52">
        <v>13951.860293357602</v>
      </c>
      <c r="AI466" s="52">
        <v>42914.874606101745</v>
      </c>
      <c r="AJ466" s="52">
        <v>48789.634210032804</v>
      </c>
      <c r="AK466" s="52">
        <v>146.33343765872621</v>
      </c>
      <c r="AL466" s="52">
        <v>0.67431677020935998</v>
      </c>
      <c r="AM466" s="52">
        <v>6.9354462073289698</v>
      </c>
      <c r="AN466" s="52">
        <v>20.018293150580458</v>
      </c>
      <c r="AO466" s="52">
        <v>12.408530173079681</v>
      </c>
      <c r="AP466" s="52">
        <v>1.0737807225980964</v>
      </c>
      <c r="AQ466" s="52">
        <v>1.6376785230897968</v>
      </c>
      <c r="AR466" s="52">
        <v>1.6498934863881121</v>
      </c>
      <c r="AS466" s="52">
        <v>1.421000161939094</v>
      </c>
      <c r="AT466" s="52">
        <v>1.8589382883937722</v>
      </c>
      <c r="AU466" s="52">
        <v>0.98822759125810522</v>
      </c>
      <c r="AV466" s="52">
        <v>2.1976383506250472</v>
      </c>
      <c r="AW466" s="52">
        <v>1.5813731316884514</v>
      </c>
      <c r="AX466" s="52">
        <v>103.97560378043882</v>
      </c>
      <c r="AY466" s="52">
        <v>0.55481631680243393</v>
      </c>
      <c r="AZ466" s="52">
        <v>5.166273150750766</v>
      </c>
      <c r="BA466" s="52">
        <v>5.8113301611475405</v>
      </c>
      <c r="BB466" s="52">
        <v>15.826584467964787</v>
      </c>
      <c r="BC466" s="52">
        <v>2.8044070246959887</v>
      </c>
      <c r="BD466" s="52">
        <v>23.131299469619989</v>
      </c>
      <c r="BE466" s="52">
        <v>8.4339516646258765</v>
      </c>
      <c r="BF466" s="52">
        <v>16.037838830101876</v>
      </c>
      <c r="BG466" s="52">
        <v>20.447963545940095</v>
      </c>
      <c r="BH466" s="52">
        <v>5.7611987530554254</v>
      </c>
      <c r="BI466" s="52">
        <v>22.33954072749663</v>
      </c>
      <c r="BJ466" s="52">
        <v>2.8052839616598981</v>
      </c>
      <c r="BK466" s="52">
        <v>5.1692726939499769</v>
      </c>
      <c r="BL466" s="52">
        <v>14.364984069868262</v>
      </c>
      <c r="BM466" s="52">
        <v>1.9302466946742096</v>
      </c>
      <c r="BN466" s="52">
        <v>31.686322235171833</v>
      </c>
      <c r="BP466" s="52">
        <v>1.2501287040330711</v>
      </c>
      <c r="BQ466" s="52">
        <v>0.79610874334860948</v>
      </c>
      <c r="BR466" s="52">
        <v>0.45401996079712142</v>
      </c>
      <c r="BS466" s="52">
        <v>1.1666384003155175</v>
      </c>
      <c r="BT466" s="52">
        <v>0.82352954253644473</v>
      </c>
      <c r="BU466" s="52">
        <v>0.343108857687067</v>
      </c>
      <c r="BV466" s="52">
        <v>7.4517120875177847</v>
      </c>
      <c r="BW466" s="52">
        <v>5683.5395051894648</v>
      </c>
    </row>
    <row r="467" spans="1:75">
      <c r="A467" s="49">
        <v>42916</v>
      </c>
      <c r="B467" s="50">
        <v>107.5477857622318</v>
      </c>
      <c r="C467" s="51">
        <v>244.26104947924614</v>
      </c>
      <c r="D467" s="50">
        <v>105.68334464821965</v>
      </c>
      <c r="E467" s="52">
        <v>18059.512747478486</v>
      </c>
      <c r="F467" s="52">
        <v>231.6593863983949</v>
      </c>
      <c r="G467" s="52">
        <v>460.66762574513751</v>
      </c>
      <c r="H467" s="52">
        <v>632.10826392670469</v>
      </c>
      <c r="I467" s="52">
        <v>2073.6431178569792</v>
      </c>
      <c r="J467" s="52">
        <v>127.74734145005544</v>
      </c>
      <c r="K467" s="52">
        <v>269.12126994033656</v>
      </c>
      <c r="L467" s="52">
        <v>592.57230876286826</v>
      </c>
      <c r="M467" s="52">
        <v>365.43453123569486</v>
      </c>
      <c r="N467" s="52">
        <v>231.45855192740757</v>
      </c>
      <c r="O467" s="52">
        <v>113.53191549976667</v>
      </c>
      <c r="P467" s="52">
        <v>251.02751559615135</v>
      </c>
      <c r="Q467" s="52">
        <v>139.74205507040023</v>
      </c>
      <c r="R467" s="52">
        <v>104.42507645289103</v>
      </c>
      <c r="S467" s="52">
        <v>539.36528771618998</v>
      </c>
      <c r="T467" s="52">
        <v>284.89286023775736</v>
      </c>
      <c r="U467" s="52">
        <v>1106.0962694277366</v>
      </c>
      <c r="V467" s="52">
        <v>1054.8272483110427</v>
      </c>
      <c r="W467" s="52">
        <v>1062.993461283048</v>
      </c>
      <c r="X467" s="52">
        <v>1568.6542011797428</v>
      </c>
      <c r="Y467" s="52">
        <v>3478.5531832377114</v>
      </c>
      <c r="Z467" s="52">
        <v>696.53189394474032</v>
      </c>
      <c r="AA467" s="52">
        <v>2276.6889649868012</v>
      </c>
      <c r="AB467" s="52">
        <v>354.92922754585743</v>
      </c>
      <c r="AC467" s="52">
        <v>134633.72233022054</v>
      </c>
      <c r="AD467" s="52">
        <v>60475.438102467851</v>
      </c>
      <c r="AE467" s="52">
        <v>73831.056632133332</v>
      </c>
      <c r="AF467" s="52">
        <v>16791.864621543886</v>
      </c>
      <c r="AG467" s="52">
        <v>15889.560502560933</v>
      </c>
      <c r="AH467" s="52">
        <v>13978.182022539775</v>
      </c>
      <c r="AI467" s="52">
        <v>42972.327546183267</v>
      </c>
      <c r="AJ467" s="52">
        <v>48848.697992642723</v>
      </c>
      <c r="AK467" s="52">
        <v>146.50748990302284</v>
      </c>
      <c r="AL467" s="52">
        <v>0.67895774991872415</v>
      </c>
      <c r="AM467" s="52">
        <v>6.9503816865695018</v>
      </c>
      <c r="AN467" s="52">
        <v>20.046473188139498</v>
      </c>
      <c r="AO467" s="52">
        <v>12.417133751728882</v>
      </c>
      <c r="AP467" s="52">
        <v>1.0763705710259577</v>
      </c>
      <c r="AQ467" s="52">
        <v>1.6387096470823357</v>
      </c>
      <c r="AR467" s="52">
        <v>1.6518785346866935</v>
      </c>
      <c r="AS467" s="52">
        <v>1.4210182773327689</v>
      </c>
      <c r="AT467" s="52">
        <v>1.8614161061559571</v>
      </c>
      <c r="AU467" s="52">
        <v>0.98832316999432801</v>
      </c>
      <c r="AV467" s="52">
        <v>2.2004119070241965</v>
      </c>
      <c r="AW467" s="52">
        <v>1.5790055662723412</v>
      </c>
      <c r="AX467" s="52">
        <v>104.11436909064651</v>
      </c>
      <c r="AY467" s="52">
        <v>0.5546661791090931</v>
      </c>
      <c r="AZ467" s="52">
        <v>5.1821681141620504</v>
      </c>
      <c r="BA467" s="52">
        <v>5.8116981822376452</v>
      </c>
      <c r="BB467" s="52">
        <v>15.812743887181083</v>
      </c>
      <c r="BC467" s="52">
        <v>2.8059769681344431</v>
      </c>
      <c r="BD467" s="52">
        <v>23.185382208476465</v>
      </c>
      <c r="BE467" s="52">
        <v>8.4464752395947773</v>
      </c>
      <c r="BF467" s="52">
        <v>16.061179805795351</v>
      </c>
      <c r="BG467" s="52">
        <v>20.48751025547584</v>
      </c>
      <c r="BH467" s="52">
        <v>5.7666109576200446</v>
      </c>
      <c r="BI467" s="52">
        <v>22.346647623988488</v>
      </c>
      <c r="BJ467" s="52">
        <v>2.80417153678524</v>
      </c>
      <c r="BK467" s="52">
        <v>5.1687578568467867</v>
      </c>
      <c r="BL467" s="52">
        <v>14.373718229898563</v>
      </c>
      <c r="BM467" s="52">
        <v>1.9306495034536661</v>
      </c>
      <c r="BN467" s="52">
        <v>31.739962463577587</v>
      </c>
      <c r="BP467" s="52">
        <v>1.2514237164830169</v>
      </c>
      <c r="BQ467" s="52">
        <v>0.79570090010917438</v>
      </c>
      <c r="BR467" s="52">
        <v>0.45572281616429489</v>
      </c>
      <c r="BS467" s="52">
        <v>1.1587547751298795</v>
      </c>
      <c r="BT467" s="52">
        <v>0.82739466335624456</v>
      </c>
      <c r="BU467" s="52">
        <v>0.33136011171930779</v>
      </c>
      <c r="BV467" s="52">
        <v>7.5158288563291231</v>
      </c>
      <c r="BW467" s="52">
        <v>5688.8023789564768</v>
      </c>
    </row>
    <row r="468" spans="1:75">
      <c r="A468" s="49">
        <v>42947</v>
      </c>
      <c r="B468" s="50">
        <v>107.73369116257996</v>
      </c>
      <c r="C468" s="51">
        <v>244.76527482078922</v>
      </c>
      <c r="D468" s="50">
        <v>105.83120636810219</v>
      </c>
      <c r="E468" s="52">
        <v>18108.006614500475</v>
      </c>
      <c r="F468" s="52">
        <v>228.53481696305735</v>
      </c>
      <c r="G468" s="52">
        <v>465.8885551806419</v>
      </c>
      <c r="H468" s="52">
        <v>633.01495285764815</v>
      </c>
      <c r="I468" s="52">
        <v>2074.7872869122411</v>
      </c>
      <c r="J468" s="52">
        <v>129.48550625193505</v>
      </c>
      <c r="K468" s="52">
        <v>270.24356095396701</v>
      </c>
      <c r="L468" s="52">
        <v>582.07008949402837</v>
      </c>
      <c r="M468" s="52">
        <v>367.00512069271457</v>
      </c>
      <c r="N468" s="52">
        <v>232.75157657746345</v>
      </c>
      <c r="O468" s="52">
        <v>114.00062417767701</v>
      </c>
      <c r="P468" s="52">
        <v>251.56249311470216</v>
      </c>
      <c r="Q468" s="52">
        <v>139.42042885191978</v>
      </c>
      <c r="R468" s="52">
        <v>104.05768114520657</v>
      </c>
      <c r="S468" s="52">
        <v>540.70080535738703</v>
      </c>
      <c r="T468" s="52">
        <v>282.1168288030932</v>
      </c>
      <c r="U468" s="52">
        <v>1107.0363418604097</v>
      </c>
      <c r="V468" s="52">
        <v>1062.5882417924943</v>
      </c>
      <c r="W468" s="52">
        <v>1073.7381006286989</v>
      </c>
      <c r="X468" s="52">
        <v>1571.025303171527</v>
      </c>
      <c r="Y468" s="52">
        <v>3491.1309870750674</v>
      </c>
      <c r="Z468" s="52">
        <v>699.29862573454454</v>
      </c>
      <c r="AA468" s="52">
        <v>2282.9191682723263</v>
      </c>
      <c r="AB468" s="52">
        <v>356.42846668151117</v>
      </c>
      <c r="AC468" s="52">
        <v>134986.61304400043</v>
      </c>
      <c r="AD468" s="52">
        <v>60664.935512173557</v>
      </c>
      <c r="AE468" s="52">
        <v>74054.767939413752</v>
      </c>
      <c r="AF468" s="52">
        <v>16851.419532406715</v>
      </c>
      <c r="AG468" s="52">
        <v>15923.637675393013</v>
      </c>
      <c r="AH468" s="52">
        <v>14007.611788103657</v>
      </c>
      <c r="AI468" s="52">
        <v>43037.896046053982</v>
      </c>
      <c r="AJ468" s="52">
        <v>48924.750764908327</v>
      </c>
      <c r="AK468" s="52">
        <v>146.68985419720411</v>
      </c>
      <c r="AL468" s="52">
        <v>0.68185973334156214</v>
      </c>
      <c r="AM468" s="52">
        <v>6.9658222214258725</v>
      </c>
      <c r="AN468" s="52">
        <v>20.077154976165584</v>
      </c>
      <c r="AO468" s="52">
        <v>12.429473021383126</v>
      </c>
      <c r="AP468" s="52">
        <v>1.0793625325872376</v>
      </c>
      <c r="AQ468" s="52">
        <v>1.6400367909246274</v>
      </c>
      <c r="AR468" s="52">
        <v>1.6546232138911541</v>
      </c>
      <c r="AS468" s="52">
        <v>1.4216512510460997</v>
      </c>
      <c r="AT468" s="52">
        <v>1.8635435627121855</v>
      </c>
      <c r="AU468" s="52">
        <v>0.9885759766244343</v>
      </c>
      <c r="AV468" s="52">
        <v>2.2040690928505127</v>
      </c>
      <c r="AW468" s="52">
        <v>1.5776105536121665</v>
      </c>
      <c r="AX468" s="52">
        <v>104.25716465134775</v>
      </c>
      <c r="AY468" s="52">
        <v>0.55475193880134144</v>
      </c>
      <c r="AZ468" s="52">
        <v>5.1973203323751447</v>
      </c>
      <c r="BA468" s="52">
        <v>5.8115914236874353</v>
      </c>
      <c r="BB468" s="52">
        <v>15.809868471276376</v>
      </c>
      <c r="BC468" s="52">
        <v>2.8101248433513026</v>
      </c>
      <c r="BD468" s="52">
        <v>23.236741657458968</v>
      </c>
      <c r="BE468" s="52">
        <v>8.4603878784203719</v>
      </c>
      <c r="BF468" s="52">
        <v>16.076274022459984</v>
      </c>
      <c r="BG468" s="52">
        <v>20.528521982051672</v>
      </c>
      <c r="BH468" s="52">
        <v>5.7715450449275876</v>
      </c>
      <c r="BI468" s="52">
        <v>22.355534570712237</v>
      </c>
      <c r="BJ468" s="52">
        <v>2.8038618524198329</v>
      </c>
      <c r="BK468" s="52">
        <v>5.1680313310052659</v>
      </c>
      <c r="BL468" s="52">
        <v>14.383641387921788</v>
      </c>
      <c r="BM468" s="52">
        <v>1.9306688315574585</v>
      </c>
      <c r="BN468" s="52">
        <v>31.79903470340275</v>
      </c>
      <c r="BP468" s="52">
        <v>1.2626490300941853</v>
      </c>
      <c r="BQ468" s="52">
        <v>0.80249274271209869</v>
      </c>
      <c r="BR468" s="52">
        <v>0.46015628727693714</v>
      </c>
      <c r="BS468" s="52">
        <v>1.1602508219019059</v>
      </c>
      <c r="BT468" s="52">
        <v>0.83557562156009579</v>
      </c>
      <c r="BU468" s="52">
        <v>0.32467520032303349</v>
      </c>
      <c r="BV468" s="52">
        <v>7.4590948690329828</v>
      </c>
      <c r="BW468" s="52">
        <v>5707.1207421210502</v>
      </c>
    </row>
    <row r="469" spans="1:75">
      <c r="A469" s="49">
        <v>42978</v>
      </c>
      <c r="B469" s="50">
        <v>107.96502122403153</v>
      </c>
      <c r="C469" s="51">
        <v>245.37640636101847</v>
      </c>
      <c r="D469" s="50">
        <v>106.02471403921804</v>
      </c>
      <c r="E469" s="52">
        <v>18163.32288588247</v>
      </c>
      <c r="F469" s="52">
        <v>226.67091364052988</v>
      </c>
      <c r="G469" s="52">
        <v>470.27704584213996</v>
      </c>
      <c r="H469" s="52">
        <v>635.6312603229477</v>
      </c>
      <c r="I469" s="52">
        <v>2080.2493540010146</v>
      </c>
      <c r="J469" s="52">
        <v>130.69188361206363</v>
      </c>
      <c r="K469" s="52">
        <v>271.55184483161617</v>
      </c>
      <c r="L469" s="52">
        <v>573.9457687331784</v>
      </c>
      <c r="M469" s="52">
        <v>370.4266618682492</v>
      </c>
      <c r="N469" s="52">
        <v>233.9818018742146</v>
      </c>
      <c r="O469" s="52">
        <v>114.77013762775928</v>
      </c>
      <c r="P469" s="52">
        <v>252.79528354156403</v>
      </c>
      <c r="Q469" s="52">
        <v>139.48197956094819</v>
      </c>
      <c r="R469" s="52">
        <v>104.00791911925039</v>
      </c>
      <c r="S469" s="52">
        <v>541.56166306234172</v>
      </c>
      <c r="T469" s="52">
        <v>281.35110931242667</v>
      </c>
      <c r="U469" s="52">
        <v>1109.2662472109641</v>
      </c>
      <c r="V469" s="52">
        <v>1067.9866454908924</v>
      </c>
      <c r="W469" s="52">
        <v>1083.1980823739882</v>
      </c>
      <c r="X469" s="52">
        <v>1572.852901131876</v>
      </c>
      <c r="Y469" s="52">
        <v>3501.1831176280975</v>
      </c>
      <c r="Z469" s="52">
        <v>701.75973850921275</v>
      </c>
      <c r="AA469" s="52">
        <v>2292.5393303901919</v>
      </c>
      <c r="AB469" s="52">
        <v>357.91802833806122</v>
      </c>
      <c r="AC469" s="52">
        <v>135475.08484821935</v>
      </c>
      <c r="AD469" s="52">
        <v>60798.702837421049</v>
      </c>
      <c r="AE469" s="52">
        <v>74268.87439838532</v>
      </c>
      <c r="AF469" s="52">
        <v>16926.821480181909</v>
      </c>
      <c r="AG469" s="52">
        <v>15965.705450596348</v>
      </c>
      <c r="AH469" s="52">
        <v>14035.792834743377</v>
      </c>
      <c r="AI469" s="52">
        <v>43098.474948513889</v>
      </c>
      <c r="AJ469" s="52">
        <v>49024.093453145797</v>
      </c>
      <c r="AK469" s="52">
        <v>146.87318491599251</v>
      </c>
      <c r="AL469" s="52">
        <v>0.68379580891961533</v>
      </c>
      <c r="AM469" s="52">
        <v>6.9828161840897893</v>
      </c>
      <c r="AN469" s="52">
        <v>20.113093770995377</v>
      </c>
      <c r="AO469" s="52">
        <v>12.446481778136183</v>
      </c>
      <c r="AP469" s="52">
        <v>1.0823564563888208</v>
      </c>
      <c r="AQ469" s="52">
        <v>1.6425470826661988</v>
      </c>
      <c r="AR469" s="52">
        <v>1.6586565127513642</v>
      </c>
      <c r="AS469" s="52">
        <v>1.4237319143656115</v>
      </c>
      <c r="AT469" s="52">
        <v>1.8657471499417067</v>
      </c>
      <c r="AU469" s="52">
        <v>0.98909879794205002</v>
      </c>
      <c r="AV469" s="52">
        <v>2.2080844303268203</v>
      </c>
      <c r="AW469" s="52">
        <v>1.5762593698300114</v>
      </c>
      <c r="AX469" s="52">
        <v>104.39549793963951</v>
      </c>
      <c r="AY469" s="52">
        <v>0.55501142316197438</v>
      </c>
      <c r="AZ469" s="52">
        <v>5.2140734509148094</v>
      </c>
      <c r="BA469" s="52">
        <v>5.8121586146186139</v>
      </c>
      <c r="BB469" s="52">
        <v>15.811852880055085</v>
      </c>
      <c r="BC469" s="52">
        <v>2.8145911715879675</v>
      </c>
      <c r="BD469" s="52">
        <v>23.277130631910218</v>
      </c>
      <c r="BE469" s="52">
        <v>8.4725209553275374</v>
      </c>
      <c r="BF469" s="52">
        <v>16.092605155622287</v>
      </c>
      <c r="BG469" s="52">
        <v>20.567632340225241</v>
      </c>
      <c r="BH469" s="52">
        <v>5.7777815441931448</v>
      </c>
      <c r="BI469" s="52">
        <v>22.36459320476288</v>
      </c>
      <c r="BJ469" s="52">
        <v>2.8035344606652224</v>
      </c>
      <c r="BK469" s="52">
        <v>5.1675451525051388</v>
      </c>
      <c r="BL469" s="52">
        <v>14.393513591404282</v>
      </c>
      <c r="BM469" s="52">
        <v>1.9303106864798822</v>
      </c>
      <c r="BN469" s="52">
        <v>31.854744467283449</v>
      </c>
      <c r="BP469" s="52">
        <v>1.2775595712235137</v>
      </c>
      <c r="BQ469" s="52">
        <v>0.81573629714248164</v>
      </c>
      <c r="BR469" s="52">
        <v>0.46182327387073346</v>
      </c>
      <c r="BS469" s="52">
        <v>1.1721672716310187</v>
      </c>
      <c r="BT469" s="52">
        <v>0.84953470107528473</v>
      </c>
      <c r="BU469" s="52">
        <v>0.3226325703754781</v>
      </c>
      <c r="BV469" s="52">
        <v>7.3378440737724304</v>
      </c>
      <c r="BW469" s="52">
        <v>5742.4919609562039</v>
      </c>
    </row>
    <row r="470" spans="1:75">
      <c r="A470" s="49">
        <v>43008</v>
      </c>
      <c r="B470" s="50">
        <v>108.22853053212165</v>
      </c>
      <c r="C470" s="51">
        <v>245.98315167327721</v>
      </c>
      <c r="D470" s="50">
        <v>106.25008224571745</v>
      </c>
      <c r="E470" s="52">
        <v>18221.20404917399</v>
      </c>
      <c r="F470" s="52">
        <v>226.35514502525331</v>
      </c>
      <c r="G470" s="52">
        <v>474.54487895965576</v>
      </c>
      <c r="H470" s="52">
        <v>639.416513043642</v>
      </c>
      <c r="I470" s="52">
        <v>2092.5378710110981</v>
      </c>
      <c r="J470" s="52">
        <v>130.8961637934049</v>
      </c>
      <c r="K470" s="52">
        <v>272.87048069005834</v>
      </c>
      <c r="L470" s="52">
        <v>575.07641310691838</v>
      </c>
      <c r="M470" s="52">
        <v>375.79102466106417</v>
      </c>
      <c r="N470" s="52">
        <v>234.66937731305759</v>
      </c>
      <c r="O470" s="52">
        <v>115.82861280143261</v>
      </c>
      <c r="P470" s="52">
        <v>254.89323079586029</v>
      </c>
      <c r="Q470" s="52">
        <v>139.9496680761377</v>
      </c>
      <c r="R470" s="52">
        <v>104.58684406280517</v>
      </c>
      <c r="S470" s="52">
        <v>542.00144929488499</v>
      </c>
      <c r="T470" s="52">
        <v>284.42966399192812</v>
      </c>
      <c r="U470" s="52">
        <v>1112.670657968521</v>
      </c>
      <c r="V470" s="52">
        <v>1069.7511498292288</v>
      </c>
      <c r="W470" s="52">
        <v>1089.6488775412242</v>
      </c>
      <c r="X470" s="52">
        <v>1573.9750555276871</v>
      </c>
      <c r="Y470" s="52">
        <v>3502.9188918113709</v>
      </c>
      <c r="Z470" s="52">
        <v>703.38675696452458</v>
      </c>
      <c r="AA470" s="52">
        <v>2307.7231512387593</v>
      </c>
      <c r="AB470" s="52">
        <v>359.03395515580974</v>
      </c>
      <c r="AC470" s="52">
        <v>136110.30891621907</v>
      </c>
      <c r="AD470" s="52">
        <v>60876.226774597169</v>
      </c>
      <c r="AE470" s="52">
        <v>74468.263008753464</v>
      </c>
      <c r="AF470" s="52">
        <v>17015.640420436859</v>
      </c>
      <c r="AG470" s="52">
        <v>16015.450099635123</v>
      </c>
      <c r="AH470" s="52">
        <v>14061.037489827473</v>
      </c>
      <c r="AI470" s="52">
        <v>43150.416643269855</v>
      </c>
      <c r="AJ470" s="52">
        <v>49147.671921316782</v>
      </c>
      <c r="AK470" s="52">
        <v>147.04570402825871</v>
      </c>
      <c r="AL470" s="52">
        <v>0.68540038412126403</v>
      </c>
      <c r="AM470" s="52">
        <v>7.0019625357041759</v>
      </c>
      <c r="AN470" s="52">
        <v>20.155054071793952</v>
      </c>
      <c r="AO470" s="52">
        <v>12.467691151984036</v>
      </c>
      <c r="AP470" s="52">
        <v>1.0849703780608251</v>
      </c>
      <c r="AQ470" s="52">
        <v>1.6467344417319205</v>
      </c>
      <c r="AR470" s="52">
        <v>1.6638776158002051</v>
      </c>
      <c r="AS470" s="52">
        <v>1.4275218401880314</v>
      </c>
      <c r="AT470" s="52">
        <v>1.8681873817462473</v>
      </c>
      <c r="AU470" s="52">
        <v>0.98994939961454897</v>
      </c>
      <c r="AV470" s="52">
        <v>2.2119746927191346</v>
      </c>
      <c r="AW470" s="52">
        <v>1.5744753932919897</v>
      </c>
      <c r="AX470" s="52">
        <v>104.5185153250893</v>
      </c>
      <c r="AY470" s="52">
        <v>0.55534674819597662</v>
      </c>
      <c r="AZ470" s="52">
        <v>5.233306423939454</v>
      </c>
      <c r="BA470" s="52">
        <v>5.8142005160606152</v>
      </c>
      <c r="BB470" s="52">
        <v>15.813843493737901</v>
      </c>
      <c r="BC470" s="52">
        <v>2.8173934513411951</v>
      </c>
      <c r="BD470" s="52">
        <v>23.301087526232003</v>
      </c>
      <c r="BE470" s="52">
        <v>8.4803942049543064</v>
      </c>
      <c r="BF470" s="52">
        <v>16.115802625815075</v>
      </c>
      <c r="BG470" s="52">
        <v>20.600996089975038</v>
      </c>
      <c r="BH470" s="52">
        <v>5.7859180796891447</v>
      </c>
      <c r="BI470" s="52">
        <v>22.372134631890368</v>
      </c>
      <c r="BJ470" s="52">
        <v>2.8025793653951649</v>
      </c>
      <c r="BK470" s="52">
        <v>5.1674154114133364</v>
      </c>
      <c r="BL470" s="52">
        <v>14.402139854710549</v>
      </c>
      <c r="BM470" s="52">
        <v>1.9296286771364977</v>
      </c>
      <c r="BN470" s="52">
        <v>31.898783746610086</v>
      </c>
      <c r="BP470" s="52">
        <v>1.291251112241298</v>
      </c>
      <c r="BQ470" s="52">
        <v>0.83329665875062342</v>
      </c>
      <c r="BR470" s="52">
        <v>0.45795445349067448</v>
      </c>
      <c r="BS470" s="52">
        <v>1.1941901922536393</v>
      </c>
      <c r="BT470" s="52">
        <v>0.86845266620318096</v>
      </c>
      <c r="BU470" s="52">
        <v>0.32573752583314974</v>
      </c>
      <c r="BV470" s="52">
        <v>7.2065759410460792</v>
      </c>
      <c r="BW470" s="52">
        <v>5793.2471405029301</v>
      </c>
    </row>
    <row r="471" spans="1:75">
      <c r="A471" s="49">
        <v>43039</v>
      </c>
      <c r="B471" s="50">
        <v>108.49660137824473</v>
      </c>
      <c r="C471" s="51">
        <v>246.59844343364239</v>
      </c>
      <c r="D471" s="50">
        <v>106.49406156568757</v>
      </c>
      <c r="E471" s="52">
        <v>18277.388975081903</v>
      </c>
      <c r="F471" s="52">
        <v>226.85223622860448</v>
      </c>
      <c r="G471" s="52">
        <v>476.78480192153683</v>
      </c>
      <c r="H471" s="52">
        <v>643.95359268111565</v>
      </c>
      <c r="I471" s="52">
        <v>2108.4584909408322</v>
      </c>
      <c r="J471" s="52">
        <v>130.79152074167806</v>
      </c>
      <c r="K471" s="52">
        <v>274.17861849225818</v>
      </c>
      <c r="L471" s="52">
        <v>581.94347152402327</v>
      </c>
      <c r="M471" s="52">
        <v>381.31193572475064</v>
      </c>
      <c r="N471" s="52">
        <v>235.32299898901294</v>
      </c>
      <c r="O471" s="52">
        <v>116.94865176081657</v>
      </c>
      <c r="P471" s="52">
        <v>257.50680143794705</v>
      </c>
      <c r="Q471" s="52">
        <v>140.69463805277502</v>
      </c>
      <c r="R471" s="52">
        <v>105.50260237724551</v>
      </c>
      <c r="S471" s="52">
        <v>542.98039846266465</v>
      </c>
      <c r="T471" s="52">
        <v>288.62298436318673</v>
      </c>
      <c r="U471" s="52">
        <v>1116.4662135108824</v>
      </c>
      <c r="V471" s="52">
        <v>1070.2710973216642</v>
      </c>
      <c r="W471" s="52">
        <v>1093.5141391331149</v>
      </c>
      <c r="X471" s="52">
        <v>1575.9159964899864</v>
      </c>
      <c r="Y471" s="52">
        <v>3499.3129952338436</v>
      </c>
      <c r="Z471" s="52">
        <v>703.90646732141897</v>
      </c>
      <c r="AA471" s="52">
        <v>2325.4572501182556</v>
      </c>
      <c r="AB471" s="52">
        <v>359.83697220202413</v>
      </c>
      <c r="AC471" s="52">
        <v>136873.29476830267</v>
      </c>
      <c r="AD471" s="52">
        <v>60931.66512618526</v>
      </c>
      <c r="AE471" s="52">
        <v>74662.733117995725</v>
      </c>
      <c r="AF471" s="52">
        <v>17117.287922859192</v>
      </c>
      <c r="AG471" s="52">
        <v>16074.224153957059</v>
      </c>
      <c r="AH471" s="52">
        <v>14095.026394505654</v>
      </c>
      <c r="AI471" s="52">
        <v>43229.897520003782</v>
      </c>
      <c r="AJ471" s="52">
        <v>49299.944820927034</v>
      </c>
      <c r="AK471" s="52">
        <v>147.21764080322558</v>
      </c>
      <c r="AL471" s="52">
        <v>0.68727177045037668</v>
      </c>
      <c r="AM471" s="52">
        <v>7.0258237441941613</v>
      </c>
      <c r="AN471" s="52">
        <v>20.204867618038289</v>
      </c>
      <c r="AO471" s="52">
        <v>12.491772103213496</v>
      </c>
      <c r="AP471" s="52">
        <v>1.0874462912418699</v>
      </c>
      <c r="AQ471" s="52">
        <v>1.6524226880503721</v>
      </c>
      <c r="AR471" s="52">
        <v>1.6691020710371254</v>
      </c>
      <c r="AS471" s="52">
        <v>1.4319978414193517</v>
      </c>
      <c r="AT471" s="52">
        <v>1.8706695602055745</v>
      </c>
      <c r="AU471" s="52">
        <v>0.99112700730145131</v>
      </c>
      <c r="AV471" s="52">
        <v>2.2161481037657076</v>
      </c>
      <c r="AW471" s="52">
        <v>1.5728586126135797</v>
      </c>
      <c r="AX471" s="52">
        <v>104.63480985885666</v>
      </c>
      <c r="AY471" s="52">
        <v>0.55560318384255702</v>
      </c>
      <c r="AZ471" s="52">
        <v>5.2547862101458911</v>
      </c>
      <c r="BA471" s="52">
        <v>5.817610071318585</v>
      </c>
      <c r="BB471" s="52">
        <v>15.815064731249285</v>
      </c>
      <c r="BC471" s="52">
        <v>2.8182028290860717</v>
      </c>
      <c r="BD471" s="52">
        <v>23.319038005605822</v>
      </c>
      <c r="BE471" s="52">
        <v>8.4858727249046488</v>
      </c>
      <c r="BF471" s="52">
        <v>16.143296621259182</v>
      </c>
      <c r="BG471" s="52">
        <v>20.630798896654479</v>
      </c>
      <c r="BH471" s="52">
        <v>5.7942583410129433</v>
      </c>
      <c r="BI471" s="52">
        <v>22.377963327522242</v>
      </c>
      <c r="BJ471" s="52">
        <v>2.8009428047207034</v>
      </c>
      <c r="BK471" s="52">
        <v>5.1666838660866263</v>
      </c>
      <c r="BL471" s="52">
        <v>14.410336656120396</v>
      </c>
      <c r="BM471" s="52">
        <v>1.9287478831209872</v>
      </c>
      <c r="BN471" s="52">
        <v>31.934874451328671</v>
      </c>
      <c r="BP471" s="52">
        <v>1.3056256187659117</v>
      </c>
      <c r="BQ471" s="52">
        <v>0.85147661108884121</v>
      </c>
      <c r="BR471" s="52">
        <v>0.45414900767707056</v>
      </c>
      <c r="BS471" s="52">
        <v>1.2242992592735156</v>
      </c>
      <c r="BT471" s="52">
        <v>0.88741729973304662</v>
      </c>
      <c r="BU471" s="52">
        <v>0.33688195920999975</v>
      </c>
      <c r="BV471" s="52">
        <v>7.0912303388599423</v>
      </c>
      <c r="BW471" s="52">
        <v>5847.8048040328486</v>
      </c>
    </row>
    <row r="472" spans="1:75">
      <c r="A472" s="49">
        <v>43069</v>
      </c>
      <c r="B472" s="50">
        <v>108.73056709468365</v>
      </c>
      <c r="C472" s="51">
        <v>247.25531379828851</v>
      </c>
      <c r="D472" s="50">
        <v>106.73766585588456</v>
      </c>
      <c r="E472" s="52">
        <v>18326.03004099528</v>
      </c>
      <c r="F472" s="52">
        <v>227.16905844012896</v>
      </c>
      <c r="G472" s="52">
        <v>474.1967976172765</v>
      </c>
      <c r="H472" s="52">
        <v>648.78251909812286</v>
      </c>
      <c r="I472" s="52">
        <v>2122.8620827118557</v>
      </c>
      <c r="J472" s="52">
        <v>131.3898132820924</v>
      </c>
      <c r="K472" s="52">
        <v>275.46482770151147</v>
      </c>
      <c r="L472" s="52">
        <v>587.98254665136335</v>
      </c>
      <c r="M472" s="52">
        <v>384.54353152513505</v>
      </c>
      <c r="N472" s="52">
        <v>236.7148612300555</v>
      </c>
      <c r="O472" s="52">
        <v>117.81529101977746</v>
      </c>
      <c r="P472" s="52">
        <v>260.08458338975908</v>
      </c>
      <c r="Q472" s="52">
        <v>141.53714695572853</v>
      </c>
      <c r="R472" s="52">
        <v>106.27593225638071</v>
      </c>
      <c r="S472" s="52">
        <v>545.68742718696592</v>
      </c>
      <c r="T472" s="52">
        <v>289.82971554597219</v>
      </c>
      <c r="U472" s="52">
        <v>1119.6004971350853</v>
      </c>
      <c r="V472" s="52">
        <v>1072.8855873107909</v>
      </c>
      <c r="W472" s="52">
        <v>1095.6360638380052</v>
      </c>
      <c r="X472" s="52">
        <v>1580.6289415995279</v>
      </c>
      <c r="Y472" s="52">
        <v>3495.8162295838197</v>
      </c>
      <c r="Z472" s="52">
        <v>703.07470838228858</v>
      </c>
      <c r="AA472" s="52">
        <v>2340.8194577137629</v>
      </c>
      <c r="AB472" s="52">
        <v>360.47974396497011</v>
      </c>
      <c r="AC472" s="52">
        <v>137718.95320739746</v>
      </c>
      <c r="AD472" s="52">
        <v>61005.461984380083</v>
      </c>
      <c r="AE472" s="52">
        <v>74859.978876368201</v>
      </c>
      <c r="AF472" s="52">
        <v>17229.249733606975</v>
      </c>
      <c r="AG472" s="52">
        <v>16142.433580271403</v>
      </c>
      <c r="AH472" s="52">
        <v>14152.394794209798</v>
      </c>
      <c r="AI472" s="52">
        <v>43382.567863972981</v>
      </c>
      <c r="AJ472" s="52">
        <v>49482.862454223636</v>
      </c>
      <c r="AK472" s="52">
        <v>147.40029327093313</v>
      </c>
      <c r="AL472" s="52">
        <v>0.68991935090355883</v>
      </c>
      <c r="AM472" s="52">
        <v>7.0569314240788419</v>
      </c>
      <c r="AN472" s="52">
        <v>20.263442565066118</v>
      </c>
      <c r="AO472" s="52">
        <v>12.516591790171029</v>
      </c>
      <c r="AP472" s="52">
        <v>1.0901284748279068</v>
      </c>
      <c r="AQ472" s="52">
        <v>1.6591287592212514</v>
      </c>
      <c r="AR472" s="52">
        <v>1.672705272443515</v>
      </c>
      <c r="AS472" s="52">
        <v>1.4356806847276553</v>
      </c>
      <c r="AT472" s="52">
        <v>1.8728224477570621</v>
      </c>
      <c r="AU472" s="52">
        <v>0.99259175345056672</v>
      </c>
      <c r="AV472" s="52">
        <v>2.2211578390822977</v>
      </c>
      <c r="AW472" s="52">
        <v>1.572376624852283</v>
      </c>
      <c r="AX472" s="52">
        <v>104.75474354447798</v>
      </c>
      <c r="AY472" s="52">
        <v>0.55560533178504556</v>
      </c>
      <c r="AZ472" s="52">
        <v>5.2773793973630143</v>
      </c>
      <c r="BA472" s="52">
        <v>5.8219548419894034</v>
      </c>
      <c r="BB472" s="52">
        <v>15.816014816006646</v>
      </c>
      <c r="BC472" s="52">
        <v>2.8171165044729909</v>
      </c>
      <c r="BD472" s="52">
        <v>23.345016283417742</v>
      </c>
      <c r="BE472" s="52">
        <v>8.491812724604582</v>
      </c>
      <c r="BF472" s="52">
        <v>16.169406207464636</v>
      </c>
      <c r="BG472" s="52">
        <v>20.659929314721374</v>
      </c>
      <c r="BH472" s="52">
        <v>5.8002255256598199</v>
      </c>
      <c r="BI472" s="52">
        <v>22.382107161637396</v>
      </c>
      <c r="BJ472" s="52">
        <v>2.7987696300260723</v>
      </c>
      <c r="BK472" s="52">
        <v>5.1641004760904856</v>
      </c>
      <c r="BL472" s="52">
        <v>14.419237051919724</v>
      </c>
      <c r="BM472" s="52">
        <v>1.927826540791284</v>
      </c>
      <c r="BN472" s="52">
        <v>31.968858544155957</v>
      </c>
      <c r="BP472" s="52">
        <v>1.3242229281614224</v>
      </c>
      <c r="BQ472" s="52">
        <v>0.86575197430017092</v>
      </c>
      <c r="BR472" s="52">
        <v>0.458470953690509</v>
      </c>
      <c r="BS472" s="52">
        <v>1.2594881956155102</v>
      </c>
      <c r="BT472" s="52">
        <v>0.89990216344594953</v>
      </c>
      <c r="BU472" s="52">
        <v>0.35958603185911975</v>
      </c>
      <c r="BV472" s="52">
        <v>7.0115154580523571</v>
      </c>
      <c r="BW472" s="52">
        <v>5890.5771018981932</v>
      </c>
    </row>
    <row r="473" spans="1:75">
      <c r="A473" s="49">
        <v>43100</v>
      </c>
      <c r="B473" s="50">
        <v>108.91239821045629</v>
      </c>
      <c r="C473" s="51">
        <v>247.96566149400127</v>
      </c>
      <c r="D473" s="50">
        <v>106.96742308956962</v>
      </c>
      <c r="E473" s="52">
        <v>18364.088017371392</v>
      </c>
      <c r="F473" s="52">
        <v>226.72299754235053</v>
      </c>
      <c r="G473" s="52">
        <v>465.68281327524494</v>
      </c>
      <c r="H473" s="52">
        <v>653.3368727353311</v>
      </c>
      <c r="I473" s="52">
        <v>2132.0125257353629</v>
      </c>
      <c r="J473" s="52">
        <v>133.2736921887244</v>
      </c>
      <c r="K473" s="52">
        <v>276.72780631278312</v>
      </c>
      <c r="L473" s="52">
        <v>588.53857991003224</v>
      </c>
      <c r="M473" s="52">
        <v>384.1024530472294</v>
      </c>
      <c r="N473" s="52">
        <v>239.24863109665532</v>
      </c>
      <c r="O473" s="52">
        <v>118.22996984085729</v>
      </c>
      <c r="P473" s="52">
        <v>262.13534368045867</v>
      </c>
      <c r="Q473" s="52">
        <v>142.30151165156596</v>
      </c>
      <c r="R473" s="52">
        <v>106.58422024019303</v>
      </c>
      <c r="S473" s="52">
        <v>550.63086555081031</v>
      </c>
      <c r="T473" s="52">
        <v>285.71019408010665</v>
      </c>
      <c r="U473" s="52">
        <v>1121.2197570178298</v>
      </c>
      <c r="V473" s="52">
        <v>1079.4840116808491</v>
      </c>
      <c r="W473" s="52">
        <v>1097.3126377751751</v>
      </c>
      <c r="X473" s="52">
        <v>1589.0458019933392</v>
      </c>
      <c r="Y473" s="52">
        <v>3496.488459967798</v>
      </c>
      <c r="Z473" s="52">
        <v>701.12200848517875</v>
      </c>
      <c r="AA473" s="52">
        <v>2350.5030166026086</v>
      </c>
      <c r="AB473" s="52">
        <v>361.12327557321515</v>
      </c>
      <c r="AC473" s="52">
        <v>138592.91213693927</v>
      </c>
      <c r="AD473" s="52">
        <v>61125.501545075451</v>
      </c>
      <c r="AE473" s="52">
        <v>75065.306908884362</v>
      </c>
      <c r="AF473" s="52">
        <v>17346.90446472168</v>
      </c>
      <c r="AG473" s="52">
        <v>16217.720782864479</v>
      </c>
      <c r="AH473" s="52">
        <v>14239.548060755576</v>
      </c>
      <c r="AI473" s="52">
        <v>43628.520675166961</v>
      </c>
      <c r="AJ473" s="52">
        <v>49689.597665109941</v>
      </c>
      <c r="AK473" s="52">
        <v>147.60186033107101</v>
      </c>
      <c r="AL473" s="52">
        <v>0.69379552434228597</v>
      </c>
      <c r="AM473" s="52">
        <v>7.0961565980988164</v>
      </c>
      <c r="AN473" s="52">
        <v>20.330596566440597</v>
      </c>
      <c r="AO473" s="52">
        <v>12.540644443984474</v>
      </c>
      <c r="AP473" s="52">
        <v>1.0933197008625646</v>
      </c>
      <c r="AQ473" s="52">
        <v>1.6663430288280059</v>
      </c>
      <c r="AR473" s="52">
        <v>1.6737207835915708</v>
      </c>
      <c r="AS473" s="52">
        <v>1.4376402056133826</v>
      </c>
      <c r="AT473" s="52">
        <v>1.8744914633768326</v>
      </c>
      <c r="AU473" s="52">
        <v>0.99427882269317769</v>
      </c>
      <c r="AV473" s="52">
        <v>2.2272819444366294</v>
      </c>
      <c r="AW473" s="52">
        <v>1.5735684259758977</v>
      </c>
      <c r="AX473" s="52">
        <v>104.8863200450977</v>
      </c>
      <c r="AY473" s="52">
        <v>0.55529488217941814</v>
      </c>
      <c r="AZ473" s="52">
        <v>5.3000337279198932</v>
      </c>
      <c r="BA473" s="52">
        <v>5.8265325547826867</v>
      </c>
      <c r="BB473" s="52">
        <v>15.817316629443198</v>
      </c>
      <c r="BC473" s="52">
        <v>2.8146951774195319</v>
      </c>
      <c r="BD473" s="52">
        <v>23.387763442051025</v>
      </c>
      <c r="BE473" s="52">
        <v>8.5002870037550888</v>
      </c>
      <c r="BF473" s="52">
        <v>16.190353284439734</v>
      </c>
      <c r="BG473" s="52">
        <v>20.691248002672388</v>
      </c>
      <c r="BH473" s="52">
        <v>5.8025556663351674</v>
      </c>
      <c r="BI473" s="52">
        <v>22.38494372019364</v>
      </c>
      <c r="BJ473" s="52">
        <v>2.7962908866184373</v>
      </c>
      <c r="BK473" s="52">
        <v>5.1592404043241853</v>
      </c>
      <c r="BL473" s="52">
        <v>14.429412433517076</v>
      </c>
      <c r="BM473" s="52">
        <v>1.9269837907329108</v>
      </c>
      <c r="BN473" s="52">
        <v>32.006230183186069</v>
      </c>
      <c r="BP473" s="52">
        <v>1.3480941281924326</v>
      </c>
      <c r="BQ473" s="52">
        <v>0.87284943535022674</v>
      </c>
      <c r="BR473" s="52">
        <v>0.47524469249671503</v>
      </c>
      <c r="BS473" s="52">
        <v>1.2952067882062928</v>
      </c>
      <c r="BT473" s="52">
        <v>0.90179565999536748</v>
      </c>
      <c r="BU473" s="52">
        <v>0.39341112815083995</v>
      </c>
      <c r="BV473" s="52">
        <v>6.9775580867163596</v>
      </c>
      <c r="BW473" s="52">
        <v>5911.8359357772333</v>
      </c>
    </row>
    <row r="474" spans="1:75">
      <c r="A474" s="49">
        <v>43131</v>
      </c>
      <c r="B474" s="50">
        <v>109.09255518355677</v>
      </c>
      <c r="C474" s="51">
        <v>248.68441050571781</v>
      </c>
      <c r="D474" s="50">
        <v>107.19025053756852</v>
      </c>
      <c r="E474" s="52">
        <v>18398.21061681932</v>
      </c>
      <c r="F474" s="52">
        <v>226.19198353828924</v>
      </c>
      <c r="G474" s="52">
        <v>455.55946276264808</v>
      </c>
      <c r="H474" s="52">
        <v>656.7542212740068</v>
      </c>
      <c r="I474" s="52">
        <v>2136.7067962538813</v>
      </c>
      <c r="J474" s="52">
        <v>135.69608826406539</v>
      </c>
      <c r="K474" s="52">
        <v>278.01845936753574</v>
      </c>
      <c r="L474" s="52">
        <v>584.85175332715437</v>
      </c>
      <c r="M474" s="52">
        <v>381.99465268658054</v>
      </c>
      <c r="N474" s="52">
        <v>242.18907336650355</v>
      </c>
      <c r="O474" s="52">
        <v>118.3716165567598</v>
      </c>
      <c r="P474" s="52">
        <v>263.37662820277677</v>
      </c>
      <c r="Q474" s="52">
        <v>142.8256747881251</v>
      </c>
      <c r="R474" s="52">
        <v>106.59720845376292</v>
      </c>
      <c r="S474" s="52">
        <v>556.19791639235712</v>
      </c>
      <c r="T474" s="52">
        <v>279.45022769128121</v>
      </c>
      <c r="U474" s="52">
        <v>1121.1268539923815</v>
      </c>
      <c r="V474" s="52">
        <v>1087.4867638311077</v>
      </c>
      <c r="W474" s="52">
        <v>1101.420399711978</v>
      </c>
      <c r="X474" s="52">
        <v>1598.9238724554739</v>
      </c>
      <c r="Y474" s="52">
        <v>3501.1589031796302</v>
      </c>
      <c r="Z474" s="52">
        <v>699.80698620119404</v>
      </c>
      <c r="AA474" s="52">
        <v>2356.4361841832438</v>
      </c>
      <c r="AB474" s="52">
        <v>361.97724605471859</v>
      </c>
      <c r="AC474" s="52">
        <v>139419.66308199975</v>
      </c>
      <c r="AD474" s="52">
        <v>61282.45749541252</v>
      </c>
      <c r="AE474" s="52">
        <v>75279.997643009308</v>
      </c>
      <c r="AF474" s="52">
        <v>17460.229946997857</v>
      </c>
      <c r="AG474" s="52">
        <v>16289.734394688759</v>
      </c>
      <c r="AH474" s="52">
        <v>14337.527149323494</v>
      </c>
      <c r="AI474" s="52">
        <v>43908.652967883696</v>
      </c>
      <c r="AJ474" s="52">
        <v>49887.389267459992</v>
      </c>
      <c r="AK474" s="52">
        <v>147.82376711659373</v>
      </c>
      <c r="AL474" s="52">
        <v>0.69921158089662994</v>
      </c>
      <c r="AM474" s="52">
        <v>7.1394463253598062</v>
      </c>
      <c r="AN474" s="52">
        <v>20.403327377332793</v>
      </c>
      <c r="AO474" s="52">
        <v>12.564669471834936</v>
      </c>
      <c r="AP474" s="52">
        <v>1.0972403470403795</v>
      </c>
      <c r="AQ474" s="52">
        <v>1.6735168743123781</v>
      </c>
      <c r="AR474" s="52">
        <v>1.6733112109584674</v>
      </c>
      <c r="AS474" s="52">
        <v>1.4387042990288577</v>
      </c>
      <c r="AT474" s="52">
        <v>1.876239155266141</v>
      </c>
      <c r="AU474" s="52">
        <v>0.99605426611191017</v>
      </c>
      <c r="AV474" s="52">
        <v>2.2339986678778057</v>
      </c>
      <c r="AW474" s="52">
        <v>1.5756044427821068</v>
      </c>
      <c r="AX474" s="52">
        <v>105.03235315729773</v>
      </c>
      <c r="AY474" s="52">
        <v>0.55498482946742089</v>
      </c>
      <c r="AZ474" s="52">
        <v>5.3222296662260629</v>
      </c>
      <c r="BA474" s="52">
        <v>5.829805651198952</v>
      </c>
      <c r="BB474" s="52">
        <v>15.819993252505459</v>
      </c>
      <c r="BC474" s="52">
        <v>2.8130171696745578</v>
      </c>
      <c r="BD474" s="52">
        <v>23.440041869398087</v>
      </c>
      <c r="BE474" s="52">
        <v>8.5110954466846689</v>
      </c>
      <c r="BF474" s="52">
        <v>16.20862796782486</v>
      </c>
      <c r="BG474" s="52">
        <v>20.728151862779931</v>
      </c>
      <c r="BH474" s="52">
        <v>5.8042105967479367</v>
      </c>
      <c r="BI474" s="52">
        <v>22.388086582143462</v>
      </c>
      <c r="BJ474" s="52">
        <v>2.7939996111897694</v>
      </c>
      <c r="BK474" s="52">
        <v>5.154261745632656</v>
      </c>
      <c r="BL474" s="52">
        <v>14.439825224840353</v>
      </c>
      <c r="BM474" s="52">
        <v>1.9262104613395246</v>
      </c>
      <c r="BN474" s="52">
        <v>32.052264479139161</v>
      </c>
      <c r="BP474" s="52">
        <v>1.3706915401402981</v>
      </c>
      <c r="BQ474" s="52">
        <v>0.87361611187037436</v>
      </c>
      <c r="BR474" s="52">
        <v>0.4970754284051157</v>
      </c>
      <c r="BS474" s="52">
        <v>1.3222392661677254</v>
      </c>
      <c r="BT474" s="52">
        <v>0.8967788555328885</v>
      </c>
      <c r="BU474" s="52">
        <v>0.42546041057475154</v>
      </c>
      <c r="BV474" s="52">
        <v>6.9677691274592952</v>
      </c>
      <c r="BW474" s="52">
        <v>5920.7987478933028</v>
      </c>
    </row>
    <row r="475" spans="1:75">
      <c r="A475" s="49">
        <v>43159</v>
      </c>
      <c r="B475" s="50">
        <v>109.32306039014033</v>
      </c>
      <c r="C475" s="51">
        <v>249.29264058704888</v>
      </c>
      <c r="D475" s="50">
        <v>107.40048158727586</v>
      </c>
      <c r="E475" s="52">
        <v>18434.79373383522</v>
      </c>
      <c r="F475" s="52">
        <v>226.62858137488365</v>
      </c>
      <c r="G475" s="52">
        <v>450.3480138352939</v>
      </c>
      <c r="H475" s="52">
        <v>657.93341955116819</v>
      </c>
      <c r="I475" s="52">
        <v>2138.9064568281174</v>
      </c>
      <c r="J475" s="52">
        <v>137.33801798309599</v>
      </c>
      <c r="K475" s="52">
        <v>279.29012724451189</v>
      </c>
      <c r="L475" s="52">
        <v>580.39580347388983</v>
      </c>
      <c r="M475" s="52">
        <v>381.3497569688729</v>
      </c>
      <c r="N475" s="52">
        <v>244.25009152293205</v>
      </c>
      <c r="O475" s="52">
        <v>118.5215317335512</v>
      </c>
      <c r="P475" s="52">
        <v>263.55420086107085</v>
      </c>
      <c r="Q475" s="52">
        <v>142.93506929916995</v>
      </c>
      <c r="R475" s="52">
        <v>106.6351423050676</v>
      </c>
      <c r="S475" s="52">
        <v>559.77213220936915</v>
      </c>
      <c r="T475" s="52">
        <v>276.2807262114116</v>
      </c>
      <c r="U475" s="52">
        <v>1119.4426235641752</v>
      </c>
      <c r="V475" s="52">
        <v>1092.4329749941826</v>
      </c>
      <c r="W475" s="52">
        <v>1110.5917016778674</v>
      </c>
      <c r="X475" s="52">
        <v>1606.346700578928</v>
      </c>
      <c r="Y475" s="52">
        <v>3507.7764754029258</v>
      </c>
      <c r="Z475" s="52">
        <v>701.27554331506997</v>
      </c>
      <c r="AA475" s="52">
        <v>2361.6870894756698</v>
      </c>
      <c r="AB475" s="52">
        <v>363.16498465623175</v>
      </c>
      <c r="AC475" s="52">
        <v>140057.57082257952</v>
      </c>
      <c r="AD475" s="52">
        <v>61441.39801466465</v>
      </c>
      <c r="AE475" s="52">
        <v>75485.603633114268</v>
      </c>
      <c r="AF475" s="52">
        <v>17549.227361679077</v>
      </c>
      <c r="AG475" s="52">
        <v>16340.769579614911</v>
      </c>
      <c r="AH475" s="52">
        <v>14412.547680173602</v>
      </c>
      <c r="AI475" s="52">
        <v>44119.691757202148</v>
      </c>
      <c r="AJ475" s="52">
        <v>50022.441935947965</v>
      </c>
      <c r="AK475" s="52">
        <v>148.04568277259492</v>
      </c>
      <c r="AL475" s="52">
        <v>0.70587534354334436</v>
      </c>
      <c r="AM475" s="52">
        <v>7.177777431938531</v>
      </c>
      <c r="AN475" s="52">
        <v>20.471681199402415</v>
      </c>
      <c r="AO475" s="52">
        <v>12.588028423787494</v>
      </c>
      <c r="AP475" s="52">
        <v>1.1017007420377922</v>
      </c>
      <c r="AQ475" s="52">
        <v>1.6795432954194049</v>
      </c>
      <c r="AR475" s="52">
        <v>1.6732975862526343</v>
      </c>
      <c r="AS475" s="52">
        <v>1.4401252627784353</v>
      </c>
      <c r="AT475" s="52">
        <v>1.8786471236723759</v>
      </c>
      <c r="AU475" s="52">
        <v>0.99762217277485177</v>
      </c>
      <c r="AV475" s="52">
        <v>2.2399967395155858</v>
      </c>
      <c r="AW475" s="52">
        <v>1.57709534508779</v>
      </c>
      <c r="AX475" s="52">
        <v>105.18088982713276</v>
      </c>
      <c r="AY475" s="52">
        <v>0.55509933618512675</v>
      </c>
      <c r="AZ475" s="52">
        <v>5.3418311855254741</v>
      </c>
      <c r="BA475" s="52">
        <v>5.829917564788567</v>
      </c>
      <c r="BB475" s="52">
        <v>15.824800412170589</v>
      </c>
      <c r="BC475" s="52">
        <v>2.8145396039555117</v>
      </c>
      <c r="BD475" s="52">
        <v>23.485505031022644</v>
      </c>
      <c r="BE475" s="52">
        <v>8.5223342342568298</v>
      </c>
      <c r="BF475" s="52">
        <v>16.227042309873337</v>
      </c>
      <c r="BG475" s="52">
        <v>20.77053193455296</v>
      </c>
      <c r="BH475" s="52">
        <v>5.8090812791404982</v>
      </c>
      <c r="BI475" s="52">
        <v>22.393111746250984</v>
      </c>
      <c r="BJ475" s="52">
        <v>2.7926066528473581</v>
      </c>
      <c r="BK475" s="52">
        <v>5.1523471740490221</v>
      </c>
      <c r="BL475" s="52">
        <v>14.448157921865848</v>
      </c>
      <c r="BM475" s="52">
        <v>1.9255194527199169</v>
      </c>
      <c r="BN475" s="52">
        <v>32.107405772831825</v>
      </c>
      <c r="BP475" s="52">
        <v>1.3818924442665386</v>
      </c>
      <c r="BQ475" s="52">
        <v>0.87035568501700511</v>
      </c>
      <c r="BR475" s="52">
        <v>0.5115367592245873</v>
      </c>
      <c r="BS475" s="52">
        <v>1.3289620227047376</v>
      </c>
      <c r="BT475" s="52">
        <v>0.89137674658559263</v>
      </c>
      <c r="BU475" s="52">
        <v>0.43758527601936031</v>
      </c>
      <c r="BV475" s="52">
        <v>6.9523430176611454</v>
      </c>
      <c r="BW475" s="52">
        <v>5931.5726997852325</v>
      </c>
    </row>
    <row r="476" spans="1:75">
      <c r="A476" s="49">
        <v>43190</v>
      </c>
      <c r="B476" s="50">
        <v>109.64629349016374</v>
      </c>
      <c r="C476" s="51">
        <v>249.77804315378589</v>
      </c>
      <c r="D476" s="50">
        <v>107.61221770725903</v>
      </c>
      <c r="E476" s="52">
        <v>18481.422785235991</v>
      </c>
      <c r="F476" s="52">
        <v>228.52962039362998</v>
      </c>
      <c r="G476" s="52">
        <v>453.18136349032</v>
      </c>
      <c r="H476" s="52">
        <v>656.66688363013725</v>
      </c>
      <c r="I476" s="52">
        <v>2140.6896298162401</v>
      </c>
      <c r="J476" s="52">
        <v>137.56602451878209</v>
      </c>
      <c r="K476" s="52">
        <v>280.61949021705698</v>
      </c>
      <c r="L476" s="52">
        <v>577.59816610620862</v>
      </c>
      <c r="M476" s="52">
        <v>383.91072800082543</v>
      </c>
      <c r="N476" s="52">
        <v>244.84796412914031</v>
      </c>
      <c r="O476" s="52">
        <v>118.87893543079976</v>
      </c>
      <c r="P476" s="52">
        <v>262.69473876299395</v>
      </c>
      <c r="Q476" s="52">
        <v>142.58523941424585</v>
      </c>
      <c r="R476" s="52">
        <v>106.91875981515453</v>
      </c>
      <c r="S476" s="52">
        <v>560.24241578194403</v>
      </c>
      <c r="T476" s="52">
        <v>278.83718070676252</v>
      </c>
      <c r="U476" s="52">
        <v>1116.5314215075584</v>
      </c>
      <c r="V476" s="52">
        <v>1092.3944200085054</v>
      </c>
      <c r="W476" s="52">
        <v>1126.3019343191577</v>
      </c>
      <c r="X476" s="52">
        <v>1609.737817295136</v>
      </c>
      <c r="Y476" s="52">
        <v>3515.4639577788689</v>
      </c>
      <c r="Z476" s="52">
        <v>706.52832952622441</v>
      </c>
      <c r="AA476" s="52">
        <v>2369.1296704584552</v>
      </c>
      <c r="AB476" s="52">
        <v>364.78244522117797</v>
      </c>
      <c r="AC476" s="52">
        <v>140500.46818099482</v>
      </c>
      <c r="AD476" s="52">
        <v>61592.094868813794</v>
      </c>
      <c r="AE476" s="52">
        <v>75689.293328808199</v>
      </c>
      <c r="AF476" s="52">
        <v>17612.414048471757</v>
      </c>
      <c r="AG476" s="52">
        <v>16367.373483473255</v>
      </c>
      <c r="AH476" s="52">
        <v>14452.051072151431</v>
      </c>
      <c r="AI476" s="52">
        <v>44221.30285742975</v>
      </c>
      <c r="AJ476" s="52">
        <v>50082.158916842556</v>
      </c>
      <c r="AK476" s="52">
        <v>148.27335812091346</v>
      </c>
      <c r="AL476" s="52">
        <v>0.71386875377427184</v>
      </c>
      <c r="AM476" s="52">
        <v>7.2090127683815455</v>
      </c>
      <c r="AN476" s="52">
        <v>20.535154119524503</v>
      </c>
      <c r="AO476" s="52">
        <v>12.612272596978132</v>
      </c>
      <c r="AP476" s="52">
        <v>1.1068364020846333</v>
      </c>
      <c r="AQ476" s="52">
        <v>1.684379504013416</v>
      </c>
      <c r="AR476" s="52">
        <v>1.6748393562907773</v>
      </c>
      <c r="AS476" s="52">
        <v>1.4428277216840446</v>
      </c>
      <c r="AT476" s="52">
        <v>1.8820877969415197</v>
      </c>
      <c r="AU476" s="52">
        <v>0.99893215847823158</v>
      </c>
      <c r="AV476" s="52">
        <v>2.2450365351349673</v>
      </c>
      <c r="AW476" s="52">
        <v>1.577333278493062</v>
      </c>
      <c r="AX476" s="52">
        <v>105.33652054722751</v>
      </c>
      <c r="AY476" s="52">
        <v>0.55579641526715173</v>
      </c>
      <c r="AZ476" s="52">
        <v>5.3594066823284416</v>
      </c>
      <c r="BA476" s="52">
        <v>5.8265913871507493</v>
      </c>
      <c r="BB476" s="52">
        <v>15.831928955571305</v>
      </c>
      <c r="BC476" s="52">
        <v>2.8203018981843226</v>
      </c>
      <c r="BD476" s="52">
        <v>23.518856814551739</v>
      </c>
      <c r="BE476" s="52">
        <v>8.5335704062749898</v>
      </c>
      <c r="BF476" s="52">
        <v>16.249204784631729</v>
      </c>
      <c r="BG476" s="52">
        <v>20.821045099967911</v>
      </c>
      <c r="BH476" s="52">
        <v>5.8195224415150379</v>
      </c>
      <c r="BI476" s="52">
        <v>22.401683453447937</v>
      </c>
      <c r="BJ476" s="52">
        <v>2.7923556700829537</v>
      </c>
      <c r="BK476" s="52">
        <v>5.1552311295583362</v>
      </c>
      <c r="BL476" s="52">
        <v>14.454096652477258</v>
      </c>
      <c r="BM476" s="52">
        <v>1.9248360129678341</v>
      </c>
      <c r="BN476" s="52">
        <v>32.17491740493044</v>
      </c>
      <c r="BP476" s="52">
        <v>1.3769539939540048</v>
      </c>
      <c r="BQ476" s="52">
        <v>0.86509488225584064</v>
      </c>
      <c r="BR476" s="52">
        <v>0.51185911196854805</v>
      </c>
      <c r="BS476" s="52">
        <v>1.3116014882201148</v>
      </c>
      <c r="BT476" s="52">
        <v>0.88971956702129495</v>
      </c>
      <c r="BU476" s="52">
        <v>0.42188192110869194</v>
      </c>
      <c r="BV476" s="52">
        <v>6.9139361222905498</v>
      </c>
      <c r="BW476" s="52">
        <v>5954.2362329421503</v>
      </c>
    </row>
    <row r="477" spans="1:75">
      <c r="A477" s="49">
        <v>43220</v>
      </c>
      <c r="B477" s="50">
        <v>110.01387127240498</v>
      </c>
      <c r="C477" s="51">
        <v>250.18956162234147</v>
      </c>
      <c r="D477" s="50">
        <v>107.82051591475805</v>
      </c>
      <c r="E477" s="52">
        <v>18538.010246022543</v>
      </c>
      <c r="F477" s="52">
        <v>230.94091739654542</v>
      </c>
      <c r="G477" s="52">
        <v>461.00445809364317</v>
      </c>
      <c r="H477" s="52">
        <v>654.29798528353376</v>
      </c>
      <c r="I477" s="52">
        <v>2143.3461920936902</v>
      </c>
      <c r="J477" s="52">
        <v>136.84709787368774</v>
      </c>
      <c r="K477" s="52">
        <v>281.9947694838047</v>
      </c>
      <c r="L477" s="52">
        <v>577.62419965465858</v>
      </c>
      <c r="M477" s="52">
        <v>388.26839533646904</v>
      </c>
      <c r="N477" s="52">
        <v>244.37560346126557</v>
      </c>
      <c r="O477" s="52">
        <v>119.38323826690515</v>
      </c>
      <c r="P477" s="52">
        <v>261.29584114551545</v>
      </c>
      <c r="Q477" s="52">
        <v>141.95113139847913</v>
      </c>
      <c r="R477" s="52">
        <v>107.40595696767171</v>
      </c>
      <c r="S477" s="52">
        <v>558.89545454184213</v>
      </c>
      <c r="T477" s="52">
        <v>284.55323014259341</v>
      </c>
      <c r="U477" s="52">
        <v>1113.7159044504165</v>
      </c>
      <c r="V477" s="52">
        <v>1089.9528429031373</v>
      </c>
      <c r="W477" s="52">
        <v>1144.9550847530365</v>
      </c>
      <c r="X477" s="52">
        <v>1610.7777238766353</v>
      </c>
      <c r="Y477" s="52">
        <v>3524.843611540397</v>
      </c>
      <c r="Z477" s="52">
        <v>713.6022916952769</v>
      </c>
      <c r="AA477" s="52">
        <v>2379.4838297158481</v>
      </c>
      <c r="AB477" s="52">
        <v>366.52346970240274</v>
      </c>
      <c r="AC477" s="52">
        <v>140857.06209920248</v>
      </c>
      <c r="AD477" s="52">
        <v>61738.551616668701</v>
      </c>
      <c r="AE477" s="52">
        <v>75898.182786655423</v>
      </c>
      <c r="AF477" s="52">
        <v>17663.665927886963</v>
      </c>
      <c r="AG477" s="52">
        <v>16383.235570271811</v>
      </c>
      <c r="AH477" s="52">
        <v>14470.3320215861</v>
      </c>
      <c r="AI477" s="52">
        <v>44256.063424682616</v>
      </c>
      <c r="AJ477" s="52">
        <v>50106.951742553712</v>
      </c>
      <c r="AK477" s="52">
        <v>148.51023675613106</v>
      </c>
      <c r="AL477" s="52">
        <v>0.72232131914546094</v>
      </c>
      <c r="AM477" s="52">
        <v>7.2356762773046892</v>
      </c>
      <c r="AN477" s="52">
        <v>20.59502276543062</v>
      </c>
      <c r="AO477" s="52">
        <v>12.637025168693315</v>
      </c>
      <c r="AP477" s="52">
        <v>1.1123007984783422</v>
      </c>
      <c r="AQ477" s="52">
        <v>1.6886084717999135</v>
      </c>
      <c r="AR477" s="52">
        <v>1.6774611309364749</v>
      </c>
      <c r="AS477" s="52">
        <v>1.446514706701661</v>
      </c>
      <c r="AT477" s="52">
        <v>1.8856851474246166</v>
      </c>
      <c r="AU477" s="52">
        <v>1.0000214975340593</v>
      </c>
      <c r="AV477" s="52">
        <v>2.2496274102731451</v>
      </c>
      <c r="AW477" s="52">
        <v>1.5768064190400763</v>
      </c>
      <c r="AX477" s="52">
        <v>105.50044768427809</v>
      </c>
      <c r="AY477" s="52">
        <v>0.55654848682073255</v>
      </c>
      <c r="AZ477" s="52">
        <v>5.375769779916542</v>
      </c>
      <c r="BA477" s="52">
        <v>5.8232685091594858</v>
      </c>
      <c r="BB477" s="52">
        <v>15.83876558529834</v>
      </c>
      <c r="BC477" s="52">
        <v>2.8276747641464075</v>
      </c>
      <c r="BD477" s="52">
        <v>23.548205759376287</v>
      </c>
      <c r="BE477" s="52">
        <v>8.544694490280623</v>
      </c>
      <c r="BF477" s="52">
        <v>16.275073642532032</v>
      </c>
      <c r="BG477" s="52">
        <v>20.877178331961236</v>
      </c>
      <c r="BH477" s="52">
        <v>5.8328887908409035</v>
      </c>
      <c r="BI477" s="52">
        <v>22.414766306212794</v>
      </c>
      <c r="BJ477" s="52">
        <v>2.7929141163515547</v>
      </c>
      <c r="BK477" s="52">
        <v>5.1622474293069294</v>
      </c>
      <c r="BL477" s="52">
        <v>14.459604758489878</v>
      </c>
      <c r="BM477" s="52">
        <v>1.9240867057419868</v>
      </c>
      <c r="BN477" s="52">
        <v>32.249547586341698</v>
      </c>
      <c r="BP477" s="52">
        <v>1.3588858649755517</v>
      </c>
      <c r="BQ477" s="52">
        <v>0.85945622697472568</v>
      </c>
      <c r="BR477" s="52">
        <v>0.49942963800082601</v>
      </c>
      <c r="BS477" s="52">
        <v>1.2807668120910725</v>
      </c>
      <c r="BT477" s="52">
        <v>0.89144768188707535</v>
      </c>
      <c r="BU477" s="52">
        <v>0.38931912978490196</v>
      </c>
      <c r="BV477" s="52">
        <v>6.8731442953149475</v>
      </c>
      <c r="BW477" s="52">
        <v>5985.3242853164675</v>
      </c>
    </row>
    <row r="478" spans="1:75">
      <c r="A478" s="49">
        <v>43251</v>
      </c>
      <c r="B478" s="50">
        <v>110.32072046110707</v>
      </c>
      <c r="C478" s="51">
        <v>250.57191874231063</v>
      </c>
      <c r="D478" s="50">
        <v>108.00016759432131</v>
      </c>
      <c r="E478" s="52">
        <v>18598.620212616461</v>
      </c>
      <c r="F478" s="52">
        <v>232.20170419446885</v>
      </c>
      <c r="G478" s="52">
        <v>468.10360938502896</v>
      </c>
      <c r="H478" s="52">
        <v>652.92557862112596</v>
      </c>
      <c r="I478" s="52">
        <v>2147.9020934508694</v>
      </c>
      <c r="J478" s="52">
        <v>136.06725646026672</v>
      </c>
      <c r="K478" s="52">
        <v>283.28757310202047</v>
      </c>
      <c r="L478" s="52">
        <v>581.44066904437159</v>
      </c>
      <c r="M478" s="52">
        <v>391.62688281074645</v>
      </c>
      <c r="N478" s="52">
        <v>243.57905075963467</v>
      </c>
      <c r="O478" s="52">
        <v>119.85555441827783</v>
      </c>
      <c r="P478" s="52">
        <v>260.13148465079644</v>
      </c>
      <c r="Q478" s="52">
        <v>141.32860984268689</v>
      </c>
      <c r="R478" s="52">
        <v>107.94047311236781</v>
      </c>
      <c r="S478" s="52">
        <v>557.95353415896818</v>
      </c>
      <c r="T478" s="52">
        <v>288.64983568652985</v>
      </c>
      <c r="U478" s="52">
        <v>1112.9538998796095</v>
      </c>
      <c r="V478" s="52">
        <v>1089.48981266637</v>
      </c>
      <c r="W478" s="52">
        <v>1159.8318472446933</v>
      </c>
      <c r="X478" s="52">
        <v>1612.2282764604015</v>
      </c>
      <c r="Y478" s="52">
        <v>3536.5222117208664</v>
      </c>
      <c r="Z478" s="52">
        <v>718.97497224807739</v>
      </c>
      <c r="AA478" s="52">
        <v>2392.2680475750276</v>
      </c>
      <c r="AB478" s="52">
        <v>367.81157900825622</v>
      </c>
      <c r="AC478" s="52">
        <v>141258.3568548387</v>
      </c>
      <c r="AD478" s="52">
        <v>61880.102360510056</v>
      </c>
      <c r="AE478" s="52">
        <v>76106.742105422483</v>
      </c>
      <c r="AF478" s="52">
        <v>17719.530364990234</v>
      </c>
      <c r="AG478" s="52">
        <v>16407.605502959221</v>
      </c>
      <c r="AH478" s="52">
        <v>14489.954978204543</v>
      </c>
      <c r="AI478" s="52">
        <v>44293.282194568266</v>
      </c>
      <c r="AJ478" s="52">
        <v>50155.74069263089</v>
      </c>
      <c r="AK478" s="52">
        <v>148.74433375611872</v>
      </c>
      <c r="AL478" s="52">
        <v>0.72943171272955598</v>
      </c>
      <c r="AM478" s="52">
        <v>7.2601794893102296</v>
      </c>
      <c r="AN478" s="52">
        <v>20.649273269359142</v>
      </c>
      <c r="AO478" s="52">
        <v>12.659662066988888</v>
      </c>
      <c r="AP478" s="52">
        <v>1.1172120069341842</v>
      </c>
      <c r="AQ478" s="52">
        <v>1.6927829376297063</v>
      </c>
      <c r="AR478" s="52">
        <v>1.6799766140053003</v>
      </c>
      <c r="AS478" s="52">
        <v>1.450257091946344</v>
      </c>
      <c r="AT478" s="52">
        <v>1.8878428483693559</v>
      </c>
      <c r="AU478" s="52">
        <v>1.0008820913103738</v>
      </c>
      <c r="AV478" s="52">
        <v>2.2542602145070805</v>
      </c>
      <c r="AW478" s="52">
        <v>1.5764484429317001</v>
      </c>
      <c r="AX478" s="52">
        <v>105.6625689317983</v>
      </c>
      <c r="AY478" s="52">
        <v>0.55650549640713798</v>
      </c>
      <c r="AZ478" s="52">
        <v>5.3908014337517205</v>
      </c>
      <c r="BA478" s="52">
        <v>5.8251645199113318</v>
      </c>
      <c r="BB478" s="52">
        <v>15.841066175230569</v>
      </c>
      <c r="BC478" s="52">
        <v>2.8321480454216079</v>
      </c>
      <c r="BD478" s="52">
        <v>23.584796840865767</v>
      </c>
      <c r="BE478" s="52">
        <v>8.5549675929960944</v>
      </c>
      <c r="BF478" s="52">
        <v>16.301870795958227</v>
      </c>
      <c r="BG478" s="52">
        <v>20.931042482715942</v>
      </c>
      <c r="BH478" s="52">
        <v>5.8438750554116501</v>
      </c>
      <c r="BI478" s="52">
        <v>22.432491554247758</v>
      </c>
      <c r="BJ478" s="52">
        <v>2.7937200448152821</v>
      </c>
      <c r="BK478" s="52">
        <v>5.1715623204926811</v>
      </c>
      <c r="BL478" s="52">
        <v>14.467209196258937</v>
      </c>
      <c r="BM478" s="52">
        <v>1.9232376049227653</v>
      </c>
      <c r="BN478" s="52">
        <v>32.318158121719478</v>
      </c>
      <c r="BP478" s="52">
        <v>1.3342651449324143</v>
      </c>
      <c r="BQ478" s="52">
        <v>0.85545032951349931</v>
      </c>
      <c r="BR478" s="52">
        <v>0.47881481550153226</v>
      </c>
      <c r="BS478" s="52">
        <v>1.2543596973222109</v>
      </c>
      <c r="BT478" s="52">
        <v>0.89469785486618358</v>
      </c>
      <c r="BU478" s="52">
        <v>0.35966184320709399</v>
      </c>
      <c r="BV478" s="52">
        <v>6.8674637463784984</v>
      </c>
      <c r="BW478" s="52">
        <v>6014.8936471939087</v>
      </c>
    </row>
    <row r="479" spans="1:75">
      <c r="A479" s="49">
        <v>43281</v>
      </c>
      <c r="B479" s="50">
        <v>110.5070842385292</v>
      </c>
      <c r="C479" s="51">
        <v>250.97474456777175</v>
      </c>
      <c r="D479" s="50">
        <v>108.14291090567907</v>
      </c>
      <c r="E479" s="52">
        <v>18657.758368682862</v>
      </c>
      <c r="F479" s="52">
        <v>231.36128825346628</v>
      </c>
      <c r="G479" s="52">
        <v>470.46284557183583</v>
      </c>
      <c r="H479" s="52">
        <v>653.78091675440476</v>
      </c>
      <c r="I479" s="52">
        <v>2154.9571780204774</v>
      </c>
      <c r="J479" s="52">
        <v>135.862970439593</v>
      </c>
      <c r="K479" s="52">
        <v>284.50280497372148</v>
      </c>
      <c r="L479" s="52">
        <v>588.94060902595515</v>
      </c>
      <c r="M479" s="52">
        <v>392.24662578900654</v>
      </c>
      <c r="N479" s="52">
        <v>243.17725522021453</v>
      </c>
      <c r="O479" s="52">
        <v>120.1654221692433</v>
      </c>
      <c r="P479" s="52">
        <v>259.71489137609802</v>
      </c>
      <c r="Q479" s="52">
        <v>140.94376376569272</v>
      </c>
      <c r="R479" s="52">
        <v>108.40975297093391</v>
      </c>
      <c r="S479" s="52">
        <v>558.99682675600047</v>
      </c>
      <c r="T479" s="52">
        <v>287.9876395861308</v>
      </c>
      <c r="U479" s="52">
        <v>1115.5258322834968</v>
      </c>
      <c r="V479" s="52">
        <v>1093.598583984375</v>
      </c>
      <c r="W479" s="52">
        <v>1166.8770064512889</v>
      </c>
      <c r="X479" s="52">
        <v>1616.0864571650823</v>
      </c>
      <c r="Y479" s="52">
        <v>3549.7623364289602</v>
      </c>
      <c r="Z479" s="52">
        <v>720.43170357545216</v>
      </c>
      <c r="AA479" s="52">
        <v>2406.5960878372193</v>
      </c>
      <c r="AB479" s="52">
        <v>368.33353200356163</v>
      </c>
      <c r="AC479" s="52">
        <v>141794.6315633138</v>
      </c>
      <c r="AD479" s="52">
        <v>62015.879860432942</v>
      </c>
      <c r="AE479" s="52">
        <v>76315.12114321391</v>
      </c>
      <c r="AF479" s="52">
        <v>17791.873796844484</v>
      </c>
      <c r="AG479" s="52">
        <v>16452.812505340575</v>
      </c>
      <c r="AH479" s="52">
        <v>14527.717336018881</v>
      </c>
      <c r="AI479" s="52">
        <v>44384.244968668623</v>
      </c>
      <c r="AJ479" s="52">
        <v>50265.969687906902</v>
      </c>
      <c r="AK479" s="52">
        <v>148.97236280756383</v>
      </c>
      <c r="AL479" s="52">
        <v>0.73422146638234453</v>
      </c>
      <c r="AM479" s="52">
        <v>7.2851493610690037</v>
      </c>
      <c r="AN479" s="52">
        <v>20.698650411578516</v>
      </c>
      <c r="AO479" s="52">
        <v>12.67927958437552</v>
      </c>
      <c r="AP479" s="52">
        <v>1.121075683243786</v>
      </c>
      <c r="AQ479" s="52">
        <v>1.697514714867187</v>
      </c>
      <c r="AR479" s="52">
        <v>1.6816530345977905</v>
      </c>
      <c r="AS479" s="52">
        <v>1.4534218538460359</v>
      </c>
      <c r="AT479" s="52">
        <v>1.8878264309799608</v>
      </c>
      <c r="AU479" s="52">
        <v>1.0015947858899987</v>
      </c>
      <c r="AV479" s="52">
        <v>2.259317034733249</v>
      </c>
      <c r="AW479" s="52">
        <v>1.5768754105093346</v>
      </c>
      <c r="AX479" s="52">
        <v>105.81993108615279</v>
      </c>
      <c r="AY479" s="52">
        <v>0.55523250019177794</v>
      </c>
      <c r="AZ479" s="52">
        <v>5.405323182993258</v>
      </c>
      <c r="BA479" s="52">
        <v>5.8352570425719019</v>
      </c>
      <c r="BB479" s="52">
        <v>15.836492700502276</v>
      </c>
      <c r="BC479" s="52">
        <v>2.8311167002966005</v>
      </c>
      <c r="BD479" s="52">
        <v>23.63615972797076</v>
      </c>
      <c r="BE479" s="52">
        <v>8.5643278858313963</v>
      </c>
      <c r="BF479" s="52">
        <v>16.328048757184298</v>
      </c>
      <c r="BG479" s="52">
        <v>20.978711103151241</v>
      </c>
      <c r="BH479" s="52">
        <v>5.8491736523186164</v>
      </c>
      <c r="BI479" s="52">
        <v>22.45378130922715</v>
      </c>
      <c r="BJ479" s="52">
        <v>2.7943640595612425</v>
      </c>
      <c r="BK479" s="52">
        <v>5.1811937284034988</v>
      </c>
      <c r="BL479" s="52">
        <v>14.478223516171177</v>
      </c>
      <c r="BM479" s="52">
        <v>1.9222862781772467</v>
      </c>
      <c r="BN479" s="52">
        <v>32.374155690024295</v>
      </c>
      <c r="BP479" s="52">
        <v>1.3098512628426155</v>
      </c>
      <c r="BQ479" s="52">
        <v>0.85412287688814104</v>
      </c>
      <c r="BR479" s="52">
        <v>0.45572838621834916</v>
      </c>
      <c r="BS479" s="52">
        <v>1.2440503897766273</v>
      </c>
      <c r="BT479" s="52">
        <v>0.89684231262654068</v>
      </c>
      <c r="BU479" s="52">
        <v>0.34720807783305646</v>
      </c>
      <c r="BV479" s="52">
        <v>6.9132983664671581</v>
      </c>
      <c r="BW479" s="52">
        <v>6036.1466791470848</v>
      </c>
    </row>
    <row r="480" spans="1:75">
      <c r="A480" s="49">
        <v>43312</v>
      </c>
      <c r="B480" s="50">
        <v>110.62050194125021</v>
      </c>
      <c r="C480" s="51">
        <v>251.40015917728024</v>
      </c>
      <c r="D480" s="50">
        <v>108.26816875607737</v>
      </c>
      <c r="E480" s="52">
        <v>18707.567089819138</v>
      </c>
      <c r="F480" s="52">
        <v>229.46402631267424</v>
      </c>
      <c r="G480" s="52">
        <v>469.55657751329483</v>
      </c>
      <c r="H480" s="52">
        <v>655.47202260263509</v>
      </c>
      <c r="I480" s="52">
        <v>2163.8055008496008</v>
      </c>
      <c r="J480" s="52">
        <v>135.95986677369763</v>
      </c>
      <c r="K480" s="52">
        <v>285.91486474198678</v>
      </c>
      <c r="L480" s="52">
        <v>597.51748857190535</v>
      </c>
      <c r="M480" s="52">
        <v>391.54363926764455</v>
      </c>
      <c r="N480" s="52">
        <v>243.60100486490035</v>
      </c>
      <c r="O480" s="52">
        <v>120.30959474523702</v>
      </c>
      <c r="P480" s="52">
        <v>259.79774291669167</v>
      </c>
      <c r="Q480" s="52">
        <v>140.81358965462255</v>
      </c>
      <c r="R480" s="52">
        <v>108.83236065603072</v>
      </c>
      <c r="S480" s="52">
        <v>561.37549146913716</v>
      </c>
      <c r="T480" s="52">
        <v>284.51720436157717</v>
      </c>
      <c r="U480" s="52">
        <v>1121.0484610988249</v>
      </c>
      <c r="V480" s="52">
        <v>1099.1538836571478</v>
      </c>
      <c r="W480" s="52">
        <v>1168.7208170583172</v>
      </c>
      <c r="X480" s="52">
        <v>1621.3574418098697</v>
      </c>
      <c r="Y480" s="52">
        <v>3559.1155941870907</v>
      </c>
      <c r="Z480" s="52">
        <v>719.35972041468472</v>
      </c>
      <c r="AA480" s="52">
        <v>2419.9814800677759</v>
      </c>
      <c r="AB480" s="52">
        <v>368.40671562379407</v>
      </c>
      <c r="AC480" s="52">
        <v>142374.2892357611</v>
      </c>
      <c r="AD480" s="52">
        <v>62127.131528054517</v>
      </c>
      <c r="AE480" s="52">
        <v>76519.441677954892</v>
      </c>
      <c r="AF480" s="52">
        <v>17870.062114100303</v>
      </c>
      <c r="AG480" s="52">
        <v>16506.052149126608</v>
      </c>
      <c r="AH480" s="52">
        <v>14575.857919016193</v>
      </c>
      <c r="AI480" s="52">
        <v>44505.718878961379</v>
      </c>
      <c r="AJ480" s="52">
        <v>50399.267195178618</v>
      </c>
      <c r="AK480" s="52">
        <v>149.19405159737255</v>
      </c>
      <c r="AL480" s="52">
        <v>0.73737258434055308</v>
      </c>
      <c r="AM480" s="52">
        <v>7.3098387990988067</v>
      </c>
      <c r="AN480" s="52">
        <v>20.744831200929418</v>
      </c>
      <c r="AO480" s="52">
        <v>12.697619817309803</v>
      </c>
      <c r="AP480" s="52">
        <v>1.1240470260827644</v>
      </c>
      <c r="AQ480" s="52">
        <v>1.7030006879920092</v>
      </c>
      <c r="AR480" s="52">
        <v>1.6831179038797985</v>
      </c>
      <c r="AS480" s="52">
        <v>1.456117272917782</v>
      </c>
      <c r="AT480" s="52">
        <v>1.8871442344557914</v>
      </c>
      <c r="AU480" s="52">
        <v>1.0023367550125957</v>
      </c>
      <c r="AV480" s="52">
        <v>2.2642431515334698</v>
      </c>
      <c r="AW480" s="52">
        <v>1.5776115637742012</v>
      </c>
      <c r="AX480" s="52">
        <v>105.97560149899894</v>
      </c>
      <c r="AY480" s="52">
        <v>0.55347212173435234</v>
      </c>
      <c r="AZ480" s="52">
        <v>5.4209562995350886</v>
      </c>
      <c r="BA480" s="52">
        <v>5.85021338383517</v>
      </c>
      <c r="BB480" s="52">
        <v>15.827575703902591</v>
      </c>
      <c r="BC480" s="52">
        <v>2.8272899103260811</v>
      </c>
      <c r="BD480" s="52">
        <v>23.694549349527204</v>
      </c>
      <c r="BE480" s="52">
        <v>8.5735259255875018</v>
      </c>
      <c r="BF480" s="52">
        <v>16.35393839972394</v>
      </c>
      <c r="BG480" s="52">
        <v>21.023548536122806</v>
      </c>
      <c r="BH480" s="52">
        <v>5.8507488354319523</v>
      </c>
      <c r="BI480" s="52">
        <v>22.4736188974592</v>
      </c>
      <c r="BJ480" s="52">
        <v>2.7950406633392579</v>
      </c>
      <c r="BK480" s="52">
        <v>5.1889701484432145</v>
      </c>
      <c r="BL480" s="52">
        <v>14.489608056242428</v>
      </c>
      <c r="BM480" s="52">
        <v>1.9213896373121608</v>
      </c>
      <c r="BN480" s="52">
        <v>32.42436437236686</v>
      </c>
      <c r="BP480" s="52">
        <v>1.2916932122241105</v>
      </c>
      <c r="BQ480" s="52">
        <v>0.85416133117471493</v>
      </c>
      <c r="BR480" s="52">
        <v>0.43753188067386228</v>
      </c>
      <c r="BS480" s="52">
        <v>1.2428030423339336</v>
      </c>
      <c r="BT480" s="52">
        <v>0.89354729922788756</v>
      </c>
      <c r="BU480" s="52">
        <v>0.34925574292579004</v>
      </c>
      <c r="BV480" s="52">
        <v>6.9672463632399033</v>
      </c>
      <c r="BW480" s="52">
        <v>6050.4922915427915</v>
      </c>
    </row>
    <row r="481" spans="1:75">
      <c r="A481" s="49">
        <v>43343</v>
      </c>
      <c r="B481" s="50">
        <v>110.74821571909612</v>
      </c>
      <c r="C481" s="51">
        <v>251.84113978089826</v>
      </c>
      <c r="D481" s="50">
        <v>108.40736717514453</v>
      </c>
      <c r="E481" s="52">
        <v>18739.978265577745</v>
      </c>
      <c r="F481" s="52">
        <v>228.23310386942279</v>
      </c>
      <c r="G481" s="52">
        <v>468.75150489326444</v>
      </c>
      <c r="H481" s="52">
        <v>655.70477728689866</v>
      </c>
      <c r="I481" s="52">
        <v>2173.4076082206543</v>
      </c>
      <c r="J481" s="52">
        <v>135.76958920205794</v>
      </c>
      <c r="K481" s="52">
        <v>287.92013572781315</v>
      </c>
      <c r="L481" s="52">
        <v>603.7630074427974</v>
      </c>
      <c r="M481" s="52">
        <v>392.03469160295305</v>
      </c>
      <c r="N481" s="52">
        <v>245.2021685319562</v>
      </c>
      <c r="O481" s="52">
        <v>120.32980820957211</v>
      </c>
      <c r="P481" s="52">
        <v>259.86738438471673</v>
      </c>
      <c r="Q481" s="52">
        <v>140.88229626152784</v>
      </c>
      <c r="R481" s="52">
        <v>109.27823135160631</v>
      </c>
      <c r="S481" s="52">
        <v>563.70303726196289</v>
      </c>
      <c r="T481" s="52">
        <v>281.91628293452726</v>
      </c>
      <c r="U481" s="52">
        <v>1128.644339428794</v>
      </c>
      <c r="V481" s="52">
        <v>1101.0938997576313</v>
      </c>
      <c r="W481" s="52">
        <v>1170.375553234931</v>
      </c>
      <c r="X481" s="52">
        <v>1626.0921932343513</v>
      </c>
      <c r="Y481" s="52">
        <v>3557.5435946987523</v>
      </c>
      <c r="Z481" s="52">
        <v>718.39422549547692</v>
      </c>
      <c r="AA481" s="52">
        <v>2429.5375228851071</v>
      </c>
      <c r="AB481" s="52">
        <v>368.5738964946039</v>
      </c>
      <c r="AC481" s="52">
        <v>142850.99390435987</v>
      </c>
      <c r="AD481" s="52">
        <v>62190.410777430377</v>
      </c>
      <c r="AE481" s="52">
        <v>76717.724067687988</v>
      </c>
      <c r="AF481" s="52">
        <v>17936.824453046243</v>
      </c>
      <c r="AG481" s="52">
        <v>16546.517600767074</v>
      </c>
      <c r="AH481" s="52">
        <v>14618.882155018468</v>
      </c>
      <c r="AI481" s="52">
        <v>44610.620334256077</v>
      </c>
      <c r="AJ481" s="52">
        <v>50492.692427112212</v>
      </c>
      <c r="AK481" s="52">
        <v>149.41379163396215</v>
      </c>
      <c r="AL481" s="52">
        <v>0.74020532962505614</v>
      </c>
      <c r="AM481" s="52">
        <v>7.3327500411880111</v>
      </c>
      <c r="AN481" s="52">
        <v>20.790634012075081</v>
      </c>
      <c r="AO481" s="52">
        <v>12.717678641329609</v>
      </c>
      <c r="AP481" s="52">
        <v>1.1265567748171545</v>
      </c>
      <c r="AQ481" s="52">
        <v>1.7093917694184066</v>
      </c>
      <c r="AR481" s="52">
        <v>1.6855019203189108</v>
      </c>
      <c r="AS481" s="52">
        <v>1.4587499713353547</v>
      </c>
      <c r="AT481" s="52">
        <v>1.8881013443920716</v>
      </c>
      <c r="AU481" s="52">
        <v>1.0033358187051378</v>
      </c>
      <c r="AV481" s="52">
        <v>2.268232060847954</v>
      </c>
      <c r="AW481" s="52">
        <v>1.5778085552916425</v>
      </c>
      <c r="AX481" s="52">
        <v>106.13733845771921</v>
      </c>
      <c r="AY481" s="52">
        <v>0.55236139303193454</v>
      </c>
      <c r="AZ481" s="52">
        <v>5.439897465204159</v>
      </c>
      <c r="BA481" s="52">
        <v>5.8646932590993179</v>
      </c>
      <c r="BB481" s="52">
        <v>15.818444518586471</v>
      </c>
      <c r="BC481" s="52">
        <v>2.8251978667272675</v>
      </c>
      <c r="BD481" s="52">
        <v>23.747760428416154</v>
      </c>
      <c r="BE481" s="52">
        <v>8.5837595220655203</v>
      </c>
      <c r="BF481" s="52">
        <v>16.380954958618648</v>
      </c>
      <c r="BG481" s="52">
        <v>21.072214371855221</v>
      </c>
      <c r="BH481" s="52">
        <v>5.852442636154592</v>
      </c>
      <c r="BI481" s="52">
        <v>22.485819164303042</v>
      </c>
      <c r="BJ481" s="52">
        <v>2.7961633708328009</v>
      </c>
      <c r="BK481" s="52">
        <v>5.1927127918048255</v>
      </c>
      <c r="BL481" s="52">
        <v>14.496943026690953</v>
      </c>
      <c r="BM481" s="52">
        <v>1.9207477626773799</v>
      </c>
      <c r="BN481" s="52">
        <v>32.48117176130895</v>
      </c>
      <c r="BP481" s="52">
        <v>1.2855008237905079</v>
      </c>
      <c r="BQ481" s="52">
        <v>0.85340899984247143</v>
      </c>
      <c r="BR481" s="52">
        <v>0.43209182374900384</v>
      </c>
      <c r="BS481" s="52">
        <v>1.2370184537984672</v>
      </c>
      <c r="BT481" s="52">
        <v>0.87973591018347974</v>
      </c>
      <c r="BU481" s="52">
        <v>0.35728254366756207</v>
      </c>
      <c r="BV481" s="52">
        <v>6.9652258200991541</v>
      </c>
      <c r="BW481" s="52">
        <v>6062.3892348658655</v>
      </c>
    </row>
    <row r="482" spans="1:75">
      <c r="A482" s="49">
        <v>43373</v>
      </c>
      <c r="B482" s="50">
        <v>110.93779174089431</v>
      </c>
      <c r="C482" s="51">
        <v>252.2585688551267</v>
      </c>
      <c r="D482" s="50">
        <v>108.56847953995069</v>
      </c>
      <c r="E482" s="52">
        <v>18751.211130777996</v>
      </c>
      <c r="F482" s="52">
        <v>228.82536543210347</v>
      </c>
      <c r="G482" s="52">
        <v>470.61671487887702</v>
      </c>
      <c r="H482" s="52">
        <v>653.20437349478402</v>
      </c>
      <c r="I482" s="52">
        <v>2181.9847206274667</v>
      </c>
      <c r="J482" s="52">
        <v>134.954762138923</v>
      </c>
      <c r="K482" s="52">
        <v>290.59596617420516</v>
      </c>
      <c r="L482" s="52">
        <v>604.94815411170327</v>
      </c>
      <c r="M482" s="52">
        <v>395.25092479387916</v>
      </c>
      <c r="N482" s="52">
        <v>247.8792967001597</v>
      </c>
      <c r="O482" s="52">
        <v>120.23781694670518</v>
      </c>
      <c r="P482" s="52">
        <v>259.57936846415203</v>
      </c>
      <c r="Q482" s="52">
        <v>141.06290004104375</v>
      </c>
      <c r="R482" s="52">
        <v>109.75614380836487</v>
      </c>
      <c r="S482" s="52">
        <v>564.89978698094683</v>
      </c>
      <c r="T482" s="52">
        <v>282.63179651896161</v>
      </c>
      <c r="U482" s="52">
        <v>1136.9830394824346</v>
      </c>
      <c r="V482" s="52">
        <v>1096.6772905031839</v>
      </c>
      <c r="W482" s="52">
        <v>1175.1258840401968</v>
      </c>
      <c r="X482" s="52">
        <v>1628.9693771044413</v>
      </c>
      <c r="Y482" s="52">
        <v>3542.7337711970013</v>
      </c>
      <c r="Z482" s="52">
        <v>719.35545589526498</v>
      </c>
      <c r="AA482" s="52">
        <v>2433.5623635609945</v>
      </c>
      <c r="AB482" s="52">
        <v>369.17630081971487</v>
      </c>
      <c r="AC482" s="52">
        <v>143125.48234049478</v>
      </c>
      <c r="AD482" s="52">
        <v>62196.505945841469</v>
      </c>
      <c r="AE482" s="52">
        <v>76902.634765116367</v>
      </c>
      <c r="AF482" s="52">
        <v>17980.320679219563</v>
      </c>
      <c r="AG482" s="52">
        <v>16562.016719563802</v>
      </c>
      <c r="AH482" s="52">
        <v>14646.172858174641</v>
      </c>
      <c r="AI482" s="52">
        <v>44668.049486287433</v>
      </c>
      <c r="AJ482" s="52">
        <v>50510.928940836588</v>
      </c>
      <c r="AK482" s="52">
        <v>149.62616199404002</v>
      </c>
      <c r="AL482" s="52">
        <v>0.74352504434064026</v>
      </c>
      <c r="AM482" s="52">
        <v>7.3520804207772015</v>
      </c>
      <c r="AN482" s="52">
        <v>20.836019279559455</v>
      </c>
      <c r="AO482" s="52">
        <v>12.740413814783096</v>
      </c>
      <c r="AP482" s="52">
        <v>1.1288738501837845</v>
      </c>
      <c r="AQ482" s="52">
        <v>1.716327794016494</v>
      </c>
      <c r="AR482" s="52">
        <v>1.6893906261044322</v>
      </c>
      <c r="AS482" s="52">
        <v>1.4615216253820411</v>
      </c>
      <c r="AT482" s="52">
        <v>1.8920214010363756</v>
      </c>
      <c r="AU482" s="52">
        <v>1.0046672293809631</v>
      </c>
      <c r="AV482" s="52">
        <v>2.2707222805377874</v>
      </c>
      <c r="AW482" s="52">
        <v>1.5768910324409566</v>
      </c>
      <c r="AX482" s="52">
        <v>106.30342871136963</v>
      </c>
      <c r="AY482" s="52">
        <v>0.55266092360640562</v>
      </c>
      <c r="AZ482" s="52">
        <v>5.4622377763967958</v>
      </c>
      <c r="BA482" s="52">
        <v>5.8744631362458071</v>
      </c>
      <c r="BB482" s="52">
        <v>15.812756881990936</v>
      </c>
      <c r="BC482" s="52">
        <v>2.8275404073297978</v>
      </c>
      <c r="BD482" s="52">
        <v>23.786102116852998</v>
      </c>
      <c r="BE482" s="52">
        <v>8.595071703878542</v>
      </c>
      <c r="BF482" s="52">
        <v>16.410032418121894</v>
      </c>
      <c r="BG482" s="52">
        <v>21.125933883587518</v>
      </c>
      <c r="BH482" s="52">
        <v>5.8569243680685759</v>
      </c>
      <c r="BI482" s="52">
        <v>22.4867140032351</v>
      </c>
      <c r="BJ482" s="52">
        <v>2.7978447201351324</v>
      </c>
      <c r="BK482" s="52">
        <v>5.1913276282449567</v>
      </c>
      <c r="BL482" s="52">
        <v>14.497541659077008</v>
      </c>
      <c r="BM482" s="52">
        <v>1.9204290957151291</v>
      </c>
      <c r="BN482" s="52">
        <v>32.548545995851356</v>
      </c>
      <c r="BP482" s="52">
        <v>1.2939217191189527</v>
      </c>
      <c r="BQ482" s="52">
        <v>0.85035510233913858</v>
      </c>
      <c r="BR482" s="52">
        <v>0.44356661637624106</v>
      </c>
      <c r="BS482" s="52">
        <v>1.2187177877873183</v>
      </c>
      <c r="BT482" s="52">
        <v>0.85502957291901116</v>
      </c>
      <c r="BU482" s="52">
        <v>0.36368821488382913</v>
      </c>
      <c r="BV482" s="52">
        <v>6.8744926273822786</v>
      </c>
      <c r="BW482" s="52">
        <v>6074.0778891881309</v>
      </c>
    </row>
    <row r="483" spans="1:75">
      <c r="A483" s="49">
        <v>43404</v>
      </c>
      <c r="B483" s="50">
        <v>111.14433692636028</v>
      </c>
      <c r="C483" s="51">
        <v>252.60276050048489</v>
      </c>
      <c r="D483" s="50">
        <v>108.71690741662056</v>
      </c>
      <c r="E483" s="52">
        <v>18756.274732035974</v>
      </c>
      <c r="F483" s="52">
        <v>230.50009015683204</v>
      </c>
      <c r="G483" s="52">
        <v>475.22138152007136</v>
      </c>
      <c r="H483" s="52">
        <v>649.74293872617909</v>
      </c>
      <c r="I483" s="52">
        <v>2187.3826945058763</v>
      </c>
      <c r="J483" s="52">
        <v>133.88344428616185</v>
      </c>
      <c r="K483" s="52">
        <v>293.46261921236589</v>
      </c>
      <c r="L483" s="52">
        <v>601.49492228415704</v>
      </c>
      <c r="M483" s="52">
        <v>399.91610014054083</v>
      </c>
      <c r="N483" s="52">
        <v>250.50174563930881</v>
      </c>
      <c r="O483" s="52">
        <v>119.95942362782455</v>
      </c>
      <c r="P483" s="52">
        <v>259.09822225474539</v>
      </c>
      <c r="Q483" s="52">
        <v>141.18963070021522</v>
      </c>
      <c r="R483" s="52">
        <v>110.17861158617082</v>
      </c>
      <c r="S483" s="52">
        <v>565.2342134137308</v>
      </c>
      <c r="T483" s="52">
        <v>284.9886314868927</v>
      </c>
      <c r="U483" s="52">
        <v>1144.8376387703804</v>
      </c>
      <c r="V483" s="52">
        <v>1090.3718021146713</v>
      </c>
      <c r="W483" s="52">
        <v>1181.4914606463524</v>
      </c>
      <c r="X483" s="52">
        <v>1631.4278540303631</v>
      </c>
      <c r="Y483" s="52">
        <v>3526.0047759394492</v>
      </c>
      <c r="Z483" s="52">
        <v>721.48293371354384</v>
      </c>
      <c r="AA483" s="52">
        <v>2435.6538779197199</v>
      </c>
      <c r="AB483" s="52">
        <v>369.99498313473117</v>
      </c>
      <c r="AC483" s="52">
        <v>143328.28215962072</v>
      </c>
      <c r="AD483" s="52">
        <v>62190.311537711852</v>
      </c>
      <c r="AE483" s="52">
        <v>77088.970418622412</v>
      </c>
      <c r="AF483" s="52">
        <v>18017.490848172096</v>
      </c>
      <c r="AG483" s="52">
        <v>16573.503386466735</v>
      </c>
      <c r="AH483" s="52">
        <v>14669.765021293393</v>
      </c>
      <c r="AI483" s="52">
        <v>44715.037416519655</v>
      </c>
      <c r="AJ483" s="52">
        <v>50518.02107091104</v>
      </c>
      <c r="AK483" s="52">
        <v>149.83880632599033</v>
      </c>
      <c r="AL483" s="52">
        <v>0.74716542689730558</v>
      </c>
      <c r="AM483" s="52">
        <v>7.3695181166572921</v>
      </c>
      <c r="AN483" s="52">
        <v>20.881303118722094</v>
      </c>
      <c r="AO483" s="52">
        <v>12.76461957521256</v>
      </c>
      <c r="AP483" s="52">
        <v>1.1312718018171219</v>
      </c>
      <c r="AQ483" s="52">
        <v>1.7231630071689705</v>
      </c>
      <c r="AR483" s="52">
        <v>1.6942196965786522</v>
      </c>
      <c r="AS483" s="52">
        <v>1.4645316474293248</v>
      </c>
      <c r="AT483" s="52">
        <v>1.8975282337107215</v>
      </c>
      <c r="AU483" s="52">
        <v>1.0061491841714145</v>
      </c>
      <c r="AV483" s="52">
        <v>2.2726365098647112</v>
      </c>
      <c r="AW483" s="52">
        <v>1.5751232464470142</v>
      </c>
      <c r="AX483" s="52">
        <v>106.47516128955588</v>
      </c>
      <c r="AY483" s="52">
        <v>0.55381560273798969</v>
      </c>
      <c r="AZ483" s="52">
        <v>5.4854880299329034</v>
      </c>
      <c r="BA483" s="52">
        <v>5.881287713865599</v>
      </c>
      <c r="BB483" s="52">
        <v>15.81107548752334</v>
      </c>
      <c r="BC483" s="52">
        <v>2.831229408782336</v>
      </c>
      <c r="BD483" s="52">
        <v>23.817424576849707</v>
      </c>
      <c r="BE483" s="52">
        <v>8.6060553700813358</v>
      </c>
      <c r="BF483" s="52">
        <v>16.4458825679556</v>
      </c>
      <c r="BG483" s="52">
        <v>21.179191852769545</v>
      </c>
      <c r="BH483" s="52">
        <v>5.8637430428437165</v>
      </c>
      <c r="BI483" s="52">
        <v>22.482341917532107</v>
      </c>
      <c r="BJ483" s="52">
        <v>2.7995204836009973</v>
      </c>
      <c r="BK483" s="52">
        <v>5.1876081803873664</v>
      </c>
      <c r="BL483" s="52">
        <v>14.495213239303519</v>
      </c>
      <c r="BM483" s="52">
        <v>1.9199903224624935</v>
      </c>
      <c r="BN483" s="52">
        <v>32.616476630010915</v>
      </c>
      <c r="BP483" s="52">
        <v>1.3094723011937834</v>
      </c>
      <c r="BQ483" s="52">
        <v>0.84523370651708496</v>
      </c>
      <c r="BR483" s="52">
        <v>0.46423859413593044</v>
      </c>
      <c r="BS483" s="52">
        <v>1.1953905627371804</v>
      </c>
      <c r="BT483" s="52">
        <v>0.83026873849091987</v>
      </c>
      <c r="BU483" s="52">
        <v>0.36512182472694305</v>
      </c>
      <c r="BV483" s="52">
        <v>6.7541367411613464</v>
      </c>
      <c r="BW483" s="52">
        <v>6083.500014643515</v>
      </c>
    </row>
    <row r="484" spans="1:75">
      <c r="A484" s="49">
        <v>43434</v>
      </c>
      <c r="B484" s="50">
        <v>111.29051068723201</v>
      </c>
      <c r="C484" s="51">
        <v>252.80937908093134</v>
      </c>
      <c r="D484" s="50">
        <v>108.80127955476443</v>
      </c>
      <c r="E484" s="52">
        <v>18774.84468752543</v>
      </c>
      <c r="F484" s="52">
        <v>231.95591047207515</v>
      </c>
      <c r="G484" s="52">
        <v>481.82821425298852</v>
      </c>
      <c r="H484" s="52">
        <v>648.02274942398071</v>
      </c>
      <c r="I484" s="52">
        <v>2187.1266796191535</v>
      </c>
      <c r="J484" s="52">
        <v>133.1483576387167</v>
      </c>
      <c r="K484" s="52">
        <v>295.80914595474798</v>
      </c>
      <c r="L484" s="52">
        <v>594.68592068354292</v>
      </c>
      <c r="M484" s="52">
        <v>403.8577355206013</v>
      </c>
      <c r="N484" s="52">
        <v>251.59090042710304</v>
      </c>
      <c r="O484" s="52">
        <v>119.39688934832812</v>
      </c>
      <c r="P484" s="52">
        <v>258.7476105571414</v>
      </c>
      <c r="Q484" s="52">
        <v>141.07463968892893</v>
      </c>
      <c r="R484" s="52">
        <v>110.4163557112217</v>
      </c>
      <c r="S484" s="52">
        <v>565.33534350097182</v>
      </c>
      <c r="T484" s="52">
        <v>286.10308310985567</v>
      </c>
      <c r="U484" s="52">
        <v>1150.8110166902343</v>
      </c>
      <c r="V484" s="52">
        <v>1088.790077606837</v>
      </c>
      <c r="W484" s="52">
        <v>1186.4388519922893</v>
      </c>
      <c r="X484" s="52">
        <v>1635.6045892635982</v>
      </c>
      <c r="Y484" s="52">
        <v>3522.7980641047161</v>
      </c>
      <c r="Z484" s="52">
        <v>723.22687142391999</v>
      </c>
      <c r="AA484" s="52">
        <v>2440.734885541598</v>
      </c>
      <c r="AB484" s="52">
        <v>370.62948767232399</v>
      </c>
      <c r="AC484" s="52">
        <v>143645.84692586263</v>
      </c>
      <c r="AD484" s="52">
        <v>62231.022683842973</v>
      </c>
      <c r="AE484" s="52">
        <v>77292.024116071072</v>
      </c>
      <c r="AF484" s="52">
        <v>18072.012858072918</v>
      </c>
      <c r="AG484" s="52">
        <v>16610.734664662679</v>
      </c>
      <c r="AH484" s="52">
        <v>14707.296155802409</v>
      </c>
      <c r="AI484" s="52">
        <v>44806.135171508788</v>
      </c>
      <c r="AJ484" s="52">
        <v>50605.227760823567</v>
      </c>
      <c r="AK484" s="52">
        <v>150.05646031846604</v>
      </c>
      <c r="AL484" s="52">
        <v>0.7505613074637949</v>
      </c>
      <c r="AM484" s="52">
        <v>7.3871306795005998</v>
      </c>
      <c r="AN484" s="52">
        <v>20.925472721767921</v>
      </c>
      <c r="AO484" s="52">
        <v>12.787780734912182</v>
      </c>
      <c r="AP484" s="52">
        <v>1.1339380810129418</v>
      </c>
      <c r="AQ484" s="52">
        <v>1.7289778772508726</v>
      </c>
      <c r="AR484" s="52">
        <v>1.6989856332073032</v>
      </c>
      <c r="AS484" s="52">
        <v>1.4677584859353374</v>
      </c>
      <c r="AT484" s="52">
        <v>1.9023700290776711</v>
      </c>
      <c r="AU484" s="52">
        <v>1.0074892534000053</v>
      </c>
      <c r="AV484" s="52">
        <v>2.2752274834153163</v>
      </c>
      <c r="AW484" s="52">
        <v>1.5730355142687888</v>
      </c>
      <c r="AX484" s="52">
        <v>106.64962559280296</v>
      </c>
      <c r="AY484" s="52">
        <v>0.55488858878767744</v>
      </c>
      <c r="AZ484" s="52">
        <v>5.5057952195289541</v>
      </c>
      <c r="BA484" s="52">
        <v>5.8883847346218925</v>
      </c>
      <c r="BB484" s="52">
        <v>15.813187709761163</v>
      </c>
      <c r="BC484" s="52">
        <v>2.8314608957618477</v>
      </c>
      <c r="BD484" s="52">
        <v>23.853403740127881</v>
      </c>
      <c r="BE484" s="52">
        <v>8.6145639197280008</v>
      </c>
      <c r="BF484" s="52">
        <v>16.493359855686624</v>
      </c>
      <c r="BG484" s="52">
        <v>21.222958412145577</v>
      </c>
      <c r="BH484" s="52">
        <v>5.8713836170422535</v>
      </c>
      <c r="BI484" s="52">
        <v>22.481362003584703</v>
      </c>
      <c r="BJ484" s="52">
        <v>2.8003918781876562</v>
      </c>
      <c r="BK484" s="52">
        <v>5.1854225047243139</v>
      </c>
      <c r="BL484" s="52">
        <v>14.495547653796772</v>
      </c>
      <c r="BM484" s="52">
        <v>1.9188576538833635</v>
      </c>
      <c r="BN484" s="52">
        <v>32.668983227262892</v>
      </c>
      <c r="BP484" s="52">
        <v>1.3217277800353864</v>
      </c>
      <c r="BQ484" s="52">
        <v>0.83887760194775185</v>
      </c>
      <c r="BR484" s="52">
        <v>0.48285017781890927</v>
      </c>
      <c r="BS484" s="52">
        <v>1.179519639412562</v>
      </c>
      <c r="BT484" s="52">
        <v>0.82001297771930692</v>
      </c>
      <c r="BU484" s="52">
        <v>0.3595066621278723</v>
      </c>
      <c r="BV484" s="52">
        <v>6.6914412885904309</v>
      </c>
      <c r="BW484" s="52">
        <v>6086.9520107269291</v>
      </c>
    </row>
    <row r="485" spans="1:75">
      <c r="A485" s="49">
        <v>43465</v>
      </c>
      <c r="B485" s="50">
        <v>111.33426563970504</v>
      </c>
      <c r="C485" s="51">
        <v>252.86648555340307</v>
      </c>
      <c r="D485" s="50">
        <v>108.79875753002781</v>
      </c>
      <c r="E485" s="52">
        <v>18819.243825358728</v>
      </c>
      <c r="F485" s="52">
        <v>232.35844805548268</v>
      </c>
      <c r="G485" s="52">
        <v>489.9212498410094</v>
      </c>
      <c r="H485" s="52">
        <v>649.7280779500162</v>
      </c>
      <c r="I485" s="52">
        <v>2180.1971639202488</v>
      </c>
      <c r="J485" s="52">
        <v>133.136338653103</v>
      </c>
      <c r="K485" s="52">
        <v>297.08982017828572</v>
      </c>
      <c r="L485" s="52">
        <v>585.98967054582408</v>
      </c>
      <c r="M485" s="52">
        <v>405.59215577956166</v>
      </c>
      <c r="N485" s="52">
        <v>250.25293893198813</v>
      </c>
      <c r="O485" s="52">
        <v>118.53197377535605</v>
      </c>
      <c r="P485" s="52">
        <v>258.80176752781676</v>
      </c>
      <c r="Q485" s="52">
        <v>140.62270980977243</v>
      </c>
      <c r="R485" s="52">
        <v>110.38278179783975</v>
      </c>
      <c r="S485" s="52">
        <v>565.58680900835225</v>
      </c>
      <c r="T485" s="52">
        <v>284.28515909564112</v>
      </c>
      <c r="U485" s="52">
        <v>1153.6889902660923</v>
      </c>
      <c r="V485" s="52">
        <v>1095.9688969581357</v>
      </c>
      <c r="W485" s="52">
        <v>1188.0539084096108</v>
      </c>
      <c r="X485" s="52">
        <v>1642.595962816669</v>
      </c>
      <c r="Y485" s="52">
        <v>3542.3982585783929</v>
      </c>
      <c r="Z485" s="52">
        <v>723.45764236680918</v>
      </c>
      <c r="AA485" s="52">
        <v>2452.110813463888</v>
      </c>
      <c r="AB485" s="52">
        <v>370.7728675058292</v>
      </c>
      <c r="AC485" s="52">
        <v>144195.45154596143</v>
      </c>
      <c r="AD485" s="52">
        <v>62358.224861391129</v>
      </c>
      <c r="AE485" s="52">
        <v>77522.206370445987</v>
      </c>
      <c r="AF485" s="52">
        <v>18158.643287904801</v>
      </c>
      <c r="AG485" s="52">
        <v>16690.838515250914</v>
      </c>
      <c r="AH485" s="52">
        <v>14768.34618156187</v>
      </c>
      <c r="AI485" s="52">
        <v>44971.025323683214</v>
      </c>
      <c r="AJ485" s="52">
        <v>50825.097199470765</v>
      </c>
      <c r="AK485" s="52">
        <v>150.27967293752778</v>
      </c>
      <c r="AL485" s="52">
        <v>0.75328061964377879</v>
      </c>
      <c r="AM485" s="52">
        <v>7.4063339142970017</v>
      </c>
      <c r="AN485" s="52">
        <v>20.967250161654047</v>
      </c>
      <c r="AO485" s="52">
        <v>12.807635627596849</v>
      </c>
      <c r="AP485" s="52">
        <v>1.1368870445078374</v>
      </c>
      <c r="AQ485" s="52">
        <v>1.7330777567863884</v>
      </c>
      <c r="AR485" s="52">
        <v>1.7029038841930977</v>
      </c>
      <c r="AS485" s="52">
        <v>1.4711085274729188</v>
      </c>
      <c r="AT485" s="52">
        <v>1.9049857054074715</v>
      </c>
      <c r="AU485" s="52">
        <v>1.0084655168398204</v>
      </c>
      <c r="AV485" s="52">
        <v>2.2791218395108328</v>
      </c>
      <c r="AW485" s="52">
        <v>1.5710802207346029</v>
      </c>
      <c r="AX485" s="52">
        <v>106.82322254512579</v>
      </c>
      <c r="AY485" s="52">
        <v>0.55520404253395339</v>
      </c>
      <c r="AZ485" s="52">
        <v>5.5203789618286878</v>
      </c>
      <c r="BA485" s="52">
        <v>5.8979012531739086</v>
      </c>
      <c r="BB485" s="52">
        <v>15.818007374242429</v>
      </c>
      <c r="BC485" s="52">
        <v>2.8253783259180283</v>
      </c>
      <c r="BD485" s="52">
        <v>23.902034169964253</v>
      </c>
      <c r="BE485" s="52">
        <v>8.6194204063184792</v>
      </c>
      <c r="BF485" s="52">
        <v>16.553618648359851</v>
      </c>
      <c r="BG485" s="52">
        <v>21.252009683078334</v>
      </c>
      <c r="BH485" s="52">
        <v>5.8788749621880632</v>
      </c>
      <c r="BI485" s="52">
        <v>22.48920022912564</v>
      </c>
      <c r="BJ485" s="52">
        <v>2.8001002791007199</v>
      </c>
      <c r="BK485" s="52">
        <v>5.1869291808576357</v>
      </c>
      <c r="BL485" s="52">
        <v>14.502170751592324</v>
      </c>
      <c r="BM485" s="52">
        <v>1.9166741118120449</v>
      </c>
      <c r="BN485" s="52">
        <v>32.6968084150745</v>
      </c>
      <c r="BP485" s="52">
        <v>1.3229201701920359</v>
      </c>
      <c r="BQ485" s="52">
        <v>0.83189549591700218</v>
      </c>
      <c r="BR485" s="52">
        <v>0.49102467406661282</v>
      </c>
      <c r="BS485" s="52">
        <v>1.1799130120705212</v>
      </c>
      <c r="BT485" s="52">
        <v>0.83247139160671546</v>
      </c>
      <c r="BU485" s="52">
        <v>0.34744162064406181</v>
      </c>
      <c r="BV485" s="52">
        <v>6.7423031474313424</v>
      </c>
      <c r="BW485" s="52">
        <v>6083.6968780640636</v>
      </c>
    </row>
    <row r="486" spans="1:75">
      <c r="A486" s="49">
        <v>43496</v>
      </c>
      <c r="B486" s="50">
        <v>111.34665335762885</v>
      </c>
      <c r="C486" s="51">
        <v>252.93359771467024</v>
      </c>
      <c r="D486" s="50">
        <v>108.77835828258145</v>
      </c>
      <c r="E486" s="52">
        <v>18879.239655279343</v>
      </c>
      <c r="F486" s="52">
        <v>232.32559621334076</v>
      </c>
      <c r="G486" s="52">
        <v>499.68478985899878</v>
      </c>
      <c r="H486" s="52">
        <v>653.34675210522062</v>
      </c>
      <c r="I486" s="52">
        <v>2170.2833581739856</v>
      </c>
      <c r="J486" s="52">
        <v>133.58356961896342</v>
      </c>
      <c r="K486" s="52">
        <v>297.30891970569087</v>
      </c>
      <c r="L486" s="52">
        <v>577.54291362916274</v>
      </c>
      <c r="M486" s="52">
        <v>405.8127016713542</v>
      </c>
      <c r="N486" s="52">
        <v>247.45300176066738</v>
      </c>
      <c r="O486" s="52">
        <v>117.59617856048769</v>
      </c>
      <c r="P486" s="52">
        <v>259.37986497460832</v>
      </c>
      <c r="Q486" s="52">
        <v>140.02983618647821</v>
      </c>
      <c r="R486" s="52">
        <v>110.13220900873984</v>
      </c>
      <c r="S486" s="52">
        <v>565.63297019081733</v>
      </c>
      <c r="T486" s="52">
        <v>281.56293516774332</v>
      </c>
      <c r="U486" s="52">
        <v>1152.941438851818</v>
      </c>
      <c r="V486" s="52">
        <v>1107.8817622584681</v>
      </c>
      <c r="W486" s="52">
        <v>1187.9790397151824</v>
      </c>
      <c r="X486" s="52">
        <v>1650.3022124536576</v>
      </c>
      <c r="Y486" s="52">
        <v>3574.7427757017076</v>
      </c>
      <c r="Z486" s="52">
        <v>722.35709338418894</v>
      </c>
      <c r="AA486" s="52">
        <v>2468.1624539436834</v>
      </c>
      <c r="AB486" s="52">
        <v>370.4155295214826</v>
      </c>
      <c r="AC486" s="52">
        <v>144884.59667574975</v>
      </c>
      <c r="AD486" s="52">
        <v>62551.024184688446</v>
      </c>
      <c r="AE486" s="52">
        <v>77777.832133877659</v>
      </c>
      <c r="AF486" s="52">
        <v>18265.182596514303</v>
      </c>
      <c r="AG486" s="52">
        <v>16791.918615033548</v>
      </c>
      <c r="AH486" s="52">
        <v>14837.85209508096</v>
      </c>
      <c r="AI486" s="52">
        <v>45162.892396988405</v>
      </c>
      <c r="AJ486" s="52">
        <v>51110.075384324598</v>
      </c>
      <c r="AK486" s="52">
        <v>150.49938703881156</v>
      </c>
      <c r="AL486" s="52">
        <v>0.75535863075750853</v>
      </c>
      <c r="AM486" s="52">
        <v>7.426861454492375</v>
      </c>
      <c r="AN486" s="52">
        <v>21.005263126485289</v>
      </c>
      <c r="AO486" s="52">
        <v>12.823043041081439</v>
      </c>
      <c r="AP486" s="52">
        <v>1.1396314938498224</v>
      </c>
      <c r="AQ486" s="52">
        <v>1.7355731950008175</v>
      </c>
      <c r="AR486" s="52">
        <v>1.7059182255569236</v>
      </c>
      <c r="AS486" s="52">
        <v>1.4743056777928536</v>
      </c>
      <c r="AT486" s="52">
        <v>1.9060036770439888</v>
      </c>
      <c r="AU486" s="52">
        <v>1.0090935626177535</v>
      </c>
      <c r="AV486" s="52">
        <v>2.283041985497074</v>
      </c>
      <c r="AW486" s="52">
        <v>1.5694652659618558</v>
      </c>
      <c r="AX486" s="52">
        <v>106.992810301002</v>
      </c>
      <c r="AY486" s="52">
        <v>0.55489095416851342</v>
      </c>
      <c r="AZ486" s="52">
        <v>5.5301272191047186</v>
      </c>
      <c r="BA486" s="52">
        <v>5.9088361548680455</v>
      </c>
      <c r="BB486" s="52">
        <v>15.821576518397178</v>
      </c>
      <c r="BC486" s="52">
        <v>2.8162157172637601</v>
      </c>
      <c r="BD486" s="52">
        <v>23.960578513481924</v>
      </c>
      <c r="BE486" s="52">
        <v>8.6226562093342505</v>
      </c>
      <c r="BF486" s="52">
        <v>16.616649091243744</v>
      </c>
      <c r="BG486" s="52">
        <v>21.273857657947847</v>
      </c>
      <c r="BH486" s="52">
        <v>5.8869982184541803</v>
      </c>
      <c r="BI486" s="52">
        <v>22.50131361330709</v>
      </c>
      <c r="BJ486" s="52">
        <v>2.7996878150790447</v>
      </c>
      <c r="BK486" s="52">
        <v>5.1889738732528299</v>
      </c>
      <c r="BL486" s="52">
        <v>14.512651919537495</v>
      </c>
      <c r="BM486" s="52">
        <v>1.9137519546408928</v>
      </c>
      <c r="BN486" s="52">
        <v>32.712729580940739</v>
      </c>
      <c r="BP486" s="52">
        <v>1.3135225964229433</v>
      </c>
      <c r="BQ486" s="52">
        <v>0.8241695225588046</v>
      </c>
      <c r="BR486" s="52">
        <v>0.48935307370078179</v>
      </c>
      <c r="BS486" s="52">
        <v>1.1937258285019667</v>
      </c>
      <c r="BT486" s="52">
        <v>0.85570763844636177</v>
      </c>
      <c r="BU486" s="52">
        <v>0.33801818975517828</v>
      </c>
      <c r="BV486" s="52">
        <v>6.8639807537678745</v>
      </c>
      <c r="BW486" s="52">
        <v>6082.5192906164357</v>
      </c>
    </row>
    <row r="487" spans="1:75">
      <c r="A487" s="49">
        <v>43524</v>
      </c>
      <c r="B487" s="50">
        <v>111.42772277763912</v>
      </c>
      <c r="C487" s="51">
        <v>253.20246889335769</v>
      </c>
      <c r="D487" s="50">
        <v>108.83377821849925</v>
      </c>
      <c r="E487" s="52">
        <v>18932.768960952759</v>
      </c>
      <c r="F487" s="52">
        <v>232.89151237905025</v>
      </c>
      <c r="G487" s="52">
        <v>510.59804612398148</v>
      </c>
      <c r="H487" s="52">
        <v>656.11830558095664</v>
      </c>
      <c r="I487" s="52">
        <v>2163.1730273451126</v>
      </c>
      <c r="J487" s="52">
        <v>133.9885889603091</v>
      </c>
      <c r="K487" s="52">
        <v>296.67642420317446</v>
      </c>
      <c r="L487" s="52">
        <v>572.18705556222369</v>
      </c>
      <c r="M487" s="52">
        <v>405.88044518019473</v>
      </c>
      <c r="N487" s="52">
        <v>244.95112638601236</v>
      </c>
      <c r="O487" s="52">
        <v>116.95884749186891</v>
      </c>
      <c r="P487" s="52">
        <v>260.46685196991479</v>
      </c>
      <c r="Q487" s="52">
        <v>139.62073557185275</v>
      </c>
      <c r="R487" s="52">
        <v>109.78971121566636</v>
      </c>
      <c r="S487" s="52">
        <v>564.93005027302672</v>
      </c>
      <c r="T487" s="52">
        <v>281.19923229728425</v>
      </c>
      <c r="U487" s="52">
        <v>1148.5482423560959</v>
      </c>
      <c r="V487" s="52">
        <v>1117.1437886442457</v>
      </c>
      <c r="W487" s="52">
        <v>1188.8971264830657</v>
      </c>
      <c r="X487" s="52">
        <v>1655.1512755496162</v>
      </c>
      <c r="Y487" s="52">
        <v>3601.3644095999853</v>
      </c>
      <c r="Z487" s="52">
        <v>720.65566299429963</v>
      </c>
      <c r="AA487" s="52">
        <v>2484.3194320925645</v>
      </c>
      <c r="AB487" s="52">
        <v>369.69645370968749</v>
      </c>
      <c r="AC487" s="52">
        <v>145499.83074079241</v>
      </c>
      <c r="AD487" s="52">
        <v>62752.318238164698</v>
      </c>
      <c r="AE487" s="52">
        <v>78031.000499044152</v>
      </c>
      <c r="AF487" s="52">
        <v>18362.316448892867</v>
      </c>
      <c r="AG487" s="52">
        <v>16872.523316792078</v>
      </c>
      <c r="AH487" s="52">
        <v>14888.297965185982</v>
      </c>
      <c r="AI487" s="52">
        <v>45298.219496045793</v>
      </c>
      <c r="AJ487" s="52">
        <v>51334.583526066373</v>
      </c>
      <c r="AK487" s="52">
        <v>150.68626699809516</v>
      </c>
      <c r="AL487" s="52">
        <v>0.75682997991680168</v>
      </c>
      <c r="AM487" s="52">
        <v>7.4461695511293202</v>
      </c>
      <c r="AN487" s="52">
        <v>21.035254673732975</v>
      </c>
      <c r="AO487" s="52">
        <v>12.832255142807428</v>
      </c>
      <c r="AP487" s="52">
        <v>1.1413548639541529</v>
      </c>
      <c r="AQ487" s="52">
        <v>1.7366883638184976</v>
      </c>
      <c r="AR487" s="52">
        <v>1.7079967637862086</v>
      </c>
      <c r="AS487" s="52">
        <v>1.4767844187829593</v>
      </c>
      <c r="AT487" s="52">
        <v>1.9066672096180679</v>
      </c>
      <c r="AU487" s="52">
        <v>1.0094264453630006</v>
      </c>
      <c r="AV487" s="52">
        <v>2.2849113596956676</v>
      </c>
      <c r="AW487" s="52">
        <v>1.5684213856194609</v>
      </c>
      <c r="AX487" s="52">
        <v>107.14173357374966</v>
      </c>
      <c r="AY487" s="52">
        <v>0.55437315840182622</v>
      </c>
      <c r="AZ487" s="52">
        <v>5.5364140084358429</v>
      </c>
      <c r="BA487" s="52">
        <v>5.9183229748076496</v>
      </c>
      <c r="BB487" s="52">
        <v>15.819175389794898</v>
      </c>
      <c r="BC487" s="52">
        <v>2.8097147600658769</v>
      </c>
      <c r="BD487" s="52">
        <v>24.017853055947594</v>
      </c>
      <c r="BE487" s="52">
        <v>8.626922527195088</v>
      </c>
      <c r="BF487" s="52">
        <v>16.664498585276306</v>
      </c>
      <c r="BG487" s="52">
        <v>21.297810542064585</v>
      </c>
      <c r="BH487" s="52">
        <v>5.8962929044584076</v>
      </c>
      <c r="BI487" s="52">
        <v>22.509278749248811</v>
      </c>
      <c r="BJ487" s="52">
        <v>2.8005753681229959</v>
      </c>
      <c r="BK487" s="52">
        <v>5.1868577561607321</v>
      </c>
      <c r="BL487" s="52">
        <v>14.521845668155168</v>
      </c>
      <c r="BM487" s="52">
        <v>1.9108630353434168</v>
      </c>
      <c r="BN487" s="52">
        <v>32.734447828893153</v>
      </c>
      <c r="BP487" s="52">
        <v>1.2978467511212719</v>
      </c>
      <c r="BQ487" s="52">
        <v>0.81605773863183073</v>
      </c>
      <c r="BR487" s="52">
        <v>0.4817890123397644</v>
      </c>
      <c r="BS487" s="52">
        <v>1.2129310592676379</v>
      </c>
      <c r="BT487" s="52">
        <v>0.87016938420544776</v>
      </c>
      <c r="BU487" s="52">
        <v>0.34276167436369825</v>
      </c>
      <c r="BV487" s="52">
        <v>6.9733410699492584</v>
      </c>
      <c r="BW487" s="52">
        <v>6094.3381426334381</v>
      </c>
    </row>
    <row r="488" spans="1:75">
      <c r="A488" s="49">
        <v>43555</v>
      </c>
      <c r="B488" s="50">
        <v>111.64024217859391</v>
      </c>
      <c r="C488" s="51">
        <v>253.78739811143566</v>
      </c>
      <c r="D488" s="50">
        <v>109.02048719890657</v>
      </c>
      <c r="E488" s="52">
        <v>18970.365475193146</v>
      </c>
      <c r="F488" s="52">
        <v>234.66658615296888</v>
      </c>
      <c r="G488" s="52">
        <v>522.68987818687197</v>
      </c>
      <c r="H488" s="52">
        <v>656.55768154513453</v>
      </c>
      <c r="I488" s="52">
        <v>2161.7877784544421</v>
      </c>
      <c r="J488" s="52">
        <v>134.04641454835092</v>
      </c>
      <c r="K488" s="52">
        <v>295.43301973035261</v>
      </c>
      <c r="L488" s="52">
        <v>570.91877811954862</v>
      </c>
      <c r="M488" s="52">
        <v>406.75399303820825</v>
      </c>
      <c r="N488" s="52">
        <v>243.73048890790631</v>
      </c>
      <c r="O488" s="52">
        <v>116.78066886528846</v>
      </c>
      <c r="P488" s="52">
        <v>262.01878485948811</v>
      </c>
      <c r="Q488" s="52">
        <v>139.55241182831026</v>
      </c>
      <c r="R488" s="52">
        <v>109.44098729472006</v>
      </c>
      <c r="S488" s="52">
        <v>563.2340811990922</v>
      </c>
      <c r="T488" s="52">
        <v>284.90517770090412</v>
      </c>
      <c r="U488" s="52">
        <v>1140.8940197421659</v>
      </c>
      <c r="V488" s="52">
        <v>1119.8857834108414</v>
      </c>
      <c r="W488" s="52">
        <v>1192.5293622247634</v>
      </c>
      <c r="X488" s="52">
        <v>1655.7724419716865</v>
      </c>
      <c r="Y488" s="52">
        <v>3612.9664674266692</v>
      </c>
      <c r="Z488" s="52">
        <v>718.85940457351751</v>
      </c>
      <c r="AA488" s="52">
        <v>2498.73902680124</v>
      </c>
      <c r="AB488" s="52">
        <v>368.75251228386355</v>
      </c>
      <c r="AC488" s="52">
        <v>145956.7506477602</v>
      </c>
      <c r="AD488" s="52">
        <v>62938.34892720561</v>
      </c>
      <c r="AE488" s="52">
        <v>78282.915960250364</v>
      </c>
      <c r="AF488" s="52">
        <v>18439.506736386207</v>
      </c>
      <c r="AG488" s="52">
        <v>16914.382954751291</v>
      </c>
      <c r="AH488" s="52">
        <v>14909.119417744298</v>
      </c>
      <c r="AI488" s="52">
        <v>45342.909361808532</v>
      </c>
      <c r="AJ488" s="52">
        <v>51440.989957747923</v>
      </c>
      <c r="AK488" s="52">
        <v>150.84140406116362</v>
      </c>
      <c r="AL488" s="52">
        <v>0.75782719380672903</v>
      </c>
      <c r="AM488" s="52">
        <v>7.4640176606574844</v>
      </c>
      <c r="AN488" s="52">
        <v>21.057732652031607</v>
      </c>
      <c r="AO488" s="52">
        <v>12.835887797417179</v>
      </c>
      <c r="AP488" s="52">
        <v>1.1417576612861482</v>
      </c>
      <c r="AQ488" s="52">
        <v>1.7369663473612988</v>
      </c>
      <c r="AR488" s="52">
        <v>1.7094072781218264</v>
      </c>
      <c r="AS488" s="52">
        <v>1.4785342020228611</v>
      </c>
      <c r="AT488" s="52">
        <v>1.9078986505581621</v>
      </c>
      <c r="AU488" s="52">
        <v>1.0095857770525805</v>
      </c>
      <c r="AV488" s="52">
        <v>2.2838445283329833</v>
      </c>
      <c r="AW488" s="52">
        <v>1.5679069799887422</v>
      </c>
      <c r="AX488" s="52">
        <v>107.27401098717124</v>
      </c>
      <c r="AY488" s="52">
        <v>0.55393328986364421</v>
      </c>
      <c r="AZ488" s="52">
        <v>5.5412085152047146</v>
      </c>
      <c r="BA488" s="52">
        <v>5.9253237390470117</v>
      </c>
      <c r="BB488" s="52">
        <v>15.808232806863323</v>
      </c>
      <c r="BC488" s="52">
        <v>2.8088806281767544</v>
      </c>
      <c r="BD488" s="52">
        <v>24.071683241414927</v>
      </c>
      <c r="BE488" s="52">
        <v>8.6343169921348171</v>
      </c>
      <c r="BF488" s="52">
        <v>16.690577992989169</v>
      </c>
      <c r="BG488" s="52">
        <v>21.331990886719957</v>
      </c>
      <c r="BH488" s="52">
        <v>5.9076404487413745</v>
      </c>
      <c r="BI488" s="52">
        <v>22.509660422321289</v>
      </c>
      <c r="BJ488" s="52">
        <v>2.8036634650441909</v>
      </c>
      <c r="BK488" s="52">
        <v>5.1783804112384395</v>
      </c>
      <c r="BL488" s="52">
        <v>14.527616509206352</v>
      </c>
      <c r="BM488" s="52">
        <v>1.9082723005999616</v>
      </c>
      <c r="BN488" s="52">
        <v>32.775188506610931</v>
      </c>
      <c r="BP488" s="52">
        <v>1.2797125967279557</v>
      </c>
      <c r="BQ488" s="52">
        <v>0.80777832649407844</v>
      </c>
      <c r="BR488" s="52">
        <v>0.47193427011370659</v>
      </c>
      <c r="BS488" s="52">
        <v>1.2323364403339163</v>
      </c>
      <c r="BT488" s="52">
        <v>0.86575227158684886</v>
      </c>
      <c r="BU488" s="52">
        <v>0.36658416832647017</v>
      </c>
      <c r="BV488" s="52">
        <v>7.0190743543207645</v>
      </c>
      <c r="BW488" s="52">
        <v>6125.7417420418033</v>
      </c>
    </row>
    <row r="489" spans="1:75">
      <c r="A489" s="49">
        <v>43585</v>
      </c>
      <c r="B489" s="50">
        <v>111.93765666087468</v>
      </c>
      <c r="C489" s="51">
        <v>254.55298407077788</v>
      </c>
      <c r="D489" s="50">
        <v>109.2919825732708</v>
      </c>
      <c r="E489" s="52">
        <v>18996.912356694538</v>
      </c>
      <c r="F489" s="52">
        <v>237.0727057059606</v>
      </c>
      <c r="G489" s="52">
        <v>533.9496870597203</v>
      </c>
      <c r="H489" s="52">
        <v>655.44845848083492</v>
      </c>
      <c r="I489" s="52">
        <v>2164.475615978241</v>
      </c>
      <c r="J489" s="52">
        <v>133.8206345051527</v>
      </c>
      <c r="K489" s="52">
        <v>293.9433026234309</v>
      </c>
      <c r="L489" s="52">
        <v>572.28738962809246</v>
      </c>
      <c r="M489" s="52">
        <v>408.29957912564277</v>
      </c>
      <c r="N489" s="52">
        <v>243.64664119084676</v>
      </c>
      <c r="O489" s="52">
        <v>116.95049193302791</v>
      </c>
      <c r="P489" s="52">
        <v>263.64498322804769</v>
      </c>
      <c r="Q489" s="52">
        <v>139.71417044699191</v>
      </c>
      <c r="R489" s="52">
        <v>109.17015018860499</v>
      </c>
      <c r="S489" s="52">
        <v>561.1961865782738</v>
      </c>
      <c r="T489" s="52">
        <v>290.8902251879374</v>
      </c>
      <c r="U489" s="52">
        <v>1132.2115550676981</v>
      </c>
      <c r="V489" s="52">
        <v>1117.8441678524018</v>
      </c>
      <c r="W489" s="52">
        <v>1197.9979215939841</v>
      </c>
      <c r="X489" s="52">
        <v>1654.5122502168019</v>
      </c>
      <c r="Y489" s="52">
        <v>3614.46211160024</v>
      </c>
      <c r="Z489" s="52">
        <v>717.34862506985667</v>
      </c>
      <c r="AA489" s="52">
        <v>2511.485891689857</v>
      </c>
      <c r="AB489" s="52">
        <v>367.90005243817967</v>
      </c>
      <c r="AC489" s="52">
        <v>146293.62078959148</v>
      </c>
      <c r="AD489" s="52">
        <v>63109.097309033074</v>
      </c>
      <c r="AE489" s="52">
        <v>78528.407234700528</v>
      </c>
      <c r="AF489" s="52">
        <v>18501.981104532879</v>
      </c>
      <c r="AG489" s="52">
        <v>16929.532893880209</v>
      </c>
      <c r="AH489" s="52">
        <v>14914.408318583171</v>
      </c>
      <c r="AI489" s="52">
        <v>45338.129887898765</v>
      </c>
      <c r="AJ489" s="52">
        <v>51463.868359375003</v>
      </c>
      <c r="AK489" s="52">
        <v>150.97902009785176</v>
      </c>
      <c r="AL489" s="52">
        <v>0.75808277088217435</v>
      </c>
      <c r="AM489" s="52">
        <v>7.4795697956345979</v>
      </c>
      <c r="AN489" s="52">
        <v>21.074220808750638</v>
      </c>
      <c r="AO489" s="52">
        <v>12.83656824255983</v>
      </c>
      <c r="AP489" s="52">
        <v>1.141099918828695</v>
      </c>
      <c r="AQ489" s="52">
        <v>1.7372025073214901</v>
      </c>
      <c r="AR489" s="52">
        <v>1.7103281762894766</v>
      </c>
      <c r="AS489" s="52">
        <v>1.4800847373107293</v>
      </c>
      <c r="AT489" s="52">
        <v>1.909486727429127</v>
      </c>
      <c r="AU489" s="52">
        <v>1.0097138664847687</v>
      </c>
      <c r="AV489" s="52">
        <v>2.2810707399155943</v>
      </c>
      <c r="AW489" s="52">
        <v>1.5676089644727957</v>
      </c>
      <c r="AX489" s="52">
        <v>107.39561006824175</v>
      </c>
      <c r="AY489" s="52">
        <v>0.55361419529387301</v>
      </c>
      <c r="AZ489" s="52">
        <v>5.5453290542995095</v>
      </c>
      <c r="BA489" s="52">
        <v>5.9301766136505956</v>
      </c>
      <c r="BB489" s="52">
        <v>15.791243635490536</v>
      </c>
      <c r="BC489" s="52">
        <v>2.8122679106270274</v>
      </c>
      <c r="BD489" s="52">
        <v>24.125063193092743</v>
      </c>
      <c r="BE489" s="52">
        <v>8.6444229581703738</v>
      </c>
      <c r="BF489" s="52">
        <v>16.699017974734307</v>
      </c>
      <c r="BG489" s="52">
        <v>21.374369541555645</v>
      </c>
      <c r="BH489" s="52">
        <v>5.920033050018052</v>
      </c>
      <c r="BI489" s="52">
        <v>22.50918922101458</v>
      </c>
      <c r="BJ489" s="52">
        <v>2.8085220688333115</v>
      </c>
      <c r="BK489" s="52">
        <v>5.1679785110056402</v>
      </c>
      <c r="BL489" s="52">
        <v>14.532688625777761</v>
      </c>
      <c r="BM489" s="52">
        <v>1.9058501095064762</v>
      </c>
      <c r="BN489" s="52">
        <v>32.831060411532718</v>
      </c>
      <c r="BP489" s="52">
        <v>1.2661407002558311</v>
      </c>
      <c r="BQ489" s="52">
        <v>0.80205652400230365</v>
      </c>
      <c r="BR489" s="52">
        <v>0.46408417609830699</v>
      </c>
      <c r="BS489" s="52">
        <v>1.2487428421465059</v>
      </c>
      <c r="BT489" s="52">
        <v>0.85081493829687438</v>
      </c>
      <c r="BU489" s="52">
        <v>0.39792790338397027</v>
      </c>
      <c r="BV489" s="52">
        <v>6.9914159666746851</v>
      </c>
      <c r="BW489" s="52">
        <v>6171.0763177871704</v>
      </c>
    </row>
    <row r="490" spans="1:75">
      <c r="A490" s="49">
        <v>43616</v>
      </c>
      <c r="B490" s="50">
        <v>112.21677329607549</v>
      </c>
      <c r="C490" s="51">
        <v>255.22553247213364</v>
      </c>
      <c r="D490" s="50">
        <v>109.54917086035975</v>
      </c>
      <c r="E490" s="52">
        <v>19020.360976303778</v>
      </c>
      <c r="F490" s="52">
        <v>238.95274946574241</v>
      </c>
      <c r="G490" s="52">
        <v>540.73977688051036</v>
      </c>
      <c r="H490" s="52">
        <v>654.41028570167475</v>
      </c>
      <c r="I490" s="52">
        <v>2167.8975765051382</v>
      </c>
      <c r="J490" s="52">
        <v>133.50610899270302</v>
      </c>
      <c r="K490" s="52">
        <v>292.73896678586704</v>
      </c>
      <c r="L490" s="52">
        <v>573.90033631555491</v>
      </c>
      <c r="M490" s="52">
        <v>409.93859552856412</v>
      </c>
      <c r="N490" s="52">
        <v>244.21828698198641</v>
      </c>
      <c r="O490" s="52">
        <v>117.25826721193809</v>
      </c>
      <c r="P490" s="52">
        <v>264.69952317303228</v>
      </c>
      <c r="Q490" s="52">
        <v>139.89443771180606</v>
      </c>
      <c r="R490" s="52">
        <v>109.08947182470753</v>
      </c>
      <c r="S490" s="52">
        <v>559.94572019384748</v>
      </c>
      <c r="T490" s="52">
        <v>295.73315386618339</v>
      </c>
      <c r="U490" s="52">
        <v>1126.0929134161242</v>
      </c>
      <c r="V490" s="52">
        <v>1114.7233742014055</v>
      </c>
      <c r="W490" s="52">
        <v>1203.2000152314863</v>
      </c>
      <c r="X490" s="52">
        <v>1655.1810360493198</v>
      </c>
      <c r="Y490" s="52">
        <v>3615.4371536085682</v>
      </c>
      <c r="Z490" s="52">
        <v>716.61008556619765</v>
      </c>
      <c r="AA490" s="52">
        <v>2522.3662614303253</v>
      </c>
      <c r="AB490" s="52">
        <v>367.60448234984949</v>
      </c>
      <c r="AC490" s="52">
        <v>146566.55152702332</v>
      </c>
      <c r="AD490" s="52">
        <v>63260.67570077219</v>
      </c>
      <c r="AE490" s="52">
        <v>78743.60642365487</v>
      </c>
      <c r="AF490" s="52">
        <v>18556.074480760482</v>
      </c>
      <c r="AG490" s="52">
        <v>16939.193541803666</v>
      </c>
      <c r="AH490" s="52">
        <v>14926.824198815131</v>
      </c>
      <c r="AI490" s="52">
        <v>45352.300321025235</v>
      </c>
      <c r="AJ490" s="52">
        <v>51466.957650215394</v>
      </c>
      <c r="AK490" s="52">
        <v>151.10961267267984</v>
      </c>
      <c r="AL490" s="52">
        <v>0.75713001905880384</v>
      </c>
      <c r="AM490" s="52">
        <v>7.4906283708950205</v>
      </c>
      <c r="AN490" s="52">
        <v>21.085461057362057</v>
      </c>
      <c r="AO490" s="52">
        <v>12.837702667550936</v>
      </c>
      <c r="AP490" s="52">
        <v>1.1398564409139527</v>
      </c>
      <c r="AQ490" s="52">
        <v>1.738335690191654</v>
      </c>
      <c r="AR490" s="52">
        <v>1.7108524285785895</v>
      </c>
      <c r="AS490" s="52">
        <v>1.4820887413229831</v>
      </c>
      <c r="AT490" s="52">
        <v>1.9107439394921981</v>
      </c>
      <c r="AU490" s="52">
        <v>1.0099648666505199</v>
      </c>
      <c r="AV490" s="52">
        <v>2.2787521751268933</v>
      </c>
      <c r="AW490" s="52">
        <v>1.567120202693449</v>
      </c>
      <c r="AX490" s="52">
        <v>107.50556627348546</v>
      </c>
      <c r="AY490" s="52">
        <v>0.55341002151779384</v>
      </c>
      <c r="AZ490" s="52">
        <v>5.5490167512508641</v>
      </c>
      <c r="BA490" s="52">
        <v>5.9333159424995463</v>
      </c>
      <c r="BB490" s="52">
        <v>15.773514019806058</v>
      </c>
      <c r="BC490" s="52">
        <v>2.8167633643343803</v>
      </c>
      <c r="BD490" s="52">
        <v>24.179501105911068</v>
      </c>
      <c r="BE490" s="52">
        <v>8.6554056019221814</v>
      </c>
      <c r="BF490" s="52">
        <v>16.696741509101084</v>
      </c>
      <c r="BG490" s="52">
        <v>21.41695009625607</v>
      </c>
      <c r="BH490" s="52">
        <v>5.9309772905563154</v>
      </c>
      <c r="BI490" s="52">
        <v>22.51858534014994</v>
      </c>
      <c r="BJ490" s="52">
        <v>2.8139941750935491</v>
      </c>
      <c r="BK490" s="52">
        <v>5.1633030625000114</v>
      </c>
      <c r="BL490" s="52">
        <v>14.541288104298856</v>
      </c>
      <c r="BM490" s="52">
        <v>1.9034881237403756</v>
      </c>
      <c r="BN490" s="52">
        <v>32.889119063173574</v>
      </c>
      <c r="BP490" s="52">
        <v>1.2669609068562426</v>
      </c>
      <c r="BQ490" s="52">
        <v>0.80317720963859995</v>
      </c>
      <c r="BR490" s="52">
        <v>0.46378369710498279</v>
      </c>
      <c r="BS490" s="52">
        <v>1.2581187321413909</v>
      </c>
      <c r="BT490" s="52">
        <v>0.84118110803706991</v>
      </c>
      <c r="BU490" s="52">
        <v>0.41693762353351038</v>
      </c>
      <c r="BV490" s="52">
        <v>6.8925177887562779</v>
      </c>
      <c r="BW490" s="52">
        <v>6217.6591043972203</v>
      </c>
    </row>
    <row r="491" spans="1:75">
      <c r="A491" s="49">
        <v>43646</v>
      </c>
      <c r="B491" s="50">
        <v>112.40861093401909</v>
      </c>
      <c r="C491" s="51">
        <v>255.63661015033722</v>
      </c>
      <c r="D491" s="50">
        <v>109.72394086221854</v>
      </c>
      <c r="E491" s="52">
        <v>19048.356634219486</v>
      </c>
      <c r="F491" s="52">
        <v>239.58988651434581</v>
      </c>
      <c r="G491" s="52">
        <v>541.15447676976521</v>
      </c>
      <c r="H491" s="52">
        <v>654.67254627148316</v>
      </c>
      <c r="I491" s="52">
        <v>2169.6342883904776</v>
      </c>
      <c r="J491" s="52">
        <v>133.2761862024044</v>
      </c>
      <c r="K491" s="52">
        <v>292.22026502933971</v>
      </c>
      <c r="L491" s="52">
        <v>573.99256285826368</v>
      </c>
      <c r="M491" s="52">
        <v>411.27550549209116</v>
      </c>
      <c r="N491" s="52">
        <v>244.9516586492459</v>
      </c>
      <c r="O491" s="52">
        <v>117.52276528539757</v>
      </c>
      <c r="P491" s="52">
        <v>264.83944281935692</v>
      </c>
      <c r="Q491" s="52">
        <v>139.93426940540473</v>
      </c>
      <c r="R491" s="52">
        <v>109.23546890417735</v>
      </c>
      <c r="S491" s="52">
        <v>560.20670257012046</v>
      </c>
      <c r="T491" s="52">
        <v>297.12671582698823</v>
      </c>
      <c r="U491" s="52">
        <v>1124.8096677223841</v>
      </c>
      <c r="V491" s="52">
        <v>1113.564012225469</v>
      </c>
      <c r="W491" s="52">
        <v>1206.7124960104625</v>
      </c>
      <c r="X491" s="52">
        <v>1660.2632125377654</v>
      </c>
      <c r="Y491" s="52">
        <v>3623.2185295581817</v>
      </c>
      <c r="Z491" s="52">
        <v>716.88745319445923</v>
      </c>
      <c r="AA491" s="52">
        <v>2531.7534381687642</v>
      </c>
      <c r="AB491" s="52">
        <v>368.10824914574624</v>
      </c>
      <c r="AC491" s="52">
        <v>146837.22527751923</v>
      </c>
      <c r="AD491" s="52">
        <v>63398.465896860762</v>
      </c>
      <c r="AE491" s="52">
        <v>78922.351083882648</v>
      </c>
      <c r="AF491" s="52">
        <v>18609.520298806827</v>
      </c>
      <c r="AG491" s="52">
        <v>16961.033580907188</v>
      </c>
      <c r="AH491" s="52">
        <v>14961.865107727052</v>
      </c>
      <c r="AI491" s="52">
        <v>45432.293121337891</v>
      </c>
      <c r="AJ491" s="52">
        <v>51503.516225687665</v>
      </c>
      <c r="AK491" s="52">
        <v>151.24946902990342</v>
      </c>
      <c r="AL491" s="52">
        <v>0.75477176499553023</v>
      </c>
      <c r="AM491" s="52">
        <v>7.4967475539694233</v>
      </c>
      <c r="AN491" s="52">
        <v>21.093280543045452</v>
      </c>
      <c r="AO491" s="52">
        <v>12.841761224033933</v>
      </c>
      <c r="AP491" s="52">
        <v>1.1384417588878326</v>
      </c>
      <c r="AQ491" s="52">
        <v>1.7406750572612508</v>
      </c>
      <c r="AR491" s="52">
        <v>1.7112176475066614</v>
      </c>
      <c r="AS491" s="52">
        <v>1.4850368966518241</v>
      </c>
      <c r="AT491" s="52">
        <v>1.9114992526747907</v>
      </c>
      <c r="AU491" s="52">
        <v>1.0104235490876212</v>
      </c>
      <c r="AV491" s="52">
        <v>2.2782975680020172</v>
      </c>
      <c r="AW491" s="52">
        <v>1.5661301423953167</v>
      </c>
      <c r="AX491" s="52">
        <v>107.61178255875906</v>
      </c>
      <c r="AY491" s="52">
        <v>0.55327656025571437</v>
      </c>
      <c r="AZ491" s="52">
        <v>5.5526536360712875</v>
      </c>
      <c r="BA491" s="52">
        <v>5.9355980235772829</v>
      </c>
      <c r="BB491" s="52">
        <v>15.759887432369093</v>
      </c>
      <c r="BC491" s="52">
        <v>2.8199543906375766</v>
      </c>
      <c r="BD491" s="52">
        <v>24.237474553287029</v>
      </c>
      <c r="BE491" s="52">
        <v>8.666169030902287</v>
      </c>
      <c r="BF491" s="52">
        <v>16.69322691038251</v>
      </c>
      <c r="BG491" s="52">
        <v>21.454626470369597</v>
      </c>
      <c r="BH491" s="52">
        <v>5.938957083163162</v>
      </c>
      <c r="BI491" s="52">
        <v>22.544405929992596</v>
      </c>
      <c r="BJ491" s="52">
        <v>2.8194839500511688</v>
      </c>
      <c r="BK491" s="52">
        <v>5.1688305461158359</v>
      </c>
      <c r="BL491" s="52">
        <v>14.556091444753111</v>
      </c>
      <c r="BM491" s="52">
        <v>1.9010333352567008</v>
      </c>
      <c r="BN491" s="52">
        <v>32.940749892468254</v>
      </c>
      <c r="BP491" s="52">
        <v>1.2881219184647004</v>
      </c>
      <c r="BQ491" s="52">
        <v>0.81387147059043252</v>
      </c>
      <c r="BR491" s="52">
        <v>0.47425044784322379</v>
      </c>
      <c r="BS491" s="52">
        <v>1.2600566911200681</v>
      </c>
      <c r="BT491" s="52">
        <v>0.84818680491298437</v>
      </c>
      <c r="BU491" s="52">
        <v>0.41186988527576129</v>
      </c>
      <c r="BV491" s="52">
        <v>6.7448366781075793</v>
      </c>
      <c r="BW491" s="52">
        <v>6255.9454077402752</v>
      </c>
    </row>
    <row r="492" spans="1:75">
      <c r="A492" s="49">
        <v>43677</v>
      </c>
      <c r="B492" s="50">
        <v>112.53593367049771</v>
      </c>
      <c r="C492" s="51">
        <v>255.89622462564898</v>
      </c>
      <c r="D492" s="50">
        <v>109.83286635145065</v>
      </c>
      <c r="E492" s="52">
        <v>19082.040305952873</v>
      </c>
      <c r="F492" s="52">
        <v>239.48579749368852</v>
      </c>
      <c r="G492" s="52">
        <v>537.0174166925492</v>
      </c>
      <c r="H492" s="52">
        <v>656.02813841066052</v>
      </c>
      <c r="I492" s="52">
        <v>2170.7773214540175</v>
      </c>
      <c r="J492" s="52">
        <v>133.19302988304727</v>
      </c>
      <c r="K492" s="52">
        <v>292.50529022541861</v>
      </c>
      <c r="L492" s="52">
        <v>573.19311159656888</v>
      </c>
      <c r="M492" s="52">
        <v>412.47334132848249</v>
      </c>
      <c r="N492" s="52">
        <v>245.61403688019323</v>
      </c>
      <c r="O492" s="52">
        <v>117.71814511067444</v>
      </c>
      <c r="P492" s="52">
        <v>264.47008668415009</v>
      </c>
      <c r="Q492" s="52">
        <v>139.8728432333277</v>
      </c>
      <c r="R492" s="52">
        <v>109.46684703519267</v>
      </c>
      <c r="S492" s="52">
        <v>561.63248633184742</v>
      </c>
      <c r="T492" s="52">
        <v>296.01832026820028</v>
      </c>
      <c r="U492" s="52">
        <v>1127.396950790959</v>
      </c>
      <c r="V492" s="52">
        <v>1114.4370722463054</v>
      </c>
      <c r="W492" s="52">
        <v>1209.0246261665898</v>
      </c>
      <c r="X492" s="52">
        <v>1667.9454691640792</v>
      </c>
      <c r="Y492" s="52">
        <v>3635.6503465867813</v>
      </c>
      <c r="Z492" s="52">
        <v>717.94192200706846</v>
      </c>
      <c r="AA492" s="52">
        <v>2539.909518157282</v>
      </c>
      <c r="AB492" s="52">
        <v>369.10530819623699</v>
      </c>
      <c r="AC492" s="52">
        <v>147117.5517153586</v>
      </c>
      <c r="AD492" s="52">
        <v>63533.414145685012</v>
      </c>
      <c r="AE492" s="52">
        <v>79083.608917236328</v>
      </c>
      <c r="AF492" s="52">
        <v>18663.82600826602</v>
      </c>
      <c r="AG492" s="52">
        <v>16993.776492334182</v>
      </c>
      <c r="AH492" s="52">
        <v>15009.126298965946</v>
      </c>
      <c r="AI492" s="52">
        <v>45548.56135903635</v>
      </c>
      <c r="AJ492" s="52">
        <v>51572.036240608461</v>
      </c>
      <c r="AK492" s="52">
        <v>151.41360607382751</v>
      </c>
      <c r="AL492" s="52">
        <v>0.75139539648268017</v>
      </c>
      <c r="AM492" s="52">
        <v>7.5004791236452517</v>
      </c>
      <c r="AN492" s="52">
        <v>21.099493880065218</v>
      </c>
      <c r="AO492" s="52">
        <v>12.847619359952308</v>
      </c>
      <c r="AP492" s="52">
        <v>1.1368907122333409</v>
      </c>
      <c r="AQ492" s="52">
        <v>1.7425929450959479</v>
      </c>
      <c r="AR492" s="52">
        <v>1.7118839668293087</v>
      </c>
      <c r="AS492" s="52">
        <v>1.4887276248613959</v>
      </c>
      <c r="AT492" s="52">
        <v>1.913078102968528</v>
      </c>
      <c r="AU492" s="52">
        <v>1.0109460323254742</v>
      </c>
      <c r="AV492" s="52">
        <v>2.2787249135848646</v>
      </c>
      <c r="AW492" s="52">
        <v>1.5646975215089285</v>
      </c>
      <c r="AX492" s="52">
        <v>107.73346997364875</v>
      </c>
      <c r="AY492" s="52">
        <v>0.55312019364059628</v>
      </c>
      <c r="AZ492" s="52">
        <v>5.5564549050017842</v>
      </c>
      <c r="BA492" s="52">
        <v>5.9380906914330778</v>
      </c>
      <c r="BB492" s="52">
        <v>15.754245381321638</v>
      </c>
      <c r="BC492" s="52">
        <v>2.8222365084014114</v>
      </c>
      <c r="BD492" s="52">
        <v>24.298573181934415</v>
      </c>
      <c r="BE492" s="52">
        <v>8.6774602551914519</v>
      </c>
      <c r="BF492" s="52">
        <v>16.700487474760703</v>
      </c>
      <c r="BG492" s="52">
        <v>21.488496912763484</v>
      </c>
      <c r="BH492" s="52">
        <v>5.944294775325444</v>
      </c>
      <c r="BI492" s="52">
        <v>22.580642220474058</v>
      </c>
      <c r="BJ492" s="52">
        <v>2.8260311673605636</v>
      </c>
      <c r="BK492" s="52">
        <v>5.1801845468580723</v>
      </c>
      <c r="BL492" s="52">
        <v>14.574426481500268</v>
      </c>
      <c r="BM492" s="52">
        <v>1.8985009975895668</v>
      </c>
      <c r="BN492" s="52">
        <v>32.988193676837028</v>
      </c>
      <c r="BP492" s="52">
        <v>1.3267889394755326</v>
      </c>
      <c r="BQ492" s="52">
        <v>0.83359010501073738</v>
      </c>
      <c r="BR492" s="52">
        <v>0.49319883453990182</v>
      </c>
      <c r="BS492" s="52">
        <v>1.2625336934241556</v>
      </c>
      <c r="BT492" s="52">
        <v>0.86877126673296579</v>
      </c>
      <c r="BU492" s="52">
        <v>0.3937624260302513</v>
      </c>
      <c r="BV492" s="52">
        <v>6.6166637962864288</v>
      </c>
      <c r="BW492" s="52">
        <v>6284.3364001627888</v>
      </c>
    </row>
    <row r="493" spans="1:75">
      <c r="A493" s="49">
        <v>43708</v>
      </c>
      <c r="B493" s="50">
        <v>112.65542294860127</v>
      </c>
      <c r="C493" s="51">
        <v>256.21640219323098</v>
      </c>
      <c r="D493" s="50">
        <v>109.92356089766949</v>
      </c>
      <c r="E493" s="52">
        <v>19120.936520730294</v>
      </c>
      <c r="F493" s="52">
        <v>239.57012139981794</v>
      </c>
      <c r="G493" s="52">
        <v>531.41975749914923</v>
      </c>
      <c r="H493" s="52">
        <v>657.79957107358405</v>
      </c>
      <c r="I493" s="52">
        <v>2173.6518178562965</v>
      </c>
      <c r="J493" s="52">
        <v>133.28189566010428</v>
      </c>
      <c r="K493" s="52">
        <v>293.62302294565785</v>
      </c>
      <c r="L493" s="52">
        <v>572.94479028447984</v>
      </c>
      <c r="M493" s="52">
        <v>413.90781307605005</v>
      </c>
      <c r="N493" s="52">
        <v>246.06239518811626</v>
      </c>
      <c r="O493" s="52">
        <v>117.87298934350932</v>
      </c>
      <c r="P493" s="52">
        <v>264.25789364018749</v>
      </c>
      <c r="Q493" s="52">
        <v>139.81635870387959</v>
      </c>
      <c r="R493" s="52">
        <v>109.58114714007223</v>
      </c>
      <c r="S493" s="52">
        <v>563.52385247111204</v>
      </c>
      <c r="T493" s="52">
        <v>294.47109098395993</v>
      </c>
      <c r="U493" s="52">
        <v>1131.798027377215</v>
      </c>
      <c r="V493" s="52">
        <v>1116.4287359897166</v>
      </c>
      <c r="W493" s="52">
        <v>1211.3250636900625</v>
      </c>
      <c r="X493" s="52">
        <v>1675.0238558899971</v>
      </c>
      <c r="Y493" s="52">
        <v>3647.5070770440561</v>
      </c>
      <c r="Z493" s="52">
        <v>719.37829784448104</v>
      </c>
      <c r="AA493" s="52">
        <v>2547.2055600895997</v>
      </c>
      <c r="AB493" s="52">
        <v>370.10898256518186</v>
      </c>
      <c r="AC493" s="52">
        <v>147407.79099126015</v>
      </c>
      <c r="AD493" s="52">
        <v>63680.95076302559</v>
      </c>
      <c r="AE493" s="52">
        <v>79258.161370062066</v>
      </c>
      <c r="AF493" s="52">
        <v>18719.359022330853</v>
      </c>
      <c r="AG493" s="52">
        <v>17030.246611560546</v>
      </c>
      <c r="AH493" s="52">
        <v>15049.869182955834</v>
      </c>
      <c r="AI493" s="52">
        <v>45646.633316778367</v>
      </c>
      <c r="AJ493" s="52">
        <v>51653.607230709444</v>
      </c>
      <c r="AK493" s="52">
        <v>151.61965712135839</v>
      </c>
      <c r="AL493" s="52">
        <v>0.74754846995816593</v>
      </c>
      <c r="AM493" s="52">
        <v>7.5055434479107781</v>
      </c>
      <c r="AN493" s="52">
        <v>21.106080141429217</v>
      </c>
      <c r="AO493" s="52">
        <v>12.852988223710488</v>
      </c>
      <c r="AP493" s="52">
        <v>1.1350875425096385</v>
      </c>
      <c r="AQ493" s="52">
        <v>1.741788151289051</v>
      </c>
      <c r="AR493" s="52">
        <v>1.7134104940473223</v>
      </c>
      <c r="AS493" s="52">
        <v>1.4927751976853958</v>
      </c>
      <c r="AT493" s="52">
        <v>1.9173740567808459</v>
      </c>
      <c r="AU493" s="52">
        <v>1.0113144009885893</v>
      </c>
      <c r="AV493" s="52">
        <v>2.2782188644116337</v>
      </c>
      <c r="AW493" s="52">
        <v>1.562984669658392</v>
      </c>
      <c r="AX493" s="52">
        <v>107.89619724740905</v>
      </c>
      <c r="AY493" s="52">
        <v>0.5528248841062211</v>
      </c>
      <c r="AZ493" s="52">
        <v>5.5606475843758805</v>
      </c>
      <c r="BA493" s="52">
        <v>5.9420104488249752</v>
      </c>
      <c r="BB493" s="52">
        <v>15.760157257318497</v>
      </c>
      <c r="BC493" s="52">
        <v>2.8249979319741891</v>
      </c>
      <c r="BD493" s="52">
        <v>24.362371789351588</v>
      </c>
      <c r="BE493" s="52">
        <v>8.6908467208906526</v>
      </c>
      <c r="BF493" s="52">
        <v>16.731885429591902</v>
      </c>
      <c r="BG493" s="52">
        <v>21.522344382539874</v>
      </c>
      <c r="BH493" s="52">
        <v>5.9480350157471316</v>
      </c>
      <c r="BI493" s="52">
        <v>22.617379736696041</v>
      </c>
      <c r="BJ493" s="52">
        <v>2.8353355867007086</v>
      </c>
      <c r="BK493" s="52">
        <v>5.1900276481023715</v>
      </c>
      <c r="BL493" s="52">
        <v>14.592016528570845</v>
      </c>
      <c r="BM493" s="52">
        <v>1.8959220214844297</v>
      </c>
      <c r="BN493" s="52">
        <v>33.038189035870374</v>
      </c>
      <c r="BP493" s="52">
        <v>1.3776037093372113</v>
      </c>
      <c r="BQ493" s="52">
        <v>0.8609320174662336</v>
      </c>
      <c r="BR493" s="52">
        <v>0.51667169111991118</v>
      </c>
      <c r="BS493" s="52">
        <v>1.2766420123798232</v>
      </c>
      <c r="BT493" s="52">
        <v>0.89520566000212587</v>
      </c>
      <c r="BU493" s="52">
        <v>0.38143635228756934</v>
      </c>
      <c r="BV493" s="52">
        <v>6.5919692256758289</v>
      </c>
      <c r="BW493" s="52">
        <v>6304.3350542437647</v>
      </c>
    </row>
    <row r="494" spans="1:75">
      <c r="A494" s="49">
        <v>43738</v>
      </c>
      <c r="B494" s="50">
        <v>112.80519816788534</v>
      </c>
      <c r="C494" s="51">
        <v>256.72081897656125</v>
      </c>
      <c r="D494" s="50">
        <v>110.03089184127748</v>
      </c>
      <c r="E494" s="52">
        <v>19161.667412567138</v>
      </c>
      <c r="F494" s="52">
        <v>240.50217040777207</v>
      </c>
      <c r="G494" s="52">
        <v>527.0811255153269</v>
      </c>
      <c r="H494" s="52">
        <v>659.38587872336313</v>
      </c>
      <c r="I494" s="52">
        <v>2179.3960224866869</v>
      </c>
      <c r="J494" s="52">
        <v>133.53181839684646</v>
      </c>
      <c r="K494" s="52">
        <v>295.40984367728231</v>
      </c>
      <c r="L494" s="52">
        <v>574.14493705828988</v>
      </c>
      <c r="M494" s="52">
        <v>415.72703513701759</v>
      </c>
      <c r="N494" s="52">
        <v>246.19215765595436</v>
      </c>
      <c r="O494" s="52">
        <v>118.00029735192656</v>
      </c>
      <c r="P494" s="52">
        <v>264.64595756928128</v>
      </c>
      <c r="Q494" s="52">
        <v>139.83415444741647</v>
      </c>
      <c r="R494" s="52">
        <v>109.45183706283569</v>
      </c>
      <c r="S494" s="52">
        <v>565.23577101640399</v>
      </c>
      <c r="T494" s="52">
        <v>294.05252278248469</v>
      </c>
      <c r="U494" s="52">
        <v>1136.1387054547668</v>
      </c>
      <c r="V494" s="52">
        <v>1118.6682343204816</v>
      </c>
      <c r="W494" s="52">
        <v>1214.2756401578586</v>
      </c>
      <c r="X494" s="52">
        <v>1678.9394212722777</v>
      </c>
      <c r="Y494" s="52">
        <v>3654.5195898612342</v>
      </c>
      <c r="Z494" s="52">
        <v>720.79114605138705</v>
      </c>
      <c r="AA494" s="52">
        <v>2553.5610561490057</v>
      </c>
      <c r="AB494" s="52">
        <v>370.72231987665094</v>
      </c>
      <c r="AC494" s="52">
        <v>147695.19670187632</v>
      </c>
      <c r="AD494" s="52">
        <v>63843.842031224565</v>
      </c>
      <c r="AE494" s="52">
        <v>79458.204689534512</v>
      </c>
      <c r="AF494" s="52">
        <v>18773.943201748531</v>
      </c>
      <c r="AG494" s="52">
        <v>17062.992201304434</v>
      </c>
      <c r="AH494" s="52">
        <v>15069.457200876872</v>
      </c>
      <c r="AI494" s="52">
        <v>45684.698834228519</v>
      </c>
      <c r="AJ494" s="52">
        <v>51728.684502410892</v>
      </c>
      <c r="AK494" s="52">
        <v>151.85918357769648</v>
      </c>
      <c r="AL494" s="52">
        <v>0.74393578250892456</v>
      </c>
      <c r="AM494" s="52">
        <v>7.5142211206257343</v>
      </c>
      <c r="AN494" s="52">
        <v>21.113662400158741</v>
      </c>
      <c r="AO494" s="52">
        <v>12.855505497287959</v>
      </c>
      <c r="AP494" s="52">
        <v>1.1330580256559188</v>
      </c>
      <c r="AQ494" s="52">
        <v>1.7371084226256548</v>
      </c>
      <c r="AR494" s="52">
        <v>1.7158757237639899</v>
      </c>
      <c r="AS494" s="52">
        <v>1.4965226389234885</v>
      </c>
      <c r="AT494" s="52">
        <v>1.9249349289302093</v>
      </c>
      <c r="AU494" s="52">
        <v>1.0113442189097137</v>
      </c>
      <c r="AV494" s="52">
        <v>2.2755936516303334</v>
      </c>
      <c r="AW494" s="52">
        <v>1.5611840694753483</v>
      </c>
      <c r="AX494" s="52">
        <v>108.10156609316667</v>
      </c>
      <c r="AY494" s="52">
        <v>0.55234119745049004</v>
      </c>
      <c r="AZ494" s="52">
        <v>5.5650385387591088</v>
      </c>
      <c r="BA494" s="52">
        <v>5.9477665992764139</v>
      </c>
      <c r="BB494" s="52">
        <v>15.777846163014571</v>
      </c>
      <c r="BC494" s="52">
        <v>2.8288799673629303</v>
      </c>
      <c r="BD494" s="52">
        <v>24.424090197185674</v>
      </c>
      <c r="BE494" s="52">
        <v>8.7061716804901756</v>
      </c>
      <c r="BF494" s="52">
        <v>16.791259112457436</v>
      </c>
      <c r="BG494" s="52">
        <v>21.557286216970532</v>
      </c>
      <c r="BH494" s="52">
        <v>5.9507703268667687</v>
      </c>
      <c r="BI494" s="52">
        <v>22.6439550905178</v>
      </c>
      <c r="BJ494" s="52">
        <v>2.8459654663999876</v>
      </c>
      <c r="BK494" s="52">
        <v>5.1929585099841153</v>
      </c>
      <c r="BL494" s="52">
        <v>14.605031111976132</v>
      </c>
      <c r="BM494" s="52">
        <v>1.8934315482384894</v>
      </c>
      <c r="BN494" s="52">
        <v>33.092337864637372</v>
      </c>
      <c r="BP494" s="52">
        <v>1.4303053747862577</v>
      </c>
      <c r="BQ494" s="52">
        <v>0.89143825123707454</v>
      </c>
      <c r="BR494" s="52">
        <v>0.53886712274203696</v>
      </c>
      <c r="BS494" s="52">
        <v>1.30662954946359</v>
      </c>
      <c r="BT494" s="52">
        <v>0.91882384220759072</v>
      </c>
      <c r="BU494" s="52">
        <v>0.38780570700764655</v>
      </c>
      <c r="BV494" s="52">
        <v>6.7180537511905039</v>
      </c>
      <c r="BW494" s="52">
        <v>6317.0421637217205</v>
      </c>
    </row>
    <row r="495" spans="1:75">
      <c r="A495" s="49">
        <v>43769</v>
      </c>
      <c r="B495" s="50">
        <v>112.99155727954161</v>
      </c>
      <c r="C495" s="51">
        <v>257.33420422000268</v>
      </c>
      <c r="D495" s="50">
        <v>110.16952178621244</v>
      </c>
      <c r="E495" s="52">
        <v>19199.745999982279</v>
      </c>
      <c r="F495" s="52">
        <v>242.16448493926757</v>
      </c>
      <c r="G495" s="52">
        <v>524.58523391103074</v>
      </c>
      <c r="H495" s="52">
        <v>660.75252109477594</v>
      </c>
      <c r="I495" s="52">
        <v>2186.187847552761</v>
      </c>
      <c r="J495" s="52">
        <v>133.84319088343651</v>
      </c>
      <c r="K495" s="52">
        <v>297.3473295146419</v>
      </c>
      <c r="L495" s="52">
        <v>576.03020471142179</v>
      </c>
      <c r="M495" s="52">
        <v>417.68049959598051</v>
      </c>
      <c r="N495" s="52">
        <v>246.0915579305541</v>
      </c>
      <c r="O495" s="52">
        <v>118.09517929739049</v>
      </c>
      <c r="P495" s="52">
        <v>265.38162067244127</v>
      </c>
      <c r="Q495" s="52">
        <v>139.87549927229844</v>
      </c>
      <c r="R495" s="52">
        <v>109.19674963335837</v>
      </c>
      <c r="S495" s="52">
        <v>566.64052409690714</v>
      </c>
      <c r="T495" s="52">
        <v>294.57645847720482</v>
      </c>
      <c r="U495" s="52">
        <v>1139.913372843977</v>
      </c>
      <c r="V495" s="52">
        <v>1120.8067275083833</v>
      </c>
      <c r="W495" s="52">
        <v>1217.4211776756472</v>
      </c>
      <c r="X495" s="52">
        <v>1680.3728947831739</v>
      </c>
      <c r="Y495" s="52">
        <v>3657.5103982263995</v>
      </c>
      <c r="Z495" s="52">
        <v>722.01452227273296</v>
      </c>
      <c r="AA495" s="52">
        <v>2558.963848610078</v>
      </c>
      <c r="AB495" s="52">
        <v>371.0007558051617</v>
      </c>
      <c r="AC495" s="52">
        <v>147984.6817183033</v>
      </c>
      <c r="AD495" s="52">
        <v>64015.854882763277</v>
      </c>
      <c r="AE495" s="52">
        <v>79674.69273671796</v>
      </c>
      <c r="AF495" s="52">
        <v>18828.583530487555</v>
      </c>
      <c r="AG495" s="52">
        <v>17090.772143210135</v>
      </c>
      <c r="AH495" s="52">
        <v>15073.067517680507</v>
      </c>
      <c r="AI495" s="52">
        <v>45676.844955936554</v>
      </c>
      <c r="AJ495" s="52">
        <v>51791.639133022676</v>
      </c>
      <c r="AK495" s="52">
        <v>152.08617014269674</v>
      </c>
      <c r="AL495" s="52">
        <v>0.74100130377337337</v>
      </c>
      <c r="AM495" s="52">
        <v>7.5255503685724348</v>
      </c>
      <c r="AN495" s="52">
        <v>21.120148041616044</v>
      </c>
      <c r="AO495" s="52">
        <v>12.853596368894703</v>
      </c>
      <c r="AP495" s="52">
        <v>1.1309048452303321</v>
      </c>
      <c r="AQ495" s="52">
        <v>1.7306260434692846</v>
      </c>
      <c r="AR495" s="52">
        <v>1.7182329054715322</v>
      </c>
      <c r="AS495" s="52">
        <v>1.499278828030407</v>
      </c>
      <c r="AT495" s="52">
        <v>1.933160838336804</v>
      </c>
      <c r="AU495" s="52">
        <v>1.0110177897828003</v>
      </c>
      <c r="AV495" s="52">
        <v>2.271418096940784</v>
      </c>
      <c r="AW495" s="52">
        <v>1.5592490974874138</v>
      </c>
      <c r="AX495" s="52">
        <v>108.31163863405105</v>
      </c>
      <c r="AY495" s="52">
        <v>0.55175855660796047</v>
      </c>
      <c r="AZ495" s="52">
        <v>5.5689966714520365</v>
      </c>
      <c r="BA495" s="52">
        <v>5.9541503406099734</v>
      </c>
      <c r="BB495" s="52">
        <v>15.798819442189508</v>
      </c>
      <c r="BC495" s="52">
        <v>2.832833743774362</v>
      </c>
      <c r="BD495" s="52">
        <v>24.478245583032407</v>
      </c>
      <c r="BE495" s="52">
        <v>8.7207341972858679</v>
      </c>
      <c r="BF495" s="52">
        <v>16.860471135666295</v>
      </c>
      <c r="BG495" s="52">
        <v>21.593032052440027</v>
      </c>
      <c r="BH495" s="52">
        <v>5.9524718434624972</v>
      </c>
      <c r="BI495" s="52">
        <v>22.65438347345879</v>
      </c>
      <c r="BJ495" s="52">
        <v>2.8489695402883712</v>
      </c>
      <c r="BK495" s="52">
        <v>5.1911271642893553</v>
      </c>
      <c r="BL495" s="52">
        <v>14.614286756233103</v>
      </c>
      <c r="BM495" s="52">
        <v>1.8909786711651138</v>
      </c>
      <c r="BN495" s="52">
        <v>33.146599992629021</v>
      </c>
      <c r="BP495" s="52">
        <v>1.4697246693315045</v>
      </c>
      <c r="BQ495" s="52">
        <v>0.91678440306455855</v>
      </c>
      <c r="BR495" s="52">
        <v>0.55294026536566598</v>
      </c>
      <c r="BS495" s="52">
        <v>1.3392831889852401</v>
      </c>
      <c r="BT495" s="52">
        <v>0.93319162564171898</v>
      </c>
      <c r="BU495" s="52">
        <v>0.40609156328343576</v>
      </c>
      <c r="BV495" s="52">
        <v>6.930169076688828</v>
      </c>
      <c r="BW495" s="52">
        <v>6326.1426512195221</v>
      </c>
    </row>
    <row r="496" spans="1:75">
      <c r="A496" s="49">
        <v>43799</v>
      </c>
      <c r="B496" s="50">
        <v>113.2062383390963</v>
      </c>
      <c r="C496" s="51">
        <v>257.90839084088805</v>
      </c>
      <c r="D496" s="50">
        <v>110.34405475830039</v>
      </c>
      <c r="E496" s="52">
        <v>19229.272911135355</v>
      </c>
      <c r="F496" s="52">
        <v>244.1827620866398</v>
      </c>
      <c r="G496" s="52">
        <v>523.97009164293604</v>
      </c>
      <c r="H496" s="52">
        <v>661.99428932201113</v>
      </c>
      <c r="I496" s="52">
        <v>2191.2046677271524</v>
      </c>
      <c r="J496" s="52">
        <v>134.08725858579081</v>
      </c>
      <c r="K496" s="52">
        <v>298.78070288896561</v>
      </c>
      <c r="L496" s="52">
        <v>577.32581171095376</v>
      </c>
      <c r="M496" s="52">
        <v>419.35057648668686</v>
      </c>
      <c r="N496" s="52">
        <v>245.89691917976987</v>
      </c>
      <c r="O496" s="52">
        <v>118.14272238152722</v>
      </c>
      <c r="P496" s="52">
        <v>265.99894206772245</v>
      </c>
      <c r="Q496" s="52">
        <v>139.85408072434365</v>
      </c>
      <c r="R496" s="52">
        <v>109.00666684707006</v>
      </c>
      <c r="S496" s="52">
        <v>567.72380160291993</v>
      </c>
      <c r="T496" s="52">
        <v>295.33818157662949</v>
      </c>
      <c r="U496" s="52">
        <v>1142.9369069516658</v>
      </c>
      <c r="V496" s="52">
        <v>1122.6111100574335</v>
      </c>
      <c r="W496" s="52">
        <v>1219.8881014486153</v>
      </c>
      <c r="X496" s="52">
        <v>1680.8322497595102</v>
      </c>
      <c r="Y496" s="52">
        <v>3658.5874598135551</v>
      </c>
      <c r="Z496" s="52">
        <v>722.92127053240938</v>
      </c>
      <c r="AA496" s="52">
        <v>2563.2085069735845</v>
      </c>
      <c r="AB496" s="52">
        <v>371.11561441716429</v>
      </c>
      <c r="AC496" s="52">
        <v>148277.62391064962</v>
      </c>
      <c r="AD496" s="52">
        <v>64183.337026977541</v>
      </c>
      <c r="AE496" s="52">
        <v>79886.39202842713</v>
      </c>
      <c r="AF496" s="52">
        <v>18883.545816107591</v>
      </c>
      <c r="AG496" s="52">
        <v>17113.289604918162</v>
      </c>
      <c r="AH496" s="52">
        <v>15070.999841922521</v>
      </c>
      <c r="AI496" s="52">
        <v>45652.160506258406</v>
      </c>
      <c r="AJ496" s="52">
        <v>51839.052321243289</v>
      </c>
      <c r="AK496" s="52">
        <v>152.23760240177313</v>
      </c>
      <c r="AL496" s="52">
        <v>0.73920562923109778</v>
      </c>
      <c r="AM496" s="52">
        <v>7.5373687155699978</v>
      </c>
      <c r="AN496" s="52">
        <v>21.122437405151626</v>
      </c>
      <c r="AO496" s="52">
        <v>12.845863060342769</v>
      </c>
      <c r="AP496" s="52">
        <v>1.1288100649099457</v>
      </c>
      <c r="AQ496" s="52">
        <v>1.7254356197246428</v>
      </c>
      <c r="AR496" s="52">
        <v>1.7190567278439024</v>
      </c>
      <c r="AS496" s="52">
        <v>1.5002457054458016</v>
      </c>
      <c r="AT496" s="52">
        <v>1.9383723461942282</v>
      </c>
      <c r="AU496" s="52">
        <v>1.0103638826785148</v>
      </c>
      <c r="AV496" s="52">
        <v>2.2668403073213996</v>
      </c>
      <c r="AW496" s="52">
        <v>1.5571129220696094</v>
      </c>
      <c r="AX496" s="52">
        <v>108.47170695314804</v>
      </c>
      <c r="AY496" s="52">
        <v>0.55121882016877255</v>
      </c>
      <c r="AZ496" s="52">
        <v>5.5716435448848642</v>
      </c>
      <c r="BA496" s="52">
        <v>5.9593367931743462</v>
      </c>
      <c r="BB496" s="52">
        <v>15.811802545810739</v>
      </c>
      <c r="BC496" s="52">
        <v>2.8352111493392536</v>
      </c>
      <c r="BD496" s="52">
        <v>24.517379808550078</v>
      </c>
      <c r="BE496" s="52">
        <v>8.7306833979363248</v>
      </c>
      <c r="BF496" s="52">
        <v>16.913742615530889</v>
      </c>
      <c r="BG496" s="52">
        <v>21.627771592388552</v>
      </c>
      <c r="BH496" s="52">
        <v>5.9528097487986091</v>
      </c>
      <c r="BI496" s="52">
        <v>22.643458046515782</v>
      </c>
      <c r="BJ496" s="52">
        <v>2.8331077868739762</v>
      </c>
      <c r="BK496" s="52">
        <v>5.1887911043517914</v>
      </c>
      <c r="BL496" s="52">
        <v>14.621559145740077</v>
      </c>
      <c r="BM496" s="52">
        <v>1.8885342827133171</v>
      </c>
      <c r="BN496" s="52">
        <v>33.193666139322644</v>
      </c>
      <c r="BP496" s="52">
        <v>1.4781129218637943</v>
      </c>
      <c r="BQ496" s="52">
        <v>0.92684528982887671</v>
      </c>
      <c r="BR496" s="52">
        <v>0.55126763246953492</v>
      </c>
      <c r="BS496" s="52">
        <v>1.355693474287788</v>
      </c>
      <c r="BT496" s="52">
        <v>0.93205339964479206</v>
      </c>
      <c r="BU496" s="52">
        <v>0.42364007492239275</v>
      </c>
      <c r="BV496" s="52">
        <v>7.1291818114618462</v>
      </c>
      <c r="BW496" s="52">
        <v>6335.4714577039085</v>
      </c>
    </row>
    <row r="497" spans="1:75">
      <c r="A497" s="49">
        <v>43830</v>
      </c>
      <c r="B497" s="50">
        <v>113.4361159282346</v>
      </c>
      <c r="C497" s="51">
        <v>258.34041407223668</v>
      </c>
      <c r="D497" s="50">
        <v>110.5537753787733</v>
      </c>
      <c r="E497" s="52">
        <v>19247.106081685713</v>
      </c>
      <c r="F497" s="52">
        <v>246.23835062403833</v>
      </c>
      <c r="G497" s="52">
        <v>525.0999714559124</v>
      </c>
      <c r="H497" s="52">
        <v>663.18892972862284</v>
      </c>
      <c r="I497" s="52">
        <v>2192.5588336529272</v>
      </c>
      <c r="J497" s="52">
        <v>134.18366733001125</v>
      </c>
      <c r="K497" s="52">
        <v>299.2892057934115</v>
      </c>
      <c r="L497" s="52">
        <v>577.14527430457451</v>
      </c>
      <c r="M497" s="52">
        <v>420.46238892885947</v>
      </c>
      <c r="N497" s="52">
        <v>245.71213141143804</v>
      </c>
      <c r="O497" s="52">
        <v>118.13599946445996</v>
      </c>
      <c r="P497" s="52">
        <v>266.17338368392763</v>
      </c>
      <c r="Q497" s="52">
        <v>139.71146150221747</v>
      </c>
      <c r="R497" s="52">
        <v>109.01307353281206</v>
      </c>
      <c r="S497" s="52">
        <v>568.50182464670752</v>
      </c>
      <c r="T497" s="52">
        <v>295.81896491877495</v>
      </c>
      <c r="U497" s="52">
        <v>1145.160387371817</v>
      </c>
      <c r="V497" s="52">
        <v>1123.9967773787437</v>
      </c>
      <c r="W497" s="52">
        <v>1221.157842959127</v>
      </c>
      <c r="X497" s="52">
        <v>1681.5197586780114</v>
      </c>
      <c r="Y497" s="52">
        <v>3659.4984088309347</v>
      </c>
      <c r="Z497" s="52">
        <v>723.47809063138504</v>
      </c>
      <c r="AA497" s="52">
        <v>2566.2781168414699</v>
      </c>
      <c r="AB497" s="52">
        <v>371.20494937746514</v>
      </c>
      <c r="AC497" s="52">
        <v>148576.53166481756</v>
      </c>
      <c r="AD497" s="52">
        <v>64337.006634804507</v>
      </c>
      <c r="AE497" s="52">
        <v>80078.650663560431</v>
      </c>
      <c r="AF497" s="52">
        <v>18939.172252347391</v>
      </c>
      <c r="AG497" s="52">
        <v>17131.081740717735</v>
      </c>
      <c r="AH497" s="52">
        <v>15071.389538968762</v>
      </c>
      <c r="AI497" s="52">
        <v>45633.75289004849</v>
      </c>
      <c r="AJ497" s="52">
        <v>51870.717684838077</v>
      </c>
      <c r="AK497" s="52">
        <v>152.28040817476088</v>
      </c>
      <c r="AL497" s="52">
        <v>0.73877819483318641</v>
      </c>
      <c r="AM497" s="52">
        <v>7.5480928101666995</v>
      </c>
      <c r="AN497" s="52">
        <v>21.11848242719087</v>
      </c>
      <c r="AO497" s="52">
        <v>12.831611422221027</v>
      </c>
      <c r="AP497" s="52">
        <v>1.126883263998494</v>
      </c>
      <c r="AQ497" s="52">
        <v>1.7236018514508502</v>
      </c>
      <c r="AR497" s="52">
        <v>1.717436927787569</v>
      </c>
      <c r="AS497" s="52">
        <v>1.4989995215381045</v>
      </c>
      <c r="AT497" s="52">
        <v>1.9381807269716276</v>
      </c>
      <c r="AU497" s="52">
        <v>1.009421463539653</v>
      </c>
      <c r="AV497" s="52">
        <v>2.2626375196156121</v>
      </c>
      <c r="AW497" s="52">
        <v>1.5547407959391186</v>
      </c>
      <c r="AX497" s="52">
        <v>108.54658044442054</v>
      </c>
      <c r="AY497" s="52">
        <v>0.55082107978711481</v>
      </c>
      <c r="AZ497" s="52">
        <v>5.5725783925623666</v>
      </c>
      <c r="BA497" s="52">
        <v>5.9620398596950599</v>
      </c>
      <c r="BB497" s="52">
        <v>15.809741536215428</v>
      </c>
      <c r="BC497" s="52">
        <v>2.8349834230818574</v>
      </c>
      <c r="BD497" s="52">
        <v>24.537580408155918</v>
      </c>
      <c r="BE497" s="52">
        <v>8.7336582138894059</v>
      </c>
      <c r="BF497" s="52">
        <v>16.934143540839994</v>
      </c>
      <c r="BG497" s="52">
        <v>21.659231998266712</v>
      </c>
      <c r="BH497" s="52">
        <v>5.951733775617134</v>
      </c>
      <c r="BI497" s="52">
        <v>22.615345300205291</v>
      </c>
      <c r="BJ497" s="52">
        <v>2.7981304507101736</v>
      </c>
      <c r="BK497" s="52">
        <v>5.1890534876034629</v>
      </c>
      <c r="BL497" s="52">
        <v>14.628161382136657</v>
      </c>
      <c r="BM497" s="52">
        <v>1.8860757849966947</v>
      </c>
      <c r="BN497" s="52">
        <v>33.22787363490751</v>
      </c>
      <c r="BP497" s="52">
        <v>1.4464739683655001</v>
      </c>
      <c r="BQ497" s="52">
        <v>0.91610124659153724</v>
      </c>
      <c r="BR497" s="52">
        <v>0.53037272201430408</v>
      </c>
      <c r="BS497" s="52">
        <v>1.344333138196699</v>
      </c>
      <c r="BT497" s="52">
        <v>0.91291089211740806</v>
      </c>
      <c r="BU497" s="52">
        <v>0.43142224704065629</v>
      </c>
      <c r="BV497" s="52">
        <v>7.2444224463355154</v>
      </c>
      <c r="BW497" s="52">
        <v>6347.8014486682032</v>
      </c>
    </row>
    <row r="498" spans="1:75">
      <c r="A498" s="49">
        <v>43861</v>
      </c>
      <c r="B498" s="50">
        <v>113.65494450830644</v>
      </c>
      <c r="C498" s="51">
        <v>258.67497580089878</v>
      </c>
      <c r="D498" s="50">
        <v>110.78298367800251</v>
      </c>
      <c r="E498" s="52">
        <v>19259.363044123496</v>
      </c>
      <c r="F498" s="52">
        <v>248.1924965256645</v>
      </c>
      <c r="G498" s="52">
        <v>527.21994230055043</v>
      </c>
      <c r="H498" s="52">
        <v>664.38618595327341</v>
      </c>
      <c r="I498" s="52">
        <v>2191.3471768363829</v>
      </c>
      <c r="J498" s="52">
        <v>134.20532719454457</v>
      </c>
      <c r="K498" s="52">
        <v>299.20321274188257</v>
      </c>
      <c r="L498" s="52">
        <v>575.82037060876041</v>
      </c>
      <c r="M498" s="52">
        <v>421.21283347183657</v>
      </c>
      <c r="N498" s="52">
        <v>245.54586795753528</v>
      </c>
      <c r="O498" s="52">
        <v>118.09566075306746</v>
      </c>
      <c r="P498" s="52">
        <v>266.02291571517145</v>
      </c>
      <c r="Q498" s="52">
        <v>139.47602058274131</v>
      </c>
      <c r="R498" s="52">
        <v>109.1626319385344</v>
      </c>
      <c r="S498" s="52">
        <v>569.11354422232796</v>
      </c>
      <c r="T498" s="52">
        <v>296.06735169791403</v>
      </c>
      <c r="U498" s="52">
        <v>1147.0232546194907</v>
      </c>
      <c r="V498" s="52">
        <v>1125.3731345188232</v>
      </c>
      <c r="W498" s="52">
        <v>1221.8665112218548</v>
      </c>
      <c r="X498" s="52">
        <v>1682.7788701896225</v>
      </c>
      <c r="Y498" s="52">
        <v>3661.0283178879367</v>
      </c>
      <c r="Z498" s="52">
        <v>723.96735767683674</v>
      </c>
      <c r="AA498" s="52">
        <v>2568.8644060473289</v>
      </c>
      <c r="AB498" s="52">
        <v>371.31640147604048</v>
      </c>
      <c r="AC498" s="52">
        <v>148892.1496457746</v>
      </c>
      <c r="AD498" s="52">
        <v>64483.712847740419</v>
      </c>
      <c r="AE498" s="52">
        <v>80260.378186379705</v>
      </c>
      <c r="AF498" s="52">
        <v>18996.94084745838</v>
      </c>
      <c r="AG498" s="52">
        <v>17147.85294059015</v>
      </c>
      <c r="AH498" s="52">
        <v>15076.160118552947</v>
      </c>
      <c r="AI498" s="52">
        <v>45627.317427531365</v>
      </c>
      <c r="AJ498" s="52">
        <v>51897.721859839658</v>
      </c>
      <c r="AK498" s="52">
        <v>152.278739360071</v>
      </c>
      <c r="AL498" s="52">
        <v>0.73916576796722022</v>
      </c>
      <c r="AM498" s="52">
        <v>7.5580524282169437</v>
      </c>
      <c r="AN498" s="52">
        <v>21.109637438950518</v>
      </c>
      <c r="AO498" s="52">
        <v>12.812419243096825</v>
      </c>
      <c r="AP498" s="52">
        <v>1.1249771839500153</v>
      </c>
      <c r="AQ498" s="52">
        <v>1.7239392493107928</v>
      </c>
      <c r="AR498" s="52">
        <v>1.7141024642210874</v>
      </c>
      <c r="AS498" s="52">
        <v>1.4963509571670945</v>
      </c>
      <c r="AT498" s="52">
        <v>1.9343164383411227</v>
      </c>
      <c r="AU498" s="52">
        <v>1.0082659033395165</v>
      </c>
      <c r="AV498" s="52">
        <v>2.2584069089141616</v>
      </c>
      <c r="AW498" s="52">
        <v>1.5521714032264784</v>
      </c>
      <c r="AX498" s="52">
        <v>108.564902123905</v>
      </c>
      <c r="AY498" s="52">
        <v>0.55052519409312684</v>
      </c>
      <c r="AZ498" s="52">
        <v>5.5729661458322122</v>
      </c>
      <c r="BA498" s="52">
        <v>5.9627277472867597</v>
      </c>
      <c r="BB498" s="52">
        <v>15.798917337531044</v>
      </c>
      <c r="BC498" s="52">
        <v>2.8331116817350828</v>
      </c>
      <c r="BD498" s="52">
        <v>24.547054837547964</v>
      </c>
      <c r="BE498" s="52">
        <v>8.732183331082906</v>
      </c>
      <c r="BF498" s="52">
        <v>16.933024990462489</v>
      </c>
      <c r="BG498" s="52">
        <v>21.684233861584818</v>
      </c>
      <c r="BH498" s="52">
        <v>5.9501335728432867</v>
      </c>
      <c r="BI498" s="52">
        <v>22.604199800760515</v>
      </c>
      <c r="BJ498" s="52">
        <v>2.7784576416015625</v>
      </c>
      <c r="BK498" s="52">
        <v>5.1915255689753161</v>
      </c>
      <c r="BL498" s="52">
        <v>14.634216591561843</v>
      </c>
      <c r="BM498" s="52">
        <v>1.8835596930203762</v>
      </c>
      <c r="BN498" s="52">
        <v>33.249528874553022</v>
      </c>
      <c r="BP498" s="52">
        <v>1.3940172827532213</v>
      </c>
      <c r="BQ498" s="52">
        <v>0.89388934114286978</v>
      </c>
      <c r="BR498" s="52">
        <v>0.50012794137001038</v>
      </c>
      <c r="BS498" s="52">
        <v>1.3170794171671714</v>
      </c>
      <c r="BT498" s="52">
        <v>0.88542652274331735</v>
      </c>
      <c r="BU498" s="52">
        <v>0.43165289610624313</v>
      </c>
      <c r="BV498" s="52">
        <v>7.2943792525799047</v>
      </c>
      <c r="BW498" s="52">
        <v>6362.9042710335025</v>
      </c>
    </row>
    <row r="499" spans="1:75">
      <c r="A499" s="49">
        <v>43890</v>
      </c>
      <c r="B499" s="50">
        <v>113.81912253026304</v>
      </c>
      <c r="C499" s="51">
        <v>258.98100032564253</v>
      </c>
      <c r="D499" s="50">
        <v>110.99594451204456</v>
      </c>
      <c r="E499" s="52">
        <v>19274.072459582625</v>
      </c>
      <c r="F499" s="52">
        <v>249.84026118502791</v>
      </c>
      <c r="G499" s="52">
        <v>529.25220034656854</v>
      </c>
      <c r="H499" s="52">
        <v>665.54207196182983</v>
      </c>
      <c r="I499" s="52">
        <v>2189.7048979154947</v>
      </c>
      <c r="J499" s="52">
        <v>134.27037138607483</v>
      </c>
      <c r="K499" s="52">
        <v>299.09521148636424</v>
      </c>
      <c r="L499" s="52">
        <v>574.17238349133527</v>
      </c>
      <c r="M499" s="52">
        <v>421.89607161707403</v>
      </c>
      <c r="N499" s="52">
        <v>245.3868483579557</v>
      </c>
      <c r="O499" s="52">
        <v>118.05361361263304</v>
      </c>
      <c r="P499" s="52">
        <v>265.81858854063239</v>
      </c>
      <c r="Q499" s="52">
        <v>139.22066310730537</v>
      </c>
      <c r="R499" s="52">
        <v>109.3322698607527</v>
      </c>
      <c r="S499" s="52">
        <v>569.69148523386184</v>
      </c>
      <c r="T499" s="52">
        <v>296.29877943519887</v>
      </c>
      <c r="U499" s="52">
        <v>1148.9776229729939</v>
      </c>
      <c r="V499" s="52">
        <v>1127.1899578088317</v>
      </c>
      <c r="W499" s="52">
        <v>1222.9480257722839</v>
      </c>
      <c r="X499" s="52">
        <v>1684.5591827204514</v>
      </c>
      <c r="Y499" s="52">
        <v>3663.4904490401004</v>
      </c>
      <c r="Z499" s="52">
        <v>724.72429831326008</v>
      </c>
      <c r="AA499" s="52">
        <v>2571.6814160819713</v>
      </c>
      <c r="AB499" s="52">
        <v>371.45787697330377</v>
      </c>
      <c r="AC499" s="52">
        <v>149215.2669718512</v>
      </c>
      <c r="AD499" s="52">
        <v>64625.211471787814</v>
      </c>
      <c r="AE499" s="52">
        <v>80435.340712678837</v>
      </c>
      <c r="AF499" s="52">
        <v>19054.607901893814</v>
      </c>
      <c r="AG499" s="52">
        <v>17166.987318334908</v>
      </c>
      <c r="AH499" s="52">
        <v>15084.708194897092</v>
      </c>
      <c r="AI499" s="52">
        <v>45632.810845868342</v>
      </c>
      <c r="AJ499" s="52">
        <v>51932.39699133511</v>
      </c>
      <c r="AK499" s="52">
        <v>152.32528510792503</v>
      </c>
      <c r="AL499" s="52">
        <v>0.73955054741738169</v>
      </c>
      <c r="AM499" s="52">
        <v>7.5675063664173896</v>
      </c>
      <c r="AN499" s="52">
        <v>21.098992213846188</v>
      </c>
      <c r="AO499" s="52">
        <v>12.791935300037007</v>
      </c>
      <c r="AP499" s="52">
        <v>1.1230007967246036</v>
      </c>
      <c r="AQ499" s="52">
        <v>1.7242153150838366</v>
      </c>
      <c r="AR499" s="52">
        <v>1.7105347676855485</v>
      </c>
      <c r="AS499" s="52">
        <v>1.4936745328297296</v>
      </c>
      <c r="AT499" s="52">
        <v>1.9300820105207346</v>
      </c>
      <c r="AU499" s="52">
        <v>1.0070642924544293</v>
      </c>
      <c r="AV499" s="52">
        <v>2.2536818512849881</v>
      </c>
      <c r="AW499" s="52">
        <v>1.5496451971569765</v>
      </c>
      <c r="AX499" s="52">
        <v>108.57421878802366</v>
      </c>
      <c r="AY499" s="52">
        <v>0.55026654336205838</v>
      </c>
      <c r="AZ499" s="52">
        <v>5.5743905375029188</v>
      </c>
      <c r="BA499" s="52">
        <v>5.9624052952055759</v>
      </c>
      <c r="BB499" s="52">
        <v>15.790466963345635</v>
      </c>
      <c r="BC499" s="52">
        <v>2.831306709209457</v>
      </c>
      <c r="BD499" s="52">
        <v>24.557031634360037</v>
      </c>
      <c r="BE499" s="52">
        <v>8.7304118597109248</v>
      </c>
      <c r="BF499" s="52">
        <v>16.930732849086152</v>
      </c>
      <c r="BG499" s="52">
        <v>21.69794373573928</v>
      </c>
      <c r="BH499" s="52">
        <v>5.9492705793216309</v>
      </c>
      <c r="BI499" s="52">
        <v>22.652074107836032</v>
      </c>
      <c r="BJ499" s="52">
        <v>2.8185126802016951</v>
      </c>
      <c r="BK499" s="52">
        <v>5.1945017832491933</v>
      </c>
      <c r="BL499" s="52">
        <v>14.639059645412811</v>
      </c>
      <c r="BM499" s="52">
        <v>1.8811117534124637</v>
      </c>
      <c r="BN499" s="52">
        <v>33.259662305293929</v>
      </c>
      <c r="BP499" s="52">
        <v>1.3519703976424604</v>
      </c>
      <c r="BQ499" s="52">
        <v>0.87556384311153967</v>
      </c>
      <c r="BR499" s="52">
        <v>0.47640655376017094</v>
      </c>
      <c r="BS499" s="52">
        <v>1.2948643913942164</v>
      </c>
      <c r="BT499" s="52">
        <v>0.86468354580474316</v>
      </c>
      <c r="BU499" s="52">
        <v>0.43018084571793164</v>
      </c>
      <c r="BV499" s="52">
        <v>7.3231512458416921</v>
      </c>
      <c r="BW499" s="52">
        <v>6378.5059130315121</v>
      </c>
    </row>
    <row r="500" spans="1:75">
      <c r="A500" s="49">
        <v>43921</v>
      </c>
      <c r="B500" s="50">
        <v>113.91889989568341</v>
      </c>
      <c r="C500" s="51">
        <v>259.33582198589801</v>
      </c>
      <c r="D500" s="50">
        <v>111.18420368192658</v>
      </c>
      <c r="E500" s="52">
        <v>19297.549949153778</v>
      </c>
      <c r="F500" s="52">
        <v>251.14968186010034</v>
      </c>
      <c r="G500" s="52">
        <v>530.70396334894247</v>
      </c>
      <c r="H500" s="52">
        <v>666.69931285335656</v>
      </c>
      <c r="I500" s="52">
        <v>2189.2081518120344</v>
      </c>
      <c r="J500" s="52">
        <v>134.46436959649287</v>
      </c>
      <c r="K500" s="52">
        <v>299.40147934469485</v>
      </c>
      <c r="L500" s="52">
        <v>572.76107934045217</v>
      </c>
      <c r="M500" s="52">
        <v>422.78535065511539</v>
      </c>
      <c r="N500" s="52">
        <v>245.21878361786085</v>
      </c>
      <c r="O500" s="52">
        <v>118.03279340767392</v>
      </c>
      <c r="P500" s="52">
        <v>265.75953635224892</v>
      </c>
      <c r="Q500" s="52">
        <v>138.98556318662821</v>
      </c>
      <c r="R500" s="52">
        <v>109.44527751399625</v>
      </c>
      <c r="S500" s="52">
        <v>570.36742385861373</v>
      </c>
      <c r="T500" s="52">
        <v>296.66086373021528</v>
      </c>
      <c r="U500" s="52">
        <v>1151.4589563838897</v>
      </c>
      <c r="V500" s="52">
        <v>1129.7901136144515</v>
      </c>
      <c r="W500" s="52">
        <v>1225.0540561599116</v>
      </c>
      <c r="X500" s="52">
        <v>1686.8665213152285</v>
      </c>
      <c r="Y500" s="52">
        <v>3667.1203023291405</v>
      </c>
      <c r="Z500" s="52">
        <v>725.98076991496544</v>
      </c>
      <c r="AA500" s="52">
        <v>2575.3856901430313</v>
      </c>
      <c r="AB500" s="52">
        <v>371.63952350460232</v>
      </c>
      <c r="AC500" s="52">
        <v>149559.8052300484</v>
      </c>
      <c r="AD500" s="52">
        <v>64772.504560501344</v>
      </c>
      <c r="AE500" s="52">
        <v>80618.312234447847</v>
      </c>
      <c r="AF500" s="52">
        <v>19114.373637876204</v>
      </c>
      <c r="AG500" s="52">
        <v>17191.696292261924</v>
      </c>
      <c r="AH500" s="52">
        <v>15096.622557301675</v>
      </c>
      <c r="AI500" s="52">
        <v>45648.877995521791</v>
      </c>
      <c r="AJ500" s="52">
        <v>51984.380481350803</v>
      </c>
      <c r="AK500" s="52">
        <v>152.47363719824821</v>
      </c>
      <c r="AL500" s="52">
        <v>0.73943977358360446</v>
      </c>
      <c r="AM500" s="52">
        <v>7.5771976101302334</v>
      </c>
      <c r="AN500" s="52">
        <v>21.088314121506446</v>
      </c>
      <c r="AO500" s="52">
        <v>12.771676737698726</v>
      </c>
      <c r="AP500" s="52">
        <v>1.1207840560434101</v>
      </c>
      <c r="AQ500" s="52">
        <v>1.7229112022511301</v>
      </c>
      <c r="AR500" s="52">
        <v>1.7075891579621501</v>
      </c>
      <c r="AS500" s="52">
        <v>1.4917649234919208</v>
      </c>
      <c r="AT500" s="52">
        <v>1.9275833312985338</v>
      </c>
      <c r="AU500" s="52">
        <v>1.005873725214476</v>
      </c>
      <c r="AV500" s="52">
        <v>2.2479280588083763</v>
      </c>
      <c r="AW500" s="52">
        <v>1.5471651959382906</v>
      </c>
      <c r="AX500" s="52">
        <v>108.6095613894924</v>
      </c>
      <c r="AY500" s="52">
        <v>0.54997741128928257</v>
      </c>
      <c r="AZ500" s="52">
        <v>5.5777269915917946</v>
      </c>
      <c r="BA500" s="52">
        <v>5.9619164751192946</v>
      </c>
      <c r="BB500" s="52">
        <v>15.791099997057069</v>
      </c>
      <c r="BC500" s="52">
        <v>2.8306556736539688</v>
      </c>
      <c r="BD500" s="52">
        <v>24.575812197019978</v>
      </c>
      <c r="BE500" s="52">
        <v>8.7312327246331876</v>
      </c>
      <c r="BF500" s="52">
        <v>16.941458371137418</v>
      </c>
      <c r="BG500" s="52">
        <v>21.699852156783304</v>
      </c>
      <c r="BH500" s="52">
        <v>5.9498454148791007</v>
      </c>
      <c r="BI500" s="52">
        <v>22.775761688909224</v>
      </c>
      <c r="BJ500" s="52">
        <v>2.9362674951553345</v>
      </c>
      <c r="BK500" s="52">
        <v>5.1968730646823982</v>
      </c>
      <c r="BL500" s="52">
        <v>14.64262112744543</v>
      </c>
      <c r="BM500" s="52">
        <v>1.8786571897707613</v>
      </c>
      <c r="BN500" s="52">
        <v>33.261740554965314</v>
      </c>
      <c r="BP500" s="52">
        <v>1.338142259707374</v>
      </c>
      <c r="BQ500" s="52">
        <v>0.87026061195760007</v>
      </c>
      <c r="BR500" s="52">
        <v>0.4678816476896886</v>
      </c>
      <c r="BS500" s="52">
        <v>1.2902447717084038</v>
      </c>
      <c r="BT500" s="52">
        <v>0.85908650775109563</v>
      </c>
      <c r="BU500" s="52">
        <v>0.43115826404743618</v>
      </c>
      <c r="BV500" s="52">
        <v>7.3659185005291814</v>
      </c>
      <c r="BW500" s="52">
        <v>6393.9727009150292</v>
      </c>
    </row>
    <row r="501" spans="1:75">
      <c r="A501" s="49">
        <v>43951</v>
      </c>
      <c r="B501" s="50">
        <v>113.99058083792528</v>
      </c>
      <c r="C501" s="51">
        <v>259.75993406542887</v>
      </c>
      <c r="D501" s="50">
        <v>111.36136275132498</v>
      </c>
      <c r="E501" s="52">
        <v>19328.039192962646</v>
      </c>
      <c r="F501" s="52">
        <v>252.10497857555748</v>
      </c>
      <c r="G501" s="52">
        <v>532.25439026355741</v>
      </c>
      <c r="H501" s="52">
        <v>667.85286753450828</v>
      </c>
      <c r="I501" s="52">
        <v>2190.1794570927818</v>
      </c>
      <c r="J501" s="52">
        <v>134.77245063980419</v>
      </c>
      <c r="K501" s="52">
        <v>300.19819004858533</v>
      </c>
      <c r="L501" s="52">
        <v>571.75189669231577</v>
      </c>
      <c r="M501" s="52">
        <v>423.91335729956626</v>
      </c>
      <c r="N501" s="52">
        <v>245.05346697357794</v>
      </c>
      <c r="O501" s="52">
        <v>118.04131993931563</v>
      </c>
      <c r="P501" s="52">
        <v>265.88112241035947</v>
      </c>
      <c r="Q501" s="52">
        <v>138.77732544539808</v>
      </c>
      <c r="R501" s="52">
        <v>109.52018434206644</v>
      </c>
      <c r="S501" s="52">
        <v>571.12114300404983</v>
      </c>
      <c r="T501" s="52">
        <v>297.03814289470512</v>
      </c>
      <c r="U501" s="52">
        <v>1154.3893179029226</v>
      </c>
      <c r="V501" s="52">
        <v>1132.836908531189</v>
      </c>
      <c r="W501" s="52">
        <v>1227.8247196555137</v>
      </c>
      <c r="X501" s="52">
        <v>1689.5338112672171</v>
      </c>
      <c r="Y501" s="52">
        <v>3671.5089521666368</v>
      </c>
      <c r="Z501" s="52">
        <v>727.53302556276321</v>
      </c>
      <c r="AA501" s="52">
        <v>2579.8169934888679</v>
      </c>
      <c r="AB501" s="52">
        <v>371.84964041014513</v>
      </c>
      <c r="AC501" s="52">
        <v>149927.10300521849</v>
      </c>
      <c r="AD501" s="52">
        <v>64926.819053840634</v>
      </c>
      <c r="AE501" s="52">
        <v>80810.680471928921</v>
      </c>
      <c r="AF501" s="52">
        <v>19176.807647943497</v>
      </c>
      <c r="AG501" s="52">
        <v>17220.392509778339</v>
      </c>
      <c r="AH501" s="52">
        <v>15110.697046566009</v>
      </c>
      <c r="AI501" s="52">
        <v>45671.494987487793</v>
      </c>
      <c r="AJ501" s="52">
        <v>52048.43919092814</v>
      </c>
      <c r="AK501" s="52">
        <v>152.66147858103116</v>
      </c>
      <c r="AL501" s="52">
        <v>0.7391847525412838</v>
      </c>
      <c r="AM501" s="52">
        <v>7.5867717763409015</v>
      </c>
      <c r="AN501" s="52">
        <v>21.077897259558085</v>
      </c>
      <c r="AO501" s="52">
        <v>12.751940730718585</v>
      </c>
      <c r="AP501" s="52">
        <v>1.1184117822187545</v>
      </c>
      <c r="AQ501" s="52">
        <v>1.7204835492069832</v>
      </c>
      <c r="AR501" s="52">
        <v>1.7051733981134021</v>
      </c>
      <c r="AS501" s="52">
        <v>1.4904196550371125</v>
      </c>
      <c r="AT501" s="52">
        <v>1.9264801024265277</v>
      </c>
      <c r="AU501" s="52">
        <v>1.0047299768233642</v>
      </c>
      <c r="AV501" s="52">
        <v>2.2415103179625779</v>
      </c>
      <c r="AW501" s="52">
        <v>1.5446923166738391</v>
      </c>
      <c r="AX501" s="52">
        <v>108.66600430260102</v>
      </c>
      <c r="AY501" s="52">
        <v>0.54965299927947242</v>
      </c>
      <c r="AZ501" s="52">
        <v>5.581629078757639</v>
      </c>
      <c r="BA501" s="52">
        <v>5.9615324362491569</v>
      </c>
      <c r="BB501" s="52">
        <v>15.797340919077396</v>
      </c>
      <c r="BC501" s="52">
        <v>2.8309236137351643</v>
      </c>
      <c r="BD501" s="52">
        <v>24.600922933841744</v>
      </c>
      <c r="BE501" s="52">
        <v>8.7343101782103378</v>
      </c>
      <c r="BF501" s="52">
        <v>16.962049454450607</v>
      </c>
      <c r="BG501" s="52">
        <v>21.696344170471033</v>
      </c>
      <c r="BH501" s="52">
        <v>5.9513067053941393</v>
      </c>
      <c r="BI501" s="52">
        <v>22.917577024300893</v>
      </c>
      <c r="BJ501" s="52">
        <v>3.0738740881284077</v>
      </c>
      <c r="BK501" s="52">
        <v>5.1986061162703363</v>
      </c>
      <c r="BL501" s="52">
        <v>14.645096817306088</v>
      </c>
      <c r="BM501" s="52">
        <v>1.876169796403216</v>
      </c>
      <c r="BN501" s="52">
        <v>33.261577962338926</v>
      </c>
      <c r="BP501" s="52">
        <v>1.344421053553621</v>
      </c>
      <c r="BQ501" s="52">
        <v>0.8746432313074668</v>
      </c>
      <c r="BR501" s="52">
        <v>0.46977782137691976</v>
      </c>
      <c r="BS501" s="52">
        <v>1.2982671124239762</v>
      </c>
      <c r="BT501" s="52">
        <v>0.86441579995055995</v>
      </c>
      <c r="BU501" s="52">
        <v>0.43385131191462278</v>
      </c>
      <c r="BV501" s="52">
        <v>7.4206398740410808</v>
      </c>
      <c r="BW501" s="52">
        <v>6409.6023439009987</v>
      </c>
    </row>
    <row r="502" spans="1:75">
      <c r="A502" s="49">
        <v>43982</v>
      </c>
      <c r="B502" s="50">
        <v>114.08479533152234</v>
      </c>
      <c r="C502" s="51">
        <v>260.24588860018599</v>
      </c>
      <c r="D502" s="50">
        <v>111.54360015954703</v>
      </c>
      <c r="E502" s="52">
        <v>19360.342306044793</v>
      </c>
      <c r="F502" s="52">
        <v>252.66007799823439</v>
      </c>
      <c r="G502" s="52">
        <v>534.95621378960152</v>
      </c>
      <c r="H502" s="52">
        <v>668.94856585925743</v>
      </c>
      <c r="I502" s="52">
        <v>2192.5571113728706</v>
      </c>
      <c r="J502" s="52">
        <v>135.13989786497288</v>
      </c>
      <c r="K502" s="52">
        <v>301.43662964768947</v>
      </c>
      <c r="L502" s="52">
        <v>571.22974147960065</v>
      </c>
      <c r="M502" s="52">
        <v>425.20942826076379</v>
      </c>
      <c r="N502" s="52">
        <v>244.91724276404469</v>
      </c>
      <c r="O502" s="52">
        <v>118.08333633912187</v>
      </c>
      <c r="P502" s="52">
        <v>266.16810107555602</v>
      </c>
      <c r="Q502" s="52">
        <v>138.5986557167414</v>
      </c>
      <c r="R502" s="52">
        <v>109.60436483640825</v>
      </c>
      <c r="S502" s="52">
        <v>571.86218232036595</v>
      </c>
      <c r="T502" s="52">
        <v>297.2132280622759</v>
      </c>
      <c r="U502" s="52">
        <v>1157.4456427592424</v>
      </c>
      <c r="V502" s="52">
        <v>1135.6762869915653</v>
      </c>
      <c r="W502" s="52">
        <v>1230.4868392713609</v>
      </c>
      <c r="X502" s="52">
        <v>1692.2591572445967</v>
      </c>
      <c r="Y502" s="52">
        <v>3675.9053210039292</v>
      </c>
      <c r="Z502" s="52">
        <v>728.98633908552506</v>
      </c>
      <c r="AA502" s="52">
        <v>2584.4294378557993</v>
      </c>
      <c r="AB502" s="52">
        <v>372.06318071436499</v>
      </c>
      <c r="AC502" s="52">
        <v>150304.42079501384</v>
      </c>
      <c r="AD502" s="52">
        <v>65082.003458738327</v>
      </c>
      <c r="AE502" s="52">
        <v>81004.252726124178</v>
      </c>
      <c r="AF502" s="52">
        <v>19240.244940097054</v>
      </c>
      <c r="AG502" s="52">
        <v>17249.104868119764</v>
      </c>
      <c r="AH502" s="52">
        <v>15125.040844009769</v>
      </c>
      <c r="AI502" s="52">
        <v>45695.034876823425</v>
      </c>
      <c r="AJ502" s="52">
        <v>52112.645047956896</v>
      </c>
      <c r="AK502" s="52">
        <v>152.78094155749966</v>
      </c>
      <c r="AL502" s="52">
        <v>0.73943330573609034</v>
      </c>
      <c r="AM502" s="52">
        <v>7.5952204337471256</v>
      </c>
      <c r="AN502" s="52">
        <v>21.067880954976463</v>
      </c>
      <c r="AO502" s="52">
        <v>12.733227215557088</v>
      </c>
      <c r="AP502" s="52">
        <v>1.1161209305225179</v>
      </c>
      <c r="AQ502" s="52">
        <v>1.7180998392094249</v>
      </c>
      <c r="AR502" s="52">
        <v>1.702964591031618</v>
      </c>
      <c r="AS502" s="52">
        <v>1.4891532142292201</v>
      </c>
      <c r="AT502" s="52">
        <v>1.9256834644937395</v>
      </c>
      <c r="AU502" s="52">
        <v>1.0036978852339447</v>
      </c>
      <c r="AV502" s="52">
        <v>2.2352758786606324</v>
      </c>
      <c r="AW502" s="52">
        <v>1.5422430220893852</v>
      </c>
      <c r="AX502" s="52">
        <v>108.72425378534582</v>
      </c>
      <c r="AY502" s="52">
        <v>0.54931717848775141</v>
      </c>
      <c r="AZ502" s="52">
        <v>5.5838556139647304</v>
      </c>
      <c r="BA502" s="52">
        <v>5.9613683074187005</v>
      </c>
      <c r="BB502" s="52">
        <v>15.802164023381568</v>
      </c>
      <c r="BC502" s="52">
        <v>2.8314462744784841</v>
      </c>
      <c r="BD502" s="52">
        <v>24.625678689008758</v>
      </c>
      <c r="BE502" s="52">
        <v>8.7382066547344888</v>
      </c>
      <c r="BF502" s="52">
        <v>16.983184778041416</v>
      </c>
      <c r="BG502" s="52">
        <v>21.696386041660464</v>
      </c>
      <c r="BH502" s="52">
        <v>5.9526438217820417</v>
      </c>
      <c r="BI502" s="52">
        <v>22.988806815878039</v>
      </c>
      <c r="BJ502" s="52">
        <v>3.1421671980811703</v>
      </c>
      <c r="BK502" s="52">
        <v>5.1999498350807931</v>
      </c>
      <c r="BL502" s="52">
        <v>14.646689781934143</v>
      </c>
      <c r="BM502" s="52">
        <v>1.8737083763558222</v>
      </c>
      <c r="BN502" s="52">
        <v>33.266038970901597</v>
      </c>
      <c r="BP502" s="52">
        <v>1.3540960434643972</v>
      </c>
      <c r="BQ502" s="52">
        <v>0.88122961637864428</v>
      </c>
      <c r="BR502" s="52">
        <v>0.47286642694305026</v>
      </c>
      <c r="BS502" s="52">
        <v>1.3080685456553776</v>
      </c>
      <c r="BT502" s="52">
        <v>0.87220482499669161</v>
      </c>
      <c r="BU502" s="52">
        <v>0.43586372026813125</v>
      </c>
      <c r="BV502" s="52">
        <v>7.4718116370420304</v>
      </c>
      <c r="BW502" s="52">
        <v>6425.5636218228647</v>
      </c>
    </row>
    <row r="503" spans="1:75">
      <c r="A503" s="49">
        <v>44012</v>
      </c>
      <c r="B503" s="50">
        <v>114.23807307034731</v>
      </c>
      <c r="C503" s="51">
        <v>260.78510611305632</v>
      </c>
      <c r="D503" s="50">
        <v>111.74456883321206</v>
      </c>
      <c r="E503" s="52">
        <v>19390.550635576248</v>
      </c>
      <c r="F503" s="52">
        <v>252.86127388874689</v>
      </c>
      <c r="G503" s="52">
        <v>539.36700111230209</v>
      </c>
      <c r="H503" s="52">
        <v>669.95734811257569</v>
      </c>
      <c r="I503" s="52">
        <v>2196.082525753975</v>
      </c>
      <c r="J503" s="52">
        <v>135.51739935552081</v>
      </c>
      <c r="K503" s="52">
        <v>303.0135397265355</v>
      </c>
      <c r="L503" s="52">
        <v>571.17209169864657</v>
      </c>
      <c r="M503" s="52">
        <v>426.60850587487221</v>
      </c>
      <c r="N503" s="52">
        <v>244.82327945306898</v>
      </c>
      <c r="O503" s="52">
        <v>118.15588580283026</v>
      </c>
      <c r="P503" s="52">
        <v>266.58748126352828</v>
      </c>
      <c r="Q503" s="52">
        <v>138.44579104029884</v>
      </c>
      <c r="R503" s="52">
        <v>109.73106788198153</v>
      </c>
      <c r="S503" s="52">
        <v>572.53895744358499</v>
      </c>
      <c r="T503" s="52">
        <v>297.06943404873215</v>
      </c>
      <c r="U503" s="52">
        <v>1160.4155317107836</v>
      </c>
      <c r="V503" s="52">
        <v>1137.8732447673876</v>
      </c>
      <c r="W503" s="52">
        <v>1232.5087949981291</v>
      </c>
      <c r="X503" s="52">
        <v>1694.8361671805383</v>
      </c>
      <c r="Y503" s="52">
        <v>3679.8022553592918</v>
      </c>
      <c r="Z503" s="52">
        <v>730.07277327924965</v>
      </c>
      <c r="AA503" s="52">
        <v>2588.8257401123642</v>
      </c>
      <c r="AB503" s="52">
        <v>372.25186064268149</v>
      </c>
      <c r="AC503" s="52">
        <v>150685.82394375801</v>
      </c>
      <c r="AD503" s="52">
        <v>65235.392087316512</v>
      </c>
      <c r="AE503" s="52">
        <v>81195.300197664896</v>
      </c>
      <c r="AF503" s="52">
        <v>19304.10916353725</v>
      </c>
      <c r="AG503" s="52">
        <v>17275.228390661876</v>
      </c>
      <c r="AH503" s="52">
        <v>15138.501078859965</v>
      </c>
      <c r="AI503" s="52">
        <v>45715.836431312564</v>
      </c>
      <c r="AJ503" s="52">
        <v>52168.906454086304</v>
      </c>
      <c r="AK503" s="52">
        <v>152.76640933156014</v>
      </c>
      <c r="AL503" s="52">
        <v>0.74055650032435849</v>
      </c>
      <c r="AM503" s="52">
        <v>7.6019575925543901</v>
      </c>
      <c r="AN503" s="52">
        <v>21.058102228632197</v>
      </c>
      <c r="AO503" s="52">
        <v>12.715588135730165</v>
      </c>
      <c r="AP503" s="52">
        <v>1.1140429968892325</v>
      </c>
      <c r="AQ503" s="52">
        <v>1.716610027947657</v>
      </c>
      <c r="AR503" s="52">
        <v>1.7006695411083153</v>
      </c>
      <c r="AS503" s="52">
        <v>1.4875861361038309</v>
      </c>
      <c r="AT503" s="52">
        <v>1.924334494707</v>
      </c>
      <c r="AU503" s="52">
        <v>1.0027971370288773</v>
      </c>
      <c r="AV503" s="52">
        <v>2.2297737196180001</v>
      </c>
      <c r="AW503" s="52">
        <v>1.5398017177150904</v>
      </c>
      <c r="AX503" s="52">
        <v>108.77062024275462</v>
      </c>
      <c r="AY503" s="52">
        <v>0.54898742036311887</v>
      </c>
      <c r="AZ503" s="52">
        <v>5.5830504172015933</v>
      </c>
      <c r="BA503" s="52">
        <v>5.9614831384834055</v>
      </c>
      <c r="BB503" s="52">
        <v>15.800723186259468</v>
      </c>
      <c r="BC503" s="52">
        <v>2.8316820541862397</v>
      </c>
      <c r="BD503" s="52">
        <v>24.64553855266422</v>
      </c>
      <c r="BE503" s="52">
        <v>8.741813537416359</v>
      </c>
      <c r="BF503" s="52">
        <v>16.998099661866824</v>
      </c>
      <c r="BG503" s="52">
        <v>21.706069885318477</v>
      </c>
      <c r="BH503" s="52">
        <v>5.9531666803018499</v>
      </c>
      <c r="BI503" s="52">
        <v>22.937686858574548</v>
      </c>
      <c r="BJ503" s="52">
        <v>3.0885336816310884</v>
      </c>
      <c r="BK503" s="52">
        <v>5.2011553378593813</v>
      </c>
      <c r="BL503" s="52">
        <v>14.64799783192575</v>
      </c>
      <c r="BM503" s="52">
        <v>1.8712782600283391</v>
      </c>
      <c r="BN503" s="52">
        <v>33.279565476377805</v>
      </c>
      <c r="BP503" s="52">
        <v>1.3543611239641904</v>
      </c>
      <c r="BQ503" s="52">
        <v>0.88408616492524739</v>
      </c>
      <c r="BR503" s="52">
        <v>0.47027495913207529</v>
      </c>
      <c r="BS503" s="52">
        <v>1.311251249226431</v>
      </c>
      <c r="BT503" s="52">
        <v>0.87577612098927304</v>
      </c>
      <c r="BU503" s="52">
        <v>0.43547512814402578</v>
      </c>
      <c r="BV503" s="52">
        <v>7.508947009593248</v>
      </c>
      <c r="BW503" s="52">
        <v>6442.1041586796446</v>
      </c>
    </row>
    <row r="504" spans="1:75">
      <c r="A504" s="49">
        <v>44043</v>
      </c>
      <c r="B504" s="50">
        <v>114.43825452894934</v>
      </c>
      <c r="C504" s="51">
        <v>261.35550711183777</v>
      </c>
      <c r="D504" s="50">
        <v>111.95994125258538</v>
      </c>
      <c r="E504" s="52">
        <v>19418.044099715447</v>
      </c>
      <c r="F504" s="52">
        <v>252.92424667169971</v>
      </c>
      <c r="G504" s="52">
        <v>544.52111345721835</v>
      </c>
      <c r="H504" s="52">
        <v>670.86272059735506</v>
      </c>
      <c r="I504" s="52">
        <v>2200.1046760812883</v>
      </c>
      <c r="J504" s="52">
        <v>135.87292680012123</v>
      </c>
      <c r="K504" s="52">
        <v>304.70152938077524</v>
      </c>
      <c r="L504" s="52">
        <v>571.35925652615481</v>
      </c>
      <c r="M504" s="52">
        <v>428.04268439234266</v>
      </c>
      <c r="N504" s="52">
        <v>244.75497929691787</v>
      </c>
      <c r="O504" s="52">
        <v>118.23926853148207</v>
      </c>
      <c r="P504" s="52">
        <v>267.0774253960098</v>
      </c>
      <c r="Q504" s="52">
        <v>138.31121773480046</v>
      </c>
      <c r="R504" s="52">
        <v>109.88199439933223</v>
      </c>
      <c r="S504" s="52">
        <v>573.18865569032005</v>
      </c>
      <c r="T504" s="52">
        <v>296.76972605720641</v>
      </c>
      <c r="U504" s="52">
        <v>1163.333734925716</v>
      </c>
      <c r="V504" s="52">
        <v>1139.5432761484576</v>
      </c>
      <c r="W504" s="52">
        <v>1234.0260196770391</v>
      </c>
      <c r="X504" s="52">
        <v>1697.2545693254758</v>
      </c>
      <c r="Y504" s="52">
        <v>3683.2963826194887</v>
      </c>
      <c r="Z504" s="52">
        <v>730.85983079479581</v>
      </c>
      <c r="AA504" s="52">
        <v>2592.9283666663591</v>
      </c>
      <c r="AB504" s="52">
        <v>372.36949909838938</v>
      </c>
      <c r="AC504" s="52">
        <v>151070.27617535283</v>
      </c>
      <c r="AD504" s="52">
        <v>65387.854115624585</v>
      </c>
      <c r="AE504" s="52">
        <v>81384.950862084661</v>
      </c>
      <c r="AF504" s="52">
        <v>19368.269675512467</v>
      </c>
      <c r="AG504" s="52">
        <v>17299.310332390571</v>
      </c>
      <c r="AH504" s="52">
        <v>15151.704748061395</v>
      </c>
      <c r="AI504" s="52">
        <v>45735.857931875413</v>
      </c>
      <c r="AJ504" s="52">
        <v>52218.957850302417</v>
      </c>
      <c r="AK504" s="52">
        <v>152.67255580425262</v>
      </c>
      <c r="AL504" s="52">
        <v>0.74210056880368824</v>
      </c>
      <c r="AM504" s="52">
        <v>7.6071104179361777</v>
      </c>
      <c r="AN504" s="52">
        <v>21.048082845150343</v>
      </c>
      <c r="AO504" s="52">
        <v>12.698871858553179</v>
      </c>
      <c r="AP504" s="52">
        <v>1.1120967650896356</v>
      </c>
      <c r="AQ504" s="52">
        <v>1.715884654723566</v>
      </c>
      <c r="AR504" s="52">
        <v>1.698291254475818</v>
      </c>
      <c r="AS504" s="52">
        <v>1.4858085204534526</v>
      </c>
      <c r="AT504" s="52">
        <v>1.9225277314117486</v>
      </c>
      <c r="AU504" s="52">
        <v>1.0019815363810911</v>
      </c>
      <c r="AV504" s="52">
        <v>2.2249091615188763</v>
      </c>
      <c r="AW504" s="52">
        <v>1.5373864409984597</v>
      </c>
      <c r="AX504" s="52">
        <v>108.80837902450754</v>
      </c>
      <c r="AY504" s="52">
        <v>0.54867345397759626</v>
      </c>
      <c r="AZ504" s="52">
        <v>5.5803316369006835</v>
      </c>
      <c r="BA504" s="52">
        <v>5.9618170979853362</v>
      </c>
      <c r="BB504" s="52">
        <v>15.795115116022286</v>
      </c>
      <c r="BC504" s="52">
        <v>2.8315770073921511</v>
      </c>
      <c r="BD504" s="52">
        <v>24.661967229458593</v>
      </c>
      <c r="BE504" s="52">
        <v>8.7451947787025528</v>
      </c>
      <c r="BF504" s="52">
        <v>17.008028273380571</v>
      </c>
      <c r="BG504" s="52">
        <v>21.722483735411398</v>
      </c>
      <c r="BH504" s="52">
        <v>5.9531877656437215</v>
      </c>
      <c r="BI504" s="52">
        <v>22.81609392742957</v>
      </c>
      <c r="BJ504" s="52">
        <v>2.9632741078253715</v>
      </c>
      <c r="BK504" s="52">
        <v>5.2022854602093442</v>
      </c>
      <c r="BL504" s="52">
        <v>14.650534362472113</v>
      </c>
      <c r="BM504" s="52">
        <v>1.8688482654322269</v>
      </c>
      <c r="BN504" s="52">
        <v>33.299255520706218</v>
      </c>
      <c r="BP504" s="52">
        <v>1.3466258810292329</v>
      </c>
      <c r="BQ504" s="52">
        <v>0.88307317017367293</v>
      </c>
      <c r="BR504" s="52">
        <v>0.46355271081049598</v>
      </c>
      <c r="BS504" s="52">
        <v>1.3081555517931138</v>
      </c>
      <c r="BT504" s="52">
        <v>0.8750800160210459</v>
      </c>
      <c r="BU504" s="52">
        <v>0.43307553583215319</v>
      </c>
      <c r="BV504" s="52">
        <v>7.535465914395548</v>
      </c>
      <c r="BW504" s="52">
        <v>6458.9276481943743</v>
      </c>
    </row>
    <row r="505" spans="1:75">
      <c r="A505" s="49">
        <v>44074</v>
      </c>
      <c r="B505" s="50">
        <v>114.6595186985909</v>
      </c>
      <c r="C505" s="51">
        <v>261.93884476718881</v>
      </c>
      <c r="D505" s="50">
        <v>112.18266169895088</v>
      </c>
      <c r="E505" s="52">
        <v>19443.742175471398</v>
      </c>
      <c r="F505" s="52">
        <v>253.13052483479822</v>
      </c>
      <c r="G505" s="52">
        <v>548.98822176456451</v>
      </c>
      <c r="H505" s="52">
        <v>671.6671635520554</v>
      </c>
      <c r="I505" s="52">
        <v>2203.8812914356108</v>
      </c>
      <c r="J505" s="52">
        <v>136.1849273067088</v>
      </c>
      <c r="K505" s="52">
        <v>306.2501633506148</v>
      </c>
      <c r="L505" s="52">
        <v>571.49984983330774</v>
      </c>
      <c r="M505" s="52">
        <v>429.46411583404387</v>
      </c>
      <c r="N505" s="52">
        <v>244.68393507024513</v>
      </c>
      <c r="O505" s="52">
        <v>118.30882059296053</v>
      </c>
      <c r="P505" s="52">
        <v>267.57192893542589</v>
      </c>
      <c r="Q505" s="52">
        <v>138.18364973318191</v>
      </c>
      <c r="R505" s="52">
        <v>110.02330389811146</v>
      </c>
      <c r="S505" s="52">
        <v>573.89032327828386</v>
      </c>
      <c r="T505" s="52">
        <v>296.57238757994867</v>
      </c>
      <c r="U505" s="52">
        <v>1166.3670741276394</v>
      </c>
      <c r="V505" s="52">
        <v>1141.0200568110713</v>
      </c>
      <c r="W505" s="52">
        <v>1235.4292591702524</v>
      </c>
      <c r="X505" s="52">
        <v>1699.6096181039127</v>
      </c>
      <c r="Y505" s="52">
        <v>3686.7490250725118</v>
      </c>
      <c r="Z505" s="52">
        <v>731.54396436441573</v>
      </c>
      <c r="AA505" s="52">
        <v>2596.8325709128571</v>
      </c>
      <c r="AB505" s="52">
        <v>372.36446385109616</v>
      </c>
      <c r="AC505" s="52">
        <v>151464.63466578146</v>
      </c>
      <c r="AD505" s="52">
        <v>65543.974094152451</v>
      </c>
      <c r="AE505" s="52">
        <v>81579.110875037411</v>
      </c>
      <c r="AF505" s="52">
        <v>19433.79132832836</v>
      </c>
      <c r="AG505" s="52">
        <v>17323.380057996321</v>
      </c>
      <c r="AH505" s="52">
        <v>15166.119635843461</v>
      </c>
      <c r="AI505" s="52">
        <v>45759.35533605083</v>
      </c>
      <c r="AJ505" s="52">
        <v>52268.743343414797</v>
      </c>
      <c r="AK505" s="52">
        <v>152.59513942753114</v>
      </c>
      <c r="AL505" s="52">
        <v>0.74334269744013581</v>
      </c>
      <c r="AM505" s="52">
        <v>7.6111430324043239</v>
      </c>
      <c r="AN505" s="52">
        <v>21.037063777356618</v>
      </c>
      <c r="AO505" s="52">
        <v>12.682578047429542</v>
      </c>
      <c r="AP505" s="52">
        <v>1.1100945473670201</v>
      </c>
      <c r="AQ505" s="52">
        <v>1.7154469381335553</v>
      </c>
      <c r="AR505" s="52">
        <v>1.6958935342363328</v>
      </c>
      <c r="AS505" s="52">
        <v>1.4840429268794446</v>
      </c>
      <c r="AT505" s="52">
        <v>1.9206527254229455</v>
      </c>
      <c r="AU505" s="52">
        <v>1.0011675647538434</v>
      </c>
      <c r="AV505" s="52">
        <v>2.2202874283703427</v>
      </c>
      <c r="AW505" s="52">
        <v>1.5349879041843393</v>
      </c>
      <c r="AX505" s="52">
        <v>108.84727772700811</v>
      </c>
      <c r="AY505" s="52">
        <v>0.54837766937236021</v>
      </c>
      <c r="AZ505" s="52">
        <v>5.5776510504055619</v>
      </c>
      <c r="BA505" s="52">
        <v>5.9622741158480848</v>
      </c>
      <c r="BB505" s="52">
        <v>15.789766056342952</v>
      </c>
      <c r="BC505" s="52">
        <v>2.8312389502084003</v>
      </c>
      <c r="BD505" s="52">
        <v>24.678781174366797</v>
      </c>
      <c r="BE505" s="52">
        <v>8.7488670774938306</v>
      </c>
      <c r="BF505" s="52">
        <v>17.017113137807151</v>
      </c>
      <c r="BG505" s="52">
        <v>21.73983965321414</v>
      </c>
      <c r="BH505" s="52">
        <v>5.9533697657658902</v>
      </c>
      <c r="BI505" s="52">
        <v>22.710797921784462</v>
      </c>
      <c r="BJ505" s="52">
        <v>2.851225376609833</v>
      </c>
      <c r="BK505" s="52">
        <v>5.203361102308742</v>
      </c>
      <c r="BL505" s="52">
        <v>14.656211451056503</v>
      </c>
      <c r="BM505" s="52">
        <v>1.8663342177328999</v>
      </c>
      <c r="BN505" s="52">
        <v>33.319945680638476</v>
      </c>
      <c r="BP505" s="52">
        <v>1.3370221602925729</v>
      </c>
      <c r="BQ505" s="52">
        <v>0.8799883560577948</v>
      </c>
      <c r="BR505" s="52">
        <v>0.45703380412211819</v>
      </c>
      <c r="BS505" s="52">
        <v>1.3020410771451649</v>
      </c>
      <c r="BT505" s="52">
        <v>0.87229258566343737</v>
      </c>
      <c r="BU505" s="52">
        <v>0.42974849137657833</v>
      </c>
      <c r="BV505" s="52">
        <v>7.5600292570888996</v>
      </c>
      <c r="BW505" s="52">
        <v>6475.8192232251167</v>
      </c>
    </row>
    <row r="506" spans="1:75">
      <c r="A506" s="49">
        <v>44104</v>
      </c>
      <c r="B506" s="50">
        <v>114.8708331810621</v>
      </c>
      <c r="C506" s="51">
        <v>262.49244778864085</v>
      </c>
      <c r="D506" s="50">
        <v>112.39589951410889</v>
      </c>
      <c r="E506" s="52">
        <v>19467.488041369121</v>
      </c>
      <c r="F506" s="52">
        <v>253.62657125890254</v>
      </c>
      <c r="G506" s="52">
        <v>551.60127195914583</v>
      </c>
      <c r="H506" s="52">
        <v>672.35946416358149</v>
      </c>
      <c r="I506" s="52">
        <v>2206.7749533673127</v>
      </c>
      <c r="J506" s="52">
        <v>136.42805524555345</v>
      </c>
      <c r="K506" s="52">
        <v>307.41404491662979</v>
      </c>
      <c r="L506" s="52">
        <v>571.40903822183611</v>
      </c>
      <c r="M506" s="52">
        <v>430.79158299763998</v>
      </c>
      <c r="N506" s="52">
        <v>244.59248678113025</v>
      </c>
      <c r="O506" s="52">
        <v>118.34879575495918</v>
      </c>
      <c r="P506" s="52">
        <v>268.00487635781366</v>
      </c>
      <c r="Q506" s="52">
        <v>138.06222678292542</v>
      </c>
      <c r="R506" s="52">
        <v>110.12670325934887</v>
      </c>
      <c r="S506" s="52">
        <v>574.66566599383953</v>
      </c>
      <c r="T506" s="52">
        <v>296.65618328650794</v>
      </c>
      <c r="U506" s="52">
        <v>1169.4962076532345</v>
      </c>
      <c r="V506" s="52">
        <v>1142.5170880536239</v>
      </c>
      <c r="W506" s="52">
        <v>1236.9651646478412</v>
      </c>
      <c r="X506" s="52">
        <v>1701.8788919712106</v>
      </c>
      <c r="Y506" s="52">
        <v>3690.2909643466896</v>
      </c>
      <c r="Z506" s="52">
        <v>732.25605774956443</v>
      </c>
      <c r="AA506" s="52">
        <v>2600.4836765090627</v>
      </c>
      <c r="AB506" s="52">
        <v>372.21776604801414</v>
      </c>
      <c r="AC506" s="52">
        <v>151856.27326364518</v>
      </c>
      <c r="AD506" s="52">
        <v>65699.868225463229</v>
      </c>
      <c r="AE506" s="52">
        <v>81773.098052533474</v>
      </c>
      <c r="AF506" s="52">
        <v>19498.567785607218</v>
      </c>
      <c r="AG506" s="52">
        <v>17348.149145428339</v>
      </c>
      <c r="AH506" s="52">
        <v>15182.336970289549</v>
      </c>
      <c r="AI506" s="52">
        <v>45788.833840942381</v>
      </c>
      <c r="AJ506" s="52">
        <v>52321.247747103371</v>
      </c>
      <c r="AK506" s="52">
        <v>152.60521012941996</v>
      </c>
      <c r="AL506" s="52">
        <v>0.74376485467267528</v>
      </c>
      <c r="AM506" s="52">
        <v>7.6145385867916051</v>
      </c>
      <c r="AN506" s="52">
        <v>21.025466318738957</v>
      </c>
      <c r="AO506" s="52">
        <v>12.667162876964236</v>
      </c>
      <c r="AP506" s="52">
        <v>1.1080030159602756</v>
      </c>
      <c r="AQ506" s="52">
        <v>1.7149500770729598</v>
      </c>
      <c r="AR506" s="52">
        <v>1.6936397461883643</v>
      </c>
      <c r="AS506" s="52">
        <v>1.482539872005024</v>
      </c>
      <c r="AT506" s="52">
        <v>1.9190911151311107</v>
      </c>
      <c r="AU506" s="52">
        <v>1.0003393181862823</v>
      </c>
      <c r="AV506" s="52">
        <v>2.2158622693294698</v>
      </c>
      <c r="AW506" s="52">
        <v>1.5327274103034143</v>
      </c>
      <c r="AX506" s="52">
        <v>108.89385534686348</v>
      </c>
      <c r="AY506" s="52">
        <v>0.54811853420590828</v>
      </c>
      <c r="AZ506" s="52">
        <v>5.5765795035462364</v>
      </c>
      <c r="BA506" s="52">
        <v>5.9628285028428456</v>
      </c>
      <c r="BB506" s="52">
        <v>15.788271210233992</v>
      </c>
      <c r="BC506" s="52">
        <v>2.8308502846009409</v>
      </c>
      <c r="BD506" s="52">
        <v>24.698265017371039</v>
      </c>
      <c r="BE506" s="52">
        <v>8.7531215183863722</v>
      </c>
      <c r="BF506" s="52">
        <v>17.028250359871134</v>
      </c>
      <c r="BG506" s="52">
        <v>21.75336373684307</v>
      </c>
      <c r="BH506" s="52">
        <v>5.9542087501535814</v>
      </c>
      <c r="BI506" s="52">
        <v>22.685888469219208</v>
      </c>
      <c r="BJ506" s="52">
        <v>2.8157993286848066</v>
      </c>
      <c r="BK506" s="52">
        <v>5.204352494347404</v>
      </c>
      <c r="BL506" s="52">
        <v>14.665736651606858</v>
      </c>
      <c r="BM506" s="52">
        <v>1.8638058723881841</v>
      </c>
      <c r="BN506" s="52">
        <v>33.337335539485018</v>
      </c>
      <c r="BP506" s="52">
        <v>1.3310982655889043</v>
      </c>
      <c r="BQ506" s="52">
        <v>0.87683642292395236</v>
      </c>
      <c r="BR506" s="52">
        <v>0.45426184265719105</v>
      </c>
      <c r="BS506" s="52">
        <v>1.296420664868007</v>
      </c>
      <c r="BT506" s="52">
        <v>0.869621786987409</v>
      </c>
      <c r="BU506" s="52">
        <v>0.42679887783403198</v>
      </c>
      <c r="BV506" s="52">
        <v>7.586961966070036</v>
      </c>
      <c r="BW506" s="52">
        <v>6491.8967417279882</v>
      </c>
    </row>
    <row r="507" spans="1:75">
      <c r="A507" s="49">
        <v>44135</v>
      </c>
      <c r="B507" s="50">
        <v>115.06798096752215</v>
      </c>
      <c r="C507" s="51">
        <v>263.01251249604167</v>
      </c>
      <c r="D507" s="50">
        <v>112.59649070508537</v>
      </c>
      <c r="E507" s="52">
        <v>19490.838758930084</v>
      </c>
      <c r="F507" s="52">
        <v>254.20232376167851</v>
      </c>
      <c r="G507" s="52">
        <v>552.81177840309761</v>
      </c>
      <c r="H507" s="52">
        <v>673.04207072671386</v>
      </c>
      <c r="I507" s="52">
        <v>2209.1684900137684</v>
      </c>
      <c r="J507" s="52">
        <v>136.62469458123368</v>
      </c>
      <c r="K507" s="52">
        <v>308.25412229664863</v>
      </c>
      <c r="L507" s="52">
        <v>571.24021230493827</v>
      </c>
      <c r="M507" s="52">
        <v>432.116056881124</v>
      </c>
      <c r="N507" s="52">
        <v>244.48087012899978</v>
      </c>
      <c r="O507" s="52">
        <v>118.38285351965216</v>
      </c>
      <c r="P507" s="52">
        <v>268.40315732768465</v>
      </c>
      <c r="Q507" s="52">
        <v>137.95236274690157</v>
      </c>
      <c r="R507" s="52">
        <v>110.20721108202011</v>
      </c>
      <c r="S507" s="52">
        <v>575.50155641090487</v>
      </c>
      <c r="T507" s="52">
        <v>296.92926128256704</v>
      </c>
      <c r="U507" s="52">
        <v>1172.7315531882548</v>
      </c>
      <c r="V507" s="52">
        <v>1144.1764822746477</v>
      </c>
      <c r="W507" s="52">
        <v>1238.7237954218122</v>
      </c>
      <c r="X507" s="52">
        <v>1704.1420090259803</v>
      </c>
      <c r="Y507" s="52">
        <v>3694.0323608356016</v>
      </c>
      <c r="Z507" s="52">
        <v>733.06465936524251</v>
      </c>
      <c r="AA507" s="52">
        <v>2604.1289207906493</v>
      </c>
      <c r="AB507" s="52">
        <v>372.00538933998155</v>
      </c>
      <c r="AC507" s="52">
        <v>152250.40186663598</v>
      </c>
      <c r="AD507" s="52">
        <v>65856.498912411349</v>
      </c>
      <c r="AE507" s="52">
        <v>81968.088842453493</v>
      </c>
      <c r="AF507" s="52">
        <v>19563.655197844451</v>
      </c>
      <c r="AG507" s="52">
        <v>17375.047275912377</v>
      </c>
      <c r="AH507" s="52">
        <v>15201.127241319226</v>
      </c>
      <c r="AI507" s="52">
        <v>45826.154172789669</v>
      </c>
      <c r="AJ507" s="52">
        <v>52380.255904505328</v>
      </c>
      <c r="AK507" s="52">
        <v>152.68668521700366</v>
      </c>
      <c r="AL507" s="52">
        <v>0.74368651362977201</v>
      </c>
      <c r="AM507" s="52">
        <v>7.6186171784215881</v>
      </c>
      <c r="AN507" s="52">
        <v>21.01509463011978</v>
      </c>
      <c r="AO507" s="52">
        <v>12.652790938143529</v>
      </c>
      <c r="AP507" s="52">
        <v>1.1058613034444036</v>
      </c>
      <c r="AQ507" s="52">
        <v>1.714348806101043</v>
      </c>
      <c r="AR507" s="52">
        <v>1.6915274794302546</v>
      </c>
      <c r="AS507" s="52">
        <v>1.4812947465965292</v>
      </c>
      <c r="AT507" s="52">
        <v>1.917840242601796</v>
      </c>
      <c r="AU507" s="52">
        <v>0.99952435814902274</v>
      </c>
      <c r="AV507" s="52">
        <v>2.2117348273426498</v>
      </c>
      <c r="AW507" s="52">
        <v>1.5306540617052486</v>
      </c>
      <c r="AX507" s="52">
        <v>108.95264181488704</v>
      </c>
      <c r="AY507" s="52">
        <v>0.5479058074940234</v>
      </c>
      <c r="AZ507" s="52">
        <v>5.5770654647494666</v>
      </c>
      <c r="BA507" s="52">
        <v>5.9637509392454255</v>
      </c>
      <c r="BB507" s="52">
        <v>15.790767401276577</v>
      </c>
      <c r="BC507" s="52">
        <v>2.8307478425859083</v>
      </c>
      <c r="BD507" s="52">
        <v>24.721407585599785</v>
      </c>
      <c r="BE507" s="52">
        <v>8.7582830002666601</v>
      </c>
      <c r="BF507" s="52">
        <v>17.04238956699071</v>
      </c>
      <c r="BG507" s="52">
        <v>21.764578689069999</v>
      </c>
      <c r="BH507" s="52">
        <v>5.9557465704706223</v>
      </c>
      <c r="BI507" s="52">
        <v>22.718948771876672</v>
      </c>
      <c r="BJ507" s="52">
        <v>2.8362951326754784</v>
      </c>
      <c r="BK507" s="52">
        <v>5.2052886125773865</v>
      </c>
      <c r="BL507" s="52">
        <v>14.677365017664288</v>
      </c>
      <c r="BM507" s="52">
        <v>1.861306726829254</v>
      </c>
      <c r="BN507" s="52">
        <v>33.353609531637161</v>
      </c>
      <c r="BP507" s="52">
        <v>1.3308213931478319</v>
      </c>
      <c r="BQ507" s="52">
        <v>0.87562618906339329</v>
      </c>
      <c r="BR507" s="52">
        <v>0.45519520406941733</v>
      </c>
      <c r="BS507" s="52">
        <v>1.2943738790589474</v>
      </c>
      <c r="BT507" s="52">
        <v>0.86881540502391519</v>
      </c>
      <c r="BU507" s="52">
        <v>0.42555847408009634</v>
      </c>
      <c r="BV507" s="52">
        <v>7.6124652465504985</v>
      </c>
      <c r="BW507" s="52">
        <v>6507.5347365064008</v>
      </c>
    </row>
    <row r="508" spans="1:75">
      <c r="A508" s="49">
        <v>44165</v>
      </c>
      <c r="B508" s="50">
        <v>115.24869302896163</v>
      </c>
      <c r="C508" s="51">
        <v>263.48996645634372</v>
      </c>
      <c r="D508" s="50">
        <v>112.77892730478197</v>
      </c>
      <c r="E508" s="52">
        <v>19515.06702144146</v>
      </c>
      <c r="F508" s="52">
        <v>254.5318851461013</v>
      </c>
      <c r="G508" s="52">
        <v>553.45423831592007</v>
      </c>
      <c r="H508" s="52">
        <v>673.82641124908503</v>
      </c>
      <c r="I508" s="52">
        <v>2211.6499119430159</v>
      </c>
      <c r="J508" s="52">
        <v>136.80279737487436</v>
      </c>
      <c r="K508" s="52">
        <v>308.88354905893408</v>
      </c>
      <c r="L508" s="52">
        <v>571.24754680792489</v>
      </c>
      <c r="M508" s="52">
        <v>433.53703362097343</v>
      </c>
      <c r="N508" s="52">
        <v>244.35749179640553</v>
      </c>
      <c r="O508" s="52">
        <v>118.44456506998588</v>
      </c>
      <c r="P508" s="52">
        <v>268.80781694663068</v>
      </c>
      <c r="Q508" s="52">
        <v>137.86521731988373</v>
      </c>
      <c r="R508" s="52">
        <v>110.28918471299112</v>
      </c>
      <c r="S508" s="52">
        <v>576.35155092825494</v>
      </c>
      <c r="T508" s="52">
        <v>297.21960678572458</v>
      </c>
      <c r="U508" s="52">
        <v>1175.9975002810359</v>
      </c>
      <c r="V508" s="52">
        <v>1146.0661024987078</v>
      </c>
      <c r="W508" s="52">
        <v>1240.6967017354443</v>
      </c>
      <c r="X508" s="52">
        <v>1706.4360313968111</v>
      </c>
      <c r="Y508" s="52">
        <v>3697.9647754053276</v>
      </c>
      <c r="Z508" s="52">
        <v>733.9942682364956</v>
      </c>
      <c r="AA508" s="52">
        <v>2607.9847044857838</v>
      </c>
      <c r="AB508" s="52">
        <v>371.83269913084803</v>
      </c>
      <c r="AC508" s="52">
        <v>152645.4724006613</v>
      </c>
      <c r="AD508" s="52">
        <v>66011.477227552736</v>
      </c>
      <c r="AE508" s="52">
        <v>82161.037456893915</v>
      </c>
      <c r="AF508" s="52">
        <v>19629.047312030198</v>
      </c>
      <c r="AG508" s="52">
        <v>17404.921447372435</v>
      </c>
      <c r="AH508" s="52">
        <v>15222.819244186083</v>
      </c>
      <c r="AI508" s="52">
        <v>45872.099441146849</v>
      </c>
      <c r="AJ508" s="52">
        <v>52448.081902535756</v>
      </c>
      <c r="AK508" s="52">
        <v>152.79761720219005</v>
      </c>
      <c r="AL508" s="52">
        <v>0.74365385446581056</v>
      </c>
      <c r="AM508" s="52">
        <v>7.6248004465053478</v>
      </c>
      <c r="AN508" s="52">
        <v>21.008478933169197</v>
      </c>
      <c r="AO508" s="52">
        <v>12.640024632013713</v>
      </c>
      <c r="AP508" s="52">
        <v>1.1037937864411409</v>
      </c>
      <c r="AQ508" s="52">
        <v>1.7137102918464129</v>
      </c>
      <c r="AR508" s="52">
        <v>1.6895744951184193</v>
      </c>
      <c r="AS508" s="52">
        <v>1.4802734952300549</v>
      </c>
      <c r="AT508" s="52">
        <v>1.9168294420150536</v>
      </c>
      <c r="AU508" s="52">
        <v>0.99878873433322046</v>
      </c>
      <c r="AV508" s="52">
        <v>2.2081909701470672</v>
      </c>
      <c r="AW508" s="52">
        <v>1.5288649811637394</v>
      </c>
      <c r="AX508" s="52">
        <v>109.02605103589595</v>
      </c>
      <c r="AY508" s="52">
        <v>0.5477548659056386</v>
      </c>
      <c r="AZ508" s="52">
        <v>5.5786054142605277</v>
      </c>
      <c r="BA508" s="52">
        <v>5.9653814363021711</v>
      </c>
      <c r="BB508" s="52">
        <v>15.796401902536552</v>
      </c>
      <c r="BC508" s="52">
        <v>2.8313159782827522</v>
      </c>
      <c r="BD508" s="52">
        <v>24.748189347454659</v>
      </c>
      <c r="BE508" s="52">
        <v>8.76455354320351</v>
      </c>
      <c r="BF508" s="52">
        <v>17.059514363327374</v>
      </c>
      <c r="BG508" s="52">
        <v>21.77646882602324</v>
      </c>
      <c r="BH508" s="52">
        <v>5.9578650366670143</v>
      </c>
      <c r="BI508" s="52">
        <v>22.763087234149378</v>
      </c>
      <c r="BJ508" s="52">
        <v>2.8684969427684943</v>
      </c>
      <c r="BK508" s="52">
        <v>5.2061834449103719</v>
      </c>
      <c r="BL508" s="52">
        <v>14.688406856171786</v>
      </c>
      <c r="BM508" s="52">
        <v>1.8589489060973088</v>
      </c>
      <c r="BN508" s="52">
        <v>33.372338347400849</v>
      </c>
      <c r="BP508" s="52">
        <v>1.3371896462825437</v>
      </c>
      <c r="BQ508" s="52">
        <v>0.87838413162777818</v>
      </c>
      <c r="BR508" s="52">
        <v>0.45880551495744537</v>
      </c>
      <c r="BS508" s="52">
        <v>1.2989059019833804</v>
      </c>
      <c r="BT508" s="52">
        <v>0.87149056495788202</v>
      </c>
      <c r="BU508" s="52">
        <v>0.42741533696341016</v>
      </c>
      <c r="BV508" s="52">
        <v>7.6294941757805645</v>
      </c>
      <c r="BW508" s="52">
        <v>6522.9786804820096</v>
      </c>
    </row>
    <row r="509" spans="1:75">
      <c r="A509" s="49">
        <v>44196</v>
      </c>
      <c r="B509" s="50">
        <v>115.41221718910721</v>
      </c>
      <c r="C509" s="51">
        <v>263.92081404212985</v>
      </c>
      <c r="D509" s="50">
        <v>112.94034061412657</v>
      </c>
      <c r="E509" s="52">
        <v>19541.413549946199</v>
      </c>
      <c r="F509" s="52">
        <v>254.39956783479261</v>
      </c>
      <c r="G509" s="52">
        <v>554.16544179666425</v>
      </c>
      <c r="H509" s="52">
        <v>674.80844330096681</v>
      </c>
      <c r="I509" s="52">
        <v>2214.7045456007604</v>
      </c>
      <c r="J509" s="52">
        <v>136.98922903403158</v>
      </c>
      <c r="K509" s="52">
        <v>309.42231507791627</v>
      </c>
      <c r="L509" s="52">
        <v>571.61267224675225</v>
      </c>
      <c r="M509" s="52">
        <v>435.13060482182811</v>
      </c>
      <c r="N509" s="52">
        <v>244.22940885283114</v>
      </c>
      <c r="O509" s="52">
        <v>118.55870381688639</v>
      </c>
      <c r="P509" s="52">
        <v>269.25873963895344</v>
      </c>
      <c r="Q509" s="52">
        <v>137.81072706854602</v>
      </c>
      <c r="R509" s="52">
        <v>110.39152416418636</v>
      </c>
      <c r="S509" s="52">
        <v>577.18698901695109</v>
      </c>
      <c r="T509" s="52">
        <v>297.40558963389168</v>
      </c>
      <c r="U509" s="52">
        <v>1179.2828401509792</v>
      </c>
      <c r="V509" s="52">
        <v>1148.2380501977618</v>
      </c>
      <c r="W509" s="52">
        <v>1242.8857510611415</v>
      </c>
      <c r="X509" s="52">
        <v>1708.8053841566848</v>
      </c>
      <c r="Y509" s="52">
        <v>3702.1392247311533</v>
      </c>
      <c r="Z509" s="52">
        <v>735.06501430164906</v>
      </c>
      <c r="AA509" s="52">
        <v>2612.2524690257928</v>
      </c>
      <c r="AB509" s="52">
        <v>371.77805159553407</v>
      </c>
      <c r="AC509" s="52">
        <v>153040.35622543673</v>
      </c>
      <c r="AD509" s="52">
        <v>66163.237390472044</v>
      </c>
      <c r="AE509" s="52">
        <v>82349.94213448801</v>
      </c>
      <c r="AF509" s="52">
        <v>19694.769157246235</v>
      </c>
      <c r="AG509" s="52">
        <v>17438.236910789245</v>
      </c>
      <c r="AH509" s="52">
        <v>15247.541609917918</v>
      </c>
      <c r="AI509" s="52">
        <v>45926.871064832136</v>
      </c>
      <c r="AJ509" s="52">
        <v>52525.914214472614</v>
      </c>
      <c r="AK509" s="52">
        <v>152.90600532713918</v>
      </c>
      <c r="AL509" s="52">
        <v>0.74406512748194675</v>
      </c>
      <c r="AM509" s="52">
        <v>7.6341485081601048</v>
      </c>
      <c r="AN509" s="52">
        <v>21.007355045587307</v>
      </c>
      <c r="AO509" s="52">
        <v>12.629141409761242</v>
      </c>
      <c r="AP509" s="52">
        <v>1.1018921348949069</v>
      </c>
      <c r="AQ509" s="52">
        <v>1.7130852231633864</v>
      </c>
      <c r="AR509" s="52">
        <v>1.6877853598139594</v>
      </c>
      <c r="AS509" s="52">
        <v>1.4794368881457851</v>
      </c>
      <c r="AT509" s="52">
        <v>1.915991178280702</v>
      </c>
      <c r="AU509" s="52">
        <v>0.99818251019393844</v>
      </c>
      <c r="AV509" s="52">
        <v>2.2053744931265924</v>
      </c>
      <c r="AW509" s="52">
        <v>1.5273972209819946</v>
      </c>
      <c r="AX509" s="52">
        <v>109.11498841895691</v>
      </c>
      <c r="AY509" s="52">
        <v>0.54767155856520289</v>
      </c>
      <c r="AZ509" s="52">
        <v>5.5807800970505923</v>
      </c>
      <c r="BA509" s="52">
        <v>5.9679396647223903</v>
      </c>
      <c r="BB509" s="52">
        <v>15.804357339447785</v>
      </c>
      <c r="BC509" s="52">
        <v>2.8327690851273797</v>
      </c>
      <c r="BD509" s="52">
        <v>24.778288540881007</v>
      </c>
      <c r="BE509" s="52">
        <v>8.7720076664080544</v>
      </c>
      <c r="BF509" s="52">
        <v>17.079388868934924</v>
      </c>
      <c r="BG509" s="52">
        <v>21.791327541844257</v>
      </c>
      <c r="BH509" s="52">
        <v>5.9604573148685782</v>
      </c>
      <c r="BI509" s="52">
        <v>22.783661862054178</v>
      </c>
      <c r="BJ509" s="52">
        <v>2.8799998957303261</v>
      </c>
      <c r="BK509" s="52">
        <v>5.207038743753782</v>
      </c>
      <c r="BL509" s="52">
        <v>14.696623225628789</v>
      </c>
      <c r="BM509" s="52">
        <v>1.8568137427791953</v>
      </c>
      <c r="BN509" s="52">
        <v>33.396104293364672</v>
      </c>
      <c r="BP509" s="52">
        <v>1.3500234475058894</v>
      </c>
      <c r="BQ509" s="52">
        <v>0.88593755488193804</v>
      </c>
      <c r="BR509" s="52">
        <v>0.46408589268403666</v>
      </c>
      <c r="BS509" s="52">
        <v>1.3114222700917912</v>
      </c>
      <c r="BT509" s="52">
        <v>0.8783466829167258</v>
      </c>
      <c r="BU509" s="52">
        <v>0.43307558711498012</v>
      </c>
      <c r="BV509" s="52">
        <v>7.63354718468843</v>
      </c>
      <c r="BW509" s="52">
        <v>6538.4502654037169</v>
      </c>
    </row>
    <row r="510" spans="1:75" s="57" customFormat="1">
      <c r="A510" s="54">
        <v>44227</v>
      </c>
      <c r="B510" s="55">
        <v>115.56597264627776</v>
      </c>
      <c r="C510" s="55">
        <v>264.32619480067683</v>
      </c>
      <c r="D510" s="55">
        <v>113.08965214413982</v>
      </c>
      <c r="E510" s="56">
        <v>19571.442387703926</v>
      </c>
      <c r="F510" s="56">
        <v>253.9393090125053</v>
      </c>
      <c r="G510" s="56">
        <v>555.02725293078731</v>
      </c>
      <c r="H510" s="56">
        <v>676.04904119099581</v>
      </c>
      <c r="I510" s="56">
        <v>2218.5544957730076</v>
      </c>
      <c r="J510" s="56">
        <v>137.21242016049163</v>
      </c>
      <c r="K510" s="56">
        <v>310.03569035905025</v>
      </c>
      <c r="L510" s="56">
        <v>572.29127384241554</v>
      </c>
      <c r="M510" s="56">
        <v>436.92243265000081</v>
      </c>
      <c r="N510" s="56">
        <v>244.09817242644908</v>
      </c>
      <c r="O510" s="56">
        <v>118.72355644651238</v>
      </c>
      <c r="P510" s="56">
        <v>269.80000317745629</v>
      </c>
      <c r="Q510" s="56">
        <v>137.79298297125817</v>
      </c>
      <c r="R510" s="56">
        <v>110.51817563632804</v>
      </c>
      <c r="S510" s="56">
        <v>578.0466617363835</v>
      </c>
      <c r="T510" s="56">
        <v>297.52151200992444</v>
      </c>
      <c r="U510" s="56">
        <v>1182.8283687474266</v>
      </c>
      <c r="V510" s="56">
        <v>1150.7207629126647</v>
      </c>
      <c r="W510" s="56">
        <v>1245.3499850287071</v>
      </c>
      <c r="X510" s="56">
        <v>1711.3561325270323</v>
      </c>
      <c r="Y510" s="56">
        <v>3706.8513799079001</v>
      </c>
      <c r="Z510" s="56">
        <v>736.29548424049733</v>
      </c>
      <c r="AA510" s="56">
        <v>2617.1510580081131</v>
      </c>
      <c r="AB510" s="56">
        <v>371.83497352609709</v>
      </c>
      <c r="AC510" s="56">
        <v>153441.60437687751</v>
      </c>
      <c r="AD510" s="56">
        <v>66315.318874774443</v>
      </c>
      <c r="AE510" s="56">
        <v>82539.215017626368</v>
      </c>
      <c r="AF510" s="56">
        <v>19762.001856425115</v>
      </c>
      <c r="AG510" s="56">
        <v>17474.662899140389</v>
      </c>
      <c r="AH510" s="56">
        <v>15275.039022568733</v>
      </c>
      <c r="AI510" s="56">
        <v>45989.259016959899</v>
      </c>
      <c r="AJ510" s="56">
        <v>52612.253104302188</v>
      </c>
      <c r="AK510" s="56">
        <v>153.01022936343665</v>
      </c>
      <c r="AL510" s="56">
        <v>0.74487205896331299</v>
      </c>
      <c r="AM510" s="56">
        <v>7.6466609884594234</v>
      </c>
      <c r="AN510" s="56">
        <v>21.010797089085944</v>
      </c>
      <c r="AO510" s="56">
        <v>12.619264041794644</v>
      </c>
      <c r="AP510" s="56">
        <v>1.1001127628949161</v>
      </c>
      <c r="AQ510" s="56">
        <v>1.7124635422897851</v>
      </c>
      <c r="AR510" s="56">
        <v>1.6860853209772388</v>
      </c>
      <c r="AS510" s="56">
        <v>1.4787024055630384</v>
      </c>
      <c r="AT510" s="56">
        <v>1.9152396201888839</v>
      </c>
      <c r="AU510" s="56">
        <v>0.99769244913192867</v>
      </c>
      <c r="AV510" s="56">
        <v>2.2029085189381976</v>
      </c>
      <c r="AW510" s="56">
        <v>1.5260612074189046</v>
      </c>
      <c r="AX510" s="56">
        <v>109.21632200539592</v>
      </c>
      <c r="AY510" s="56">
        <v>0.5476272064840868</v>
      </c>
      <c r="AZ510" s="56">
        <v>5.5834013702171372</v>
      </c>
      <c r="BA510" s="56">
        <v>5.9712764905810714</v>
      </c>
      <c r="BB510" s="56">
        <v>15.813864748654586</v>
      </c>
      <c r="BC510" s="56">
        <v>2.8347846814130824</v>
      </c>
      <c r="BD510" s="56">
        <v>24.810726928795056</v>
      </c>
      <c r="BE510" s="56">
        <v>8.780383205401801</v>
      </c>
      <c r="BF510" s="56">
        <v>17.101256891153753</v>
      </c>
      <c r="BG510" s="56">
        <v>21.809541097121134</v>
      </c>
      <c r="BH510" s="56">
        <v>5.9634590174724922</v>
      </c>
      <c r="BI510" s="56">
        <v>22.783110266250947</v>
      </c>
      <c r="BJ510" s="56">
        <v>2.8739937260266273</v>
      </c>
      <c r="BK510" s="56">
        <v>5.2078350418220998</v>
      </c>
      <c r="BL510" s="56">
        <v>14.701281501964155</v>
      </c>
      <c r="BM510" s="56">
        <v>1.8548456750229947</v>
      </c>
      <c r="BN510" s="56">
        <v>33.424708983830868</v>
      </c>
      <c r="BP510" s="56">
        <v>1.3653270614243322</v>
      </c>
      <c r="BQ510" s="56">
        <v>0.89531381698625701</v>
      </c>
      <c r="BR510" s="56">
        <v>0.47001324470845923</v>
      </c>
      <c r="BS510" s="56">
        <v>1.3282350834699408</v>
      </c>
      <c r="BT510" s="56">
        <v>0.8871728011196659</v>
      </c>
      <c r="BU510" s="56">
        <v>0.44106228229018951</v>
      </c>
      <c r="BV510" s="56">
        <v>7.6285134380863555</v>
      </c>
      <c r="BW510" s="56">
        <v>6554.3671882460194</v>
      </c>
    </row>
    <row r="511" spans="1:75">
      <c r="A511" s="49">
        <v>44255</v>
      </c>
      <c r="B511" s="50">
        <v>115.70692744694783</v>
      </c>
      <c r="C511" s="51">
        <v>264.70062687355261</v>
      </c>
      <c r="D511" s="50">
        <v>113.22679374348705</v>
      </c>
      <c r="E511" s="52">
        <v>19603.981665815627</v>
      </c>
      <c r="F511" s="52">
        <v>253.43600450276531</v>
      </c>
      <c r="G511" s="52">
        <v>555.86332398174068</v>
      </c>
      <c r="H511" s="52">
        <v>677.47595656769613</v>
      </c>
      <c r="I511" s="52">
        <v>2222.9584950783424</v>
      </c>
      <c r="J511" s="52">
        <v>137.47815093424703</v>
      </c>
      <c r="K511" s="52">
        <v>310.83291561262951</v>
      </c>
      <c r="L511" s="52">
        <v>573.1007300086452</v>
      </c>
      <c r="M511" s="52">
        <v>438.76077159640511</v>
      </c>
      <c r="N511" s="52">
        <v>243.9745945412225</v>
      </c>
      <c r="O511" s="52">
        <v>118.91303770616651</v>
      </c>
      <c r="P511" s="52">
        <v>270.42304459746396</v>
      </c>
      <c r="Q511" s="52">
        <v>137.81346996521046</v>
      </c>
      <c r="R511" s="52">
        <v>110.65630141698888</v>
      </c>
      <c r="S511" s="52">
        <v>578.91368310113569</v>
      </c>
      <c r="T511" s="52">
        <v>297.6406299474516</v>
      </c>
      <c r="U511" s="52">
        <v>1186.6216880625911</v>
      </c>
      <c r="V511" s="52">
        <v>1153.3097922759396</v>
      </c>
      <c r="W511" s="52">
        <v>1247.9410987725216</v>
      </c>
      <c r="X511" s="52">
        <v>1713.9817027619906</v>
      </c>
      <c r="Y511" s="52">
        <v>3712.0248458587698</v>
      </c>
      <c r="Z511" s="52">
        <v>737.59126396929582</v>
      </c>
      <c r="AA511" s="52">
        <v>2622.4440717431053</v>
      </c>
      <c r="AB511" s="52">
        <v>371.96091113618706</v>
      </c>
      <c r="AC511" s="52">
        <v>153823.77887017388</v>
      </c>
      <c r="AD511" s="52">
        <v>66459.826343108507</v>
      </c>
      <c r="AE511" s="52">
        <v>82719.056540229489</v>
      </c>
      <c r="AF511" s="52">
        <v>19826.496246146304</v>
      </c>
      <c r="AG511" s="52">
        <v>17510.457663913392</v>
      </c>
      <c r="AH511" s="52">
        <v>15302.527409816426</v>
      </c>
      <c r="AI511" s="52">
        <v>46052.138442954849</v>
      </c>
      <c r="AJ511" s="52">
        <v>52697.272686777367</v>
      </c>
      <c r="AK511" s="52">
        <v>153.10969340415406</v>
      </c>
      <c r="AL511" s="52">
        <v>0.74580543854764458</v>
      </c>
      <c r="AM511" s="52">
        <v>7.6608035256753544</v>
      </c>
      <c r="AN511" s="52">
        <v>21.016617809089698</v>
      </c>
      <c r="AO511" s="52">
        <v>12.610008844759639</v>
      </c>
      <c r="AP511" s="52">
        <v>1.0985162234970371</v>
      </c>
      <c r="AQ511" s="52">
        <v>1.711868919453374</v>
      </c>
      <c r="AR511" s="52">
        <v>1.6845188958953778</v>
      </c>
      <c r="AS511" s="52">
        <v>1.4780374530139073</v>
      </c>
      <c r="AT511" s="52">
        <v>1.914548980620566</v>
      </c>
      <c r="AU511" s="52">
        <v>0.99732181874307047</v>
      </c>
      <c r="AV511" s="52">
        <v>2.2004769317756137</v>
      </c>
      <c r="AW511" s="52">
        <v>1.524719066981626</v>
      </c>
      <c r="AX511" s="52">
        <v>109.31686580074685</v>
      </c>
      <c r="AY511" s="52">
        <v>0.54758671887244803</v>
      </c>
      <c r="AZ511" s="52">
        <v>5.5861273127645417</v>
      </c>
      <c r="BA511" s="52">
        <v>5.9748239464118216</v>
      </c>
      <c r="BB511" s="52">
        <v>15.823364811508716</v>
      </c>
      <c r="BC511" s="52">
        <v>2.8367065687328119</v>
      </c>
      <c r="BD511" s="52">
        <v>24.841585410526022</v>
      </c>
      <c r="BE511" s="52">
        <v>8.788591580033037</v>
      </c>
      <c r="BF511" s="52">
        <v>17.122343008755706</v>
      </c>
      <c r="BG511" s="52">
        <v>21.829183992480726</v>
      </c>
      <c r="BH511" s="52">
        <v>5.9665525648327149</v>
      </c>
      <c r="BI511" s="52">
        <v>22.776209794151196</v>
      </c>
      <c r="BJ511" s="52">
        <v>2.865748749380665</v>
      </c>
      <c r="BK511" s="52">
        <v>5.2084851149910332</v>
      </c>
      <c r="BL511" s="52">
        <v>14.701975932145226</v>
      </c>
      <c r="BM511" s="52">
        <v>1.8531075063833018</v>
      </c>
      <c r="BN511" s="52">
        <v>33.454482141325052</v>
      </c>
      <c r="BP511" s="52">
        <v>1.3768857399866516</v>
      </c>
      <c r="BQ511" s="52">
        <v>0.90176241923057077</v>
      </c>
      <c r="BR511" s="52">
        <v>0.47512332089328474</v>
      </c>
      <c r="BS511" s="52">
        <v>1.3427961524742256</v>
      </c>
      <c r="BT511" s="52">
        <v>0.89422351590889904</v>
      </c>
      <c r="BU511" s="52">
        <v>0.44857263666095343</v>
      </c>
      <c r="BV511" s="52">
        <v>7.6214020747658129</v>
      </c>
      <c r="BW511" s="52">
        <v>6569.819936015776</v>
      </c>
    </row>
    <row r="512" spans="1:75">
      <c r="A512" s="49">
        <v>44286</v>
      </c>
      <c r="B512" s="50">
        <v>115.84836772408697</v>
      </c>
      <c r="C512" s="51">
        <v>265.0792194244662</v>
      </c>
      <c r="D512" s="50">
        <v>113.36585473037896</v>
      </c>
      <c r="E512" s="52">
        <v>19640.502941070063</v>
      </c>
      <c r="F512" s="52">
        <v>253.05314013265794</v>
      </c>
      <c r="G512" s="52">
        <v>556.59867764769058</v>
      </c>
      <c r="H512" s="52">
        <v>679.12606787104755</v>
      </c>
      <c r="I512" s="52">
        <v>2228.0122382102472</v>
      </c>
      <c r="J512" s="52">
        <v>137.80007196506185</v>
      </c>
      <c r="K512" s="52">
        <v>311.9180595134535</v>
      </c>
      <c r="L512" s="52">
        <v>573.96802395822544</v>
      </c>
      <c r="M512" s="52">
        <v>440.69559899429157</v>
      </c>
      <c r="N512" s="52">
        <v>243.85363575852205</v>
      </c>
      <c r="O512" s="52">
        <v>119.12080576883689</v>
      </c>
      <c r="P512" s="52">
        <v>271.14604734413086</v>
      </c>
      <c r="Q512" s="52">
        <v>137.86706685503162</v>
      </c>
      <c r="R512" s="52">
        <v>110.80621526125938</v>
      </c>
      <c r="S512" s="52">
        <v>579.84593259807559</v>
      </c>
      <c r="T512" s="52">
        <v>297.82911257662118</v>
      </c>
      <c r="U512" s="52">
        <v>1190.9290014101614</v>
      </c>
      <c r="V512" s="52">
        <v>1156.0675373654212</v>
      </c>
      <c r="W512" s="52">
        <v>1250.7589676860839</v>
      </c>
      <c r="X512" s="52">
        <v>1716.8160069123392</v>
      </c>
      <c r="Y512" s="52">
        <v>3717.9583078430546</v>
      </c>
      <c r="Z512" s="52">
        <v>738.98556738755394</v>
      </c>
      <c r="AA512" s="52">
        <v>2628.3634078425744</v>
      </c>
      <c r="AB512" s="52">
        <v>372.12335516752734</v>
      </c>
      <c r="AC512" s="52">
        <v>154206.51022969524</v>
      </c>
      <c r="AD512" s="52">
        <v>66605.525237427602</v>
      </c>
      <c r="AE512" s="52">
        <v>82900.394291647026</v>
      </c>
      <c r="AF512" s="52">
        <v>19891.560264087493</v>
      </c>
      <c r="AG512" s="52">
        <v>17546.372691462118</v>
      </c>
      <c r="AH512" s="52">
        <v>15330.646093437748</v>
      </c>
      <c r="AI512" s="52">
        <v>46116.401022534214</v>
      </c>
      <c r="AJ512" s="52">
        <v>52782.055371361392</v>
      </c>
      <c r="AK512" s="52">
        <v>153.21276933747916</v>
      </c>
      <c r="AL512" s="52">
        <v>0.74673546362206367</v>
      </c>
      <c r="AM512" s="52">
        <v>7.6763917205915337</v>
      </c>
      <c r="AN512" s="52">
        <v>21.023228812782513</v>
      </c>
      <c r="AO512" s="52">
        <v>12.600101628444053</v>
      </c>
      <c r="AP512" s="52">
        <v>1.096963887700352</v>
      </c>
      <c r="AQ512" s="52">
        <v>1.7112512173886401</v>
      </c>
      <c r="AR512" s="52">
        <v>1.6829467415201738</v>
      </c>
      <c r="AS512" s="52">
        <v>1.4773396307223705</v>
      </c>
      <c r="AT512" s="52">
        <v>1.9138118674171922</v>
      </c>
      <c r="AU512" s="52">
        <v>0.99701747256720763</v>
      </c>
      <c r="AV512" s="52">
        <v>2.1976211774914014</v>
      </c>
      <c r="AW512" s="52">
        <v>1.5231483491918498</v>
      </c>
      <c r="AX512" s="52">
        <v>109.41586578973839</v>
      </c>
      <c r="AY512" s="52">
        <v>0.54751756363851112</v>
      </c>
      <c r="AZ512" s="52">
        <v>5.5889111601000261</v>
      </c>
      <c r="BA512" s="52">
        <v>5.978435412740275</v>
      </c>
      <c r="BB512" s="52">
        <v>15.83243706524973</v>
      </c>
      <c r="BC512" s="52">
        <v>2.8382344288458565</v>
      </c>
      <c r="BD512" s="52">
        <v>24.870908939129404</v>
      </c>
      <c r="BE512" s="52">
        <v>8.7965675698998833</v>
      </c>
      <c r="BF512" s="52">
        <v>17.142571857199073</v>
      </c>
      <c r="BG512" s="52">
        <v>21.850575025418713</v>
      </c>
      <c r="BH512" s="52">
        <v>5.9697070322600343</v>
      </c>
      <c r="BI512" s="52">
        <v>22.773674734237215</v>
      </c>
      <c r="BJ512" s="52">
        <v>2.8653616485816817</v>
      </c>
      <c r="BK512" s="52">
        <v>5.2090414616114069</v>
      </c>
      <c r="BL512" s="52">
        <v>14.699271620912176</v>
      </c>
      <c r="BM512" s="52">
        <v>1.8514641967568981</v>
      </c>
      <c r="BN512" s="52">
        <v>33.48537702419825</v>
      </c>
      <c r="BP512" s="52">
        <v>1.3820054238481867</v>
      </c>
      <c r="BQ512" s="52">
        <v>0.9030943207683102</v>
      </c>
      <c r="BR512" s="52">
        <v>0.47891110312118523</v>
      </c>
      <c r="BS512" s="52">
        <v>1.3521819276615017</v>
      </c>
      <c r="BT512" s="52">
        <v>0.89783699534112404</v>
      </c>
      <c r="BU512" s="52">
        <v>0.45434493228282419</v>
      </c>
      <c r="BV512" s="52">
        <v>7.6165026308548063</v>
      </c>
      <c r="BW512" s="52">
        <v>6585.5764030448854</v>
      </c>
    </row>
    <row r="513" spans="1:75">
      <c r="A513" s="49">
        <v>44316</v>
      </c>
      <c r="B513" s="50">
        <v>115.99960068079332</v>
      </c>
      <c r="C513" s="51">
        <v>265.47907634894364</v>
      </c>
      <c r="D513" s="50">
        <v>113.51220204972972</v>
      </c>
      <c r="E513" s="52">
        <v>19679.45250790914</v>
      </c>
      <c r="F513" s="52">
        <v>252.79482251654068</v>
      </c>
      <c r="G513" s="52">
        <v>557.13741459498806</v>
      </c>
      <c r="H513" s="52">
        <v>680.89990946352486</v>
      </c>
      <c r="I513" s="52">
        <v>2233.3830914616583</v>
      </c>
      <c r="J513" s="52">
        <v>138.13286472931503</v>
      </c>
      <c r="K513" s="52">
        <v>313.16151577830317</v>
      </c>
      <c r="L513" s="52">
        <v>574.87490968108182</v>
      </c>
      <c r="M513" s="52">
        <v>442.72874501322707</v>
      </c>
      <c r="N513" s="52">
        <v>243.7295034131501</v>
      </c>
      <c r="O513" s="52">
        <v>119.33592933546751</v>
      </c>
      <c r="P513" s="52">
        <v>271.86556305835643</v>
      </c>
      <c r="Q513" s="52">
        <v>137.93136596605183</v>
      </c>
      <c r="R513" s="52">
        <v>110.96032218337059</v>
      </c>
      <c r="S513" s="52">
        <v>580.81975961799424</v>
      </c>
      <c r="T513" s="52">
        <v>298.10136777181179</v>
      </c>
      <c r="U513" s="52">
        <v>1195.5802815059822</v>
      </c>
      <c r="V513" s="52">
        <v>1158.9465029239655</v>
      </c>
      <c r="W513" s="52">
        <v>1253.749999393026</v>
      </c>
      <c r="X513" s="52">
        <v>1719.7961301793655</v>
      </c>
      <c r="Y513" s="52">
        <v>3724.3638159791631</v>
      </c>
      <c r="Z513" s="52">
        <v>740.44268536567688</v>
      </c>
      <c r="AA513" s="52">
        <v>2634.7580859065056</v>
      </c>
      <c r="AB513" s="52">
        <v>372.28746534585952</v>
      </c>
      <c r="AC513" s="52">
        <v>154602.26309822401</v>
      </c>
      <c r="AD513" s="52">
        <v>66757.491498623291</v>
      </c>
      <c r="AE513" s="52">
        <v>83089.543770297372</v>
      </c>
      <c r="AF513" s="52">
        <v>19959.286609784762</v>
      </c>
      <c r="AG513" s="52">
        <v>17583.418758295975</v>
      </c>
      <c r="AH513" s="52">
        <v>15360.29970720609</v>
      </c>
      <c r="AI513" s="52">
        <v>46184.130943449338</v>
      </c>
      <c r="AJ513" s="52">
        <v>52868.915167188643</v>
      </c>
      <c r="AK513" s="52">
        <v>153.31812035416564</v>
      </c>
      <c r="AL513" s="52">
        <v>0.74761988539539748</v>
      </c>
      <c r="AM513" s="52">
        <v>7.6925200071185831</v>
      </c>
      <c r="AN513" s="52">
        <v>21.029068475216626</v>
      </c>
      <c r="AO513" s="52">
        <v>12.588928582398998</v>
      </c>
      <c r="AP513" s="52">
        <v>1.0953332938478222</v>
      </c>
      <c r="AQ513" s="52">
        <v>1.7105560957482036</v>
      </c>
      <c r="AR513" s="52">
        <v>1.6812653687358154</v>
      </c>
      <c r="AS513" s="52">
        <v>1.4765409036492201</v>
      </c>
      <c r="AT513" s="52">
        <v>1.9129255889080621</v>
      </c>
      <c r="AU513" s="52">
        <v>0.99671767129608879</v>
      </c>
      <c r="AV513" s="52">
        <v>2.1942685839283511</v>
      </c>
      <c r="AW513" s="52">
        <v>1.5213204015440474</v>
      </c>
      <c r="AX513" s="52">
        <v>109.51242224661013</v>
      </c>
      <c r="AY513" s="52">
        <v>0.54740428858112866</v>
      </c>
      <c r="AZ513" s="52">
        <v>5.591603407362709</v>
      </c>
      <c r="BA513" s="52">
        <v>5.9819531739146141</v>
      </c>
      <c r="BB513" s="52">
        <v>15.840479395973185</v>
      </c>
      <c r="BC513" s="52">
        <v>2.8393400741275401</v>
      </c>
      <c r="BD513" s="52">
        <v>24.898808558052405</v>
      </c>
      <c r="BE513" s="52">
        <v>8.8042289651309442</v>
      </c>
      <c r="BF513" s="52">
        <v>17.161951135999214</v>
      </c>
      <c r="BG513" s="52">
        <v>21.874022966033468</v>
      </c>
      <c r="BH513" s="52">
        <v>5.9726304193027318</v>
      </c>
      <c r="BI513" s="52">
        <v>22.776629632152616</v>
      </c>
      <c r="BJ513" s="52">
        <v>2.8715847206612426</v>
      </c>
      <c r="BK513" s="52">
        <v>5.2097045223771907</v>
      </c>
      <c r="BL513" s="52">
        <v>14.695340391620993</v>
      </c>
      <c r="BM513" s="52">
        <v>1.8498672229665922</v>
      </c>
      <c r="BN513" s="52">
        <v>33.517592005229865</v>
      </c>
      <c r="BP513" s="52">
        <v>1.3826532473787665</v>
      </c>
      <c r="BQ513" s="52">
        <v>0.90113733833034837</v>
      </c>
      <c r="BR513" s="52">
        <v>0.48151590874573835</v>
      </c>
      <c r="BS513" s="52">
        <v>1.3577338699872294</v>
      </c>
      <c r="BT513" s="52">
        <v>0.89915327740212281</v>
      </c>
      <c r="BU513" s="52">
        <v>0.45858059253854055</v>
      </c>
      <c r="BV513" s="52">
        <v>7.6128128928132357</v>
      </c>
      <c r="BW513" s="52">
        <v>6601.7662494381266</v>
      </c>
    </row>
    <row r="514" spans="1:75">
      <c r="A514" s="49">
        <v>44347</v>
      </c>
      <c r="B514" s="50">
        <v>116.16013032558465</v>
      </c>
      <c r="C514" s="51">
        <v>265.88804806943142</v>
      </c>
      <c r="D514" s="50">
        <v>113.65969754807321</v>
      </c>
      <c r="E514" s="52">
        <v>19715.688892218375</v>
      </c>
      <c r="F514" s="52">
        <v>252.63485889935927</v>
      </c>
      <c r="G514" s="52">
        <v>557.3247505925716</v>
      </c>
      <c r="H514" s="52">
        <v>682.53262920221016</v>
      </c>
      <c r="I514" s="52">
        <v>2238.2264177926604</v>
      </c>
      <c r="J514" s="52">
        <v>138.38617411592315</v>
      </c>
      <c r="K514" s="52">
        <v>314.26868436161067</v>
      </c>
      <c r="L514" s="52">
        <v>575.76124717679716</v>
      </c>
      <c r="M514" s="52">
        <v>444.71813412001654</v>
      </c>
      <c r="N514" s="52">
        <v>243.60341088389677</v>
      </c>
      <c r="O514" s="52">
        <v>119.53111379872256</v>
      </c>
      <c r="P514" s="52">
        <v>272.38110858634593</v>
      </c>
      <c r="Q514" s="52">
        <v>137.9721423320232</v>
      </c>
      <c r="R514" s="52">
        <v>111.09779778134168</v>
      </c>
      <c r="S514" s="52">
        <v>581.72080610399587</v>
      </c>
      <c r="T514" s="52">
        <v>298.44162299111485</v>
      </c>
      <c r="U514" s="52">
        <v>1199.956210250095</v>
      </c>
      <c r="V514" s="52">
        <v>1161.6761567489275</v>
      </c>
      <c r="W514" s="52">
        <v>1256.617114555331</v>
      </c>
      <c r="X514" s="52">
        <v>1722.6004927896204</v>
      </c>
      <c r="Y514" s="52">
        <v>3730.3340730878613</v>
      </c>
      <c r="Z514" s="52">
        <v>741.8084913797436</v>
      </c>
      <c r="AA514" s="52">
        <v>2640.9384152620578</v>
      </c>
      <c r="AB514" s="52">
        <v>372.40340723451828</v>
      </c>
      <c r="AC514" s="52">
        <v>154997.24908545709</v>
      </c>
      <c r="AD514" s="52">
        <v>66910.492078442723</v>
      </c>
      <c r="AE514" s="52">
        <v>83279.982769689246</v>
      </c>
      <c r="AF514" s="52">
        <v>20027.290899030624</v>
      </c>
      <c r="AG514" s="52">
        <v>17620.431344739853</v>
      </c>
      <c r="AH514" s="52">
        <v>15390.702044425472</v>
      </c>
      <c r="AI514" s="52">
        <v>46253.739334260266</v>
      </c>
      <c r="AJ514" s="52">
        <v>52955.240279351514</v>
      </c>
      <c r="AK514" s="52">
        <v>153.41435569371546</v>
      </c>
      <c r="AL514" s="52">
        <v>0.74838130035383188</v>
      </c>
      <c r="AM514" s="52">
        <v>7.7069258060862103</v>
      </c>
      <c r="AN514" s="52">
        <v>21.032011477000665</v>
      </c>
      <c r="AO514" s="52">
        <v>12.576704370503824</v>
      </c>
      <c r="AP514" s="52">
        <v>1.0935972083730414</v>
      </c>
      <c r="AQ514" s="52">
        <v>1.7097639265583335</v>
      </c>
      <c r="AR514" s="52">
        <v>1.6794771823108623</v>
      </c>
      <c r="AS514" s="52">
        <v>1.4756253909731494</v>
      </c>
      <c r="AT514" s="52">
        <v>1.9118304472447034</v>
      </c>
      <c r="AU514" s="52">
        <v>0.99637087788841527</v>
      </c>
      <c r="AV514" s="52">
        <v>2.1906636238696415</v>
      </c>
      <c r="AW514" s="52">
        <v>1.5193759102522533</v>
      </c>
      <c r="AX514" s="52">
        <v>109.59914297426134</v>
      </c>
      <c r="AY514" s="52">
        <v>0.54724115464113487</v>
      </c>
      <c r="AZ514" s="52">
        <v>5.5938271710514407</v>
      </c>
      <c r="BA514" s="52">
        <v>5.9849673388187865</v>
      </c>
      <c r="BB514" s="52">
        <v>15.846212014570952</v>
      </c>
      <c r="BC514" s="52">
        <v>2.839994279068994</v>
      </c>
      <c r="BD514" s="52">
        <v>24.923571743777082</v>
      </c>
      <c r="BE514" s="52">
        <v>8.810971641244608</v>
      </c>
      <c r="BF514" s="52">
        <v>17.17922994796367</v>
      </c>
      <c r="BG514" s="52">
        <v>21.898409102021926</v>
      </c>
      <c r="BH514" s="52">
        <v>5.9747185403511169</v>
      </c>
      <c r="BI514" s="52">
        <v>22.783201243277759</v>
      </c>
      <c r="BJ514" s="52">
        <v>2.8791849699712571</v>
      </c>
      <c r="BK514" s="52">
        <v>5.2107041111317347</v>
      </c>
      <c r="BL514" s="52">
        <v>14.693312163284469</v>
      </c>
      <c r="BM514" s="52">
        <v>1.8483962448255566</v>
      </c>
      <c r="BN514" s="52">
        <v>33.549375022521183</v>
      </c>
      <c r="BP514" s="52">
        <v>1.3823167474324545</v>
      </c>
      <c r="BQ514" s="52">
        <v>0.89922316056946594</v>
      </c>
      <c r="BR514" s="52">
        <v>0.48309358675032854</v>
      </c>
      <c r="BS514" s="52">
        <v>1.3618239707673989</v>
      </c>
      <c r="BT514" s="52">
        <v>0.9001734411989849</v>
      </c>
      <c r="BU514" s="52">
        <v>0.46165052954588204</v>
      </c>
      <c r="BV514" s="52">
        <v>7.6077961210582048</v>
      </c>
      <c r="BW514" s="52">
        <v>6617.2914582644744</v>
      </c>
    </row>
    <row r="515" spans="1:75">
      <c r="A515" s="49">
        <v>44377</v>
      </c>
      <c r="B515" s="50">
        <v>116.33099172736208</v>
      </c>
      <c r="C515" s="51">
        <v>266.30458619954686</v>
      </c>
      <c r="D515" s="50">
        <v>113.80692198850835</v>
      </c>
      <c r="E515" s="52">
        <v>19746.212914085387</v>
      </c>
      <c r="F515" s="52">
        <v>252.53030794138709</v>
      </c>
      <c r="G515" s="52">
        <v>557.06047171093519</v>
      </c>
      <c r="H515" s="52">
        <v>683.87211602330206</v>
      </c>
      <c r="I515" s="52">
        <v>2241.9899984650315</v>
      </c>
      <c r="J515" s="52">
        <v>138.5070850794514</v>
      </c>
      <c r="K515" s="52">
        <v>315.01654641826946</v>
      </c>
      <c r="L515" s="52">
        <v>576.58191178093352</v>
      </c>
      <c r="M515" s="52">
        <v>446.60269150476284</v>
      </c>
      <c r="N515" s="52">
        <v>243.46752402534088</v>
      </c>
      <c r="O515" s="52">
        <v>119.6895112311778</v>
      </c>
      <c r="P515" s="52">
        <v>272.57288907418649</v>
      </c>
      <c r="Q515" s="52">
        <v>137.96159341102467</v>
      </c>
      <c r="R515" s="52">
        <v>111.2060816856722</v>
      </c>
      <c r="S515" s="52">
        <v>582.48381557051709</v>
      </c>
      <c r="T515" s="52">
        <v>298.82757813408972</v>
      </c>
      <c r="U515" s="52">
        <v>1203.6879400618375</v>
      </c>
      <c r="V515" s="52">
        <v>1164.1330349971852</v>
      </c>
      <c r="W515" s="52">
        <v>1259.2014088810731</v>
      </c>
      <c r="X515" s="52">
        <v>1725.0622778634231</v>
      </c>
      <c r="Y515" s="52">
        <v>3735.3600714663667</v>
      </c>
      <c r="Z515" s="52">
        <v>743.0050478330503</v>
      </c>
      <c r="AA515" s="52">
        <v>2646.502619825998</v>
      </c>
      <c r="AB515" s="52">
        <v>372.44013473428788</v>
      </c>
      <c r="AC515" s="52">
        <v>155388.72447458902</v>
      </c>
      <c r="AD515" s="52">
        <v>67063.544762039179</v>
      </c>
      <c r="AE515" s="52">
        <v>83470.481676673895</v>
      </c>
      <c r="AF515" s="52">
        <v>20095.142863400779</v>
      </c>
      <c r="AG515" s="52">
        <v>17657.250322707496</v>
      </c>
      <c r="AH515" s="52">
        <v>15421.761647574107</v>
      </c>
      <c r="AI515" s="52">
        <v>46325.030328432716</v>
      </c>
      <c r="AJ515" s="52">
        <v>53040.643232091265</v>
      </c>
      <c r="AK515" s="52">
        <v>153.49502690406516</v>
      </c>
      <c r="AL515" s="52">
        <v>0.74897763269545981</v>
      </c>
      <c r="AM515" s="52">
        <v>7.7183061941449216</v>
      </c>
      <c r="AN515" s="52">
        <v>21.030549328304673</v>
      </c>
      <c r="AO515" s="52">
        <v>12.563265501583617</v>
      </c>
      <c r="AP515" s="52">
        <v>1.0916885074699167</v>
      </c>
      <c r="AQ515" s="52">
        <v>1.7088056220770038</v>
      </c>
      <c r="AR515" s="52">
        <v>1.6775423062578814</v>
      </c>
      <c r="AS515" s="52">
        <v>1.4745595575735631</v>
      </c>
      <c r="AT515" s="52">
        <v>1.9104704285796592</v>
      </c>
      <c r="AU515" s="52">
        <v>0.99592348516765317</v>
      </c>
      <c r="AV515" s="52">
        <v>2.1868955610737126</v>
      </c>
      <c r="AW515" s="52">
        <v>1.5173805045407789</v>
      </c>
      <c r="AX515" s="52">
        <v>109.67308445055968</v>
      </c>
      <c r="AY515" s="52">
        <v>0.54702341732460125</v>
      </c>
      <c r="AZ515" s="52">
        <v>5.5953471990336157</v>
      </c>
      <c r="BA515" s="52">
        <v>5.9872369052279586</v>
      </c>
      <c r="BB515" s="52">
        <v>15.849136698742708</v>
      </c>
      <c r="BC515" s="52">
        <v>2.8402378471990231</v>
      </c>
      <c r="BD515" s="52">
        <v>24.94493939920018</v>
      </c>
      <c r="BE515" s="52">
        <v>8.8165824646518249</v>
      </c>
      <c r="BF515" s="52">
        <v>17.194063369728003</v>
      </c>
      <c r="BG515" s="52">
        <v>21.922827823211751</v>
      </c>
      <c r="BH515" s="52">
        <v>5.9756892293846855</v>
      </c>
      <c r="BI515" s="52">
        <v>22.791393125647058</v>
      </c>
      <c r="BJ515" s="52">
        <v>2.8840536266565322</v>
      </c>
      <c r="BK515" s="52">
        <v>5.2121850106865164</v>
      </c>
      <c r="BL515" s="52">
        <v>14.69515448488916</v>
      </c>
      <c r="BM515" s="52">
        <v>1.847067571907246</v>
      </c>
      <c r="BN515" s="52">
        <v>33.579648135292032</v>
      </c>
      <c r="BP515" s="52">
        <v>1.3837873971710601</v>
      </c>
      <c r="BQ515" s="52">
        <v>0.89966539535671475</v>
      </c>
      <c r="BR515" s="52">
        <v>0.484122001628081</v>
      </c>
      <c r="BS515" s="52">
        <v>1.366537772398442</v>
      </c>
      <c r="BT515" s="52">
        <v>0.90236324475457275</v>
      </c>
      <c r="BU515" s="52">
        <v>0.46417452772147955</v>
      </c>
      <c r="BV515" s="52">
        <v>7.5998821119467417</v>
      </c>
      <c r="BW515" s="52">
        <v>6631.7847376386326</v>
      </c>
    </row>
    <row r="516" spans="1:75">
      <c r="A516" s="49">
        <v>44408</v>
      </c>
      <c r="B516" s="50">
        <v>116.50417655514133</v>
      </c>
      <c r="C516" s="51">
        <v>266.72174304110871</v>
      </c>
      <c r="D516" s="50">
        <v>113.95287025727391</v>
      </c>
      <c r="E516" s="52">
        <v>19770.817523664045</v>
      </c>
      <c r="F516" s="52">
        <v>252.44816738234894</v>
      </c>
      <c r="G516" s="52">
        <v>556.29305822510389</v>
      </c>
      <c r="H516" s="52">
        <v>684.9422118755117</v>
      </c>
      <c r="I516" s="52">
        <v>2244.4847890037681</v>
      </c>
      <c r="J516" s="52">
        <v>138.52083455074219</v>
      </c>
      <c r="K516" s="52">
        <v>315.29673874161898</v>
      </c>
      <c r="L516" s="52">
        <v>577.24629136439296</v>
      </c>
      <c r="M516" s="52">
        <v>448.37008713251879</v>
      </c>
      <c r="N516" s="52">
        <v>243.29868184823184</v>
      </c>
      <c r="O516" s="52">
        <v>119.80370239951017</v>
      </c>
      <c r="P516" s="52">
        <v>272.4816283227936</v>
      </c>
      <c r="Q516" s="52">
        <v>137.8859038702663</v>
      </c>
      <c r="R516" s="52">
        <v>111.28147267692933</v>
      </c>
      <c r="S516" s="52">
        <v>583.09524655843813</v>
      </c>
      <c r="T516" s="52">
        <v>299.20932396933915</v>
      </c>
      <c r="U516" s="52">
        <v>1206.7385203843155</v>
      </c>
      <c r="V516" s="52">
        <v>1166.3545760545999</v>
      </c>
      <c r="W516" s="52">
        <v>1261.4780500408622</v>
      </c>
      <c r="X516" s="52">
        <v>1727.1929987750707</v>
      </c>
      <c r="Y516" s="52">
        <v>3739.5515018047827</v>
      </c>
      <c r="Z516" s="52">
        <v>744.04082033038139</v>
      </c>
      <c r="AA516" s="52">
        <v>2651.3380820410321</v>
      </c>
      <c r="AB516" s="52">
        <v>372.40456008202125</v>
      </c>
      <c r="AC516" s="52">
        <v>155767.93188378119</v>
      </c>
      <c r="AD516" s="52">
        <v>67213.743782104983</v>
      </c>
      <c r="AE516" s="52">
        <v>83657.424633518342</v>
      </c>
      <c r="AF516" s="52">
        <v>20161.69705889302</v>
      </c>
      <c r="AG516" s="52">
        <v>17693.035001877815</v>
      </c>
      <c r="AH516" s="52">
        <v>15452.681548703102</v>
      </c>
      <c r="AI516" s="52">
        <v>46395.59126484779</v>
      </c>
      <c r="AJ516" s="52">
        <v>53122.581155223234</v>
      </c>
      <c r="AK516" s="52">
        <v>153.55760056627614</v>
      </c>
      <c r="AL516" s="52">
        <v>0.74936237919516113</v>
      </c>
      <c r="AM516" s="52">
        <v>7.726600299904784</v>
      </c>
      <c r="AN516" s="52">
        <v>21.024117795649104</v>
      </c>
      <c r="AO516" s="52">
        <v>12.548155116728477</v>
      </c>
      <c r="AP516" s="52">
        <v>1.0895708410663805</v>
      </c>
      <c r="AQ516" s="52">
        <v>1.7075123587212968</v>
      </c>
      <c r="AR516" s="52">
        <v>1.6754429193956053</v>
      </c>
      <c r="AS516" s="52">
        <v>1.4733134723929036</v>
      </c>
      <c r="AT516" s="52">
        <v>1.9088535229833901</v>
      </c>
      <c r="AU516" s="52">
        <v>0.99534637333357334</v>
      </c>
      <c r="AV516" s="52">
        <v>2.1828132035389576</v>
      </c>
      <c r="AW516" s="52">
        <v>1.5153026678410477</v>
      </c>
      <c r="AX516" s="52">
        <v>109.73350368775878</v>
      </c>
      <c r="AY516" s="52">
        <v>0.54674931035502128</v>
      </c>
      <c r="AZ516" s="52">
        <v>5.5960288595660748</v>
      </c>
      <c r="BA516" s="52">
        <v>5.9886127231387238</v>
      </c>
      <c r="BB516" s="52">
        <v>15.8499526721876</v>
      </c>
      <c r="BC516" s="52">
        <v>2.8400899096351724</v>
      </c>
      <c r="BD516" s="52">
        <v>24.963639048048325</v>
      </c>
      <c r="BE516" s="52">
        <v>8.8211071834629102</v>
      </c>
      <c r="BF516" s="52">
        <v>17.206504296901965</v>
      </c>
      <c r="BG516" s="52">
        <v>21.944973885592432</v>
      </c>
      <c r="BH516" s="52">
        <v>5.9758457492195793</v>
      </c>
      <c r="BI516" s="52">
        <v>22.799979083300119</v>
      </c>
      <c r="BJ516" s="52">
        <v>2.8864881076639697</v>
      </c>
      <c r="BK516" s="52">
        <v>5.2139969730576983</v>
      </c>
      <c r="BL516" s="52">
        <v>14.699493999022149</v>
      </c>
      <c r="BM516" s="52">
        <v>1.8458910335267584</v>
      </c>
      <c r="BN516" s="52">
        <v>33.606170978577389</v>
      </c>
      <c r="BP516" s="52">
        <v>1.3865761140872153</v>
      </c>
      <c r="BQ516" s="52">
        <v>0.90109902289846255</v>
      </c>
      <c r="BR516" s="52">
        <v>0.48547709108360354</v>
      </c>
      <c r="BS516" s="52">
        <v>1.3715279634981867</v>
      </c>
      <c r="BT516" s="52">
        <v>0.90485316381279024</v>
      </c>
      <c r="BU516" s="52">
        <v>0.46667479979054582</v>
      </c>
      <c r="BV516" s="52">
        <v>7.5911324706168903</v>
      </c>
      <c r="BW516" s="52">
        <v>6645.4430204053078</v>
      </c>
    </row>
    <row r="517" spans="1:75">
      <c r="A517" s="49">
        <v>44439</v>
      </c>
      <c r="B517" s="50">
        <v>116.67119971614692</v>
      </c>
      <c r="C517" s="51">
        <v>267.13737148238766</v>
      </c>
      <c r="D517" s="50">
        <v>114.09904372496831</v>
      </c>
      <c r="E517" s="52">
        <v>19790.656110271331</v>
      </c>
      <c r="F517" s="52">
        <v>252.35605349481452</v>
      </c>
      <c r="G517" s="52">
        <v>554.97494023749903</v>
      </c>
      <c r="H517" s="52">
        <v>685.84539800257448</v>
      </c>
      <c r="I517" s="52">
        <v>2245.6833827860892</v>
      </c>
      <c r="J517" s="52">
        <v>138.48052300152278</v>
      </c>
      <c r="K517" s="52">
        <v>315.04186406154787</v>
      </c>
      <c r="L517" s="52">
        <v>577.65690424749926</v>
      </c>
      <c r="M517" s="52">
        <v>450.05345945324626</v>
      </c>
      <c r="N517" s="52">
        <v>243.06526783204848</v>
      </c>
      <c r="O517" s="52">
        <v>119.87127193520146</v>
      </c>
      <c r="P517" s="52">
        <v>272.20308595727528</v>
      </c>
      <c r="Q517" s="52">
        <v>137.73453576946932</v>
      </c>
      <c r="R517" s="52">
        <v>111.32449319189594</v>
      </c>
      <c r="S517" s="52">
        <v>583.5691272503426</v>
      </c>
      <c r="T517" s="52">
        <v>299.532316235525</v>
      </c>
      <c r="U517" s="52">
        <v>1209.2341088162314</v>
      </c>
      <c r="V517" s="52">
        <v>1168.4711762837344</v>
      </c>
      <c r="W517" s="52">
        <v>1263.5051055675553</v>
      </c>
      <c r="X517" s="52">
        <v>1729.1012468434149</v>
      </c>
      <c r="Y517" s="52">
        <v>3743.3022474348545</v>
      </c>
      <c r="Z517" s="52">
        <v>744.97132785714439</v>
      </c>
      <c r="AA517" s="52">
        <v>2655.5077091840008</v>
      </c>
      <c r="AB517" s="52">
        <v>372.31638732997158</v>
      </c>
      <c r="AC517" s="52">
        <v>156130.06682660503</v>
      </c>
      <c r="AD517" s="52">
        <v>67359.913153771427</v>
      </c>
      <c r="AE517" s="52">
        <v>83839.351357244683</v>
      </c>
      <c r="AF517" s="52">
        <v>20226.626312717315</v>
      </c>
      <c r="AG517" s="52">
        <v>17727.278560023155</v>
      </c>
      <c r="AH517" s="52">
        <v>15482.908796495007</v>
      </c>
      <c r="AI517" s="52">
        <v>46463.343734248992</v>
      </c>
      <c r="AJ517" s="52">
        <v>53199.057873387494</v>
      </c>
      <c r="AK517" s="52">
        <v>153.60188056720841</v>
      </c>
      <c r="AL517" s="52">
        <v>0.74949326871653954</v>
      </c>
      <c r="AM517" s="52">
        <v>7.7323121640590893</v>
      </c>
      <c r="AN517" s="52">
        <v>21.012367895173451</v>
      </c>
      <c r="AO517" s="52">
        <v>12.530562462435375</v>
      </c>
      <c r="AP517" s="52">
        <v>1.0871831876100904</v>
      </c>
      <c r="AQ517" s="52">
        <v>1.7056560870015904</v>
      </c>
      <c r="AR517" s="52">
        <v>1.6731344517478823</v>
      </c>
      <c r="AS517" s="52">
        <v>1.4718379566369433</v>
      </c>
      <c r="AT517" s="52">
        <v>1.9069843397674342</v>
      </c>
      <c r="AU517" s="52">
        <v>0.99460872420651514</v>
      </c>
      <c r="AV517" s="52">
        <v>2.1781136766935121</v>
      </c>
      <c r="AW517" s="52">
        <v>1.5130439634343813</v>
      </c>
      <c r="AX517" s="52">
        <v>109.78142831065962</v>
      </c>
      <c r="AY517" s="52">
        <v>0.54641384389575365</v>
      </c>
      <c r="AZ517" s="52">
        <v>5.5957828158017007</v>
      </c>
      <c r="BA517" s="52">
        <v>5.988997986074537</v>
      </c>
      <c r="BB517" s="52">
        <v>15.849811123729113</v>
      </c>
      <c r="BC517" s="52">
        <v>2.8395628902024681</v>
      </c>
      <c r="BD517" s="52">
        <v>24.981075794886678</v>
      </c>
      <c r="BE517" s="52">
        <v>8.824760237363197</v>
      </c>
      <c r="BF517" s="52">
        <v>17.216958322201766</v>
      </c>
      <c r="BG517" s="52">
        <v>21.962359908367358</v>
      </c>
      <c r="BH517" s="52">
        <v>5.9757054043002427</v>
      </c>
      <c r="BI517" s="52">
        <v>22.808084361916109</v>
      </c>
      <c r="BJ517" s="52">
        <v>2.8883194860611714</v>
      </c>
      <c r="BK517" s="52">
        <v>5.2159137001963831</v>
      </c>
      <c r="BL517" s="52">
        <v>14.703851178333524</v>
      </c>
      <c r="BM517" s="52">
        <v>1.8448549151533722</v>
      </c>
      <c r="BN517" s="52">
        <v>33.626683035865426</v>
      </c>
      <c r="BP517" s="52">
        <v>1.389125354467861</v>
      </c>
      <c r="BQ517" s="52">
        <v>0.90090471869635003</v>
      </c>
      <c r="BR517" s="52">
        <v>0.48822063557623374</v>
      </c>
      <c r="BS517" s="52">
        <v>1.3757061819365668</v>
      </c>
      <c r="BT517" s="52">
        <v>0.90600493580343266</v>
      </c>
      <c r="BU517" s="52">
        <v>0.46970124615191089</v>
      </c>
      <c r="BV517" s="52">
        <v>7.5847626812756062</v>
      </c>
      <c r="BW517" s="52">
        <v>6658.8895153307149</v>
      </c>
    </row>
    <row r="518" spans="1:75">
      <c r="A518" s="49">
        <v>44469</v>
      </c>
      <c r="B518" s="50">
        <v>116.82089189464847</v>
      </c>
      <c r="C518" s="51">
        <v>267.53467518289887</v>
      </c>
      <c r="D518" s="50">
        <v>114.24087362618496</v>
      </c>
      <c r="E518" s="52">
        <v>19806.752146021525</v>
      </c>
      <c r="F518" s="52">
        <v>252.23298472096212</v>
      </c>
      <c r="G518" s="52">
        <v>553.20356357296305</v>
      </c>
      <c r="H518" s="52">
        <v>686.65446342527866</v>
      </c>
      <c r="I518" s="52">
        <v>2245.751319162051</v>
      </c>
      <c r="J518" s="52">
        <v>138.44035135706267</v>
      </c>
      <c r="K518" s="52">
        <v>314.29055290222169</v>
      </c>
      <c r="L518" s="52">
        <v>577.77123961548011</v>
      </c>
      <c r="M518" s="52">
        <v>451.62782290180525</v>
      </c>
      <c r="N518" s="52">
        <v>242.77354626109204</v>
      </c>
      <c r="O518" s="52">
        <v>119.89836246569952</v>
      </c>
      <c r="P518" s="52">
        <v>271.85169715931016</v>
      </c>
      <c r="Q518" s="52">
        <v>137.52151717568438</v>
      </c>
      <c r="R518" s="52">
        <v>111.33965947429338</v>
      </c>
      <c r="S518" s="52">
        <v>583.92159981926284</v>
      </c>
      <c r="T518" s="52">
        <v>299.76335789908967</v>
      </c>
      <c r="U518" s="52">
        <v>1211.2738020439942</v>
      </c>
      <c r="V518" s="52">
        <v>1170.5245012020071</v>
      </c>
      <c r="W518" s="52">
        <v>1265.2966975162426</v>
      </c>
      <c r="X518" s="52">
        <v>1730.8597820758819</v>
      </c>
      <c r="Y518" s="52">
        <v>3746.8594385365645</v>
      </c>
      <c r="Z518" s="52">
        <v>745.82364838322007</v>
      </c>
      <c r="AA518" s="52">
        <v>2659.0141580005488</v>
      </c>
      <c r="AB518" s="52">
        <v>372.20821822335324</v>
      </c>
      <c r="AC518" s="52">
        <v>156460.28145243326</v>
      </c>
      <c r="AD518" s="52">
        <v>67496.099233118686</v>
      </c>
      <c r="AE518" s="52">
        <v>84008.854247156778</v>
      </c>
      <c r="AF518" s="52">
        <v>20287.436827850343</v>
      </c>
      <c r="AG518" s="52">
        <v>17758.51071732839</v>
      </c>
      <c r="AH518" s="52">
        <v>15511.018025366466</v>
      </c>
      <c r="AI518" s="52">
        <v>46524.708929570515</v>
      </c>
      <c r="AJ518" s="52">
        <v>53266.464700698853</v>
      </c>
      <c r="AK518" s="52">
        <v>153.62964147776364</v>
      </c>
      <c r="AL518" s="52">
        <v>0.74938459879097841</v>
      </c>
      <c r="AM518" s="52">
        <v>7.7360930114363633</v>
      </c>
      <c r="AN518" s="52">
        <v>20.996574188147981</v>
      </c>
      <c r="AO518" s="52">
        <v>12.511096577967207</v>
      </c>
      <c r="AP518" s="52">
        <v>1.084632030089415</v>
      </c>
      <c r="AQ518" s="52">
        <v>1.7032388167038637</v>
      </c>
      <c r="AR518" s="52">
        <v>1.6707263521910742</v>
      </c>
      <c r="AS518" s="52">
        <v>1.4702116649238937</v>
      </c>
      <c r="AT518" s="52">
        <v>1.9050004979289952</v>
      </c>
      <c r="AU518" s="52">
        <v>0.9937476698743315</v>
      </c>
      <c r="AV518" s="52">
        <v>2.172856454939756</v>
      </c>
      <c r="AW518" s="52">
        <v>1.510682918378734</v>
      </c>
      <c r="AX518" s="52">
        <v>109.81825617626309</v>
      </c>
      <c r="AY518" s="52">
        <v>0.5460424619804447</v>
      </c>
      <c r="AZ518" s="52">
        <v>5.5948074016021563</v>
      </c>
      <c r="BA518" s="52">
        <v>5.9884956886681415</v>
      </c>
      <c r="BB518" s="52">
        <v>15.849887499709924</v>
      </c>
      <c r="BC518" s="52">
        <v>2.8387796087035286</v>
      </c>
      <c r="BD518" s="52">
        <v>24.997888493010155</v>
      </c>
      <c r="BE518" s="52">
        <v>8.8277702402633924</v>
      </c>
      <c r="BF518" s="52">
        <v>17.225790722357729</v>
      </c>
      <c r="BG518" s="52">
        <v>21.973044410968821</v>
      </c>
      <c r="BH518" s="52">
        <v>5.9757496818744889</v>
      </c>
      <c r="BI518" s="52">
        <v>22.814811114796125</v>
      </c>
      <c r="BJ518" s="52">
        <v>2.8907614433361837</v>
      </c>
      <c r="BK518" s="52">
        <v>5.217672319756578</v>
      </c>
      <c r="BL518" s="52">
        <v>14.706377352432659</v>
      </c>
      <c r="BM518" s="52">
        <v>1.8439873073633255</v>
      </c>
      <c r="BN518" s="52">
        <v>33.63959425998231</v>
      </c>
      <c r="BP518" s="52">
        <v>1.3907033327966929</v>
      </c>
      <c r="BQ518" s="52">
        <v>0.89792946670204399</v>
      </c>
      <c r="BR518" s="52">
        <v>0.49277386600151657</v>
      </c>
      <c r="BS518" s="52">
        <v>1.3785637291148305</v>
      </c>
      <c r="BT518" s="52">
        <v>0.90511805576582749</v>
      </c>
      <c r="BU518" s="52">
        <v>0.47344567326363174</v>
      </c>
      <c r="BV518" s="52">
        <v>7.5831864302977916</v>
      </c>
      <c r="BW518" s="52">
        <v>6672.2254314263664</v>
      </c>
    </row>
    <row r="519" spans="1:75">
      <c r="A519" s="49">
        <v>44500</v>
      </c>
      <c r="B519" s="50">
        <v>116.96603017035991</v>
      </c>
      <c r="C519" s="51">
        <v>267.93305097472285</v>
      </c>
      <c r="D519" s="50">
        <v>114.38382229761731</v>
      </c>
      <c r="E519" s="52">
        <v>19823.553069576141</v>
      </c>
      <c r="F519" s="52">
        <v>252.07312330976129</v>
      </c>
      <c r="G519" s="52">
        <v>551.25329758274938</v>
      </c>
      <c r="H519" s="52">
        <v>687.52810338427946</v>
      </c>
      <c r="I519" s="52">
        <v>2245.6540484389952</v>
      </c>
      <c r="J519" s="52">
        <v>138.45069098400492</v>
      </c>
      <c r="K519" s="52">
        <v>313.34492252526746</v>
      </c>
      <c r="L519" s="52">
        <v>577.78712955213359</v>
      </c>
      <c r="M519" s="52">
        <v>453.2187523284266</v>
      </c>
      <c r="N519" s="52">
        <v>242.49709915297646</v>
      </c>
      <c r="O519" s="52">
        <v>119.92941897819119</v>
      </c>
      <c r="P519" s="52">
        <v>271.54493038548577</v>
      </c>
      <c r="Q519" s="52">
        <v>137.30452243262721</v>
      </c>
      <c r="R519" s="52">
        <v>111.35155437646374</v>
      </c>
      <c r="S519" s="52">
        <v>584.26592026843184</v>
      </c>
      <c r="T519" s="52">
        <v>299.99363283428454</v>
      </c>
      <c r="U519" s="52">
        <v>1213.3551087302546</v>
      </c>
      <c r="V519" s="52">
        <v>1172.7003438996692</v>
      </c>
      <c r="W519" s="52">
        <v>1267.1254791415506</v>
      </c>
      <c r="X519" s="52">
        <v>1732.802292406559</v>
      </c>
      <c r="Y519" s="52">
        <v>3750.7575595859557</v>
      </c>
      <c r="Z519" s="52">
        <v>746.71946284895944</v>
      </c>
      <c r="AA519" s="52">
        <v>2662.4797872997101</v>
      </c>
      <c r="AB519" s="52">
        <v>372.13428992729996</v>
      </c>
      <c r="AC519" s="52">
        <v>156783.29814147949</v>
      </c>
      <c r="AD519" s="52">
        <v>67630.178903025968</v>
      </c>
      <c r="AE519" s="52">
        <v>84175.736867720087</v>
      </c>
      <c r="AF519" s="52">
        <v>20347.650609785509</v>
      </c>
      <c r="AG519" s="52">
        <v>17788.961772088081</v>
      </c>
      <c r="AH519" s="52">
        <v>15538.783148181054</v>
      </c>
      <c r="AI519" s="52">
        <v>46584.618017012072</v>
      </c>
      <c r="AJ519" s="52">
        <v>53331.046457598284</v>
      </c>
      <c r="AK519" s="52">
        <v>153.65698446669887</v>
      </c>
      <c r="AL519" s="52">
        <v>0.74924321854186637</v>
      </c>
      <c r="AM519" s="52">
        <v>7.7401298488820753</v>
      </c>
      <c r="AN519" s="52">
        <v>20.980570823555031</v>
      </c>
      <c r="AO519" s="52">
        <v>12.491197756281302</v>
      </c>
      <c r="AP519" s="52">
        <v>1.0820621720479047</v>
      </c>
      <c r="AQ519" s="52">
        <v>1.7005859636354275</v>
      </c>
      <c r="AR519" s="52">
        <v>1.6683420375991245</v>
      </c>
      <c r="AS519" s="52">
        <v>1.4686093035049834</v>
      </c>
      <c r="AT519" s="52">
        <v>1.9030763432547833</v>
      </c>
      <c r="AU519" s="52">
        <v>0.99285990940599378</v>
      </c>
      <c r="AV519" s="52">
        <v>2.1672720135998866</v>
      </c>
      <c r="AW519" s="52">
        <v>1.5083899183894485</v>
      </c>
      <c r="AX519" s="52">
        <v>109.85570129223409</v>
      </c>
      <c r="AY519" s="52">
        <v>0.54568669940542147</v>
      </c>
      <c r="AZ519" s="52">
        <v>5.5941073805724661</v>
      </c>
      <c r="BA519" s="52">
        <v>5.9878743287596494</v>
      </c>
      <c r="BB519" s="52">
        <v>15.851422865544595</v>
      </c>
      <c r="BC519" s="52">
        <v>2.838091485322483</v>
      </c>
      <c r="BD519" s="52">
        <v>25.015813014770469</v>
      </c>
      <c r="BE519" s="52">
        <v>8.8311133974742511</v>
      </c>
      <c r="BF519" s="52">
        <v>17.235262978040883</v>
      </c>
      <c r="BG519" s="52">
        <v>21.979994303997486</v>
      </c>
      <c r="BH519" s="52">
        <v>5.9763348508521075</v>
      </c>
      <c r="BI519" s="52">
        <v>22.820712349903321</v>
      </c>
      <c r="BJ519" s="52">
        <v>2.8935375059804609</v>
      </c>
      <c r="BK519" s="52">
        <v>5.2192660278592333</v>
      </c>
      <c r="BL519" s="52">
        <v>14.707908812700019</v>
      </c>
      <c r="BM519" s="52">
        <v>1.8432356412841697</v>
      </c>
      <c r="BN519" s="52">
        <v>33.649199187274903</v>
      </c>
      <c r="BP519" s="52">
        <v>1.3935256884583542</v>
      </c>
      <c r="BQ519" s="52">
        <v>0.89532235889665546</v>
      </c>
      <c r="BR519" s="52">
        <v>0.49820332935140016</v>
      </c>
      <c r="BS519" s="52">
        <v>1.3821216456051315</v>
      </c>
      <c r="BT519" s="52">
        <v>0.90448932001186955</v>
      </c>
      <c r="BU519" s="52">
        <v>0.47763232543553796</v>
      </c>
      <c r="BV519" s="52">
        <v>7.5852558751320167</v>
      </c>
      <c r="BW519" s="52">
        <v>6686.5916860488151</v>
      </c>
    </row>
    <row r="520" spans="1:75">
      <c r="A520" s="49">
        <v>44530</v>
      </c>
      <c r="B520" s="50">
        <v>117.12154639537135</v>
      </c>
      <c r="C520" s="51">
        <v>268.34999066914122</v>
      </c>
      <c r="D520" s="50">
        <v>114.53184905822079</v>
      </c>
      <c r="E520" s="52">
        <v>19845.859865538278</v>
      </c>
      <c r="F520" s="52">
        <v>251.8792339829107</v>
      </c>
      <c r="G520" s="52">
        <v>549.49115243703125</v>
      </c>
      <c r="H520" s="52">
        <v>688.61948787942526</v>
      </c>
      <c r="I520" s="52">
        <v>2246.552025381724</v>
      </c>
      <c r="J520" s="52">
        <v>138.5600657944878</v>
      </c>
      <c r="K520" s="52">
        <v>312.59356855551403</v>
      </c>
      <c r="L520" s="52">
        <v>577.96241703232124</v>
      </c>
      <c r="M520" s="52">
        <v>454.9440253652632</v>
      </c>
      <c r="N520" s="52">
        <v>242.33618103762467</v>
      </c>
      <c r="O520" s="52">
        <v>120.01780790127813</v>
      </c>
      <c r="P520" s="52">
        <v>271.40632503007851</v>
      </c>
      <c r="Q520" s="52">
        <v>137.1584371868521</v>
      </c>
      <c r="R520" s="52">
        <v>111.38923563808203</v>
      </c>
      <c r="S520" s="52">
        <v>584.72888778783386</v>
      </c>
      <c r="T520" s="52">
        <v>300.34161964928109</v>
      </c>
      <c r="U520" s="52">
        <v>1216.0117775042852</v>
      </c>
      <c r="V520" s="52">
        <v>1175.1583386003972</v>
      </c>
      <c r="W520" s="52">
        <v>1269.2762406547865</v>
      </c>
      <c r="X520" s="52">
        <v>1735.2754454910755</v>
      </c>
      <c r="Y520" s="52">
        <v>3755.4882513682046</v>
      </c>
      <c r="Z520" s="52">
        <v>747.77814943504825</v>
      </c>
      <c r="AA520" s="52">
        <v>2666.5798980419836</v>
      </c>
      <c r="AB520" s="52">
        <v>372.15672356449068</v>
      </c>
      <c r="AC520" s="52">
        <v>157124.63077011108</v>
      </c>
      <c r="AD520" s="52">
        <v>67769.709647369382</v>
      </c>
      <c r="AE520" s="52">
        <v>84349.404430961615</v>
      </c>
      <c r="AF520" s="52">
        <v>20410.602818330128</v>
      </c>
      <c r="AG520" s="52">
        <v>17820.927123514812</v>
      </c>
      <c r="AH520" s="52">
        <v>15568.01551524798</v>
      </c>
      <c r="AI520" s="52">
        <v>46648.496584447224</v>
      </c>
      <c r="AJ520" s="52">
        <v>53399.67988433838</v>
      </c>
      <c r="AK520" s="52">
        <v>153.70280162580312</v>
      </c>
      <c r="AL520" s="52">
        <v>0.74932828657717132</v>
      </c>
      <c r="AM520" s="52">
        <v>7.7468630325670045</v>
      </c>
      <c r="AN520" s="52">
        <v>20.969278924974301</v>
      </c>
      <c r="AO520" s="52">
        <v>12.473087606113404</v>
      </c>
      <c r="AP520" s="52">
        <v>1.0797017090919931</v>
      </c>
      <c r="AQ520" s="52">
        <v>1.6981781564633518</v>
      </c>
      <c r="AR520" s="52">
        <v>1.6661777687852009</v>
      </c>
      <c r="AS520" s="52">
        <v>1.4672772860845726</v>
      </c>
      <c r="AT520" s="52">
        <v>1.9014508260947574</v>
      </c>
      <c r="AU520" s="52">
        <v>0.99208199890126703</v>
      </c>
      <c r="AV520" s="52">
        <v>2.161790264267923</v>
      </c>
      <c r="AW520" s="52">
        <v>1.5064296306685718</v>
      </c>
      <c r="AX520" s="52">
        <v>109.90697190364202</v>
      </c>
      <c r="AY520" s="52">
        <v>0.5454153165298824</v>
      </c>
      <c r="AZ520" s="52">
        <v>5.594923630814689</v>
      </c>
      <c r="BA520" s="52">
        <v>5.9880846501017606</v>
      </c>
      <c r="BB520" s="52">
        <v>15.855633380574485</v>
      </c>
      <c r="BC520" s="52">
        <v>2.8379290115010614</v>
      </c>
      <c r="BD520" s="52">
        <v>25.036333606981984</v>
      </c>
      <c r="BE520" s="52">
        <v>8.835861112782732</v>
      </c>
      <c r="BF520" s="52">
        <v>17.247849924148372</v>
      </c>
      <c r="BG520" s="52">
        <v>21.987175548006782</v>
      </c>
      <c r="BH520" s="52">
        <v>5.977765720291063</v>
      </c>
      <c r="BI520" s="52">
        <v>22.826550798692431</v>
      </c>
      <c r="BJ520" s="52">
        <v>2.8958406787908948</v>
      </c>
      <c r="BK520" s="52">
        <v>5.2207128403475505</v>
      </c>
      <c r="BL520" s="52">
        <v>14.709997284451189</v>
      </c>
      <c r="BM520" s="52">
        <v>1.8425538460217163</v>
      </c>
      <c r="BN520" s="52">
        <v>33.660965672228485</v>
      </c>
      <c r="BP520" s="52">
        <v>1.4005932552119096</v>
      </c>
      <c r="BQ520" s="52">
        <v>0.89752310883874697</v>
      </c>
      <c r="BR520" s="52">
        <v>0.50307014617913715</v>
      </c>
      <c r="BS520" s="52">
        <v>1.389015130015711</v>
      </c>
      <c r="BT520" s="52">
        <v>0.90727250513931113</v>
      </c>
      <c r="BU520" s="52">
        <v>0.48174262489095176</v>
      </c>
      <c r="BV520" s="52">
        <v>7.5888692505610988</v>
      </c>
      <c r="BW520" s="52">
        <v>6702.9996951818466</v>
      </c>
    </row>
    <row r="521" spans="1:75">
      <c r="A521" s="49">
        <v>44561</v>
      </c>
      <c r="B521" s="50">
        <v>117.29640282594389</v>
      </c>
      <c r="C521" s="51">
        <v>268.7969933832365</v>
      </c>
      <c r="D521" s="50">
        <v>114.68772840800304</v>
      </c>
      <c r="E521" s="52">
        <v>19876.899594214654</v>
      </c>
      <c r="F521" s="52">
        <v>251.67994767571651</v>
      </c>
      <c r="G521" s="52">
        <v>548.16895209685447</v>
      </c>
      <c r="H521" s="52">
        <v>690.02985426254816</v>
      </c>
      <c r="I521" s="52">
        <v>2249.2009492804928</v>
      </c>
      <c r="J521" s="52">
        <v>138.79924522748877</v>
      </c>
      <c r="K521" s="52">
        <v>312.29172770342518</v>
      </c>
      <c r="L521" s="52">
        <v>578.46931472709105</v>
      </c>
      <c r="M521" s="52">
        <v>456.88125583721745</v>
      </c>
      <c r="N521" s="52">
        <v>242.35325159901572</v>
      </c>
      <c r="O521" s="52">
        <v>120.19719472599607</v>
      </c>
      <c r="P521" s="52">
        <v>271.51371879827593</v>
      </c>
      <c r="Q521" s="52">
        <v>137.13198424106645</v>
      </c>
      <c r="R521" s="52">
        <v>111.47186273144138</v>
      </c>
      <c r="S521" s="52">
        <v>585.40392312575727</v>
      </c>
      <c r="T521" s="52">
        <v>300.88249888727739</v>
      </c>
      <c r="U521" s="52">
        <v>1219.6000656735512</v>
      </c>
      <c r="V521" s="52">
        <v>1177.9985258012048</v>
      </c>
      <c r="W521" s="52">
        <v>1271.9511561720601</v>
      </c>
      <c r="X521" s="52">
        <v>1738.4883666538424</v>
      </c>
      <c r="Y521" s="52">
        <v>3761.3655815143738</v>
      </c>
      <c r="Z521" s="52">
        <v>749.08692230356314</v>
      </c>
      <c r="AA521" s="52">
        <v>2671.8033088734073</v>
      </c>
      <c r="AB521" s="52">
        <v>372.3168617919568</v>
      </c>
      <c r="AC521" s="52">
        <v>157500.72264000677</v>
      </c>
      <c r="AD521" s="52">
        <v>67919.495190035916</v>
      </c>
      <c r="AE521" s="52">
        <v>84535.834907900906</v>
      </c>
      <c r="AF521" s="52">
        <v>20478.439618510583</v>
      </c>
      <c r="AG521" s="52">
        <v>17855.845903550424</v>
      </c>
      <c r="AH521" s="52">
        <v>15599.864573847863</v>
      </c>
      <c r="AI521" s="52">
        <v>46719.798384512622</v>
      </c>
      <c r="AJ521" s="52">
        <v>53476.689470844882</v>
      </c>
      <c r="AK521" s="52">
        <v>153.77995931333112</v>
      </c>
      <c r="AL521" s="52">
        <v>0.74979817023831274</v>
      </c>
      <c r="AM521" s="52">
        <v>7.7579085091429372</v>
      </c>
      <c r="AN521" s="52">
        <v>20.965912131532544</v>
      </c>
      <c r="AO521" s="52">
        <v>12.458205452549361</v>
      </c>
      <c r="AP521" s="52">
        <v>1.077713082402507</v>
      </c>
      <c r="AQ521" s="52">
        <v>1.6963153536752573</v>
      </c>
      <c r="AR521" s="52">
        <v>1.6643524385609423</v>
      </c>
      <c r="AS521" s="52">
        <v>1.4663616598672009</v>
      </c>
      <c r="AT521" s="52">
        <v>1.9002628419430918</v>
      </c>
      <c r="AU521" s="52">
        <v>0.99150637606644232</v>
      </c>
      <c r="AV521" s="52">
        <v>2.1567437894058634</v>
      </c>
      <c r="AW521" s="52">
        <v>1.5049499720353783</v>
      </c>
      <c r="AX521" s="52">
        <v>109.98090409415383</v>
      </c>
      <c r="AY521" s="52">
        <v>0.54526840735061632</v>
      </c>
      <c r="AZ521" s="52">
        <v>5.5980563084219375</v>
      </c>
      <c r="BA521" s="52">
        <v>5.98976550177641</v>
      </c>
      <c r="BB521" s="52">
        <v>15.863163565315547</v>
      </c>
      <c r="BC521" s="52">
        <v>2.8385549342379934</v>
      </c>
      <c r="BD521" s="52">
        <v>25.060322379212707</v>
      </c>
      <c r="BE521" s="52">
        <v>8.8426502338580555</v>
      </c>
      <c r="BF521" s="52">
        <v>17.265096086528033</v>
      </c>
      <c r="BG521" s="52">
        <v>21.997830356118239</v>
      </c>
      <c r="BH521" s="52">
        <v>5.980196308960477</v>
      </c>
      <c r="BI521" s="52">
        <v>22.833143086262769</v>
      </c>
      <c r="BJ521" s="52">
        <v>2.8970897769134853</v>
      </c>
      <c r="BK521" s="52">
        <v>5.2220835416547713</v>
      </c>
      <c r="BL521" s="52">
        <v>14.713969766293772</v>
      </c>
      <c r="BM521" s="52">
        <v>1.8419034352737071</v>
      </c>
      <c r="BN521" s="52">
        <v>33.679035524296907</v>
      </c>
      <c r="BP521" s="52">
        <v>1.4133874577500167</v>
      </c>
      <c r="BQ521" s="52">
        <v>0.90707463194285665</v>
      </c>
      <c r="BR521" s="52">
        <v>0.50631282558935065</v>
      </c>
      <c r="BS521" s="52">
        <v>1.4006554422479482</v>
      </c>
      <c r="BT521" s="52">
        <v>0.91532271139083365</v>
      </c>
      <c r="BU521" s="52">
        <v>0.48533273069000232</v>
      </c>
      <c r="BV521" s="52">
        <v>7.5923605660451186</v>
      </c>
      <c r="BW521" s="52">
        <v>6721.9856153765031</v>
      </c>
    </row>
    <row r="522" spans="1:75">
      <c r="A522" s="49">
        <v>44592</v>
      </c>
      <c r="B522" s="50">
        <v>117.48349530033526</v>
      </c>
      <c r="C522" s="51">
        <v>269.27346936709461</v>
      </c>
      <c r="D522" s="50">
        <v>114.85288628142688</v>
      </c>
      <c r="E522" s="52">
        <v>19915.299245034494</v>
      </c>
      <c r="F522" s="52">
        <v>251.58366280553801</v>
      </c>
      <c r="G522" s="52">
        <v>547.15636168852927</v>
      </c>
      <c r="H522" s="52">
        <v>691.71299779174785</v>
      </c>
      <c r="I522" s="52">
        <v>2253.1082026381646</v>
      </c>
      <c r="J522" s="52">
        <v>139.14310715635938</v>
      </c>
      <c r="K522" s="52">
        <v>312.2723480453414</v>
      </c>
      <c r="L522" s="52">
        <v>579.21799965827699</v>
      </c>
      <c r="M522" s="52">
        <v>459.00956511209085</v>
      </c>
      <c r="N522" s="52">
        <v>242.48856272476334</v>
      </c>
      <c r="O522" s="52">
        <v>120.44063836504375</v>
      </c>
      <c r="P522" s="52">
        <v>271.79787609365678</v>
      </c>
      <c r="Q522" s="52">
        <v>137.18950071209861</v>
      </c>
      <c r="R522" s="52">
        <v>111.58829906678969</v>
      </c>
      <c r="S522" s="52">
        <v>586.28781290905124</v>
      </c>
      <c r="T522" s="52">
        <v>301.56083291769028</v>
      </c>
      <c r="U522" s="52">
        <v>1223.9614956571211</v>
      </c>
      <c r="V522" s="52">
        <v>1181.1691726032764</v>
      </c>
      <c r="W522" s="52">
        <v>1275.126988851255</v>
      </c>
      <c r="X522" s="52">
        <v>1742.2508783609637</v>
      </c>
      <c r="Y522" s="52">
        <v>3768.2103852091295</v>
      </c>
      <c r="Z522" s="52">
        <v>750.64777538204385</v>
      </c>
      <c r="AA522" s="52">
        <v>2678.1231314616821</v>
      </c>
      <c r="AB522" s="52">
        <v>372.5897721984694</v>
      </c>
      <c r="AC522" s="52">
        <v>157905.39643072314</v>
      </c>
      <c r="AD522" s="52">
        <v>68078.05472380115</v>
      </c>
      <c r="AE522" s="52">
        <v>84733.185403762327</v>
      </c>
      <c r="AF522" s="52">
        <v>20550.624515410393</v>
      </c>
      <c r="AG522" s="52">
        <v>17893.021558300141</v>
      </c>
      <c r="AH522" s="52">
        <v>15633.889424631672</v>
      </c>
      <c r="AI522" s="52">
        <v>46796.878661494098</v>
      </c>
      <c r="AJ522" s="52">
        <v>53559.619811027282</v>
      </c>
      <c r="AK522" s="52">
        <v>153.88317849655306</v>
      </c>
      <c r="AL522" s="52">
        <v>0.75049733719788492</v>
      </c>
      <c r="AM522" s="52">
        <v>7.7723962006068996</v>
      </c>
      <c r="AN522" s="52">
        <v>20.968147836625576</v>
      </c>
      <c r="AO522" s="52">
        <v>12.445254298888388</v>
      </c>
      <c r="AP522" s="52">
        <v>1.0760148188332566</v>
      </c>
      <c r="AQ522" s="52">
        <v>1.6947003395865565</v>
      </c>
      <c r="AR522" s="52">
        <v>1.6627053771385802</v>
      </c>
      <c r="AS522" s="52">
        <v>1.4656701715721283</v>
      </c>
      <c r="AT522" s="52">
        <v>1.8993079105280377</v>
      </c>
      <c r="AU522" s="52">
        <v>0.99107539322064819</v>
      </c>
      <c r="AV522" s="52">
        <v>2.1520839046379185</v>
      </c>
      <c r="AW522" s="52">
        <v>1.5036964085076996</v>
      </c>
      <c r="AX522" s="52">
        <v>110.0734257481752</v>
      </c>
      <c r="AY522" s="52">
        <v>0.54519087698070268</v>
      </c>
      <c r="AZ522" s="52">
        <v>5.6029221556645128</v>
      </c>
      <c r="BA522" s="52">
        <v>5.9925851159008037</v>
      </c>
      <c r="BB522" s="52">
        <v>15.872871795128431</v>
      </c>
      <c r="BC522" s="52">
        <v>2.8396983391214765</v>
      </c>
      <c r="BD522" s="52">
        <v>25.087021995395904</v>
      </c>
      <c r="BE522" s="52">
        <v>8.8508164168846228</v>
      </c>
      <c r="BF522" s="52">
        <v>17.285803419567884</v>
      </c>
      <c r="BG522" s="52">
        <v>22.013206617313347</v>
      </c>
      <c r="BH522" s="52">
        <v>5.983309006393557</v>
      </c>
      <c r="BI522" s="52">
        <v>22.841604912413224</v>
      </c>
      <c r="BJ522" s="52">
        <v>2.897447503712629</v>
      </c>
      <c r="BK522" s="52">
        <v>5.2236446483180892</v>
      </c>
      <c r="BL522" s="52">
        <v>14.720512763202761</v>
      </c>
      <c r="BM522" s="52">
        <v>1.8412531088551107</v>
      </c>
      <c r="BN522" s="52">
        <v>33.703721373281894</v>
      </c>
      <c r="BP522" s="52">
        <v>1.4286619454261758</v>
      </c>
      <c r="BQ522" s="52">
        <v>0.92056227763814313</v>
      </c>
      <c r="BR522" s="52">
        <v>0.50809966808094853</v>
      </c>
      <c r="BS522" s="52">
        <v>1.4146812174228891</v>
      </c>
      <c r="BT522" s="52">
        <v>0.92643845718233819</v>
      </c>
      <c r="BU522" s="52">
        <v>0.48824276004715134</v>
      </c>
      <c r="BV522" s="52">
        <v>7.5953427102952356</v>
      </c>
      <c r="BW522" s="52">
        <v>6742.8168168067932</v>
      </c>
    </row>
    <row r="523" spans="1:75">
      <c r="A523" s="49">
        <v>44620</v>
      </c>
      <c r="B523" s="50">
        <v>117.65519346549574</v>
      </c>
      <c r="C523" s="51">
        <v>269.73393584342142</v>
      </c>
      <c r="D523" s="50">
        <v>115.01396341979436</v>
      </c>
      <c r="E523" s="52">
        <v>19954.811260470324</v>
      </c>
      <c r="F523" s="52">
        <v>251.71627175488644</v>
      </c>
      <c r="G523" s="52">
        <v>546.28546137881597</v>
      </c>
      <c r="H523" s="52">
        <v>693.42707474303563</v>
      </c>
      <c r="I523" s="52">
        <v>2257.0502580260591</v>
      </c>
      <c r="J523" s="52">
        <v>139.51749245476509</v>
      </c>
      <c r="K523" s="52">
        <v>312.24056139960885</v>
      </c>
      <c r="L523" s="52">
        <v>579.97102551203818</v>
      </c>
      <c r="M523" s="52">
        <v>461.09221475571394</v>
      </c>
      <c r="N523" s="52">
        <v>242.63270702199745</v>
      </c>
      <c r="O523" s="52">
        <v>120.68134624772107</v>
      </c>
      <c r="P523" s="52">
        <v>272.1176885386397</v>
      </c>
      <c r="Q523" s="52">
        <v>137.26339821858397</v>
      </c>
      <c r="R523" s="52">
        <v>111.70762746468452</v>
      </c>
      <c r="S523" s="52">
        <v>587.26342346931676</v>
      </c>
      <c r="T523" s="52">
        <v>302.22228307523102</v>
      </c>
      <c r="U523" s="52">
        <v>1228.3898208737373</v>
      </c>
      <c r="V523" s="52">
        <v>1184.2950752068843</v>
      </c>
      <c r="W523" s="52">
        <v>1278.4225737053368</v>
      </c>
      <c r="X523" s="52">
        <v>1745.9249105022423</v>
      </c>
      <c r="Y523" s="52">
        <v>3775.086976782552</v>
      </c>
      <c r="Z523" s="52">
        <v>752.29314096910616</v>
      </c>
      <c r="AA523" s="52">
        <v>2684.7727593130298</v>
      </c>
      <c r="AB523" s="52">
        <v>372.90377884115361</v>
      </c>
      <c r="AC523" s="52">
        <v>158290.86900670189</v>
      </c>
      <c r="AD523" s="52">
        <v>68228.4407881839</v>
      </c>
      <c r="AE523" s="52">
        <v>84920.362715857365</v>
      </c>
      <c r="AF523" s="52">
        <v>20619.603794123446</v>
      </c>
      <c r="AG523" s="52">
        <v>17927.948284983635</v>
      </c>
      <c r="AH523" s="52">
        <v>15666.251821739334</v>
      </c>
      <c r="AI523" s="52">
        <v>46869.950044087003</v>
      </c>
      <c r="AJ523" s="52">
        <v>53636.93253159523</v>
      </c>
      <c r="AK523" s="52">
        <v>153.99210652096994</v>
      </c>
      <c r="AL523" s="52">
        <v>0.75111728615593165</v>
      </c>
      <c r="AM523" s="52">
        <v>7.7873833514781188</v>
      </c>
      <c r="AN523" s="52">
        <v>20.971690157470999</v>
      </c>
      <c r="AO523" s="52">
        <v>12.433189519908669</v>
      </c>
      <c r="AP523" s="52">
        <v>1.0745841312059383</v>
      </c>
      <c r="AQ523" s="52">
        <v>1.6930004255308242</v>
      </c>
      <c r="AR523" s="52">
        <v>1.6611321505559513</v>
      </c>
      <c r="AS523" s="52">
        <v>1.4649695210689839</v>
      </c>
      <c r="AT523" s="52">
        <v>1.8983615097616036</v>
      </c>
      <c r="AU523" s="52">
        <v>0.99071875694616141</v>
      </c>
      <c r="AV523" s="52">
        <v>2.1480170013671471</v>
      </c>
      <c r="AW523" s="52">
        <v>1.5024060210879335</v>
      </c>
      <c r="AX523" s="52">
        <v>110.16817425484103</v>
      </c>
      <c r="AY523" s="52">
        <v>0.5451060819612914</v>
      </c>
      <c r="AZ523" s="52">
        <v>5.6080686891561653</v>
      </c>
      <c r="BA523" s="52">
        <v>5.9956483866782424</v>
      </c>
      <c r="BB523" s="52">
        <v>15.882245557041772</v>
      </c>
      <c r="BC523" s="52">
        <v>2.8408259170277494</v>
      </c>
      <c r="BD523" s="52">
        <v>25.112872795118683</v>
      </c>
      <c r="BE523" s="52">
        <v>8.8586017737644784</v>
      </c>
      <c r="BF523" s="52">
        <v>17.306130477559886</v>
      </c>
      <c r="BG523" s="52">
        <v>22.032300519457618</v>
      </c>
      <c r="BH523" s="52">
        <v>5.9863740641074923</v>
      </c>
      <c r="BI523" s="52">
        <v>22.852242108534224</v>
      </c>
      <c r="BJ523" s="52">
        <v>2.8973070126269573</v>
      </c>
      <c r="BK523" s="52">
        <v>5.2255590137044363</v>
      </c>
      <c r="BL523" s="52">
        <v>14.729376083223283</v>
      </c>
      <c r="BM523" s="52">
        <v>1.8406307948797413</v>
      </c>
      <c r="BN523" s="52">
        <v>33.731728210080682</v>
      </c>
      <c r="BP523" s="52">
        <v>1.4406085131423814</v>
      </c>
      <c r="BQ523" s="52">
        <v>0.93171994284992776</v>
      </c>
      <c r="BR523" s="52">
        <v>0.50888857032155754</v>
      </c>
      <c r="BS523" s="52">
        <v>1.4264910311404881</v>
      </c>
      <c r="BT523" s="52">
        <v>0.93628444662317634</v>
      </c>
      <c r="BU523" s="52">
        <v>0.49020658440193593</v>
      </c>
      <c r="BV523" s="52">
        <v>7.5976350789860589</v>
      </c>
      <c r="BW523" s="52">
        <v>6762.604391528027</v>
      </c>
    </row>
    <row r="524" spans="1:75">
      <c r="A524" s="49">
        <v>44651</v>
      </c>
      <c r="B524" s="50">
        <v>117.81067378650749</v>
      </c>
      <c r="C524" s="51">
        <v>270.19098261154949</v>
      </c>
      <c r="D524" s="50">
        <v>115.17677833611566</v>
      </c>
      <c r="E524" s="52">
        <v>19994.320043163916</v>
      </c>
      <c r="F524" s="52">
        <v>252.13712336940151</v>
      </c>
      <c r="G524" s="52">
        <v>545.33848896310212</v>
      </c>
      <c r="H524" s="52">
        <v>695.14853364962244</v>
      </c>
      <c r="I524" s="52">
        <v>2260.5073452649576</v>
      </c>
      <c r="J524" s="52">
        <v>139.89726202760733</v>
      </c>
      <c r="K524" s="52">
        <v>312.00801512598991</v>
      </c>
      <c r="L524" s="52">
        <v>580.6186061132579</v>
      </c>
      <c r="M524" s="52">
        <v>463.14172510273994</v>
      </c>
      <c r="N524" s="52">
        <v>242.71985378657138</v>
      </c>
      <c r="O524" s="52">
        <v>120.89355177600538</v>
      </c>
      <c r="P524" s="52">
        <v>272.39817077378109</v>
      </c>
      <c r="Q524" s="52">
        <v>137.30930241125245</v>
      </c>
      <c r="R524" s="52">
        <v>111.81815031303033</v>
      </c>
      <c r="S524" s="52">
        <v>588.32100066037913</v>
      </c>
      <c r="T524" s="52">
        <v>302.81836205949224</v>
      </c>
      <c r="U524" s="52">
        <v>1232.7679286301136</v>
      </c>
      <c r="V524" s="52">
        <v>1187.3930290634594</v>
      </c>
      <c r="W524" s="52">
        <v>1281.8406655293318</v>
      </c>
      <c r="X524" s="52">
        <v>1749.400566060697</v>
      </c>
      <c r="Y524" s="52">
        <v>3781.9197597013367</v>
      </c>
      <c r="Z524" s="52">
        <v>754.03523972438222</v>
      </c>
      <c r="AA524" s="52">
        <v>2691.7556918580685</v>
      </c>
      <c r="AB524" s="52">
        <v>373.22961052987847</v>
      </c>
      <c r="AC524" s="52">
        <v>158661.84210401966</v>
      </c>
      <c r="AD524" s="52">
        <v>68373.834802258396</v>
      </c>
      <c r="AE524" s="52">
        <v>85101.326913772093</v>
      </c>
      <c r="AF524" s="52">
        <v>20686.869102293444</v>
      </c>
      <c r="AG524" s="52">
        <v>17961.012722323019</v>
      </c>
      <c r="AH524" s="52">
        <v>15697.49472092044</v>
      </c>
      <c r="AI524" s="52">
        <v>46939.519094159528</v>
      </c>
      <c r="AJ524" s="52">
        <v>53708.505882693877</v>
      </c>
      <c r="AK524" s="52">
        <v>154.10021043304474</v>
      </c>
      <c r="AL524" s="52">
        <v>0.75149537962129065</v>
      </c>
      <c r="AM524" s="52">
        <v>7.8020583210839707</v>
      </c>
      <c r="AN524" s="52">
        <v>20.973515277257142</v>
      </c>
      <c r="AO524" s="52">
        <v>12.419961576676748</v>
      </c>
      <c r="AP524" s="52">
        <v>1.0732294143278025</v>
      </c>
      <c r="AQ524" s="52">
        <v>1.6908398968606038</v>
      </c>
      <c r="AR524" s="52">
        <v>1.6593926774293057</v>
      </c>
      <c r="AS524" s="52">
        <v>1.464018445401551</v>
      </c>
      <c r="AT524" s="52">
        <v>1.8971613618681247</v>
      </c>
      <c r="AU524" s="52">
        <v>0.9903388046672732</v>
      </c>
      <c r="AV524" s="52">
        <v>2.1442048674047505</v>
      </c>
      <c r="AW524" s="52">
        <v>1.5007760858638757</v>
      </c>
      <c r="AX524" s="52">
        <v>110.26083136614292</v>
      </c>
      <c r="AY524" s="52">
        <v>0.54494848425366071</v>
      </c>
      <c r="AZ524" s="52">
        <v>5.6128419587790459</v>
      </c>
      <c r="BA524" s="52">
        <v>5.9985225287851911</v>
      </c>
      <c r="BB524" s="52">
        <v>15.890248471352782</v>
      </c>
      <c r="BC524" s="52">
        <v>2.8416335981887495</v>
      </c>
      <c r="BD524" s="52">
        <v>25.137510907565876</v>
      </c>
      <c r="BE524" s="52">
        <v>8.8654560350644918</v>
      </c>
      <c r="BF524" s="52">
        <v>17.325084884816238</v>
      </c>
      <c r="BG524" s="52">
        <v>22.055495631851016</v>
      </c>
      <c r="BH524" s="52">
        <v>5.9890888692705984</v>
      </c>
      <c r="BI524" s="52">
        <v>22.865863789293556</v>
      </c>
      <c r="BJ524" s="52">
        <v>2.8969894288870086</v>
      </c>
      <c r="BK524" s="52">
        <v>5.2280491957395911</v>
      </c>
      <c r="BL524" s="52">
        <v>14.74082516040653</v>
      </c>
      <c r="BM524" s="52">
        <v>1.8399966935641949</v>
      </c>
      <c r="BN524" s="52">
        <v>33.76258526514134</v>
      </c>
      <c r="BP524" s="52">
        <v>1.4470884038075325</v>
      </c>
      <c r="BQ524" s="52">
        <v>0.93788422541993277</v>
      </c>
      <c r="BR524" s="52">
        <v>0.50920417827306197</v>
      </c>
      <c r="BS524" s="52">
        <v>1.4344450618110356</v>
      </c>
      <c r="BT524" s="52">
        <v>0.9431405028087958</v>
      </c>
      <c r="BU524" s="52">
        <v>0.49130455923507049</v>
      </c>
      <c r="BV524" s="52">
        <v>7.5994308311041561</v>
      </c>
      <c r="BW524" s="52">
        <v>6781.2630629924033</v>
      </c>
    </row>
    <row r="525" spans="1:75">
      <c r="A525" s="49">
        <v>44681</v>
      </c>
      <c r="B525" s="50">
        <v>117.96169454877575</v>
      </c>
      <c r="C525" s="51">
        <v>270.65972743611781</v>
      </c>
      <c r="D525" s="50">
        <v>115.34534334850808</v>
      </c>
      <c r="E525" s="52">
        <v>20033.65986178716</v>
      </c>
      <c r="F525" s="52">
        <v>252.73568029403685</v>
      </c>
      <c r="G525" s="52">
        <v>544.26756615825002</v>
      </c>
      <c r="H525" s="52">
        <v>696.88176636981473</v>
      </c>
      <c r="I525" s="52">
        <v>2263.5274462372063</v>
      </c>
      <c r="J525" s="52">
        <v>140.2702261655281</v>
      </c>
      <c r="K525" s="52">
        <v>311.67744797070822</v>
      </c>
      <c r="L525" s="52">
        <v>581.13655848757674</v>
      </c>
      <c r="M525" s="52">
        <v>465.14074566562971</v>
      </c>
      <c r="N525" s="52">
        <v>242.75130721529325</v>
      </c>
      <c r="O525" s="52">
        <v>121.08003066287687</v>
      </c>
      <c r="P525" s="52">
        <v>272.64033453439674</v>
      </c>
      <c r="Q525" s="52">
        <v>137.32126725123575</v>
      </c>
      <c r="R525" s="52">
        <v>111.92043724531929</v>
      </c>
      <c r="S525" s="52">
        <v>589.43857780670123</v>
      </c>
      <c r="T525" s="52">
        <v>303.36009699671217</v>
      </c>
      <c r="U525" s="52">
        <v>1237.1119413691263</v>
      </c>
      <c r="V525" s="52">
        <v>1190.4948555300632</v>
      </c>
      <c r="W525" s="52">
        <v>1285.3577974791328</v>
      </c>
      <c r="X525" s="52">
        <v>1752.7516365711888</v>
      </c>
      <c r="Y525" s="52">
        <v>3788.6747392912707</v>
      </c>
      <c r="Z525" s="52">
        <v>755.8467899695039</v>
      </c>
      <c r="AA525" s="52">
        <v>2699.0346286902827</v>
      </c>
      <c r="AB525" s="52">
        <v>373.55565329448632</v>
      </c>
      <c r="AC525" s="52">
        <v>159033.92866388956</v>
      </c>
      <c r="AD525" s="52">
        <v>68520.698877175644</v>
      </c>
      <c r="AE525" s="52">
        <v>85284.121014531454</v>
      </c>
      <c r="AF525" s="52">
        <v>20755.017988681793</v>
      </c>
      <c r="AG525" s="52">
        <v>17993.84524784088</v>
      </c>
      <c r="AH525" s="52">
        <v>15729.015387646357</v>
      </c>
      <c r="AI525" s="52">
        <v>47009.011759122215</v>
      </c>
      <c r="AJ525" s="52">
        <v>53778.355952835082</v>
      </c>
      <c r="AK525" s="52">
        <v>154.20268005058171</v>
      </c>
      <c r="AL525" s="52">
        <v>0.7516230803662135</v>
      </c>
      <c r="AM525" s="52">
        <v>7.8164687960156396</v>
      </c>
      <c r="AN525" s="52">
        <v>20.9728928602417</v>
      </c>
      <c r="AO525" s="52">
        <v>12.404800983908354</v>
      </c>
      <c r="AP525" s="52">
        <v>1.071819349364038</v>
      </c>
      <c r="AQ525" s="52">
        <v>1.6882414615669403</v>
      </c>
      <c r="AR525" s="52">
        <v>1.657392918676093</v>
      </c>
      <c r="AS525" s="52">
        <v>1.4627591227660257</v>
      </c>
      <c r="AT525" s="52">
        <v>1.8956305738092851</v>
      </c>
      <c r="AU525" s="52">
        <v>0.98988945283005403</v>
      </c>
      <c r="AV525" s="52">
        <v>2.1402795654285001</v>
      </c>
      <c r="AW525" s="52">
        <v>1.4987885266971717</v>
      </c>
      <c r="AX525" s="52">
        <v>110.34811712056398</v>
      </c>
      <c r="AY525" s="52">
        <v>0.5447019030059892</v>
      </c>
      <c r="AZ525" s="52">
        <v>5.61703995889693</v>
      </c>
      <c r="BA525" s="52">
        <v>6.0010194429429244</v>
      </c>
      <c r="BB525" s="52">
        <v>15.89651267893302</v>
      </c>
      <c r="BC525" s="52">
        <v>2.8420245427269646</v>
      </c>
      <c r="BD525" s="52">
        <v>25.160318243131041</v>
      </c>
      <c r="BE525" s="52">
        <v>8.8713640409997119</v>
      </c>
      <c r="BF525" s="52">
        <v>17.342427492840216</v>
      </c>
      <c r="BG525" s="52">
        <v>22.081481134891511</v>
      </c>
      <c r="BH525" s="52">
        <v>5.9912276841312027</v>
      </c>
      <c r="BI525" s="52">
        <v>22.881670069446166</v>
      </c>
      <c r="BJ525" s="52">
        <v>2.8965687327887282</v>
      </c>
      <c r="BK525" s="52">
        <v>5.2309596917669596</v>
      </c>
      <c r="BL525" s="52">
        <v>14.754141644512613</v>
      </c>
      <c r="BM525" s="52">
        <v>1.8393367711410975</v>
      </c>
      <c r="BN525" s="52">
        <v>33.794869718576471</v>
      </c>
      <c r="BP525" s="52">
        <v>1.4511764055117964</v>
      </c>
      <c r="BQ525" s="52">
        <v>0.94188557074715695</v>
      </c>
      <c r="BR525" s="52">
        <v>0.50929083484613025</v>
      </c>
      <c r="BS525" s="52">
        <v>1.4404677166603506</v>
      </c>
      <c r="BT525" s="52">
        <v>0.9487957538105547</v>
      </c>
      <c r="BU525" s="52">
        <v>0.49167196299531496</v>
      </c>
      <c r="BV525" s="52">
        <v>7.6010242900617113</v>
      </c>
      <c r="BW525" s="52">
        <v>6799.5088840683302</v>
      </c>
    </row>
    <row r="526" spans="1:75">
      <c r="A526" s="49">
        <v>44712</v>
      </c>
      <c r="B526" s="50">
        <v>118.11537906010786</v>
      </c>
      <c r="C526" s="51">
        <v>271.12771282466355</v>
      </c>
      <c r="D526" s="50">
        <v>115.51278100727546</v>
      </c>
      <c r="E526" s="52">
        <v>20070.405238828353</v>
      </c>
      <c r="F526" s="52">
        <v>253.30221837951291</v>
      </c>
      <c r="G526" s="52">
        <v>543.14047087344431</v>
      </c>
      <c r="H526" s="52">
        <v>698.52875887590551</v>
      </c>
      <c r="I526" s="52">
        <v>2266.1376562224282</v>
      </c>
      <c r="J526" s="52">
        <v>140.60279894043362</v>
      </c>
      <c r="K526" s="52">
        <v>311.47470372194243</v>
      </c>
      <c r="L526" s="52">
        <v>581.48809576346991</v>
      </c>
      <c r="M526" s="52">
        <v>466.92936508069113</v>
      </c>
      <c r="N526" s="52">
        <v>242.74638984099991</v>
      </c>
      <c r="O526" s="52">
        <v>121.24018051490307</v>
      </c>
      <c r="P526" s="52">
        <v>272.85309230980852</v>
      </c>
      <c r="Q526" s="52">
        <v>137.3032947695784</v>
      </c>
      <c r="R526" s="52">
        <v>112.01219962441152</v>
      </c>
      <c r="S526" s="52">
        <v>590.51770853203152</v>
      </c>
      <c r="T526" s="52">
        <v>303.84212329635216</v>
      </c>
      <c r="U526" s="52">
        <v>1241.2006203527412</v>
      </c>
      <c r="V526" s="52">
        <v>1193.4398429972991</v>
      </c>
      <c r="W526" s="52">
        <v>1288.7151740073195</v>
      </c>
      <c r="X526" s="52">
        <v>1755.8981942601743</v>
      </c>
      <c r="Y526" s="52">
        <v>3794.8886905004902</v>
      </c>
      <c r="Z526" s="52">
        <v>757.56994392650745</v>
      </c>
      <c r="AA526" s="52">
        <v>2706.0938546474904</v>
      </c>
      <c r="AB526" s="52">
        <v>373.85373673702202</v>
      </c>
      <c r="AC526" s="52">
        <v>159403.82212872658</v>
      </c>
      <c r="AD526" s="52">
        <v>68667.763378666292</v>
      </c>
      <c r="AE526" s="52">
        <v>85467.164623352786</v>
      </c>
      <c r="AF526" s="52">
        <v>20822.889920203917</v>
      </c>
      <c r="AG526" s="52">
        <v>18026.511919836845</v>
      </c>
      <c r="AH526" s="52">
        <v>15760.599013059369</v>
      </c>
      <c r="AI526" s="52">
        <v>47078.646878826999</v>
      </c>
      <c r="AJ526" s="52">
        <v>53847.667714211246</v>
      </c>
      <c r="AK526" s="52">
        <v>154.28792495947451</v>
      </c>
      <c r="AL526" s="52">
        <v>0.75152420345036641</v>
      </c>
      <c r="AM526" s="52">
        <v>7.8300007589521909</v>
      </c>
      <c r="AN526" s="52">
        <v>20.969714669271319</v>
      </c>
      <c r="AO526" s="52">
        <v>12.388189706891295</v>
      </c>
      <c r="AP526" s="52">
        <v>1.0703179067437127</v>
      </c>
      <c r="AQ526" s="52">
        <v>1.6855128475577188</v>
      </c>
      <c r="AR526" s="52">
        <v>1.6551970116705919</v>
      </c>
      <c r="AS526" s="52">
        <v>1.4612581657993799</v>
      </c>
      <c r="AT526" s="52">
        <v>1.8938322086752093</v>
      </c>
      <c r="AU526" s="52">
        <v>0.98936322706705115</v>
      </c>
      <c r="AV526" s="52">
        <v>2.1360760499932616</v>
      </c>
      <c r="AW526" s="52">
        <v>1.4966322917668711</v>
      </c>
      <c r="AX526" s="52">
        <v>110.42090433337275</v>
      </c>
      <c r="AY526" s="52">
        <v>0.54437741207561152</v>
      </c>
      <c r="AZ526" s="52">
        <v>5.6202943714799343</v>
      </c>
      <c r="BA526" s="52">
        <v>6.0028359200204573</v>
      </c>
      <c r="BB526" s="52">
        <v>15.90038328333908</v>
      </c>
      <c r="BC526" s="52">
        <v>2.8419193986224971</v>
      </c>
      <c r="BD526" s="52">
        <v>25.178990046463667</v>
      </c>
      <c r="BE526" s="52">
        <v>8.8760674696363093</v>
      </c>
      <c r="BF526" s="52">
        <v>17.356959647378854</v>
      </c>
      <c r="BG526" s="52">
        <v>22.106668312016183</v>
      </c>
      <c r="BH526" s="52">
        <v>5.9924084713922872</v>
      </c>
      <c r="BI526" s="52">
        <v>22.897305956343189</v>
      </c>
      <c r="BJ526" s="52">
        <v>2.8960702830316283</v>
      </c>
      <c r="BK526" s="52">
        <v>5.2338219622897375</v>
      </c>
      <c r="BL526" s="52">
        <v>14.767413711073928</v>
      </c>
      <c r="BM526" s="52">
        <v>1.8386857339071632</v>
      </c>
      <c r="BN526" s="52">
        <v>33.824655180308788</v>
      </c>
      <c r="BP526" s="52">
        <v>1.4576065535807321</v>
      </c>
      <c r="BQ526" s="52">
        <v>0.94828893361432898</v>
      </c>
      <c r="BR526" s="52">
        <v>0.50931762003399916</v>
      </c>
      <c r="BS526" s="52">
        <v>1.4473804442902967</v>
      </c>
      <c r="BT526" s="52">
        <v>0.95595050651219582</v>
      </c>
      <c r="BU526" s="52">
        <v>0.49142993787573952</v>
      </c>
      <c r="BV526" s="52">
        <v>7.6026621577592808</v>
      </c>
      <c r="BW526" s="52">
        <v>6817.1964301365997</v>
      </c>
    </row>
    <row r="527" spans="1:75">
      <c r="A527" s="49">
        <v>44742</v>
      </c>
      <c r="B527" s="50">
        <v>118.28075203994909</v>
      </c>
      <c r="C527" s="51">
        <v>271.5975521024103</v>
      </c>
      <c r="D527" s="50">
        <v>115.67844025169809</v>
      </c>
      <c r="E527" s="52">
        <v>20104.307960383096</v>
      </c>
      <c r="F527" s="52">
        <v>253.70104078600804</v>
      </c>
      <c r="G527" s="52">
        <v>542.01976927717521</v>
      </c>
      <c r="H527" s="52">
        <v>700.06668582720056</v>
      </c>
      <c r="I527" s="52">
        <v>2268.5354815036058</v>
      </c>
      <c r="J527" s="52">
        <v>140.88866854906081</v>
      </c>
      <c r="K527" s="52">
        <v>311.5501422141989</v>
      </c>
      <c r="L527" s="52">
        <v>581.6889153108001</v>
      </c>
      <c r="M527" s="52">
        <v>468.47229509303969</v>
      </c>
      <c r="N527" s="52">
        <v>242.72972393135231</v>
      </c>
      <c r="O527" s="52">
        <v>121.38450970264772</v>
      </c>
      <c r="P527" s="52">
        <v>273.06478792776664</v>
      </c>
      <c r="Q527" s="52">
        <v>137.26569838213425</v>
      </c>
      <c r="R527" s="52">
        <v>112.09663380682468</v>
      </c>
      <c r="S527" s="52">
        <v>591.52466663420205</v>
      </c>
      <c r="T527" s="52">
        <v>304.29032600298524</v>
      </c>
      <c r="U527" s="52">
        <v>1245.0330347120762</v>
      </c>
      <c r="V527" s="52">
        <v>1196.2105463167031</v>
      </c>
      <c r="W527" s="52">
        <v>1291.8298664867878</v>
      </c>
      <c r="X527" s="52">
        <v>1758.9198400278885</v>
      </c>
      <c r="Y527" s="52">
        <v>3800.5232284585636</v>
      </c>
      <c r="Z527" s="52">
        <v>759.14531434128685</v>
      </c>
      <c r="AA527" s="52">
        <v>2712.7616916010779</v>
      </c>
      <c r="AB527" s="52">
        <v>374.11722284903129</v>
      </c>
      <c r="AC527" s="52">
        <v>159777.88444595336</v>
      </c>
      <c r="AD527" s="52">
        <v>68817.588136164341</v>
      </c>
      <c r="AE527" s="52">
        <v>85653.643669700628</v>
      </c>
      <c r="AF527" s="52">
        <v>20891.238425874712</v>
      </c>
      <c r="AG527" s="52">
        <v>18059.775959269205</v>
      </c>
      <c r="AH527" s="52">
        <v>15792.756060647964</v>
      </c>
      <c r="AI527" s="52">
        <v>47149.996369934081</v>
      </c>
      <c r="AJ527" s="52">
        <v>53918.776862271625</v>
      </c>
      <c r="AK527" s="52">
        <v>154.35116813927888</v>
      </c>
      <c r="AL527" s="52">
        <v>0.75125526910996998</v>
      </c>
      <c r="AM527" s="52">
        <v>7.8424699816076702</v>
      </c>
      <c r="AN527" s="52">
        <v>20.964036166167354</v>
      </c>
      <c r="AO527" s="52">
        <v>12.370310915416727</v>
      </c>
      <c r="AP527" s="52">
        <v>1.0686689444147608</v>
      </c>
      <c r="AQ527" s="52">
        <v>1.682849443982559</v>
      </c>
      <c r="AR527" s="52">
        <v>1.6528234890084301</v>
      </c>
      <c r="AS527" s="52">
        <v>1.459558621477451</v>
      </c>
      <c r="AT527" s="52">
        <v>1.8918065766464376</v>
      </c>
      <c r="AU527" s="52">
        <v>0.98874816729426129</v>
      </c>
      <c r="AV527" s="52">
        <v>2.1314270407082705</v>
      </c>
      <c r="AW527" s="52">
        <v>1.4944286422007735</v>
      </c>
      <c r="AX527" s="52">
        <v>110.47581285548706</v>
      </c>
      <c r="AY527" s="52">
        <v>0.54398684984504753</v>
      </c>
      <c r="AZ527" s="52">
        <v>5.6225314831594009</v>
      </c>
      <c r="BA527" s="52">
        <v>6.0038683165796103</v>
      </c>
      <c r="BB527" s="52">
        <v>15.901780524135878</v>
      </c>
      <c r="BC527" s="52">
        <v>2.8413220557888659</v>
      </c>
      <c r="BD527" s="52">
        <v>25.192834322651226</v>
      </c>
      <c r="BE527" s="52">
        <v>8.8796631942192707</v>
      </c>
      <c r="BF527" s="52">
        <v>17.368521633961549</v>
      </c>
      <c r="BG527" s="52">
        <v>22.128763515281026</v>
      </c>
      <c r="BH527" s="52">
        <v>5.9925409588497134</v>
      </c>
      <c r="BI527" s="52">
        <v>22.911319117465368</v>
      </c>
      <c r="BJ527" s="52">
        <v>2.8955153520985428</v>
      </c>
      <c r="BK527" s="52">
        <v>5.2363480025397928</v>
      </c>
      <c r="BL527" s="52">
        <v>14.779455763217992</v>
      </c>
      <c r="BM527" s="52">
        <v>1.8380506863867292</v>
      </c>
      <c r="BN527" s="52">
        <v>33.849748765211551</v>
      </c>
      <c r="BP527" s="52">
        <v>1.469563093657295</v>
      </c>
      <c r="BQ527" s="52">
        <v>0.95988253156344094</v>
      </c>
      <c r="BR527" s="52">
        <v>0.50968056221803026</v>
      </c>
      <c r="BS527" s="52">
        <v>1.4572341000661253</v>
      </c>
      <c r="BT527" s="52">
        <v>0.96628523006414369</v>
      </c>
      <c r="BU527" s="52">
        <v>0.49094887023481232</v>
      </c>
      <c r="BV527" s="52">
        <v>7.6045040577805292</v>
      </c>
      <c r="BW527" s="52">
        <v>6834.780790035923</v>
      </c>
    </row>
    <row r="528" spans="1:75">
      <c r="A528" s="49">
        <v>44773</v>
      </c>
      <c r="B528" s="50">
        <v>118.45538938261809</v>
      </c>
      <c r="C528" s="51">
        <v>272.07000661651875</v>
      </c>
      <c r="D528" s="50">
        <v>115.843810279403</v>
      </c>
      <c r="E528" s="52">
        <v>20137.39407293258</v>
      </c>
      <c r="F528" s="52">
        <v>253.99834166226847</v>
      </c>
      <c r="G528" s="52">
        <v>541.03704195926264</v>
      </c>
      <c r="H528" s="52">
        <v>701.51447776512748</v>
      </c>
      <c r="I528" s="52">
        <v>2270.995925470706</v>
      </c>
      <c r="J528" s="52">
        <v>141.16157824570132</v>
      </c>
      <c r="K528" s="52">
        <v>311.83973408610592</v>
      </c>
      <c r="L528" s="52">
        <v>581.82305244909173</v>
      </c>
      <c r="M528" s="52">
        <v>469.88054116214477</v>
      </c>
      <c r="N528" s="52">
        <v>242.72432917140185</v>
      </c>
      <c r="O528" s="52">
        <v>121.53041122523287</v>
      </c>
      <c r="P528" s="52">
        <v>273.32704379553758</v>
      </c>
      <c r="Q528" s="52">
        <v>137.22772349441243</v>
      </c>
      <c r="R528" s="52">
        <v>112.18033091483578</v>
      </c>
      <c r="S528" s="52">
        <v>592.51539429493494</v>
      </c>
      <c r="T528" s="52">
        <v>304.75294426828623</v>
      </c>
      <c r="U528" s="52">
        <v>1248.7952751373091</v>
      </c>
      <c r="V528" s="52">
        <v>1198.8878311865753</v>
      </c>
      <c r="W528" s="52">
        <v>1294.7935406536826</v>
      </c>
      <c r="X528" s="52">
        <v>1761.9860654550214</v>
      </c>
      <c r="Y528" s="52">
        <v>3806.0738965119085</v>
      </c>
      <c r="Z528" s="52">
        <v>760.63167873217219</v>
      </c>
      <c r="AA528" s="52">
        <v>2719.1915942872724</v>
      </c>
      <c r="AB528" s="52">
        <v>374.36899161567129</v>
      </c>
      <c r="AC528" s="52">
        <v>160151.97867645757</v>
      </c>
      <c r="AD528" s="52">
        <v>68968.921385980415</v>
      </c>
      <c r="AE528" s="52">
        <v>85842.000198548834</v>
      </c>
      <c r="AF528" s="52">
        <v>20959.498636245728</v>
      </c>
      <c r="AG528" s="52">
        <v>18092.919460327394</v>
      </c>
      <c r="AH528" s="52">
        <v>15824.870924872737</v>
      </c>
      <c r="AI528" s="52">
        <v>47221.230796198688</v>
      </c>
      <c r="AJ528" s="52">
        <v>53989.550683913694</v>
      </c>
      <c r="AK528" s="52">
        <v>154.39539524131726</v>
      </c>
      <c r="AL528" s="52">
        <v>0.75089249069870057</v>
      </c>
      <c r="AM528" s="52">
        <v>7.853341120505525</v>
      </c>
      <c r="AN528" s="52">
        <v>20.955796851429174</v>
      </c>
      <c r="AO528" s="52">
        <v>12.351563240281276</v>
      </c>
      <c r="AP528" s="52">
        <v>1.0668896254635676</v>
      </c>
      <c r="AQ528" s="52">
        <v>1.680276546500306</v>
      </c>
      <c r="AR528" s="52">
        <v>1.6502989308409004</v>
      </c>
      <c r="AS528" s="52">
        <v>1.4576861924933837</v>
      </c>
      <c r="AT528" s="52">
        <v>1.8896024129545925</v>
      </c>
      <c r="AU528" s="52">
        <v>0.98804755949285827</v>
      </c>
      <c r="AV528" s="52">
        <v>2.1265453143569175</v>
      </c>
      <c r="AW528" s="52">
        <v>1.4922166645388908</v>
      </c>
      <c r="AX528" s="52">
        <v>110.51579280882594</v>
      </c>
      <c r="AY528" s="52">
        <v>0.54354735030421819</v>
      </c>
      <c r="AZ528" s="52">
        <v>5.6239527807957792</v>
      </c>
      <c r="BA528" s="52">
        <v>6.0042380161823763</v>
      </c>
      <c r="BB528" s="52">
        <v>15.90121184160272</v>
      </c>
      <c r="BC528" s="52">
        <v>2.8403326558745317</v>
      </c>
      <c r="BD528" s="52">
        <v>25.203052496357309</v>
      </c>
      <c r="BE528" s="52">
        <v>8.8824306284002361</v>
      </c>
      <c r="BF528" s="52">
        <v>17.377775595253034</v>
      </c>
      <c r="BG528" s="52">
        <v>22.147223229730322</v>
      </c>
      <c r="BH528" s="52">
        <v>5.9920282141575889</v>
      </c>
      <c r="BI528" s="52">
        <v>22.92380558175125</v>
      </c>
      <c r="BJ528" s="52">
        <v>2.8949345701642621</v>
      </c>
      <c r="BK528" s="52">
        <v>5.2385830079212843</v>
      </c>
      <c r="BL528" s="52">
        <v>14.790288004370767</v>
      </c>
      <c r="BM528" s="52">
        <v>1.8374197173712497</v>
      </c>
      <c r="BN528" s="52">
        <v>33.869986513674618</v>
      </c>
      <c r="BP528" s="52">
        <v>1.4845573535008776</v>
      </c>
      <c r="BQ528" s="52">
        <v>0.97313640813433355</v>
      </c>
      <c r="BR528" s="52">
        <v>0.51142094517126679</v>
      </c>
      <c r="BS528" s="52">
        <v>1.4686417011544108</v>
      </c>
      <c r="BT528" s="52">
        <v>0.97750048002889078</v>
      </c>
      <c r="BU528" s="52">
        <v>0.49114122123066939</v>
      </c>
      <c r="BV528" s="52">
        <v>7.6062251527328044</v>
      </c>
      <c r="BW528" s="52">
        <v>6852.4661114436967</v>
      </c>
    </row>
    <row r="529" spans="1:75">
      <c r="A529" s="49">
        <v>44804</v>
      </c>
      <c r="B529" s="50">
        <v>118.63576693683412</v>
      </c>
      <c r="C529" s="51">
        <v>272.5529702100302</v>
      </c>
      <c r="D529" s="50">
        <v>116.01385283446119</v>
      </c>
      <c r="E529" s="52">
        <v>20173.064686252226</v>
      </c>
      <c r="F529" s="52">
        <v>254.3356042994607</v>
      </c>
      <c r="G529" s="52">
        <v>540.33538667328901</v>
      </c>
      <c r="H529" s="52">
        <v>702.92948261239837</v>
      </c>
      <c r="I529" s="52">
        <v>2273.8693128862687</v>
      </c>
      <c r="J529" s="52">
        <v>141.47436182104772</v>
      </c>
      <c r="K529" s="52">
        <v>312.20928838873101</v>
      </c>
      <c r="L529" s="52">
        <v>582.00275440249709</v>
      </c>
      <c r="M529" s="52">
        <v>471.3416093236977</v>
      </c>
      <c r="N529" s="52">
        <v>242.753253005445</v>
      </c>
      <c r="O529" s="52">
        <v>121.70055440320603</v>
      </c>
      <c r="P529" s="52">
        <v>273.70514218052551</v>
      </c>
      <c r="Q529" s="52">
        <v>137.21161479731239</v>
      </c>
      <c r="R529" s="52">
        <v>112.27261992207458</v>
      </c>
      <c r="S529" s="52">
        <v>593.59410347669359</v>
      </c>
      <c r="T529" s="52">
        <v>305.29482073625252</v>
      </c>
      <c r="U529" s="52">
        <v>1252.8042124519425</v>
      </c>
      <c r="V529" s="52">
        <v>1201.6324143731786</v>
      </c>
      <c r="W529" s="52">
        <v>1297.8084813442922</v>
      </c>
      <c r="X529" s="52">
        <v>1765.3521419715496</v>
      </c>
      <c r="Y529" s="52">
        <v>3812.3230636446706</v>
      </c>
      <c r="Z529" s="52">
        <v>762.1540765788767</v>
      </c>
      <c r="AA529" s="52">
        <v>2725.7569714246256</v>
      </c>
      <c r="AB529" s="52">
        <v>374.64674280860248</v>
      </c>
      <c r="AC529" s="52">
        <v>160524.44911907564</v>
      </c>
      <c r="AD529" s="52">
        <v>69121.668572441224</v>
      </c>
      <c r="AE529" s="52">
        <v>86032.116574841159</v>
      </c>
      <c r="AF529" s="52">
        <v>21027.765068546418</v>
      </c>
      <c r="AG529" s="52">
        <v>18125.249471049156</v>
      </c>
      <c r="AH529" s="52">
        <v>15856.457782206997</v>
      </c>
      <c r="AI529" s="52">
        <v>47290.490944831603</v>
      </c>
      <c r="AJ529" s="52">
        <v>54057.45347829019</v>
      </c>
      <c r="AK529" s="52">
        <v>154.42715592057473</v>
      </c>
      <c r="AL529" s="52">
        <v>0.75051622647198757</v>
      </c>
      <c r="AM529" s="52">
        <v>7.8621271580998453</v>
      </c>
      <c r="AN529" s="52">
        <v>20.944776663977294</v>
      </c>
      <c r="AO529" s="52">
        <v>12.33213327978287</v>
      </c>
      <c r="AP529" s="52">
        <v>1.0649939538349329</v>
      </c>
      <c r="AQ529" s="52">
        <v>1.6777220230686642</v>
      </c>
      <c r="AR529" s="52">
        <v>1.6476134576056916</v>
      </c>
      <c r="AS529" s="52">
        <v>1.4556321444660201</v>
      </c>
      <c r="AT529" s="52">
        <v>1.88723843031837</v>
      </c>
      <c r="AU529" s="52">
        <v>0.98725909263427436</v>
      </c>
      <c r="AV529" s="52">
        <v>2.1217005288717408</v>
      </c>
      <c r="AW529" s="52">
        <v>1.4899736521520319</v>
      </c>
      <c r="AX529" s="52">
        <v>110.54678572594158</v>
      </c>
      <c r="AY529" s="52">
        <v>0.54307168416280838</v>
      </c>
      <c r="AZ529" s="52">
        <v>5.6248879244967904</v>
      </c>
      <c r="BA529" s="52">
        <v>6.0041571543852408</v>
      </c>
      <c r="BB529" s="52">
        <v>15.899404172094599</v>
      </c>
      <c r="BC529" s="52">
        <v>2.8390740778657699</v>
      </c>
      <c r="BD529" s="52">
        <v>25.211718419146152</v>
      </c>
      <c r="BE529" s="52">
        <v>8.8847732840616622</v>
      </c>
      <c r="BF529" s="52">
        <v>17.385850821321288</v>
      </c>
      <c r="BG529" s="52">
        <v>22.162398845077522</v>
      </c>
      <c r="BH529" s="52">
        <v>5.9914493445014099</v>
      </c>
      <c r="BI529" s="52">
        <v>22.935593530623947</v>
      </c>
      <c r="BJ529" s="52">
        <v>2.8943534473294297</v>
      </c>
      <c r="BK529" s="52">
        <v>5.240723065914227</v>
      </c>
      <c r="BL529" s="52">
        <v>14.80051701701802</v>
      </c>
      <c r="BM529" s="52">
        <v>1.8367638094691023</v>
      </c>
      <c r="BN529" s="52">
        <v>33.886246206899806</v>
      </c>
      <c r="BP529" s="52">
        <v>1.4983470090815136</v>
      </c>
      <c r="BQ529" s="52">
        <v>0.9824927425192248</v>
      </c>
      <c r="BR529" s="52">
        <v>0.51585426639705412</v>
      </c>
      <c r="BS529" s="52">
        <v>1.4791989706516746</v>
      </c>
      <c r="BT529" s="52">
        <v>0.98606454391753484</v>
      </c>
      <c r="BU529" s="52">
        <v>0.49313442692941717</v>
      </c>
      <c r="BV529" s="52">
        <v>7.6073624530296415</v>
      </c>
      <c r="BW529" s="52">
        <v>6870.6705222682604</v>
      </c>
    </row>
    <row r="530" spans="1:75">
      <c r="A530" s="49">
        <v>44834</v>
      </c>
      <c r="B530" s="50">
        <v>118.81078378084736</v>
      </c>
      <c r="C530" s="51">
        <v>273.02989193399748</v>
      </c>
      <c r="D530" s="50">
        <v>116.18370483778418</v>
      </c>
      <c r="E530" s="52">
        <v>20211.494208971661</v>
      </c>
      <c r="F530" s="52">
        <v>254.79454089477659</v>
      </c>
      <c r="G530" s="52">
        <v>540.02500898838048</v>
      </c>
      <c r="H530" s="52">
        <v>704.2741886223356</v>
      </c>
      <c r="I530" s="52">
        <v>2277.1748827795186</v>
      </c>
      <c r="J530" s="52">
        <v>141.84072831869125</v>
      </c>
      <c r="K530" s="52">
        <v>312.54199126486975</v>
      </c>
      <c r="L530" s="52">
        <v>582.27902511159584</v>
      </c>
      <c r="M530" s="52">
        <v>472.90859753638506</v>
      </c>
      <c r="N530" s="52">
        <v>242.81712577988705</v>
      </c>
      <c r="O530" s="52">
        <v>121.89714203414817</v>
      </c>
      <c r="P530" s="52">
        <v>274.20619808584451</v>
      </c>
      <c r="Q530" s="52">
        <v>137.22573900918167</v>
      </c>
      <c r="R530" s="52">
        <v>112.37409343322118</v>
      </c>
      <c r="S530" s="52">
        <v>594.7714945097764</v>
      </c>
      <c r="T530" s="52">
        <v>305.91703380992016</v>
      </c>
      <c r="U530" s="52">
        <v>1257.0440720081328</v>
      </c>
      <c r="V530" s="52">
        <v>1204.4153986399372</v>
      </c>
      <c r="W530" s="52">
        <v>1300.8605988721054</v>
      </c>
      <c r="X530" s="52">
        <v>1768.9778161525726</v>
      </c>
      <c r="Y530" s="52">
        <v>3819.3787462472915</v>
      </c>
      <c r="Z530" s="52">
        <v>763.72159623155994</v>
      </c>
      <c r="AA530" s="52">
        <v>2732.3739449898403</v>
      </c>
      <c r="AB530" s="52">
        <v>374.95721875627834</v>
      </c>
      <c r="AC530" s="52">
        <v>160879.73935597736</v>
      </c>
      <c r="AD530" s="52">
        <v>69269.48383115133</v>
      </c>
      <c r="AE530" s="52">
        <v>86216.094461695349</v>
      </c>
      <c r="AF530" s="52">
        <v>21093.390134779613</v>
      </c>
      <c r="AG530" s="52">
        <v>18155.241205215454</v>
      </c>
      <c r="AH530" s="52">
        <v>15886.096749305725</v>
      </c>
      <c r="AI530" s="52">
        <v>47354.321859614058</v>
      </c>
      <c r="AJ530" s="52">
        <v>54118.829050827029</v>
      </c>
      <c r="AK530" s="52">
        <v>154.45492464651664</v>
      </c>
      <c r="AL530" s="52">
        <v>0.75022081867015611</v>
      </c>
      <c r="AM530" s="52">
        <v>7.8684393318990864</v>
      </c>
      <c r="AN530" s="52">
        <v>20.932035746177039</v>
      </c>
      <c r="AO530" s="52">
        <v>12.313375595739732</v>
      </c>
      <c r="AP530" s="52">
        <v>1.0631066518789642</v>
      </c>
      <c r="AQ530" s="52">
        <v>1.6753106746701329</v>
      </c>
      <c r="AR530" s="52">
        <v>1.6449342604891475</v>
      </c>
      <c r="AS530" s="52">
        <v>1.4535256523978508</v>
      </c>
      <c r="AT530" s="52">
        <v>1.8848969178060846</v>
      </c>
      <c r="AU530" s="52">
        <v>0.9864460868802174</v>
      </c>
      <c r="AV530" s="52">
        <v>2.1173427925921713</v>
      </c>
      <c r="AW530" s="52">
        <v>1.4878125489129161</v>
      </c>
      <c r="AX530" s="52">
        <v>110.57604281008244</v>
      </c>
      <c r="AY530" s="52">
        <v>0.54260893723403569</v>
      </c>
      <c r="AZ530" s="52">
        <v>5.6257270264128847</v>
      </c>
      <c r="BA530" s="52">
        <v>6.0039833159185942</v>
      </c>
      <c r="BB530" s="52">
        <v>15.897475012267629</v>
      </c>
      <c r="BC530" s="52">
        <v>2.8378161787521092</v>
      </c>
      <c r="BD530" s="52">
        <v>25.220948332423966</v>
      </c>
      <c r="BE530" s="52">
        <v>8.8871948315761991</v>
      </c>
      <c r="BF530" s="52">
        <v>17.393797094002366</v>
      </c>
      <c r="BG530" s="52">
        <v>22.175121835991739</v>
      </c>
      <c r="BH530" s="52">
        <v>5.9913702415224783</v>
      </c>
      <c r="BI530" s="52">
        <v>22.946846089799269</v>
      </c>
      <c r="BJ530" s="52">
        <v>2.8938164319440451</v>
      </c>
      <c r="BK530" s="52">
        <v>5.2428248707236582</v>
      </c>
      <c r="BL530" s="52">
        <v>14.810204786865507</v>
      </c>
      <c r="BM530" s="52">
        <v>1.8360966245910579</v>
      </c>
      <c r="BN530" s="52">
        <v>33.900132846335573</v>
      </c>
      <c r="BP530" s="52">
        <v>1.5076974342577159</v>
      </c>
      <c r="BQ530" s="52">
        <v>0.98451654426753521</v>
      </c>
      <c r="BR530" s="52">
        <v>0.52318089011435709</v>
      </c>
      <c r="BS530" s="52">
        <v>1.4870990388716261</v>
      </c>
      <c r="BT530" s="52">
        <v>0.98971974297116205</v>
      </c>
      <c r="BU530" s="52">
        <v>0.49737929605568448</v>
      </c>
      <c r="BV530" s="52">
        <v>7.6080926152256625</v>
      </c>
      <c r="BW530" s="52">
        <v>6888.9233583261566</v>
      </c>
    </row>
    <row r="531" spans="1:75">
      <c r="A531" s="49">
        <v>44865</v>
      </c>
      <c r="B531" s="50">
        <v>118.98144954091478</v>
      </c>
      <c r="C531" s="51">
        <v>273.50441040507246</v>
      </c>
      <c r="D531" s="50">
        <v>116.35201009819585</v>
      </c>
      <c r="E531" s="52">
        <v>20250.166658586073</v>
      </c>
      <c r="F531" s="52">
        <v>255.34521599258147</v>
      </c>
      <c r="G531" s="52">
        <v>539.98683900313995</v>
      </c>
      <c r="H531" s="52">
        <v>705.50134919391519</v>
      </c>
      <c r="I531" s="52">
        <v>2280.5067362573841</v>
      </c>
      <c r="J531" s="52">
        <v>142.21895366714847</v>
      </c>
      <c r="K531" s="52">
        <v>312.84250234223663</v>
      </c>
      <c r="L531" s="52">
        <v>582.5573877971018</v>
      </c>
      <c r="M531" s="52">
        <v>474.51852086138342</v>
      </c>
      <c r="N531" s="52">
        <v>242.85602790165333</v>
      </c>
      <c r="O531" s="52">
        <v>122.09466286844784</v>
      </c>
      <c r="P531" s="52">
        <v>274.7382815706153</v>
      </c>
      <c r="Q531" s="52">
        <v>137.23456156902736</v>
      </c>
      <c r="R531" s="52">
        <v>112.47727390162406</v>
      </c>
      <c r="S531" s="52">
        <v>595.98880240897984</v>
      </c>
      <c r="T531" s="52">
        <v>306.53638875099921</v>
      </c>
      <c r="U531" s="52">
        <v>1261.2849930947827</v>
      </c>
      <c r="V531" s="52">
        <v>1207.1736166525272</v>
      </c>
      <c r="W531" s="52">
        <v>1303.8739744674774</v>
      </c>
      <c r="X531" s="52">
        <v>1772.595262633216</v>
      </c>
      <c r="Y531" s="52">
        <v>3826.5564472483052</v>
      </c>
      <c r="Z531" s="52">
        <v>765.29247328398685</v>
      </c>
      <c r="AA531" s="52">
        <v>2738.8640474504041</v>
      </c>
      <c r="AB531" s="52">
        <v>375.2690137586286</v>
      </c>
      <c r="AC531" s="52">
        <v>161232.50536223382</v>
      </c>
      <c r="AD531" s="52">
        <v>69416.7812317879</v>
      </c>
      <c r="AE531" s="52">
        <v>86399.427827465915</v>
      </c>
      <c r="AF531" s="52">
        <v>21158.688433985557</v>
      </c>
      <c r="AG531" s="52">
        <v>18185.100002965621</v>
      </c>
      <c r="AH531" s="52">
        <v>15915.652245306199</v>
      </c>
      <c r="AI531" s="52">
        <v>47417.806320805706</v>
      </c>
      <c r="AJ531" s="52">
        <v>54179.708108225175</v>
      </c>
      <c r="AK531" s="52">
        <v>154.49912303541936</v>
      </c>
      <c r="AL531" s="52">
        <v>0.75007228959058858</v>
      </c>
      <c r="AM531" s="52">
        <v>7.8738592247809134</v>
      </c>
      <c r="AN531" s="52">
        <v>20.920328508341505</v>
      </c>
      <c r="AO531" s="52">
        <v>12.296396994422521</v>
      </c>
      <c r="AP531" s="52">
        <v>1.0613177932241196</v>
      </c>
      <c r="AQ531" s="52">
        <v>1.6732637340845089</v>
      </c>
      <c r="AR531" s="52">
        <v>1.6424401029874007</v>
      </c>
      <c r="AS531" s="52">
        <v>1.4515123764623798</v>
      </c>
      <c r="AT531" s="52">
        <v>1.8827941811919557</v>
      </c>
      <c r="AU531" s="52">
        <v>0.98571579365835205</v>
      </c>
      <c r="AV531" s="52">
        <v>2.1135328239550057</v>
      </c>
      <c r="AW531" s="52">
        <v>1.4858201829554145</v>
      </c>
      <c r="AX531" s="52">
        <v>110.62078067900673</v>
      </c>
      <c r="AY531" s="52">
        <v>0.54222542344829094</v>
      </c>
      <c r="AZ531" s="52">
        <v>5.6272269788784008</v>
      </c>
      <c r="BA531" s="52">
        <v>6.0044960121233615</v>
      </c>
      <c r="BB531" s="52">
        <v>15.897374323839623</v>
      </c>
      <c r="BC531" s="52">
        <v>2.8370278707645351</v>
      </c>
      <c r="BD531" s="52">
        <v>25.234690788772799</v>
      </c>
      <c r="BE531" s="52">
        <v>8.8909582198267021</v>
      </c>
      <c r="BF531" s="52">
        <v>17.404003707571857</v>
      </c>
      <c r="BG531" s="52">
        <v>22.190559410399967</v>
      </c>
      <c r="BH531" s="52">
        <v>5.9922179412847809</v>
      </c>
      <c r="BI531" s="52">
        <v>22.958013847335092</v>
      </c>
      <c r="BJ531" s="52">
        <v>2.8933134555129896</v>
      </c>
      <c r="BK531" s="52">
        <v>5.2449424228785402</v>
      </c>
      <c r="BL531" s="52">
        <v>14.819757968207986</v>
      </c>
      <c r="BM531" s="52">
        <v>1.8354323893788294</v>
      </c>
      <c r="BN531" s="52">
        <v>33.918545501847419</v>
      </c>
      <c r="BP531" s="52">
        <v>1.5149705444252299</v>
      </c>
      <c r="BQ531" s="52">
        <v>0.98380972246729559</v>
      </c>
      <c r="BR531" s="52">
        <v>0.53116082198797698</v>
      </c>
      <c r="BS531" s="52">
        <v>1.4943155364523972</v>
      </c>
      <c r="BT531" s="52">
        <v>0.99159512963266139</v>
      </c>
      <c r="BU531" s="52">
        <v>0.5027204067896931</v>
      </c>
      <c r="BV531" s="52">
        <v>7.6107105954640337</v>
      </c>
      <c r="BW531" s="52">
        <v>6907.6185047241952</v>
      </c>
    </row>
    <row r="532" spans="1:75">
      <c r="A532" s="49">
        <v>44895</v>
      </c>
      <c r="B532" s="50">
        <v>119.14704629726087</v>
      </c>
      <c r="C532" s="51">
        <v>273.971489244358</v>
      </c>
      <c r="D532" s="50">
        <v>116.51328826832274</v>
      </c>
      <c r="E532" s="52">
        <v>20284.659569613137</v>
      </c>
      <c r="F532" s="52">
        <v>255.91110237742154</v>
      </c>
      <c r="G532" s="52">
        <v>540.05043159971638</v>
      </c>
      <c r="H532" s="52">
        <v>706.51934193273382</v>
      </c>
      <c r="I532" s="52">
        <v>2283.2444087783497</v>
      </c>
      <c r="J532" s="52">
        <v>142.54081899523734</v>
      </c>
      <c r="K532" s="52">
        <v>313.14320185792945</v>
      </c>
      <c r="L532" s="52">
        <v>582.69382320791487</v>
      </c>
      <c r="M532" s="52">
        <v>476.0269877560437</v>
      </c>
      <c r="N532" s="52">
        <v>242.79169517134628</v>
      </c>
      <c r="O532" s="52">
        <v>122.25412337916593</v>
      </c>
      <c r="P532" s="52">
        <v>275.16815211524568</v>
      </c>
      <c r="Q532" s="52">
        <v>137.19003788058956</v>
      </c>
      <c r="R532" s="52">
        <v>112.56942203342915</v>
      </c>
      <c r="S532" s="52">
        <v>597.13252299328644</v>
      </c>
      <c r="T532" s="52">
        <v>307.02807066962123</v>
      </c>
      <c r="U532" s="52">
        <v>1265.1099740336338</v>
      </c>
      <c r="V532" s="52">
        <v>1209.7494988068938</v>
      </c>
      <c r="W532" s="52">
        <v>1306.6614514182011</v>
      </c>
      <c r="X532" s="52">
        <v>1775.7663919041554</v>
      </c>
      <c r="Y532" s="52">
        <v>3832.7405199607215</v>
      </c>
      <c r="Z532" s="52">
        <v>766.76230139831705</v>
      </c>
      <c r="AA532" s="52">
        <v>2744.8201699544984</v>
      </c>
      <c r="AB532" s="52">
        <v>375.53068553991613</v>
      </c>
      <c r="AC532" s="52">
        <v>161595.09082489013</v>
      </c>
      <c r="AD532" s="52">
        <v>69566.541516240439</v>
      </c>
      <c r="AE532" s="52">
        <v>86585.826613267258</v>
      </c>
      <c r="AF532" s="52">
        <v>21225.375346930821</v>
      </c>
      <c r="AG532" s="52">
        <v>18217.158682696023</v>
      </c>
      <c r="AH532" s="52">
        <v>15947.005219539007</v>
      </c>
      <c r="AI532" s="52">
        <v>47486.465520985919</v>
      </c>
      <c r="AJ532" s="52">
        <v>54246.946194458011</v>
      </c>
      <c r="AK532" s="52">
        <v>154.58222534110149</v>
      </c>
      <c r="AL532" s="52">
        <v>0.75013565796543846</v>
      </c>
      <c r="AM532" s="52">
        <v>7.8802937182597814</v>
      </c>
      <c r="AN532" s="52">
        <v>20.913205836527048</v>
      </c>
      <c r="AO532" s="52">
        <v>12.282776460175713</v>
      </c>
      <c r="AP532" s="52">
        <v>1.059761532482177</v>
      </c>
      <c r="AQ532" s="52">
        <v>1.6719022617946999</v>
      </c>
      <c r="AR532" s="52">
        <v>1.6403897328593302</v>
      </c>
      <c r="AS532" s="52">
        <v>1.4498020194225925</v>
      </c>
      <c r="AT532" s="52">
        <v>1.8812219520128566</v>
      </c>
      <c r="AU532" s="52">
        <v>0.98520995599198313</v>
      </c>
      <c r="AV532" s="52">
        <v>2.1103487869952611</v>
      </c>
      <c r="AW532" s="52">
        <v>1.4841402198403861</v>
      </c>
      <c r="AX532" s="52">
        <v>110.69975934276978</v>
      </c>
      <c r="AY532" s="52">
        <v>0.54200490684597757</v>
      </c>
      <c r="AZ532" s="52">
        <v>5.6302031194597175</v>
      </c>
      <c r="BA532" s="52">
        <v>6.0065813734196123</v>
      </c>
      <c r="BB532" s="52">
        <v>15.901298570074141</v>
      </c>
      <c r="BC532" s="52">
        <v>2.8372620055917652</v>
      </c>
      <c r="BD532" s="52">
        <v>25.257043384884796</v>
      </c>
      <c r="BE532" s="52">
        <v>8.8974438634390633</v>
      </c>
      <c r="BF532" s="52">
        <v>17.418941448070107</v>
      </c>
      <c r="BG532" s="52">
        <v>22.214611008018256</v>
      </c>
      <c r="BH532" s="52">
        <v>5.9943696657661345</v>
      </c>
      <c r="BI532" s="52">
        <v>22.969260159577242</v>
      </c>
      <c r="BJ532" s="52">
        <v>2.8928352518870573</v>
      </c>
      <c r="BK532" s="52">
        <v>5.2470604759531856</v>
      </c>
      <c r="BL532" s="52">
        <v>14.82936443326374</v>
      </c>
      <c r="BM532" s="52">
        <v>1.8348055408748527</v>
      </c>
      <c r="BN532" s="52">
        <v>33.949316877375047</v>
      </c>
      <c r="BP532" s="52">
        <v>1.5238488115370274</v>
      </c>
      <c r="BQ532" s="52">
        <v>0.98716103406623001</v>
      </c>
      <c r="BR532" s="52">
        <v>0.53668777761049569</v>
      </c>
      <c r="BS532" s="52">
        <v>1.5036558125168085</v>
      </c>
      <c r="BT532" s="52">
        <v>0.99621244973192613</v>
      </c>
      <c r="BU532" s="52">
        <v>0.50744336281204594</v>
      </c>
      <c r="BV532" s="52">
        <v>7.618067885749042</v>
      </c>
      <c r="BW532" s="52">
        <v>6926.8418235421177</v>
      </c>
    </row>
    <row r="533" spans="1:75">
      <c r="A533" s="49">
        <v>44926</v>
      </c>
      <c r="B533" s="50">
        <v>119.30735529430451</v>
      </c>
      <c r="C533" s="51">
        <v>274.42756235647585</v>
      </c>
      <c r="D533" s="50">
        <v>116.66426723822951</v>
      </c>
      <c r="E533" s="52">
        <v>20312.313488867974</v>
      </c>
      <c r="F533" s="52">
        <v>256.42955856842377</v>
      </c>
      <c r="G533" s="52">
        <v>540.10056007341029</v>
      </c>
      <c r="H533" s="52">
        <v>707.29389506001621</v>
      </c>
      <c r="I533" s="52">
        <v>2285.0334398900309</v>
      </c>
      <c r="J533" s="52">
        <v>142.7633510006051</v>
      </c>
      <c r="K533" s="52">
        <v>313.48007100484062</v>
      </c>
      <c r="L533" s="52">
        <v>582.60421574404165</v>
      </c>
      <c r="M533" s="52">
        <v>477.34617524473896</v>
      </c>
      <c r="N533" s="52">
        <v>242.57906377555864</v>
      </c>
      <c r="O533" s="52">
        <v>122.35220769985068</v>
      </c>
      <c r="P533" s="52">
        <v>275.41576583298945</v>
      </c>
      <c r="Q533" s="52">
        <v>137.06373191865222</v>
      </c>
      <c r="R533" s="52">
        <v>112.64373529534186</v>
      </c>
      <c r="S533" s="52">
        <v>598.12895337035582</v>
      </c>
      <c r="T533" s="52">
        <v>307.31156420323157</v>
      </c>
      <c r="U533" s="52">
        <v>1268.2705188720456</v>
      </c>
      <c r="V533" s="52">
        <v>1212.0558837911774</v>
      </c>
      <c r="W533" s="52">
        <v>1309.1095679065872</v>
      </c>
      <c r="X533" s="52">
        <v>1778.2335461166597</v>
      </c>
      <c r="Y533" s="52">
        <v>3837.2439915210971</v>
      </c>
      <c r="Z533" s="52">
        <v>768.0646630097782</v>
      </c>
      <c r="AA533" s="52">
        <v>2749.9938442880107</v>
      </c>
      <c r="AB533" s="52">
        <v>375.70965905151058</v>
      </c>
      <c r="AC533" s="52">
        <v>161975.22212662236</v>
      </c>
      <c r="AD533" s="52">
        <v>69720.599663519097</v>
      </c>
      <c r="AE533" s="52">
        <v>86777.574712384128</v>
      </c>
      <c r="AF533" s="52">
        <v>21294.530925996842</v>
      </c>
      <c r="AG533" s="52">
        <v>18252.856742797358</v>
      </c>
      <c r="AH533" s="52">
        <v>15981.305824833531</v>
      </c>
      <c r="AI533" s="52">
        <v>47563.659475880282</v>
      </c>
      <c r="AJ533" s="52">
        <v>54324.755948220532</v>
      </c>
      <c r="AK533" s="52">
        <v>154.7137692195754</v>
      </c>
      <c r="AL533" s="52">
        <v>0.75042592455452728</v>
      </c>
      <c r="AM533" s="52">
        <v>7.889036180962238</v>
      </c>
      <c r="AN533" s="52">
        <v>20.912527942969913</v>
      </c>
      <c r="AO533" s="52">
        <v>12.2730658381216</v>
      </c>
      <c r="AP533" s="52">
        <v>1.0584842265351684</v>
      </c>
      <c r="AQ533" s="52">
        <v>1.6713681764010671</v>
      </c>
      <c r="AR533" s="52">
        <v>1.6388926274901736</v>
      </c>
      <c r="AS533" s="52">
        <v>1.4484958234233707</v>
      </c>
      <c r="AT533" s="52">
        <v>1.8803000732788802</v>
      </c>
      <c r="AU533" s="52">
        <v>0.98498677047234284</v>
      </c>
      <c r="AV533" s="52">
        <v>2.10772128382908</v>
      </c>
      <c r="AW533" s="52">
        <v>1.4828168610908887</v>
      </c>
      <c r="AX533" s="52">
        <v>110.82061862945557</v>
      </c>
      <c r="AY533" s="52">
        <v>0.54197924540776221</v>
      </c>
      <c r="AZ533" s="52">
        <v>5.6349750266620706</v>
      </c>
      <c r="BA533" s="52">
        <v>6.0105824434468822</v>
      </c>
      <c r="BB533" s="52">
        <v>15.91027442594209</v>
      </c>
      <c r="BC533" s="52">
        <v>2.8387548678344294</v>
      </c>
      <c r="BD533" s="52">
        <v>25.289557623526743</v>
      </c>
      <c r="BE533" s="52">
        <v>8.9071874824622945</v>
      </c>
      <c r="BF533" s="52">
        <v>17.439591888218157</v>
      </c>
      <c r="BG533" s="52">
        <v>22.249814990066714</v>
      </c>
      <c r="BH533" s="52">
        <v>5.9979006334117821</v>
      </c>
      <c r="BI533" s="52">
        <v>22.98062265203184</v>
      </c>
      <c r="BJ533" s="52">
        <v>2.8923940899999692</v>
      </c>
      <c r="BK533" s="52">
        <v>5.2491615026660687</v>
      </c>
      <c r="BL533" s="52">
        <v>14.839067058682803</v>
      </c>
      <c r="BM533" s="52">
        <v>1.834237316006986</v>
      </c>
      <c r="BN533" s="52">
        <v>33.995757342826934</v>
      </c>
      <c r="BP533" s="52">
        <v>1.5367447377873524</v>
      </c>
      <c r="BQ533" s="52">
        <v>0.99893766419301111</v>
      </c>
      <c r="BR533" s="52">
        <v>0.53780707383468263</v>
      </c>
      <c r="BS533" s="52">
        <v>1.5168174428925398</v>
      </c>
      <c r="BT533" s="52">
        <v>1.006498966966906</v>
      </c>
      <c r="BU533" s="52">
        <v>0.51031847614344328</v>
      </c>
      <c r="BV533" s="52">
        <v>7.6316679420490416</v>
      </c>
      <c r="BW533" s="52">
        <v>6946.5133279523543</v>
      </c>
    </row>
    <row r="534" spans="1:75">
      <c r="A534" s="49">
        <v>44957</v>
      </c>
      <c r="B534" s="50">
        <v>119.46659631943029</v>
      </c>
      <c r="C534" s="51">
        <v>274.88144461257804</v>
      </c>
      <c r="D534" s="50">
        <v>116.81134069698953</v>
      </c>
      <c r="E534" s="52">
        <v>20336.579449561334</v>
      </c>
      <c r="F534" s="52">
        <v>256.88741212806877</v>
      </c>
      <c r="G534" s="52">
        <v>540.18478956001422</v>
      </c>
      <c r="H534" s="52">
        <v>707.99341333296991</v>
      </c>
      <c r="I534" s="52">
        <v>2286.4006773425685</v>
      </c>
      <c r="J534" s="52">
        <v>142.92790684632718</v>
      </c>
      <c r="K534" s="52">
        <v>313.90593526103805</v>
      </c>
      <c r="L534" s="52">
        <v>582.39551368932575</v>
      </c>
      <c r="M534" s="52">
        <v>478.58981789023647</v>
      </c>
      <c r="N534" s="52">
        <v>242.27760853450144</v>
      </c>
      <c r="O534" s="52">
        <v>122.41754597257221</v>
      </c>
      <c r="P534" s="52">
        <v>275.57415547630478</v>
      </c>
      <c r="Q534" s="52">
        <v>136.88846442127419</v>
      </c>
      <c r="R534" s="52">
        <v>112.71354823920035</v>
      </c>
      <c r="S534" s="52">
        <v>599.04685098990319</v>
      </c>
      <c r="T534" s="52">
        <v>307.45401034239802</v>
      </c>
      <c r="U534" s="52">
        <v>1271.1117706914101</v>
      </c>
      <c r="V534" s="52">
        <v>1214.270997331027</v>
      </c>
      <c r="W534" s="52">
        <v>1311.3848870252409</v>
      </c>
      <c r="X534" s="52">
        <v>1780.3595181030612</v>
      </c>
      <c r="Y534" s="52">
        <v>3840.8264998851282</v>
      </c>
      <c r="Z534" s="52">
        <v>769.27707367798973</v>
      </c>
      <c r="AA534" s="52">
        <v>2754.7402146573991</v>
      </c>
      <c r="AB534" s="52">
        <v>375.83706055918049</v>
      </c>
      <c r="AC534" s="52">
        <v>162372.13579337829</v>
      </c>
      <c r="AD534" s="52">
        <v>69879.653514308317</v>
      </c>
      <c r="AE534" s="52">
        <v>86975.540701527745</v>
      </c>
      <c r="AF534" s="52">
        <v>21366.34185360324</v>
      </c>
      <c r="AG534" s="52">
        <v>18291.351942185433</v>
      </c>
      <c r="AH534" s="52">
        <v>16017.920359396165</v>
      </c>
      <c r="AI534" s="52">
        <v>47647.082631634126</v>
      </c>
      <c r="AJ534" s="52">
        <v>54410.15118777367</v>
      </c>
      <c r="AK534" s="52">
        <v>154.86327955319035</v>
      </c>
      <c r="AL534" s="52">
        <v>0.75079566361232386</v>
      </c>
      <c r="AM534" s="52">
        <v>7.8995973181520256</v>
      </c>
      <c r="AN534" s="52">
        <v>20.914678878962032</v>
      </c>
      <c r="AO534" s="52">
        <v>12.264285897776004</v>
      </c>
      <c r="AP534" s="52">
        <v>1.0572264809992291</v>
      </c>
      <c r="AQ534" s="52">
        <v>1.6712009381641815</v>
      </c>
      <c r="AR534" s="52">
        <v>1.6375471734791063</v>
      </c>
      <c r="AS534" s="52">
        <v>1.4473220493593779</v>
      </c>
      <c r="AT534" s="52">
        <v>1.879571703426923</v>
      </c>
      <c r="AU534" s="52">
        <v>0.98482979530320247</v>
      </c>
      <c r="AV534" s="52">
        <v>2.1050414289160062</v>
      </c>
      <c r="AW534" s="52">
        <v>1.481546323548349</v>
      </c>
      <c r="AX534" s="52">
        <v>110.95666401232442</v>
      </c>
      <c r="AY534" s="52">
        <v>0.54200999512554959</v>
      </c>
      <c r="AZ534" s="52">
        <v>5.6403244627459399</v>
      </c>
      <c r="BA534" s="52">
        <v>6.0151391373045984</v>
      </c>
      <c r="BB534" s="52">
        <v>15.921637764500995</v>
      </c>
      <c r="BC534" s="52">
        <v>2.8407309352149888</v>
      </c>
      <c r="BD534" s="52">
        <v>25.325953088700771</v>
      </c>
      <c r="BE534" s="52">
        <v>8.9181164798116495</v>
      </c>
      <c r="BF534" s="52">
        <v>17.46240317893605</v>
      </c>
      <c r="BG534" s="52">
        <v>22.288416031868227</v>
      </c>
      <c r="BH534" s="52">
        <v>6.0019329354587585</v>
      </c>
      <c r="BI534" s="52">
        <v>22.991936662790156</v>
      </c>
      <c r="BJ534" s="52">
        <v>2.892060854122974</v>
      </c>
      <c r="BK534" s="52">
        <v>5.2512559277796926</v>
      </c>
      <c r="BL534" s="52">
        <v>14.848619879989494</v>
      </c>
      <c r="BM534" s="52">
        <v>1.8336969614014849</v>
      </c>
      <c r="BN534" s="52">
        <v>34.047263448757512</v>
      </c>
      <c r="BP534" s="52">
        <v>1.5522943083497305</v>
      </c>
      <c r="BQ534" s="52">
        <v>1.0160458902077329</v>
      </c>
      <c r="BR534" s="52">
        <v>0.53624841814199764</v>
      </c>
      <c r="BS534" s="52">
        <v>1.5321793305657563</v>
      </c>
      <c r="BT534" s="52">
        <v>1.0205086134374142</v>
      </c>
      <c r="BU534" s="52">
        <v>0.51167071737619418</v>
      </c>
      <c r="BV534" s="52">
        <v>7.6488084646482619</v>
      </c>
      <c r="BW534" s="52">
        <v>6966.3265476226807</v>
      </c>
    </row>
    <row r="535" spans="1:75">
      <c r="A535" s="49">
        <v>44985</v>
      </c>
      <c r="B535" s="50">
        <v>119.61676267209779</v>
      </c>
      <c r="C535" s="51">
        <v>275.30726182999621</v>
      </c>
      <c r="D535" s="50">
        <v>116.95125049548889</v>
      </c>
      <c r="E535" s="52">
        <v>20360.631899288721</v>
      </c>
      <c r="F535" s="52">
        <v>257.25289036386778</v>
      </c>
      <c r="G535" s="52">
        <v>540.38790131293774</v>
      </c>
      <c r="H535" s="52">
        <v>708.77905858733823</v>
      </c>
      <c r="I535" s="52">
        <v>2288.0046233662538</v>
      </c>
      <c r="J535" s="52">
        <v>143.08734143126225</v>
      </c>
      <c r="K535" s="52">
        <v>314.43389200312748</v>
      </c>
      <c r="L535" s="52">
        <v>582.24743405969014</v>
      </c>
      <c r="M535" s="52">
        <v>479.8237313010863</v>
      </c>
      <c r="N535" s="52">
        <v>242.00335298372167</v>
      </c>
      <c r="O535" s="52">
        <v>122.48842178431472</v>
      </c>
      <c r="P535" s="52">
        <v>275.77264274949476</v>
      </c>
      <c r="Q535" s="52">
        <v>136.73009408311918</v>
      </c>
      <c r="R535" s="52">
        <v>112.791607309665</v>
      </c>
      <c r="S535" s="52">
        <v>599.92020907519122</v>
      </c>
      <c r="T535" s="52">
        <v>307.55736892218039</v>
      </c>
      <c r="U535" s="52">
        <v>1273.910240967359</v>
      </c>
      <c r="V535" s="52">
        <v>1216.458846334634</v>
      </c>
      <c r="W535" s="52">
        <v>1313.5445094350725</v>
      </c>
      <c r="X535" s="52">
        <v>1782.5059263344322</v>
      </c>
      <c r="Y535" s="52">
        <v>3844.3735490718059</v>
      </c>
      <c r="Z535" s="52">
        <v>770.41799561865628</v>
      </c>
      <c r="AA535" s="52">
        <v>2759.1948092670314</v>
      </c>
      <c r="AB535" s="52">
        <v>375.95288222901792</v>
      </c>
      <c r="AC535" s="52">
        <v>162748.58003854752</v>
      </c>
      <c r="AD535" s="52">
        <v>70030.476613623759</v>
      </c>
      <c r="AE535" s="52">
        <v>87163.262296387125</v>
      </c>
      <c r="AF535" s="52">
        <v>21434.581576730525</v>
      </c>
      <c r="AG535" s="52">
        <v>18327.822509765625</v>
      </c>
      <c r="AH535" s="52">
        <v>16052.551626844066</v>
      </c>
      <c r="AI535" s="52">
        <v>47725.616960082734</v>
      </c>
      <c r="AJ535" s="52">
        <v>54490.688537665774</v>
      </c>
      <c r="AK535" s="52">
        <v>154.97732192118252</v>
      </c>
      <c r="AL535" s="52">
        <v>0.75102593635840875</v>
      </c>
      <c r="AM535" s="52">
        <v>7.9100086517241186</v>
      </c>
      <c r="AN535" s="52">
        <v>20.914357084581361</v>
      </c>
      <c r="AO535" s="52">
        <v>12.25332249654457</v>
      </c>
      <c r="AP535" s="52">
        <v>1.055761931705222</v>
      </c>
      <c r="AQ535" s="52">
        <v>1.6707909869271265</v>
      </c>
      <c r="AR535" s="52">
        <v>1.6359349472638445</v>
      </c>
      <c r="AS535" s="52">
        <v>1.4460095212977779</v>
      </c>
      <c r="AT535" s="52">
        <v>1.8784943158014877</v>
      </c>
      <c r="AU535" s="52">
        <v>0.98446727617088725</v>
      </c>
      <c r="AV535" s="52">
        <v>2.1018153476262733</v>
      </c>
      <c r="AW535" s="52">
        <v>1.4800481682476467</v>
      </c>
      <c r="AX535" s="52">
        <v>111.06091452496392</v>
      </c>
      <c r="AY535" s="52">
        <v>0.54191329738491079</v>
      </c>
      <c r="AZ535" s="52">
        <v>5.6441938048769122</v>
      </c>
      <c r="BA535" s="52">
        <v>6.0180813933922241</v>
      </c>
      <c r="BB535" s="52">
        <v>15.930757269961759</v>
      </c>
      <c r="BC535" s="52">
        <v>2.8419833901903724</v>
      </c>
      <c r="BD535" s="52">
        <v>25.354870626968996</v>
      </c>
      <c r="BE535" s="52">
        <v>8.9265702456967642</v>
      </c>
      <c r="BF535" s="52">
        <v>17.480735248220817</v>
      </c>
      <c r="BG535" s="52">
        <v>22.316796952858567</v>
      </c>
      <c r="BH535" s="52">
        <v>6.005012294028087</v>
      </c>
      <c r="BI535" s="52">
        <v>23.002050315412426</v>
      </c>
      <c r="BJ535" s="52">
        <v>2.8919403848350549</v>
      </c>
      <c r="BK535" s="52">
        <v>5.2531876200485259</v>
      </c>
      <c r="BL535" s="52">
        <v>14.856922310552493</v>
      </c>
      <c r="BM535" s="52">
        <v>1.8331840746591948</v>
      </c>
      <c r="BN535" s="52">
        <v>34.085350587964058</v>
      </c>
      <c r="BP535" s="52">
        <v>1.5666551204381645</v>
      </c>
      <c r="BQ535" s="52">
        <v>1.0316684287889595</v>
      </c>
      <c r="BR535" s="52">
        <v>0.53498669148289735</v>
      </c>
      <c r="BS535" s="52">
        <v>1.5458468216701087</v>
      </c>
      <c r="BT535" s="52">
        <v>1.0336073123471579</v>
      </c>
      <c r="BU535" s="52">
        <v>0.51223950930580031</v>
      </c>
      <c r="BV535" s="52">
        <v>7.6641247334690501</v>
      </c>
      <c r="BW535" s="52">
        <v>6984.2743157744408</v>
      </c>
    </row>
    <row r="536" spans="1:75">
      <c r="A536" s="49">
        <v>45016</v>
      </c>
      <c r="B536" s="50">
        <v>119.76725852245374</v>
      </c>
      <c r="C536" s="51">
        <v>275.72970149999543</v>
      </c>
      <c r="D536" s="50">
        <v>117.0954354967201</v>
      </c>
      <c r="E536" s="52">
        <v>20388.756203189972</v>
      </c>
      <c r="F536" s="52">
        <v>257.5519764190239</v>
      </c>
      <c r="G536" s="52">
        <v>540.78002878975485</v>
      </c>
      <c r="H536" s="52">
        <v>709.80986315973348</v>
      </c>
      <c r="I536" s="52">
        <v>2290.3860588458278</v>
      </c>
      <c r="J536" s="52">
        <v>143.29016501792978</v>
      </c>
      <c r="K536" s="52">
        <v>315.09612929772948</v>
      </c>
      <c r="L536" s="52">
        <v>582.26191202767438</v>
      </c>
      <c r="M536" s="52">
        <v>481.20260010419355</v>
      </c>
      <c r="N536" s="52">
        <v>241.80745231768776</v>
      </c>
      <c r="O536" s="52">
        <v>122.59538132252712</v>
      </c>
      <c r="P536" s="52">
        <v>276.10706597855017</v>
      </c>
      <c r="Q536" s="52">
        <v>136.6165725140562</v>
      </c>
      <c r="R536" s="52">
        <v>112.89183793721661</v>
      </c>
      <c r="S536" s="52">
        <v>600.85607773666425</v>
      </c>
      <c r="T536" s="52">
        <v>307.70524928887045</v>
      </c>
      <c r="U536" s="52">
        <v>1277.10229031309</v>
      </c>
      <c r="V536" s="52">
        <v>1218.8596022215581</v>
      </c>
      <c r="W536" s="52">
        <v>1315.8363154328638</v>
      </c>
      <c r="X536" s="52">
        <v>1785.1043755969692</v>
      </c>
      <c r="Y536" s="52">
        <v>3848.7899651835041</v>
      </c>
      <c r="Z536" s="52">
        <v>771.61181154510666</v>
      </c>
      <c r="AA536" s="52">
        <v>2763.88689355408</v>
      </c>
      <c r="AB536" s="52">
        <v>376.09716157909605</v>
      </c>
      <c r="AC536" s="52">
        <v>163115.70095751362</v>
      </c>
      <c r="AD536" s="52">
        <v>70178.78477050412</v>
      </c>
      <c r="AE536" s="52">
        <v>87347.853683133275</v>
      </c>
      <c r="AF536" s="52">
        <v>21501.608494850898</v>
      </c>
      <c r="AG536" s="52">
        <v>18362.496641974296</v>
      </c>
      <c r="AH536" s="52">
        <v>16085.599435129474</v>
      </c>
      <c r="AI536" s="52">
        <v>47799.243281948948</v>
      </c>
      <c r="AJ536" s="52">
        <v>54565.665699312762</v>
      </c>
      <c r="AK536" s="52">
        <v>155.03567020258595</v>
      </c>
      <c r="AL536" s="52">
        <v>0.75102338755142783</v>
      </c>
      <c r="AM536" s="52">
        <v>7.9198424047414937</v>
      </c>
      <c r="AN536" s="52">
        <v>20.908352845138118</v>
      </c>
      <c r="AO536" s="52">
        <v>12.237487052597347</v>
      </c>
      <c r="AP536" s="52">
        <v>1.0538421519806669</v>
      </c>
      <c r="AQ536" s="52">
        <v>1.6697278680287362</v>
      </c>
      <c r="AR536" s="52">
        <v>1.6336817674802602</v>
      </c>
      <c r="AS536" s="52">
        <v>1.4442769068597456</v>
      </c>
      <c r="AT536" s="52">
        <v>1.87666354083734</v>
      </c>
      <c r="AU536" s="52">
        <v>0.98372457556486614</v>
      </c>
      <c r="AV536" s="52">
        <v>2.0975352974754999</v>
      </c>
      <c r="AW536" s="52">
        <v>1.4780349502290202</v>
      </c>
      <c r="AX536" s="52">
        <v>111.11599947464082</v>
      </c>
      <c r="AY536" s="52">
        <v>0.54157878163330742</v>
      </c>
      <c r="AZ536" s="52">
        <v>5.6457654073564036</v>
      </c>
      <c r="BA536" s="52">
        <v>6.0184878179983743</v>
      </c>
      <c r="BB536" s="52">
        <v>15.935608721788853</v>
      </c>
      <c r="BC536" s="52">
        <v>2.8419221214829915</v>
      </c>
      <c r="BD536" s="52">
        <v>25.372395061917842</v>
      </c>
      <c r="BE536" s="52">
        <v>8.9312434123168067</v>
      </c>
      <c r="BF536" s="52">
        <v>17.492441250191582</v>
      </c>
      <c r="BG536" s="52">
        <v>22.329985765439847</v>
      </c>
      <c r="BH536" s="52">
        <v>6.0065711437754574</v>
      </c>
      <c r="BI536" s="52">
        <v>23.011317883077407</v>
      </c>
      <c r="BJ536" s="52">
        <v>2.8920675490329404</v>
      </c>
      <c r="BK536" s="52">
        <v>5.2550440823890252</v>
      </c>
      <c r="BL536" s="52">
        <v>14.864206252499454</v>
      </c>
      <c r="BM536" s="52">
        <v>1.8326488236008087</v>
      </c>
      <c r="BN536" s="52">
        <v>34.103151297857686</v>
      </c>
      <c r="BP536" s="52">
        <v>1.5781691562564624</v>
      </c>
      <c r="BQ536" s="52">
        <v>1.0424471414918381</v>
      </c>
      <c r="BR536" s="52">
        <v>0.53572201470453895</v>
      </c>
      <c r="BS536" s="52">
        <v>1.5562890103756217</v>
      </c>
      <c r="BT536" s="52">
        <v>1.0436714787877375</v>
      </c>
      <c r="BU536" s="52">
        <v>0.51261753150667511</v>
      </c>
      <c r="BV536" s="52">
        <v>7.6756337936967611</v>
      </c>
      <c r="BW536" s="52">
        <v>7000.8596204480818</v>
      </c>
    </row>
    <row r="537" spans="1:75">
      <c r="A537" s="49">
        <v>45046</v>
      </c>
      <c r="B537" s="50">
        <v>119.92367414722102</v>
      </c>
      <c r="C537" s="51">
        <v>276.16509912082307</v>
      </c>
      <c r="D537" s="50">
        <v>117.2481047840168</v>
      </c>
      <c r="E537" s="52">
        <v>20420.501974550883</v>
      </c>
      <c r="F537" s="52">
        <v>257.82727101768057</v>
      </c>
      <c r="G537" s="52">
        <v>541.36014062588413</v>
      </c>
      <c r="H537" s="52">
        <v>711.00624277889733</v>
      </c>
      <c r="I537" s="52">
        <v>2293.318040752411</v>
      </c>
      <c r="J537" s="52">
        <v>143.52122335458796</v>
      </c>
      <c r="K537" s="52">
        <v>315.82395742883284</v>
      </c>
      <c r="L537" s="52">
        <v>582.39989760269725</v>
      </c>
      <c r="M537" s="52">
        <v>482.7210998440782</v>
      </c>
      <c r="N537" s="52">
        <v>241.66557068501911</v>
      </c>
      <c r="O537" s="52">
        <v>122.72732257582247</v>
      </c>
      <c r="P537" s="52">
        <v>276.53027733862399</v>
      </c>
      <c r="Q537" s="52">
        <v>136.53090952858329</v>
      </c>
      <c r="R537" s="52">
        <v>113.00812010367711</v>
      </c>
      <c r="S537" s="52">
        <v>601.8672355726361</v>
      </c>
      <c r="T537" s="52">
        <v>307.89333778520427</v>
      </c>
      <c r="U537" s="52">
        <v>1280.6475278874238</v>
      </c>
      <c r="V537" s="52">
        <v>1221.4762030829986</v>
      </c>
      <c r="W537" s="52">
        <v>1318.3010091731946</v>
      </c>
      <c r="X537" s="52">
        <v>1788.0977058231831</v>
      </c>
      <c r="Y537" s="52">
        <v>3853.901085559527</v>
      </c>
      <c r="Z537" s="52">
        <v>772.88443967973194</v>
      </c>
      <c r="AA537" s="52">
        <v>2768.9073079486689</v>
      </c>
      <c r="AB537" s="52">
        <v>376.27198673052095</v>
      </c>
      <c r="AC537" s="52">
        <v>163487.50590972899</v>
      </c>
      <c r="AD537" s="52">
        <v>70330.333026727036</v>
      </c>
      <c r="AE537" s="52">
        <v>87536.477851517993</v>
      </c>
      <c r="AF537" s="52">
        <v>21569.841759077706</v>
      </c>
      <c r="AG537" s="52">
        <v>18396.781577809652</v>
      </c>
      <c r="AH537" s="52">
        <v>16118.306729586919</v>
      </c>
      <c r="AI537" s="52">
        <v>47870.899232800803</v>
      </c>
      <c r="AJ537" s="52">
        <v>54638.400751686095</v>
      </c>
      <c r="AK537" s="52">
        <v>155.06134139498076</v>
      </c>
      <c r="AL537" s="52">
        <v>0.75092701823450625</v>
      </c>
      <c r="AM537" s="52">
        <v>7.9293348766940959</v>
      </c>
      <c r="AN537" s="52">
        <v>20.898490624005596</v>
      </c>
      <c r="AO537" s="52">
        <v>12.218228729317586</v>
      </c>
      <c r="AP537" s="52">
        <v>1.0515818874681524</v>
      </c>
      <c r="AQ537" s="52">
        <v>1.6681960272825866</v>
      </c>
      <c r="AR537" s="52">
        <v>1.630987236375222</v>
      </c>
      <c r="AS537" s="52">
        <v>1.4421991088898116</v>
      </c>
      <c r="AT537" s="52">
        <v>1.8743034859090888</v>
      </c>
      <c r="AU537" s="52">
        <v>0.982757126101933</v>
      </c>
      <c r="AV537" s="52">
        <v>2.0925779622572009</v>
      </c>
      <c r="AW537" s="52">
        <v>1.4756258794513997</v>
      </c>
      <c r="AX537" s="52">
        <v>111.14224096238613</v>
      </c>
      <c r="AY537" s="52">
        <v>0.5410928759723902</v>
      </c>
      <c r="AZ537" s="52">
        <v>5.6459215606097128</v>
      </c>
      <c r="BA537" s="52">
        <v>6.0174446275457738</v>
      </c>
      <c r="BB537" s="52">
        <v>15.937570414009194</v>
      </c>
      <c r="BC537" s="52">
        <v>2.8410166519694031</v>
      </c>
      <c r="BD537" s="52">
        <v>25.383326969544093</v>
      </c>
      <c r="BE537" s="52">
        <v>8.933799708945056</v>
      </c>
      <c r="BF537" s="52">
        <v>17.500366891423862</v>
      </c>
      <c r="BG537" s="52">
        <v>22.334526303658883</v>
      </c>
      <c r="BH537" s="52">
        <v>6.0071749491617084</v>
      </c>
      <c r="BI537" s="52">
        <v>23.020609809147814</v>
      </c>
      <c r="BJ537" s="52">
        <v>2.8923804267154387</v>
      </c>
      <c r="BK537" s="52">
        <v>5.2569024411238692</v>
      </c>
      <c r="BL537" s="52">
        <v>14.871326936688273</v>
      </c>
      <c r="BM537" s="52">
        <v>1.8320800205219712</v>
      </c>
      <c r="BN537" s="52">
        <v>34.109342665473619</v>
      </c>
      <c r="BP537" s="52">
        <v>1.585776100990673</v>
      </c>
      <c r="BQ537" s="52">
        <v>1.0485608630037555</v>
      </c>
      <c r="BR537" s="52">
        <v>0.53721523803348348</v>
      </c>
      <c r="BS537" s="52">
        <v>1.5632393816204664</v>
      </c>
      <c r="BT537" s="52">
        <v>1.050606749462895</v>
      </c>
      <c r="BU537" s="52">
        <v>0.51263263208481169</v>
      </c>
      <c r="BV537" s="52">
        <v>7.6849286365012324</v>
      </c>
      <c r="BW537" s="52">
        <v>7017.0631189028418</v>
      </c>
    </row>
    <row r="538" spans="1:75">
      <c r="A538" s="49">
        <v>45077</v>
      </c>
      <c r="B538" s="50">
        <v>120.08100437784508</v>
      </c>
      <c r="C538" s="51">
        <v>276.60100258814714</v>
      </c>
      <c r="D538" s="50">
        <v>117.40195195271724</v>
      </c>
      <c r="E538" s="52">
        <v>20451.905554863715</v>
      </c>
      <c r="F538" s="52">
        <v>258.11249287186132</v>
      </c>
      <c r="G538" s="52">
        <v>542.07266335814234</v>
      </c>
      <c r="H538" s="52">
        <v>712.13105137790399</v>
      </c>
      <c r="I538" s="52">
        <v>2296.13079774572</v>
      </c>
      <c r="J538" s="52">
        <v>143.72917108057487</v>
      </c>
      <c r="K538" s="52">
        <v>316.46442446064566</v>
      </c>
      <c r="L538" s="52">
        <v>582.56794686963963</v>
      </c>
      <c r="M538" s="52">
        <v>484.22793483253446</v>
      </c>
      <c r="N538" s="52">
        <v>241.5373990126555</v>
      </c>
      <c r="O538" s="52">
        <v>122.85081074837476</v>
      </c>
      <c r="P538" s="52">
        <v>276.91957884305907</v>
      </c>
      <c r="Q538" s="52">
        <v>136.44630016608824</v>
      </c>
      <c r="R538" s="52">
        <v>113.12023629632688</v>
      </c>
      <c r="S538" s="52">
        <v>602.87433110562063</v>
      </c>
      <c r="T538" s="52">
        <v>308.07762161882653</v>
      </c>
      <c r="U538" s="52">
        <v>1284.1294359103326</v>
      </c>
      <c r="V538" s="52">
        <v>1224.0729101742468</v>
      </c>
      <c r="W538" s="52">
        <v>1320.7626597299691</v>
      </c>
      <c r="X538" s="52">
        <v>1791.0840021535273</v>
      </c>
      <c r="Y538" s="52">
        <v>3858.8571440414075</v>
      </c>
      <c r="Z538" s="52">
        <v>774.15285111242724</v>
      </c>
      <c r="AA538" s="52">
        <v>2773.900304408804</v>
      </c>
      <c r="AB538" s="52">
        <v>376.45707950617128</v>
      </c>
      <c r="AC538" s="52">
        <v>163856.46496806605</v>
      </c>
      <c r="AD538" s="52">
        <v>70481.780489750454</v>
      </c>
      <c r="AE538" s="52">
        <v>87724.976569967883</v>
      </c>
      <c r="AF538" s="52">
        <v>21637.593252893417</v>
      </c>
      <c r="AG538" s="52">
        <v>18430.38059559176</v>
      </c>
      <c r="AH538" s="52">
        <v>16150.190151991383</v>
      </c>
      <c r="AI538" s="52">
        <v>47940.082000424787</v>
      </c>
      <c r="AJ538" s="52">
        <v>54709.077187630435</v>
      </c>
      <c r="AK538" s="52">
        <v>155.09098428391641</v>
      </c>
      <c r="AL538" s="52">
        <v>0.75096856018212899</v>
      </c>
      <c r="AM538" s="52">
        <v>7.938335042459995</v>
      </c>
      <c r="AN538" s="52">
        <v>20.88892300472024</v>
      </c>
      <c r="AO538" s="52">
        <v>12.199619401847162</v>
      </c>
      <c r="AP538" s="52">
        <v>1.0493602870635861</v>
      </c>
      <c r="AQ538" s="52">
        <v>1.6666753964687344</v>
      </c>
      <c r="AR538" s="52">
        <v>1.6284171543966588</v>
      </c>
      <c r="AS538" s="52">
        <v>1.4400971772696309</v>
      </c>
      <c r="AT538" s="52">
        <v>1.8720001732762019</v>
      </c>
      <c r="AU538" s="52">
        <v>0.98189844142208105</v>
      </c>
      <c r="AV538" s="52">
        <v>2.0879436343074627</v>
      </c>
      <c r="AW538" s="52">
        <v>1.4732271581287346</v>
      </c>
      <c r="AX538" s="52">
        <v>111.17160850835424</v>
      </c>
      <c r="AY538" s="52">
        <v>0.54064110696133627</v>
      </c>
      <c r="AZ538" s="52">
        <v>5.6461290611562527</v>
      </c>
      <c r="BA538" s="52">
        <v>6.0168195858958269</v>
      </c>
      <c r="BB538" s="52">
        <v>15.939042798296038</v>
      </c>
      <c r="BC538" s="52">
        <v>2.8401585868559778</v>
      </c>
      <c r="BD538" s="52">
        <v>25.394858510864356</v>
      </c>
      <c r="BE538" s="52">
        <v>8.9368004415544764</v>
      </c>
      <c r="BF538" s="52">
        <v>17.508630026011698</v>
      </c>
      <c r="BG538" s="52">
        <v>22.340784047159456</v>
      </c>
      <c r="BH538" s="52">
        <v>6.0077443523914553</v>
      </c>
      <c r="BI538" s="52">
        <v>23.030452773470671</v>
      </c>
      <c r="BJ538" s="52">
        <v>2.892765255883968</v>
      </c>
      <c r="BK538" s="52">
        <v>5.2587244055203852</v>
      </c>
      <c r="BL538" s="52">
        <v>14.878963116886876</v>
      </c>
      <c r="BM538" s="52">
        <v>1.8315135390525206</v>
      </c>
      <c r="BN538" s="52">
        <v>34.117743076576339</v>
      </c>
      <c r="BP538" s="52">
        <v>1.5878788970350739</v>
      </c>
      <c r="BQ538" s="52">
        <v>1.0508010942759294</v>
      </c>
      <c r="BR538" s="52">
        <v>0.53707780283425122</v>
      </c>
      <c r="BS538" s="52">
        <v>1.566246441610518</v>
      </c>
      <c r="BT538" s="52">
        <v>1.0544122036531447</v>
      </c>
      <c r="BU538" s="52">
        <v>0.51183423796863925</v>
      </c>
      <c r="BV538" s="52">
        <v>7.6942516621859411</v>
      </c>
      <c r="BW538" s="52">
        <v>7033.0592411852649</v>
      </c>
    </row>
    <row r="539" spans="1:75">
      <c r="A539" s="49">
        <v>45107</v>
      </c>
      <c r="B539" s="50">
        <v>120.23860478401184</v>
      </c>
      <c r="C539" s="51">
        <v>277.03782835341991</v>
      </c>
      <c r="D539" s="50">
        <v>117.55447307970995</v>
      </c>
      <c r="E539" s="52">
        <v>20480.881058120729</v>
      </c>
      <c r="F539" s="52">
        <v>258.43553781633574</v>
      </c>
      <c r="G539" s="52">
        <v>542.85934968491392</v>
      </c>
      <c r="H539" s="52">
        <v>713.03464796145761</v>
      </c>
      <c r="I539" s="52">
        <v>2298.4532292087874</v>
      </c>
      <c r="J539" s="52">
        <v>143.88493399831157</v>
      </c>
      <c r="K539" s="52">
        <v>316.96459244290986</v>
      </c>
      <c r="L539" s="52">
        <v>582.70029486194255</v>
      </c>
      <c r="M539" s="52">
        <v>485.65077289690572</v>
      </c>
      <c r="N539" s="52">
        <v>241.38587599328409</v>
      </c>
      <c r="O539" s="52">
        <v>122.94562863223254</v>
      </c>
      <c r="P539" s="52">
        <v>277.20153400748967</v>
      </c>
      <c r="Q539" s="52">
        <v>136.34107608683408</v>
      </c>
      <c r="R539" s="52">
        <v>113.21770207484563</v>
      </c>
      <c r="S539" s="52">
        <v>603.84498273767531</v>
      </c>
      <c r="T539" s="52">
        <v>308.23361542696756</v>
      </c>
      <c r="U539" s="52">
        <v>1287.3413370062908</v>
      </c>
      <c r="V539" s="52">
        <v>1226.5417461032669</v>
      </c>
      <c r="W539" s="52">
        <v>1323.1529735123117</v>
      </c>
      <c r="X539" s="52">
        <v>1793.83486447831</v>
      </c>
      <c r="Y539" s="52">
        <v>3863.178280721108</v>
      </c>
      <c r="Z539" s="52">
        <v>775.38810128010812</v>
      </c>
      <c r="AA539" s="52">
        <v>2778.7307277073464</v>
      </c>
      <c r="AB539" s="52">
        <v>376.64001180465954</v>
      </c>
      <c r="AC539" s="52">
        <v>164227.0586977005</v>
      </c>
      <c r="AD539" s="52">
        <v>70634.460536026949</v>
      </c>
      <c r="AE539" s="52">
        <v>87915.009421809518</v>
      </c>
      <c r="AF539" s="52">
        <v>21705.419835813842</v>
      </c>
      <c r="AG539" s="52">
        <v>18464.165656105677</v>
      </c>
      <c r="AH539" s="52">
        <v>16181.935829671223</v>
      </c>
      <c r="AI539" s="52">
        <v>48008.903327719374</v>
      </c>
      <c r="AJ539" s="52">
        <v>54780.36842460632</v>
      </c>
      <c r="AK539" s="52">
        <v>155.15309973359109</v>
      </c>
      <c r="AL539" s="52">
        <v>0.75130225967926278</v>
      </c>
      <c r="AM539" s="52">
        <v>7.9469935790752064</v>
      </c>
      <c r="AN539" s="52">
        <v>20.882529214955866</v>
      </c>
      <c r="AO539" s="52">
        <v>12.184233376197517</v>
      </c>
      <c r="AP539" s="52">
        <v>1.0474026896636739</v>
      </c>
      <c r="AQ539" s="52">
        <v>1.6655123332474129</v>
      </c>
      <c r="AR539" s="52">
        <v>1.6263202497910243</v>
      </c>
      <c r="AS539" s="52">
        <v>1.4381726274918036</v>
      </c>
      <c r="AT539" s="52">
        <v>1.8701425374082949</v>
      </c>
      <c r="AU539" s="52">
        <v>0.98136201214122898</v>
      </c>
      <c r="AV539" s="52">
        <v>2.0842161576234504</v>
      </c>
      <c r="AW539" s="52">
        <v>1.4711047630709799</v>
      </c>
      <c r="AX539" s="52">
        <v>111.2291783630848</v>
      </c>
      <c r="AY539" s="52">
        <v>0.54035034820553851</v>
      </c>
      <c r="AZ539" s="52">
        <v>5.6475270213442856</v>
      </c>
      <c r="BA539" s="52">
        <v>6.0179601572143531</v>
      </c>
      <c r="BB539" s="52">
        <v>15.942112511505062</v>
      </c>
      <c r="BC539" s="52">
        <v>2.8400041252840311</v>
      </c>
      <c r="BD539" s="52">
        <v>25.41279233445724</v>
      </c>
      <c r="BE539" s="52">
        <v>8.9422390468418591</v>
      </c>
      <c r="BF539" s="52">
        <v>17.520607004749277</v>
      </c>
      <c r="BG539" s="52">
        <v>22.356515427057943</v>
      </c>
      <c r="BH539" s="52">
        <v>6.009070383237364</v>
      </c>
      <c r="BI539" s="52">
        <v>23.0413921543397</v>
      </c>
      <c r="BJ539" s="52">
        <v>2.8931266880407445</v>
      </c>
      <c r="BK539" s="52">
        <v>5.2605505138257289</v>
      </c>
      <c r="BL539" s="52">
        <v>14.887714952183888</v>
      </c>
      <c r="BM539" s="52">
        <v>1.8309617954453037</v>
      </c>
      <c r="BN539" s="52">
        <v>34.138758599758148</v>
      </c>
      <c r="BP539" s="52">
        <v>1.5845360191538931</v>
      </c>
      <c r="BQ539" s="52">
        <v>1.0506113397423178</v>
      </c>
      <c r="BR539" s="52">
        <v>0.53392467955127354</v>
      </c>
      <c r="BS539" s="52">
        <v>1.5657877760007977</v>
      </c>
      <c r="BT539" s="52">
        <v>1.0557641181939592</v>
      </c>
      <c r="BU539" s="52">
        <v>0.51002365783788262</v>
      </c>
      <c r="BV539" s="52">
        <v>7.7057417924360685</v>
      </c>
      <c r="BW539" s="52">
        <v>7049.4009887297952</v>
      </c>
    </row>
    <row r="540" spans="1:75">
      <c r="A540" s="49">
        <v>45138</v>
      </c>
      <c r="B540" s="50">
        <v>120.39368537458921</v>
      </c>
      <c r="C540" s="51">
        <v>277.4713959054601</v>
      </c>
      <c r="D540" s="50">
        <v>117.70338934521762</v>
      </c>
      <c r="E540" s="52">
        <v>20508.507430415</v>
      </c>
      <c r="F540" s="52">
        <v>258.77168786525726</v>
      </c>
      <c r="G540" s="52">
        <v>543.63881200359708</v>
      </c>
      <c r="H540" s="52">
        <v>713.7419082224369</v>
      </c>
      <c r="I540" s="52">
        <v>2300.6388504005249</v>
      </c>
      <c r="J540" s="52">
        <v>144.00864614041583</v>
      </c>
      <c r="K540" s="52">
        <v>317.51225508509145</v>
      </c>
      <c r="L540" s="52">
        <v>582.83134026897528</v>
      </c>
      <c r="M540" s="52">
        <v>487.02747537724434</v>
      </c>
      <c r="N540" s="52">
        <v>241.2124593295157</v>
      </c>
      <c r="O540" s="52">
        <v>123.02341490755639</v>
      </c>
      <c r="P540" s="52">
        <v>277.42770130980398</v>
      </c>
      <c r="Q540" s="52">
        <v>136.22523592520625</v>
      </c>
      <c r="R540" s="52">
        <v>113.31091811483905</v>
      </c>
      <c r="S540" s="52">
        <v>604.79913732313344</v>
      </c>
      <c r="T540" s="52">
        <v>308.38612677926017</v>
      </c>
      <c r="U540" s="52">
        <v>1290.4175589738354</v>
      </c>
      <c r="V540" s="52">
        <v>1228.933238264053</v>
      </c>
      <c r="W540" s="52">
        <v>1325.5078810636073</v>
      </c>
      <c r="X540" s="52">
        <v>1796.4225351387454</v>
      </c>
      <c r="Y540" s="52">
        <v>3867.1247970615664</v>
      </c>
      <c r="Z540" s="52">
        <v>776.60797569396038</v>
      </c>
      <c r="AA540" s="52">
        <v>2783.4737791245984</v>
      </c>
      <c r="AB540" s="52">
        <v>376.82113982729555</v>
      </c>
      <c r="AC540" s="52">
        <v>164601.36163748463</v>
      </c>
      <c r="AD540" s="52">
        <v>70788.395433652782</v>
      </c>
      <c r="AE540" s="52">
        <v>88106.604114609378</v>
      </c>
      <c r="AF540" s="52">
        <v>21773.643978649568</v>
      </c>
      <c r="AG540" s="52">
        <v>18498.768391240028</v>
      </c>
      <c r="AH540" s="52">
        <v>16214.169412935933</v>
      </c>
      <c r="AI540" s="52">
        <v>48079.195240020752</v>
      </c>
      <c r="AJ540" s="52">
        <v>54854.119937158401</v>
      </c>
      <c r="AK540" s="52">
        <v>155.24099469184875</v>
      </c>
      <c r="AL540" s="52">
        <v>0.75183834274479699</v>
      </c>
      <c r="AM540" s="52">
        <v>7.9552561591056383</v>
      </c>
      <c r="AN540" s="52">
        <v>20.878460834764184</v>
      </c>
      <c r="AO540" s="52">
        <v>12.17136633287995</v>
      </c>
      <c r="AP540" s="52">
        <v>1.0456298435521838</v>
      </c>
      <c r="AQ540" s="52">
        <v>1.6647009540240341</v>
      </c>
      <c r="AR540" s="52">
        <v>1.6245732288582311</v>
      </c>
      <c r="AS540" s="52">
        <v>1.4364042068282874</v>
      </c>
      <c r="AT540" s="52">
        <v>1.8686499450775427</v>
      </c>
      <c r="AU540" s="52">
        <v>0.98104980668511177</v>
      </c>
      <c r="AV540" s="52">
        <v>2.0810937895176691</v>
      </c>
      <c r="AW540" s="52">
        <v>1.4692645560196158</v>
      </c>
      <c r="AX540" s="52">
        <v>111.30948132997558</v>
      </c>
      <c r="AY540" s="52">
        <v>0.54018639907289689</v>
      </c>
      <c r="AZ540" s="52">
        <v>5.6499074929799402</v>
      </c>
      <c r="BA540" s="52">
        <v>6.0204105628353934</v>
      </c>
      <c r="BB540" s="52">
        <v>15.947003885728098</v>
      </c>
      <c r="BC540" s="52">
        <v>2.8403910286424141</v>
      </c>
      <c r="BD540" s="52">
        <v>25.435981912718667</v>
      </c>
      <c r="BE540" s="52">
        <v>8.9496169156364864</v>
      </c>
      <c r="BF540" s="52">
        <v>17.535680202947511</v>
      </c>
      <c r="BG540" s="52">
        <v>22.37904244997809</v>
      </c>
      <c r="BH540" s="52">
        <v>6.0112604784681611</v>
      </c>
      <c r="BI540" s="52">
        <v>23.053052528040304</v>
      </c>
      <c r="BJ540" s="52">
        <v>2.893436947455132</v>
      </c>
      <c r="BK540" s="52">
        <v>5.2624619775076189</v>
      </c>
      <c r="BL540" s="52">
        <v>14.897153601380847</v>
      </c>
      <c r="BM540" s="52">
        <v>1.8304189750492843</v>
      </c>
      <c r="BN540" s="52">
        <v>34.169050394527375</v>
      </c>
      <c r="BP540" s="52">
        <v>1.5789568678385788</v>
      </c>
      <c r="BQ540" s="52">
        <v>1.049541380286457</v>
      </c>
      <c r="BR540" s="52">
        <v>0.52941548794267634</v>
      </c>
      <c r="BS540" s="52">
        <v>1.5634832737006006</v>
      </c>
      <c r="BT540" s="52">
        <v>1.0558180001323982</v>
      </c>
      <c r="BU540" s="52">
        <v>0.50766527371090509</v>
      </c>
      <c r="BV540" s="52">
        <v>7.7197020452492122</v>
      </c>
      <c r="BW540" s="52">
        <v>7065.9549697022285</v>
      </c>
    </row>
    <row r="541" spans="1:75">
      <c r="A541" s="49">
        <v>45169</v>
      </c>
      <c r="B541" s="50">
        <v>120.5452020596112</v>
      </c>
      <c r="C541" s="51">
        <v>277.90298701294006</v>
      </c>
      <c r="D541" s="50">
        <v>117.848886816492</v>
      </c>
      <c r="E541" s="52">
        <v>20537.422366811385</v>
      </c>
      <c r="F541" s="52">
        <v>259.08316857968606</v>
      </c>
      <c r="G541" s="52">
        <v>544.33156944558982</v>
      </c>
      <c r="H541" s="52">
        <v>714.34956099717851</v>
      </c>
      <c r="I541" s="52">
        <v>2303.333474828351</v>
      </c>
      <c r="J541" s="52">
        <v>144.13979183678185</v>
      </c>
      <c r="K541" s="52">
        <v>318.39161941361044</v>
      </c>
      <c r="L541" s="52">
        <v>583.0325670242911</v>
      </c>
      <c r="M541" s="52">
        <v>488.45702574360035</v>
      </c>
      <c r="N541" s="52">
        <v>241.02883034034241</v>
      </c>
      <c r="O541" s="52">
        <v>123.10823468909028</v>
      </c>
      <c r="P541" s="52">
        <v>277.69729102162586</v>
      </c>
      <c r="Q541" s="52">
        <v>136.11790020550572</v>
      </c>
      <c r="R541" s="52">
        <v>113.41921177939061</v>
      </c>
      <c r="S541" s="52">
        <v>605.79075731679552</v>
      </c>
      <c r="T541" s="52">
        <v>308.57998580626781</v>
      </c>
      <c r="U541" s="52">
        <v>1293.6625346200119</v>
      </c>
      <c r="V541" s="52">
        <v>1231.392372074507</v>
      </c>
      <c r="W541" s="52">
        <v>1327.9383706034671</v>
      </c>
      <c r="X541" s="52">
        <v>1799.065738717034</v>
      </c>
      <c r="Y541" s="52">
        <v>3871.2809111870106</v>
      </c>
      <c r="Z541" s="52">
        <v>777.86665486718618</v>
      </c>
      <c r="AA541" s="52">
        <v>2788.3561872741388</v>
      </c>
      <c r="AB541" s="52">
        <v>377.00810669993439</v>
      </c>
      <c r="AC541" s="52">
        <v>164986.84172642615</v>
      </c>
      <c r="AD541" s="52">
        <v>70945.689442460091</v>
      </c>
      <c r="AE541" s="52">
        <v>88302.379719465011</v>
      </c>
      <c r="AF541" s="52">
        <v>21843.638640761375</v>
      </c>
      <c r="AG541" s="52">
        <v>18535.324465628593</v>
      </c>
      <c r="AH541" s="52">
        <v>16248.043257621026</v>
      </c>
      <c r="AI541" s="52">
        <v>48153.902309848418</v>
      </c>
      <c r="AJ541" s="52">
        <v>54933.158857714749</v>
      </c>
      <c r="AK541" s="52">
        <v>155.33728438593266</v>
      </c>
      <c r="AL541" s="52">
        <v>0.75240986490218587</v>
      </c>
      <c r="AM541" s="52">
        <v>7.963135528475827</v>
      </c>
      <c r="AN541" s="52">
        <v>20.874515250205032</v>
      </c>
      <c r="AO541" s="52">
        <v>12.158969857005193</v>
      </c>
      <c r="AP541" s="52">
        <v>1.0438277685587953</v>
      </c>
      <c r="AQ541" s="52">
        <v>1.6641030584452834</v>
      </c>
      <c r="AR541" s="52">
        <v>1.622860107025542</v>
      </c>
      <c r="AS541" s="52">
        <v>1.4346657406680341</v>
      </c>
      <c r="AT541" s="52">
        <v>1.8672555829959874</v>
      </c>
      <c r="AU541" s="52">
        <v>0.98074973879949778</v>
      </c>
      <c r="AV541" s="52">
        <v>2.0779136740311515</v>
      </c>
      <c r="AW541" s="52">
        <v>1.4675941876986114</v>
      </c>
      <c r="AX541" s="52">
        <v>111.39784374771426</v>
      </c>
      <c r="AY541" s="52">
        <v>0.54005665303765782</v>
      </c>
      <c r="AZ541" s="52">
        <v>5.6526388879376039</v>
      </c>
      <c r="BA541" s="52">
        <v>6.023129364423033</v>
      </c>
      <c r="BB541" s="52">
        <v>15.953397487650715</v>
      </c>
      <c r="BC541" s="52">
        <v>2.8408812968325123</v>
      </c>
      <c r="BD541" s="52">
        <v>25.461269778199494</v>
      </c>
      <c r="BE541" s="52">
        <v>8.9576957735299665</v>
      </c>
      <c r="BF541" s="52">
        <v>17.552106649547273</v>
      </c>
      <c r="BG541" s="52">
        <v>22.402439788134107</v>
      </c>
      <c r="BH541" s="52">
        <v>6.0142280693586558</v>
      </c>
      <c r="BI541" s="52">
        <v>23.064925387531758</v>
      </c>
      <c r="BJ541" s="52">
        <v>2.8936950352927528</v>
      </c>
      <c r="BK541" s="52">
        <v>5.2645873593620864</v>
      </c>
      <c r="BL541" s="52">
        <v>14.906642994509198</v>
      </c>
      <c r="BM541" s="52">
        <v>1.8298640233168688</v>
      </c>
      <c r="BN541" s="52">
        <v>34.2010168584304</v>
      </c>
      <c r="BP541" s="52">
        <v>1.5754479497460829</v>
      </c>
      <c r="BQ541" s="52">
        <v>1.0492278929919965</v>
      </c>
      <c r="BR541" s="52">
        <v>0.52622005702447028</v>
      </c>
      <c r="BS541" s="52">
        <v>1.5613711217508441</v>
      </c>
      <c r="BT541" s="52">
        <v>1.0559448999608116</v>
      </c>
      <c r="BU541" s="52">
        <v>0.50542622184072949</v>
      </c>
      <c r="BV541" s="52">
        <v>7.7360489366636163</v>
      </c>
      <c r="BW541" s="52">
        <v>7082.6240917482683</v>
      </c>
    </row>
    <row r="542" spans="1:75">
      <c r="A542" s="49">
        <v>45199</v>
      </c>
      <c r="B542" s="50">
        <v>120.68750998924176</v>
      </c>
      <c r="C542" s="51">
        <v>278.31803536315761</v>
      </c>
      <c r="D542" s="50">
        <v>117.98666156083345</v>
      </c>
      <c r="E542" s="52">
        <v>20568.234400749207</v>
      </c>
      <c r="F542" s="52">
        <v>259.33356782073776</v>
      </c>
      <c r="G542" s="52">
        <v>544.85372881442311</v>
      </c>
      <c r="H542" s="52">
        <v>714.92364249875152</v>
      </c>
      <c r="I542" s="52">
        <v>2306.8449048539001</v>
      </c>
      <c r="J542" s="52">
        <v>144.29888729055722</v>
      </c>
      <c r="K542" s="52">
        <v>319.73476440211135</v>
      </c>
      <c r="L542" s="52">
        <v>583.34717493491871</v>
      </c>
      <c r="M542" s="52">
        <v>489.9498635077228</v>
      </c>
      <c r="N542" s="52">
        <v>240.85464149850111</v>
      </c>
      <c r="O542" s="52">
        <v>123.21230515285085</v>
      </c>
      <c r="P542" s="52">
        <v>278.06332789609831</v>
      </c>
      <c r="Q542" s="52">
        <v>136.03689695919553</v>
      </c>
      <c r="R542" s="52">
        <v>113.55035086274147</v>
      </c>
      <c r="S542" s="52">
        <v>606.81612021656088</v>
      </c>
      <c r="T542" s="52">
        <v>308.84018963146957</v>
      </c>
      <c r="U542" s="52">
        <v>1297.1399501234293</v>
      </c>
      <c r="V542" s="52">
        <v>1233.9135807121793</v>
      </c>
      <c r="W542" s="52">
        <v>1330.4195901269713</v>
      </c>
      <c r="X542" s="52">
        <v>1801.8118113949895</v>
      </c>
      <c r="Y542" s="52">
        <v>3875.8899822523194</v>
      </c>
      <c r="Z542" s="52">
        <v>779.14801451905316</v>
      </c>
      <c r="AA542" s="52">
        <v>2793.3347103791934</v>
      </c>
      <c r="AB542" s="52">
        <v>377.19912842757378</v>
      </c>
      <c r="AC542" s="52">
        <v>165371.35600916544</v>
      </c>
      <c r="AD542" s="52">
        <v>71100.949576436484</v>
      </c>
      <c r="AE542" s="52">
        <v>88495.623867809772</v>
      </c>
      <c r="AF542" s="52">
        <v>21913.247740395866</v>
      </c>
      <c r="AG542" s="52">
        <v>18572.678697045645</v>
      </c>
      <c r="AH542" s="52">
        <v>16282.579919274647</v>
      </c>
      <c r="AI542" s="52">
        <v>48230.909705734251</v>
      </c>
      <c r="AJ542" s="52">
        <v>55014.95246073405</v>
      </c>
      <c r="AK542" s="52">
        <v>155.42405834039673</v>
      </c>
      <c r="AL542" s="52">
        <v>0.75285781819960296</v>
      </c>
      <c r="AM542" s="52">
        <v>7.9704003642313186</v>
      </c>
      <c r="AN542" s="52">
        <v>20.86929672046875</v>
      </c>
      <c r="AO542" s="52">
        <v>12.146038538186501</v>
      </c>
      <c r="AP542" s="52">
        <v>1.0419184151880472</v>
      </c>
      <c r="AQ542" s="52">
        <v>1.6636500969768047</v>
      </c>
      <c r="AR542" s="52">
        <v>1.6210143059427233</v>
      </c>
      <c r="AS542" s="52">
        <v>1.4329376571105665</v>
      </c>
      <c r="AT542" s="52">
        <v>1.8658064005109736</v>
      </c>
      <c r="AU542" s="52">
        <v>0.98031094176855427</v>
      </c>
      <c r="AV542" s="52">
        <v>2.0743445379572223</v>
      </c>
      <c r="AW542" s="52">
        <v>1.4660561836116055</v>
      </c>
      <c r="AX542" s="52">
        <v>111.47859295158415</v>
      </c>
      <c r="AY542" s="52">
        <v>0.53989347991387149</v>
      </c>
      <c r="AZ542" s="52">
        <v>5.6550951568121191</v>
      </c>
      <c r="BA542" s="52">
        <v>6.0252014171021679</v>
      </c>
      <c r="BB542" s="52">
        <v>15.960483499057592</v>
      </c>
      <c r="BC542" s="52">
        <v>2.8411222868870634</v>
      </c>
      <c r="BD542" s="52">
        <v>25.484913657310731</v>
      </c>
      <c r="BE542" s="52">
        <v>8.9651271867837448</v>
      </c>
      <c r="BF542" s="52">
        <v>17.567728040964962</v>
      </c>
      <c r="BG542" s="52">
        <v>22.421451745306452</v>
      </c>
      <c r="BH542" s="52">
        <v>6.0175764819917577</v>
      </c>
      <c r="BI542" s="52">
        <v>23.076168669154868</v>
      </c>
      <c r="BJ542" s="52">
        <v>2.8938900627462618</v>
      </c>
      <c r="BK542" s="52">
        <v>5.2668858253474662</v>
      </c>
      <c r="BL542" s="52">
        <v>14.915392781142145</v>
      </c>
      <c r="BM542" s="52">
        <v>1.8293072904361301</v>
      </c>
      <c r="BN542" s="52">
        <v>34.227701218364139</v>
      </c>
      <c r="BP542" s="52">
        <v>1.577377243914331</v>
      </c>
      <c r="BQ542" s="52">
        <v>1.0512717509952685</v>
      </c>
      <c r="BR542" s="52">
        <v>0.52610549293458464</v>
      </c>
      <c r="BS542" s="52">
        <v>1.5613863845666249</v>
      </c>
      <c r="BT542" s="52">
        <v>1.0575175960237782</v>
      </c>
      <c r="BU542" s="52">
        <v>0.50386878863597906</v>
      </c>
      <c r="BV542" s="52">
        <v>7.7535879385657607</v>
      </c>
      <c r="BW542" s="52">
        <v>7098.6546635985378</v>
      </c>
    </row>
    <row r="543" spans="1:75">
      <c r="A543" s="49">
        <v>45230</v>
      </c>
      <c r="B543" s="50">
        <v>120.83035790535712</v>
      </c>
      <c r="C543" s="51">
        <v>278.73775754436372</v>
      </c>
      <c r="D543" s="50">
        <v>118.12698424823823</v>
      </c>
      <c r="E543" s="52">
        <v>20601.098756759398</v>
      </c>
      <c r="F543" s="52">
        <v>259.5498987135868</v>
      </c>
      <c r="G543" s="52">
        <v>545.23914707355925</v>
      </c>
      <c r="H543" s="52">
        <v>715.55615980490563</v>
      </c>
      <c r="I543" s="52">
        <v>2311.0016214693746</v>
      </c>
      <c r="J543" s="52">
        <v>144.4756769065655</v>
      </c>
      <c r="K543" s="52">
        <v>321.39491498566446</v>
      </c>
      <c r="L543" s="52">
        <v>583.77363115176558</v>
      </c>
      <c r="M543" s="52">
        <v>491.52877064698163</v>
      </c>
      <c r="N543" s="52">
        <v>240.69788537288625</v>
      </c>
      <c r="O543" s="52">
        <v>123.32914752999861</v>
      </c>
      <c r="P543" s="52">
        <v>278.49438633457305</v>
      </c>
      <c r="Q543" s="52">
        <v>135.9757571535846</v>
      </c>
      <c r="R543" s="52">
        <v>113.69877453773252</v>
      </c>
      <c r="S543" s="52">
        <v>607.8910577823558</v>
      </c>
      <c r="T543" s="52">
        <v>309.17061669205225</v>
      </c>
      <c r="U543" s="52">
        <v>1300.8242473371567</v>
      </c>
      <c r="V543" s="52">
        <v>1236.5173875953883</v>
      </c>
      <c r="W543" s="52">
        <v>1332.9908017998021</v>
      </c>
      <c r="X543" s="52">
        <v>1804.707858377647</v>
      </c>
      <c r="Y543" s="52">
        <v>3880.9862219104843</v>
      </c>
      <c r="Z543" s="52">
        <v>780.46925228641874</v>
      </c>
      <c r="AA543" s="52">
        <v>2798.5036777307191</v>
      </c>
      <c r="AB543" s="52">
        <v>377.4003114916174</v>
      </c>
      <c r="AC543" s="52">
        <v>165758.62709334589</v>
      </c>
      <c r="AD543" s="52">
        <v>71256.737057562801</v>
      </c>
      <c r="AE543" s="52">
        <v>88689.524376315458</v>
      </c>
      <c r="AF543" s="52">
        <v>21983.288860528701</v>
      </c>
      <c r="AG543" s="52">
        <v>18609.90843680597</v>
      </c>
      <c r="AH543" s="52">
        <v>16316.997397145917</v>
      </c>
      <c r="AI543" s="52">
        <v>48307.467999242966</v>
      </c>
      <c r="AJ543" s="52">
        <v>55096.273575813539</v>
      </c>
      <c r="AK543" s="52">
        <v>155.50026353728026</v>
      </c>
      <c r="AL543" s="52">
        <v>0.75315466928640817</v>
      </c>
      <c r="AM543" s="52">
        <v>7.9776088082261625</v>
      </c>
      <c r="AN543" s="52">
        <v>20.863037656121438</v>
      </c>
      <c r="AO543" s="52">
        <v>12.132274178780555</v>
      </c>
      <c r="AP543" s="52">
        <v>1.0398800776266368</v>
      </c>
      <c r="AQ543" s="52">
        <v>1.6633667158156082</v>
      </c>
      <c r="AR543" s="52">
        <v>1.6189818848798172</v>
      </c>
      <c r="AS543" s="52">
        <v>1.431183188578812</v>
      </c>
      <c r="AT543" s="52">
        <v>1.8642184747807644</v>
      </c>
      <c r="AU543" s="52">
        <v>0.97970489098981728</v>
      </c>
      <c r="AV543" s="52">
        <v>2.0704236573501182</v>
      </c>
      <c r="AW543" s="52">
        <v>1.4645152894654236</v>
      </c>
      <c r="AX543" s="52">
        <v>111.55000234836892</v>
      </c>
      <c r="AY543" s="52">
        <v>0.53967801675480587</v>
      </c>
      <c r="AZ543" s="52">
        <v>5.6571896861843864</v>
      </c>
      <c r="BA543" s="52">
        <v>6.0266018458191422</v>
      </c>
      <c r="BB543" s="52">
        <v>15.967233185265814</v>
      </c>
      <c r="BC543" s="52">
        <v>2.8411072033059392</v>
      </c>
      <c r="BD543" s="52">
        <v>25.506279972922659</v>
      </c>
      <c r="BE543" s="52">
        <v>8.971780926106506</v>
      </c>
      <c r="BF543" s="52">
        <v>17.582302533304169</v>
      </c>
      <c r="BG543" s="52">
        <v>22.437268055434668</v>
      </c>
      <c r="BH543" s="52">
        <v>6.0205609236032736</v>
      </c>
      <c r="BI543" s="52">
        <v>23.087223533120365</v>
      </c>
      <c r="BJ543" s="52">
        <v>2.8940303006731423</v>
      </c>
      <c r="BK543" s="52">
        <v>5.2692233369527983</v>
      </c>
      <c r="BL543" s="52">
        <v>14.923969896682989</v>
      </c>
      <c r="BM543" s="52">
        <v>1.8287457102843849</v>
      </c>
      <c r="BN543" s="52">
        <v>34.250156184418067</v>
      </c>
      <c r="BP543" s="52">
        <v>1.5847339747894196</v>
      </c>
      <c r="BQ543" s="52">
        <v>1.0571575285716643</v>
      </c>
      <c r="BR543" s="52">
        <v>0.52757644608256316</v>
      </c>
      <c r="BS543" s="52">
        <v>1.5648002024559724</v>
      </c>
      <c r="BT543" s="52">
        <v>1.0619756602832386</v>
      </c>
      <c r="BU543" s="52">
        <v>0.50282454234547913</v>
      </c>
      <c r="BV543" s="52">
        <v>7.7709746472837944</v>
      </c>
      <c r="BW543" s="52">
        <v>7114.5443679517311</v>
      </c>
    </row>
    <row r="544" spans="1:75">
      <c r="A544" s="49">
        <v>45260</v>
      </c>
      <c r="B544" s="50">
        <v>120.98343213455131</v>
      </c>
      <c r="C544" s="51">
        <v>279.18075384733578</v>
      </c>
      <c r="D544" s="50">
        <v>118.27995102206866</v>
      </c>
      <c r="E544" s="52">
        <v>20635.096332600711</v>
      </c>
      <c r="F544" s="52">
        <v>259.76949726170858</v>
      </c>
      <c r="G544" s="52">
        <v>545.53838456661128</v>
      </c>
      <c r="H544" s="52">
        <v>716.32547193579376</v>
      </c>
      <c r="I544" s="52">
        <v>2315.3917128416401</v>
      </c>
      <c r="J544" s="52">
        <v>144.64604595042766</v>
      </c>
      <c r="K544" s="52">
        <v>323.108771558851</v>
      </c>
      <c r="L544" s="52">
        <v>584.28854168908049</v>
      </c>
      <c r="M544" s="52">
        <v>493.17427839407077</v>
      </c>
      <c r="N544" s="52">
        <v>240.56817938366828</v>
      </c>
      <c r="O544" s="52">
        <v>123.44368286045889</v>
      </c>
      <c r="P544" s="52">
        <v>278.92369562468178</v>
      </c>
      <c r="Q544" s="52">
        <v>135.92353319136114</v>
      </c>
      <c r="R544" s="52">
        <v>113.85122899947068</v>
      </c>
      <c r="S544" s="52">
        <v>609.00579010487229</v>
      </c>
      <c r="T544" s="52">
        <v>309.56140251401814</v>
      </c>
      <c r="U544" s="52">
        <v>1304.5584868058563</v>
      </c>
      <c r="V544" s="52">
        <v>1239.1544724045166</v>
      </c>
      <c r="W544" s="52">
        <v>1335.6339847412892</v>
      </c>
      <c r="X544" s="52">
        <v>1807.7154695271204</v>
      </c>
      <c r="Y544" s="52">
        <v>3886.4007993372779</v>
      </c>
      <c r="Z544" s="52">
        <v>781.81808908792834</v>
      </c>
      <c r="AA544" s="52">
        <v>2803.8445399717116</v>
      </c>
      <c r="AB544" s="52">
        <v>377.61417001256098</v>
      </c>
      <c r="AC544" s="52">
        <v>166145.31412035626</v>
      </c>
      <c r="AD544" s="52">
        <v>71413.182108358538</v>
      </c>
      <c r="AE544" s="52">
        <v>88884.24332817395</v>
      </c>
      <c r="AF544" s="52">
        <v>22053.323345851899</v>
      </c>
      <c r="AG544" s="52">
        <v>18645.052545166014</v>
      </c>
      <c r="AH544" s="52">
        <v>16349.542873255412</v>
      </c>
      <c r="AI544" s="52">
        <v>48378.375566609699</v>
      </c>
      <c r="AJ544" s="52">
        <v>55171.302449925737</v>
      </c>
      <c r="AK544" s="52">
        <v>155.56740024549265</v>
      </c>
      <c r="AL544" s="52">
        <v>0.75329961458434502</v>
      </c>
      <c r="AM544" s="52">
        <v>7.9853131534551114</v>
      </c>
      <c r="AN544" s="52">
        <v>20.856622009281999</v>
      </c>
      <c r="AO544" s="52">
        <v>12.118009241313363</v>
      </c>
      <c r="AP544" s="52">
        <v>1.0377673894094186</v>
      </c>
      <c r="AQ544" s="52">
        <v>1.6633233344969389</v>
      </c>
      <c r="AR544" s="52">
        <v>1.6168020320699725</v>
      </c>
      <c r="AS544" s="52">
        <v>1.4294155145980161</v>
      </c>
      <c r="AT544" s="52">
        <v>1.8624773427654266</v>
      </c>
      <c r="AU544" s="52">
        <v>0.97895433821328581</v>
      </c>
      <c r="AV544" s="52">
        <v>2.0664086186243442</v>
      </c>
      <c r="AW544" s="52">
        <v>1.4628606701187286</v>
      </c>
      <c r="AX544" s="52">
        <v>111.61221547971169</v>
      </c>
      <c r="AY544" s="52">
        <v>0.53941217982222345</v>
      </c>
      <c r="AZ544" s="52">
        <v>5.6589301192337489</v>
      </c>
      <c r="BA544" s="52">
        <v>6.0275145924339695</v>
      </c>
      <c r="BB544" s="52">
        <v>15.972381574412188</v>
      </c>
      <c r="BC544" s="52">
        <v>2.840927987873632</v>
      </c>
      <c r="BD544" s="52">
        <v>25.524986690810572</v>
      </c>
      <c r="BE544" s="52">
        <v>8.977677485183813</v>
      </c>
      <c r="BF544" s="52">
        <v>17.595708416852478</v>
      </c>
      <c r="BG544" s="52">
        <v>22.452418957410071</v>
      </c>
      <c r="BH544" s="52">
        <v>6.0222574749651052</v>
      </c>
      <c r="BI544" s="52">
        <v>23.098562756827597</v>
      </c>
      <c r="BJ544" s="52">
        <v>2.8941225478995571</v>
      </c>
      <c r="BK544" s="52">
        <v>5.2713731829600876</v>
      </c>
      <c r="BL544" s="52">
        <v>14.93306702489693</v>
      </c>
      <c r="BM544" s="52">
        <v>1.8281893517325443</v>
      </c>
      <c r="BN544" s="52">
        <v>34.271024430465573</v>
      </c>
      <c r="BP544" s="52">
        <v>1.5964660682094594</v>
      </c>
      <c r="BQ544" s="52">
        <v>1.0682500825574002</v>
      </c>
      <c r="BR544" s="52">
        <v>0.52821598554340499</v>
      </c>
      <c r="BS544" s="52">
        <v>1.5726585679998</v>
      </c>
      <c r="BT544" s="52">
        <v>1.0706989985890687</v>
      </c>
      <c r="BU544" s="52">
        <v>0.50195956935543407</v>
      </c>
      <c r="BV544" s="52">
        <v>7.786344807284574</v>
      </c>
      <c r="BW544" s="52">
        <v>7130.6619564334551</v>
      </c>
    </row>
    <row r="545" spans="1:75">
      <c r="A545" s="49">
        <v>45291</v>
      </c>
      <c r="B545" s="50">
        <v>121.15310937082094</v>
      </c>
      <c r="C545" s="51">
        <v>279.65960555115055</v>
      </c>
      <c r="D545" s="50">
        <v>118.45202690290827</v>
      </c>
      <c r="E545" s="52">
        <v>20669.521537730772</v>
      </c>
      <c r="F545" s="52">
        <v>260.02376578111324</v>
      </c>
      <c r="G545" s="52">
        <v>545.78691654658371</v>
      </c>
      <c r="H545" s="52">
        <v>717.28545496684887</v>
      </c>
      <c r="I545" s="52">
        <v>2319.7055893631714</v>
      </c>
      <c r="J545" s="52">
        <v>144.79371886958759</v>
      </c>
      <c r="K545" s="52">
        <v>324.68103159194993</v>
      </c>
      <c r="L545" s="52">
        <v>584.86925444715928</v>
      </c>
      <c r="M545" s="52">
        <v>494.86689171940088</v>
      </c>
      <c r="N545" s="52">
        <v>240.47405439984024</v>
      </c>
      <c r="O545" s="52">
        <v>123.54545115261909</v>
      </c>
      <c r="P545" s="52">
        <v>279.30389546963477</v>
      </c>
      <c r="Q545" s="52">
        <v>135.87248883980718</v>
      </c>
      <c r="R545" s="52">
        <v>113.99819994213119</v>
      </c>
      <c r="S545" s="52">
        <v>610.15498515485876</v>
      </c>
      <c r="T545" s="52">
        <v>310.00039707809208</v>
      </c>
      <c r="U545" s="52">
        <v>1308.2345610385942</v>
      </c>
      <c r="V545" s="52">
        <v>1241.7868617213362</v>
      </c>
      <c r="W545" s="52">
        <v>1338.3384393163385</v>
      </c>
      <c r="X545" s="52">
        <v>1810.7970425318326</v>
      </c>
      <c r="Y545" s="52">
        <v>3891.9955451699993</v>
      </c>
      <c r="Z545" s="52">
        <v>783.18660461232662</v>
      </c>
      <c r="AA545" s="52">
        <v>2809.3389185617766</v>
      </c>
      <c r="AB545" s="52">
        <v>377.8411949306967</v>
      </c>
      <c r="AC545" s="52">
        <v>166530.06870712774</v>
      </c>
      <c r="AD545" s="52">
        <v>71570.595629692078</v>
      </c>
      <c r="AE545" s="52">
        <v>89080.167685939421</v>
      </c>
      <c r="AF545" s="52">
        <v>22123.182258298319</v>
      </c>
      <c r="AG545" s="52">
        <v>18676.946623463784</v>
      </c>
      <c r="AH545" s="52">
        <v>16379.157491037922</v>
      </c>
      <c r="AI545" s="52">
        <v>48440.487119490099</v>
      </c>
      <c r="AJ545" s="52">
        <v>55236.579980419527</v>
      </c>
      <c r="AK545" s="52">
        <v>155.62829814274465</v>
      </c>
      <c r="AL545" s="52">
        <v>0.75330314539455534</v>
      </c>
      <c r="AM545" s="52">
        <v>7.9939834614427037</v>
      </c>
      <c r="AN545" s="52">
        <v>20.850844218245438</v>
      </c>
      <c r="AO545" s="52">
        <v>12.103557611395034</v>
      </c>
      <c r="AP545" s="52">
        <v>1.035628949050196</v>
      </c>
      <c r="AQ545" s="52">
        <v>1.6635554901799732</v>
      </c>
      <c r="AR545" s="52">
        <v>1.6145209354404106</v>
      </c>
      <c r="AS545" s="52">
        <v>1.42764320991342</v>
      </c>
      <c r="AT545" s="52">
        <v>1.8605881164243798</v>
      </c>
      <c r="AU545" s="52">
        <v>0.97809245315405746</v>
      </c>
      <c r="AV545" s="52">
        <v>2.0625044171059077</v>
      </c>
      <c r="AW545" s="52">
        <v>1.4610240403480637</v>
      </c>
      <c r="AX545" s="52">
        <v>111.66687763842845</v>
      </c>
      <c r="AY545" s="52">
        <v>0.53910354994549115</v>
      </c>
      <c r="AZ545" s="52">
        <v>5.6603816676013654</v>
      </c>
      <c r="BA545" s="52">
        <v>6.0281365982316917</v>
      </c>
      <c r="BB545" s="52">
        <v>15.975311444050842</v>
      </c>
      <c r="BC545" s="52">
        <v>2.8406828834464952</v>
      </c>
      <c r="BD545" s="52">
        <v>25.541157746627444</v>
      </c>
      <c r="BE545" s="52">
        <v>8.9829298361474947</v>
      </c>
      <c r="BF545" s="52">
        <v>17.608013868361951</v>
      </c>
      <c r="BG545" s="52">
        <v>22.468995871660749</v>
      </c>
      <c r="BH545" s="52">
        <v>6.0221641731839028</v>
      </c>
      <c r="BI545" s="52">
        <v>23.110576286483855</v>
      </c>
      <c r="BJ545" s="52">
        <v>2.8941758983719703</v>
      </c>
      <c r="BK545" s="52">
        <v>5.2732130951818919</v>
      </c>
      <c r="BL545" s="52">
        <v>14.943187292740349</v>
      </c>
      <c r="BM545" s="52">
        <v>1.8276439174956214</v>
      </c>
      <c r="BN545" s="52">
        <v>34.292608591397446</v>
      </c>
      <c r="BP545" s="52">
        <v>1.610995735852949</v>
      </c>
      <c r="BQ545" s="52">
        <v>1.0845359398592864</v>
      </c>
      <c r="BR545" s="52">
        <v>0.5264597960237053</v>
      </c>
      <c r="BS545" s="52">
        <v>1.5849883615249587</v>
      </c>
      <c r="BT545" s="52">
        <v>1.0839677654927777</v>
      </c>
      <c r="BU545" s="52">
        <v>0.50102059556088685</v>
      </c>
      <c r="BV545" s="52">
        <v>7.7985667868727635</v>
      </c>
      <c r="BW545" s="52">
        <v>7147.4225608571887</v>
      </c>
    </row>
    <row r="546" spans="1:75">
      <c r="A546" s="49">
        <v>45322</v>
      </c>
      <c r="B546" s="50">
        <v>121.33783712081852</v>
      </c>
      <c r="C546" s="51">
        <v>280.17500895165625</v>
      </c>
      <c r="D546" s="50">
        <v>118.640651445956</v>
      </c>
      <c r="E546" s="52">
        <v>20704.815826496771</v>
      </c>
      <c r="F546" s="52">
        <v>260.33042356107507</v>
      </c>
      <c r="G546" s="52">
        <v>545.98349411791617</v>
      </c>
      <c r="H546" s="52">
        <v>718.42371036785266</v>
      </c>
      <c r="I546" s="52">
        <v>2324.0008064542085</v>
      </c>
      <c r="J546" s="52">
        <v>144.92926535797454</v>
      </c>
      <c r="K546" s="52">
        <v>326.14491528416835</v>
      </c>
      <c r="L546" s="52">
        <v>585.4991147267001</v>
      </c>
      <c r="M546" s="52">
        <v>496.61049822141086</v>
      </c>
      <c r="N546" s="52">
        <v>240.41782641632392</v>
      </c>
      <c r="O546" s="52">
        <v>123.63993488543576</v>
      </c>
      <c r="P546" s="52">
        <v>279.65322439901291</v>
      </c>
      <c r="Q546" s="52">
        <v>135.82333561244812</v>
      </c>
      <c r="R546" s="52">
        <v>114.14372254331266</v>
      </c>
      <c r="S546" s="52">
        <v>611.36353204234115</v>
      </c>
      <c r="T546" s="52">
        <v>310.47166703509225</v>
      </c>
      <c r="U546" s="52">
        <v>1311.9510309023242</v>
      </c>
      <c r="V546" s="52">
        <v>1244.4523057264366</v>
      </c>
      <c r="W546" s="52">
        <v>1341.1561331391454</v>
      </c>
      <c r="X546" s="52">
        <v>1813.9610170995998</v>
      </c>
      <c r="Y546" s="52">
        <v>3897.798173259343</v>
      </c>
      <c r="Z546" s="52">
        <v>784.60106849433078</v>
      </c>
      <c r="AA546" s="52">
        <v>2815.04870093001</v>
      </c>
      <c r="AB546" s="52">
        <v>378.07858312334264</v>
      </c>
      <c r="AC546" s="52">
        <v>166924.02529538062</v>
      </c>
      <c r="AD546" s="52">
        <v>71732.394856176063</v>
      </c>
      <c r="AE546" s="52">
        <v>89281.550694157995</v>
      </c>
      <c r="AF546" s="52">
        <v>22194.674291918356</v>
      </c>
      <c r="AG546" s="52">
        <v>18707.51424992469</v>
      </c>
      <c r="AH546" s="52">
        <v>16407.505040476401</v>
      </c>
      <c r="AI546" s="52">
        <v>48498.310543798631</v>
      </c>
      <c r="AJ546" s="52">
        <v>55297.323635224377</v>
      </c>
      <c r="AK546" s="52">
        <v>155.69143067973275</v>
      </c>
      <c r="AL546" s="52">
        <v>0.7532194196828641</v>
      </c>
      <c r="AM546" s="52">
        <v>8.0039609363415245</v>
      </c>
      <c r="AN546" s="52">
        <v>20.846147438391082</v>
      </c>
      <c r="AO546" s="52">
        <v>12.08896708236106</v>
      </c>
      <c r="AP546" s="52">
        <v>1.0334645409322782</v>
      </c>
      <c r="AQ546" s="52">
        <v>1.6639795757592148</v>
      </c>
      <c r="AR546" s="52">
        <v>1.6121777718180965</v>
      </c>
      <c r="AS546" s="52">
        <v>1.4258319158109096</v>
      </c>
      <c r="AT546" s="52">
        <v>1.8585935926535204</v>
      </c>
      <c r="AU546" s="52">
        <v>0.97717923184480304</v>
      </c>
      <c r="AV546" s="52">
        <v>2.058697375427029</v>
      </c>
      <c r="AW546" s="52">
        <v>1.4590430773211167</v>
      </c>
      <c r="AX546" s="52">
        <v>111.72169881338074</v>
      </c>
      <c r="AY546" s="52">
        <v>0.53877495447992374</v>
      </c>
      <c r="AZ546" s="52">
        <v>5.6618311912902906</v>
      </c>
      <c r="BA546" s="52">
        <v>6.028744574951669</v>
      </c>
      <c r="BB546" s="52">
        <v>15.977537691232659</v>
      </c>
      <c r="BC546" s="52">
        <v>2.8404959785872168</v>
      </c>
      <c r="BD546" s="52">
        <v>25.556895212420532</v>
      </c>
      <c r="BE546" s="52">
        <v>8.9880649444136402</v>
      </c>
      <c r="BF546" s="52">
        <v>17.620138166141846</v>
      </c>
      <c r="BG546" s="52">
        <v>22.488067885868311</v>
      </c>
      <c r="BH546" s="52">
        <v>6.0211482134557537</v>
      </c>
      <c r="BI546" s="52">
        <v>23.123584427921507</v>
      </c>
      <c r="BJ546" s="52">
        <v>2.8942107233395351</v>
      </c>
      <c r="BK546" s="52">
        <v>5.2749830108256113</v>
      </c>
      <c r="BL546" s="52">
        <v>14.954390693350785</v>
      </c>
      <c r="BM546" s="52">
        <v>1.8270924121729144</v>
      </c>
      <c r="BN546" s="52">
        <v>34.316628808936763</v>
      </c>
      <c r="BP546" s="52">
        <v>1.6250580355765358</v>
      </c>
      <c r="BQ546" s="52">
        <v>1.1016814497810217</v>
      </c>
      <c r="BR546" s="52">
        <v>0.52337658582555668</v>
      </c>
      <c r="BS546" s="52">
        <v>1.5985972030508904</v>
      </c>
      <c r="BT546" s="52">
        <v>1.0986229750898577</v>
      </c>
      <c r="BU546" s="52">
        <v>0.49997422736393465</v>
      </c>
      <c r="BV546" s="52">
        <v>7.809065461759606</v>
      </c>
      <c r="BW546" s="52">
        <v>7165.6567309864104</v>
      </c>
    </row>
    <row r="547" spans="1:75">
      <c r="A547" s="49">
        <v>45351</v>
      </c>
      <c r="B547" s="50">
        <v>121.52062013461094</v>
      </c>
      <c r="C547" s="51">
        <v>280.68769444480682</v>
      </c>
      <c r="D547" s="50">
        <v>118.82722519516366</v>
      </c>
      <c r="E547" s="52">
        <v>20739.327176061171</v>
      </c>
      <c r="F547" s="52">
        <v>260.67957884124638</v>
      </c>
      <c r="G547" s="52">
        <v>546.10294185509781</v>
      </c>
      <c r="H547" s="52">
        <v>719.62498553251396</v>
      </c>
      <c r="I547" s="52">
        <v>2328.1555385851652</v>
      </c>
      <c r="J547" s="52">
        <v>145.06226425834706</v>
      </c>
      <c r="K547" s="52">
        <v>327.50727229424081</v>
      </c>
      <c r="L547" s="52">
        <v>586.11999466071097</v>
      </c>
      <c r="M547" s="52">
        <v>498.29572686443811</v>
      </c>
      <c r="N547" s="52">
        <v>240.40260017913735</v>
      </c>
      <c r="O547" s="52">
        <v>123.7311119797222</v>
      </c>
      <c r="P547" s="52">
        <v>279.98671371053007</v>
      </c>
      <c r="Q547" s="52">
        <v>135.78274745550328</v>
      </c>
      <c r="R547" s="52">
        <v>114.28601525210101</v>
      </c>
      <c r="S547" s="52">
        <v>612.58048217917053</v>
      </c>
      <c r="T547" s="52">
        <v>310.92593831028631</v>
      </c>
      <c r="U547" s="52">
        <v>1315.6118124463949</v>
      </c>
      <c r="V547" s="52">
        <v>1247.0275171241112</v>
      </c>
      <c r="W547" s="52">
        <v>1343.9606930581404</v>
      </c>
      <c r="X547" s="52">
        <v>1817.0117430799994</v>
      </c>
      <c r="Y547" s="52">
        <v>3903.4859766150857</v>
      </c>
      <c r="Z547" s="52">
        <v>785.99936693466816</v>
      </c>
      <c r="AA547" s="52">
        <v>2820.662264523578</v>
      </c>
      <c r="AB547" s="52">
        <v>378.30613951186712</v>
      </c>
      <c r="AC547" s="52">
        <v>167314.51125138381</v>
      </c>
      <c r="AD547" s="52">
        <v>71891.626827338652</v>
      </c>
      <c r="AE547" s="52">
        <v>89479.738393816457</v>
      </c>
      <c r="AF547" s="52">
        <v>22265.209306947116</v>
      </c>
      <c r="AG547" s="52">
        <v>18737.498690046112</v>
      </c>
      <c r="AH547" s="52">
        <v>16435.11757456023</v>
      </c>
      <c r="AI547" s="52">
        <v>48554.694144676469</v>
      </c>
      <c r="AJ547" s="52">
        <v>55357.183683954434</v>
      </c>
      <c r="AK547" s="52">
        <v>155.76222135190821</v>
      </c>
      <c r="AL547" s="52">
        <v>0.75312130238734398</v>
      </c>
      <c r="AM547" s="52">
        <v>8.0148109164377992</v>
      </c>
      <c r="AN547" s="52">
        <v>20.843130954171947</v>
      </c>
      <c r="AO547" s="52">
        <v>12.075198735305156</v>
      </c>
      <c r="AP547" s="52">
        <v>1.0314070087401574</v>
      </c>
      <c r="AQ547" s="52">
        <v>1.6644449911404833</v>
      </c>
      <c r="AR547" s="52">
        <v>1.6099690103090889</v>
      </c>
      <c r="AS547" s="52">
        <v>1.4240603162419387</v>
      </c>
      <c r="AT547" s="52">
        <v>1.8566851746415116</v>
      </c>
      <c r="AU547" s="52">
        <v>0.97634361088104671</v>
      </c>
      <c r="AV547" s="52">
        <v>2.0551624330313141</v>
      </c>
      <c r="AW547" s="52">
        <v>1.457126190899293</v>
      </c>
      <c r="AX547" s="52">
        <v>111.78213704210417</v>
      </c>
      <c r="AY547" s="52">
        <v>0.53847576174152423</v>
      </c>
      <c r="AZ547" s="52">
        <v>5.663521275096894</v>
      </c>
      <c r="BA547" s="52">
        <v>6.0295840274574681</v>
      </c>
      <c r="BB547" s="52">
        <v>15.981034112997866</v>
      </c>
      <c r="BC547" s="52">
        <v>2.8405038313900026</v>
      </c>
      <c r="BD547" s="52">
        <v>25.57374814605533</v>
      </c>
      <c r="BE547" s="52">
        <v>8.9933643709137581</v>
      </c>
      <c r="BF547" s="52">
        <v>17.632396643748507</v>
      </c>
      <c r="BG547" s="52">
        <v>22.508952102334849</v>
      </c>
      <c r="BH547" s="52">
        <v>6.0205567713730552</v>
      </c>
      <c r="BI547" s="52">
        <v>23.136953355640109</v>
      </c>
      <c r="BJ547" s="52">
        <v>2.8942479502860303</v>
      </c>
      <c r="BK547" s="52">
        <v>5.276905616713238</v>
      </c>
      <c r="BL547" s="52">
        <v>14.965799789093957</v>
      </c>
      <c r="BM547" s="52">
        <v>1.826549424654488</v>
      </c>
      <c r="BN547" s="52">
        <v>34.342820304734957</v>
      </c>
      <c r="BP547" s="52">
        <v>1.6340848984004095</v>
      </c>
      <c r="BQ547" s="52">
        <v>1.1130265803236901</v>
      </c>
      <c r="BR547" s="52">
        <v>0.52105831834166472</v>
      </c>
      <c r="BS547" s="52">
        <v>1.6084834225636362</v>
      </c>
      <c r="BT547" s="52">
        <v>1.1095498927611986</v>
      </c>
      <c r="BU547" s="52">
        <v>0.49893352945018077</v>
      </c>
      <c r="BV547" s="52">
        <v>7.8193246231671294</v>
      </c>
      <c r="BW547" s="52">
        <v>7184.9978504961937</v>
      </c>
    </row>
    <row r="548" spans="1:75">
      <c r="A548" s="49">
        <v>45382</v>
      </c>
      <c r="B548" s="50">
        <v>121.70138806477189</v>
      </c>
      <c r="C548" s="51">
        <v>281.20318693535461</v>
      </c>
      <c r="D548" s="50">
        <v>119.01080553179547</v>
      </c>
      <c r="E548" s="52">
        <v>20774.142347535781</v>
      </c>
      <c r="F548" s="52">
        <v>261.08205741824162</v>
      </c>
      <c r="G548" s="52">
        <v>546.13585789135152</v>
      </c>
      <c r="H548" s="52">
        <v>720.85988011860081</v>
      </c>
      <c r="I548" s="52">
        <v>2332.3504986272706</v>
      </c>
      <c r="J548" s="52">
        <v>145.20846539417343</v>
      </c>
      <c r="K548" s="52">
        <v>328.86809679793737</v>
      </c>
      <c r="L548" s="52">
        <v>586.72636248123263</v>
      </c>
      <c r="M548" s="52">
        <v>499.95602022568062</v>
      </c>
      <c r="N548" s="52">
        <v>240.42357292182504</v>
      </c>
      <c r="O548" s="52">
        <v>123.82755097791913</v>
      </c>
      <c r="P548" s="52">
        <v>280.33809637638831</v>
      </c>
      <c r="Q548" s="52">
        <v>135.75096153167468</v>
      </c>
      <c r="R548" s="52">
        <v>114.43298512432844</v>
      </c>
      <c r="S548" s="52">
        <v>613.84629358964105</v>
      </c>
      <c r="T548" s="52">
        <v>311.35778017907643</v>
      </c>
      <c r="U548" s="52">
        <v>1319.3893447758689</v>
      </c>
      <c r="V548" s="52">
        <v>1249.5970222063122</v>
      </c>
      <c r="W548" s="52">
        <v>1346.843323329043</v>
      </c>
      <c r="X548" s="52">
        <v>1820.021581676338</v>
      </c>
      <c r="Y548" s="52">
        <v>3909.2068338026443</v>
      </c>
      <c r="Z548" s="52">
        <v>787.42993954304723</v>
      </c>
      <c r="AA548" s="52">
        <v>2826.3299688487764</v>
      </c>
      <c r="AB548" s="52">
        <v>378.5241354462961</v>
      </c>
      <c r="AC548" s="52">
        <v>167717.50400321715</v>
      </c>
      <c r="AD548" s="52">
        <v>72053.879608431176</v>
      </c>
      <c r="AE548" s="52">
        <v>89681.685907917636</v>
      </c>
      <c r="AF548" s="52">
        <v>22337.542282750528</v>
      </c>
      <c r="AG548" s="52">
        <v>18769.368311574381</v>
      </c>
      <c r="AH548" s="52">
        <v>16464.202878767443</v>
      </c>
      <c r="AI548" s="52">
        <v>48615.348878737415</v>
      </c>
      <c r="AJ548" s="52">
        <v>55422.526227520357</v>
      </c>
      <c r="AK548" s="52">
        <v>155.84783435252405</v>
      </c>
      <c r="AL548" s="52">
        <v>0.75305206772323041</v>
      </c>
      <c r="AM548" s="52">
        <v>8.0267032878172966</v>
      </c>
      <c r="AN548" s="52">
        <v>20.841708651713788</v>
      </c>
      <c r="AO548" s="52">
        <v>12.061953296193913</v>
      </c>
      <c r="AP548" s="52">
        <v>1.0294074351484948</v>
      </c>
      <c r="AQ548" s="52">
        <v>1.6648732947299234</v>
      </c>
      <c r="AR548" s="52">
        <v>1.6078775485753032</v>
      </c>
      <c r="AS548" s="52">
        <v>1.4222679194372763</v>
      </c>
      <c r="AT548" s="52">
        <v>1.8548690836960304</v>
      </c>
      <c r="AU548" s="52">
        <v>0.97561925209494449</v>
      </c>
      <c r="AV548" s="52">
        <v>2.0517447923259402</v>
      </c>
      <c r="AW548" s="52">
        <v>1.4552939704707599</v>
      </c>
      <c r="AX548" s="52">
        <v>111.85508745307884</v>
      </c>
      <c r="AY548" s="52">
        <v>0.53821846699969267</v>
      </c>
      <c r="AZ548" s="52">
        <v>5.6657169240493053</v>
      </c>
      <c r="BA548" s="52">
        <v>6.0308677825340702</v>
      </c>
      <c r="BB548" s="52">
        <v>15.987130070826218</v>
      </c>
      <c r="BC548" s="52">
        <v>2.8407682637053151</v>
      </c>
      <c r="BD548" s="52">
        <v>25.593685684305044</v>
      </c>
      <c r="BE548" s="52">
        <v>8.999374913983047</v>
      </c>
      <c r="BF548" s="52">
        <v>17.645833115589113</v>
      </c>
      <c r="BG548" s="52">
        <v>22.532274466638842</v>
      </c>
      <c r="BH548" s="52">
        <v>6.021217763724346</v>
      </c>
      <c r="BI548" s="52">
        <v>23.151038248512535</v>
      </c>
      <c r="BJ548" s="52">
        <v>2.8943071944141856</v>
      </c>
      <c r="BK548" s="52">
        <v>5.2792339839807321</v>
      </c>
      <c r="BL548" s="52">
        <v>14.977497070103944</v>
      </c>
      <c r="BM548" s="52">
        <v>1.8259911940648077</v>
      </c>
      <c r="BN548" s="52">
        <v>34.372417644447374</v>
      </c>
      <c r="BP548" s="52">
        <v>1.6361699510485894</v>
      </c>
      <c r="BQ548" s="52">
        <v>1.115487233465237</v>
      </c>
      <c r="BR548" s="52">
        <v>0.5206827178236938</v>
      </c>
      <c r="BS548" s="52">
        <v>1.6122454695643917</v>
      </c>
      <c r="BT548" s="52">
        <v>1.1143188747547326</v>
      </c>
      <c r="BU548" s="52">
        <v>0.49792659472422524</v>
      </c>
      <c r="BV548" s="52">
        <v>7.8309337117318663</v>
      </c>
      <c r="BW548" s="52">
        <v>7206.2678570670469</v>
      </c>
    </row>
    <row r="549" spans="1:75">
      <c r="A549" s="49">
        <v>45412</v>
      </c>
      <c r="B549" s="50">
        <v>121.882654152407</v>
      </c>
      <c r="C549" s="51">
        <v>281.7271425869277</v>
      </c>
      <c r="D549" s="50">
        <v>119.1941580840076</v>
      </c>
      <c r="E549" s="52">
        <v>20809.429371500017</v>
      </c>
      <c r="F549" s="52">
        <v>261.52967627433441</v>
      </c>
      <c r="G549" s="52">
        <v>546.07187106137474</v>
      </c>
      <c r="H549" s="52">
        <v>722.05426320930326</v>
      </c>
      <c r="I549" s="52">
        <v>2336.5653394112983</v>
      </c>
      <c r="J549" s="52">
        <v>145.36766352696966</v>
      </c>
      <c r="K549" s="52">
        <v>330.23309136604269</v>
      </c>
      <c r="L549" s="52">
        <v>587.30545005537567</v>
      </c>
      <c r="M549" s="52">
        <v>501.60166545379906</v>
      </c>
      <c r="N549" s="52">
        <v>240.46482031618555</v>
      </c>
      <c r="O549" s="52">
        <v>123.92748027235891</v>
      </c>
      <c r="P549" s="52">
        <v>280.70829541621112</v>
      </c>
      <c r="Q549" s="52">
        <v>135.7213109184367</v>
      </c>
      <c r="R549" s="52">
        <v>114.58410407056411</v>
      </c>
      <c r="S549" s="52">
        <v>615.16163979582484</v>
      </c>
      <c r="T549" s="52">
        <v>311.77026732154189</v>
      </c>
      <c r="U549" s="52">
        <v>1323.3020313744744</v>
      </c>
      <c r="V549" s="52">
        <v>1252.1806183050076</v>
      </c>
      <c r="W549" s="52">
        <v>1349.8171723092596</v>
      </c>
      <c r="X549" s="52">
        <v>1823.0486210132638</v>
      </c>
      <c r="Y549" s="52">
        <v>3915.0157014444471</v>
      </c>
      <c r="Z549" s="52">
        <v>788.90663250349462</v>
      </c>
      <c r="AA549" s="52">
        <v>2832.108192872256</v>
      </c>
      <c r="AB549" s="52">
        <v>378.73258581969424</v>
      </c>
      <c r="AC549" s="52">
        <v>168133.03975728352</v>
      </c>
      <c r="AD549" s="52">
        <v>72220.515217542648</v>
      </c>
      <c r="AE549" s="52">
        <v>89889.088520622259</v>
      </c>
      <c r="AF549" s="52">
        <v>22411.979642041526</v>
      </c>
      <c r="AG549" s="52">
        <v>18802.94576590856</v>
      </c>
      <c r="AH549" s="52">
        <v>16494.746819146476</v>
      </c>
      <c r="AI549" s="52">
        <v>48679.853837966919</v>
      </c>
      <c r="AJ549" s="52">
        <v>55492.395065816243</v>
      </c>
      <c r="AK549" s="52">
        <v>155.94428167194127</v>
      </c>
      <c r="AL549" s="52">
        <v>0.75299167715129445</v>
      </c>
      <c r="AM549" s="52">
        <v>8.0389856847623982</v>
      </c>
      <c r="AN549" s="52">
        <v>20.840891362198938</v>
      </c>
      <c r="AO549" s="52">
        <v>12.048914000442407</v>
      </c>
      <c r="AP549" s="52">
        <v>1.0274303491837751</v>
      </c>
      <c r="AQ549" s="52">
        <v>1.6652848885045386</v>
      </c>
      <c r="AR549" s="52">
        <v>1.6058518838010059</v>
      </c>
      <c r="AS549" s="52">
        <v>1.4204449655298352</v>
      </c>
      <c r="AT549" s="52">
        <v>1.8531144463440796</v>
      </c>
      <c r="AU549" s="52">
        <v>0.97499198452812075</v>
      </c>
      <c r="AV549" s="52">
        <v>2.0482757782978296</v>
      </c>
      <c r="AW549" s="52">
        <v>1.4535197045849904</v>
      </c>
      <c r="AX549" s="52">
        <v>111.93762220690648</v>
      </c>
      <c r="AY549" s="52">
        <v>0.53799048345535994</v>
      </c>
      <c r="AZ549" s="52">
        <v>5.6683783227994962</v>
      </c>
      <c r="BA549" s="52">
        <v>6.0325569363893008</v>
      </c>
      <c r="BB549" s="52">
        <v>15.99466123599559</v>
      </c>
      <c r="BC549" s="52">
        <v>2.8411717843691195</v>
      </c>
      <c r="BD549" s="52">
        <v>25.615898137663802</v>
      </c>
      <c r="BE549" s="52">
        <v>9.0061251406868301</v>
      </c>
      <c r="BF549" s="52">
        <v>17.66056789662689</v>
      </c>
      <c r="BG549" s="52">
        <v>22.55757527165115</v>
      </c>
      <c r="BH549" s="52">
        <v>6.0226969967906676</v>
      </c>
      <c r="BI549" s="52">
        <v>23.16576810395345</v>
      </c>
      <c r="BJ549" s="52">
        <v>2.8943963093577016</v>
      </c>
      <c r="BK549" s="52">
        <v>5.2818576648637343</v>
      </c>
      <c r="BL549" s="52">
        <v>14.989514129015152</v>
      </c>
      <c r="BM549" s="52">
        <v>1.825421337385948</v>
      </c>
      <c r="BN549" s="52">
        <v>34.404872196788588</v>
      </c>
      <c r="BP549" s="52">
        <v>1.6338026974971096</v>
      </c>
      <c r="BQ549" s="52">
        <v>1.1122838558008274</v>
      </c>
      <c r="BR549" s="52">
        <v>0.52151884172732632</v>
      </c>
      <c r="BS549" s="52">
        <v>1.6117338694011172</v>
      </c>
      <c r="BT549" s="52">
        <v>1.114734126906842</v>
      </c>
      <c r="BU549" s="52">
        <v>0.49699974238174038</v>
      </c>
      <c r="BV549" s="52">
        <v>7.8431552939737834</v>
      </c>
      <c r="BW549" s="52">
        <v>7229.0905399640405</v>
      </c>
    </row>
    <row r="550" spans="1:75">
      <c r="A550" s="49">
        <v>45443</v>
      </c>
      <c r="B550" s="50">
        <v>122.06270568696181</v>
      </c>
      <c r="C550" s="51">
        <v>282.25068785136023</v>
      </c>
      <c r="D550" s="50">
        <v>119.37612685710643</v>
      </c>
      <c r="E550" s="52">
        <v>20844.064306743683</v>
      </c>
      <c r="F550" s="52">
        <v>261.99565770954734</v>
      </c>
      <c r="G550" s="52">
        <v>545.89961716364473</v>
      </c>
      <c r="H550" s="52">
        <v>723.08005126589728</v>
      </c>
      <c r="I550" s="52">
        <v>2340.5929450979156</v>
      </c>
      <c r="J550" s="52">
        <v>145.53020025687593</v>
      </c>
      <c r="K550" s="52">
        <v>331.53862088822547</v>
      </c>
      <c r="L550" s="52">
        <v>587.82422235199522</v>
      </c>
      <c r="M550" s="52">
        <v>503.18849717068576</v>
      </c>
      <c r="N550" s="52">
        <v>240.50516717586547</v>
      </c>
      <c r="O550" s="52">
        <v>124.02289676188582</v>
      </c>
      <c r="P550" s="52">
        <v>281.07746357560876</v>
      </c>
      <c r="Q550" s="52">
        <v>135.6854223459959</v>
      </c>
      <c r="R550" s="52">
        <v>114.73183194439738</v>
      </c>
      <c r="S550" s="52">
        <v>616.47756807064457</v>
      </c>
      <c r="T550" s="52">
        <v>312.15714067887637</v>
      </c>
      <c r="U550" s="52">
        <v>1327.2098261514498</v>
      </c>
      <c r="V550" s="52">
        <v>1254.7043082907555</v>
      </c>
      <c r="W550" s="52">
        <v>1352.7872503163112</v>
      </c>
      <c r="X550" s="52">
        <v>1826.0630483205521</v>
      </c>
      <c r="Y550" s="52">
        <v>3920.7756139280336</v>
      </c>
      <c r="Z550" s="52">
        <v>790.39138732126526</v>
      </c>
      <c r="AA550" s="52">
        <v>2837.8622353597275</v>
      </c>
      <c r="AB550" s="52">
        <v>378.92521634625814</v>
      </c>
      <c r="AC550" s="52">
        <v>168544.3197558003</v>
      </c>
      <c r="AD550" s="52">
        <v>72386.908637954344</v>
      </c>
      <c r="AE550" s="52">
        <v>90096.189679945674</v>
      </c>
      <c r="AF550" s="52">
        <v>22485.957502503548</v>
      </c>
      <c r="AG550" s="52">
        <v>18836.258723043626</v>
      </c>
      <c r="AH550" s="52">
        <v>16525.168955972116</v>
      </c>
      <c r="AI550" s="52">
        <v>48744.009612144961</v>
      </c>
      <c r="AJ550" s="52">
        <v>55561.499069060046</v>
      </c>
      <c r="AK550" s="52">
        <v>156.04120734442145</v>
      </c>
      <c r="AL550" s="52">
        <v>0.75290049100294709</v>
      </c>
      <c r="AM550" s="52">
        <v>8.0503574405015712</v>
      </c>
      <c r="AN550" s="52">
        <v>20.839379099813559</v>
      </c>
      <c r="AO550" s="52">
        <v>12.036121168376637</v>
      </c>
      <c r="AP550" s="52">
        <v>1.0255000635823073</v>
      </c>
      <c r="AQ550" s="52">
        <v>1.6657211731420272</v>
      </c>
      <c r="AR550" s="52">
        <v>1.603886218111491</v>
      </c>
      <c r="AS550" s="52">
        <v>1.4186494826425911</v>
      </c>
      <c r="AT550" s="52">
        <v>1.8514285456606763</v>
      </c>
      <c r="AU550" s="52">
        <v>0.97445150464601549</v>
      </c>
      <c r="AV550" s="52">
        <v>2.0446718616752357</v>
      </c>
      <c r="AW550" s="52">
        <v>1.4518123190858117</v>
      </c>
      <c r="AX550" s="52">
        <v>112.02130870965701</v>
      </c>
      <c r="AY550" s="52">
        <v>0.53777762218739933</v>
      </c>
      <c r="AZ550" s="52">
        <v>5.6712985494992729</v>
      </c>
      <c r="BA550" s="52">
        <v>6.0344893066963605</v>
      </c>
      <c r="BB550" s="52">
        <v>16.001407317666999</v>
      </c>
      <c r="BC550" s="52">
        <v>2.8415236989836088</v>
      </c>
      <c r="BD550" s="52">
        <v>25.638043001264094</v>
      </c>
      <c r="BE550" s="52">
        <v>9.0132998706615197</v>
      </c>
      <c r="BF550" s="52">
        <v>17.676034371454961</v>
      </c>
      <c r="BG550" s="52">
        <v>22.583331778382643</v>
      </c>
      <c r="BH550" s="52">
        <v>6.0241031918013768</v>
      </c>
      <c r="BI550" s="52">
        <v>23.180519535534849</v>
      </c>
      <c r="BJ550" s="52">
        <v>2.89451789495492</v>
      </c>
      <c r="BK550" s="52">
        <v>5.2844731789523545</v>
      </c>
      <c r="BL550" s="52">
        <v>15.001528462198387</v>
      </c>
      <c r="BM550" s="52">
        <v>1.8248686207955489</v>
      </c>
      <c r="BN550" s="52">
        <v>34.438155348127289</v>
      </c>
      <c r="BP550" s="52">
        <v>1.6310080279325765</v>
      </c>
      <c r="BQ550" s="52">
        <v>1.1088293685667938</v>
      </c>
      <c r="BR550" s="52">
        <v>0.52217865939582553</v>
      </c>
      <c r="BS550" s="52">
        <v>1.6102018259135225</v>
      </c>
      <c r="BT550" s="52">
        <v>1.1139658484157295</v>
      </c>
      <c r="BU550" s="52">
        <v>0.49623597735039621</v>
      </c>
      <c r="BV550" s="52">
        <v>7.8541178324695435</v>
      </c>
      <c r="BW550" s="52">
        <v>7252.0572155098762</v>
      </c>
    </row>
    <row r="551" spans="1:75">
      <c r="A551" s="49">
        <v>45473</v>
      </c>
      <c r="B551" s="50">
        <v>122.2427364448163</v>
      </c>
      <c r="C551" s="51">
        <v>282.77403081944215</v>
      </c>
      <c r="D551" s="50">
        <v>119.55849727617266</v>
      </c>
      <c r="E551" s="52">
        <v>20877.775311168036</v>
      </c>
      <c r="F551" s="52">
        <v>262.46012821334102</v>
      </c>
      <c r="G551" s="52">
        <v>545.63022664735718</v>
      </c>
      <c r="H551" s="52">
        <v>723.87626091241839</v>
      </c>
      <c r="I551" s="52">
        <v>2344.3693031648795</v>
      </c>
      <c r="J551" s="52">
        <v>145.69194187174242</v>
      </c>
      <c r="K551" s="52">
        <v>332.75970433900756</v>
      </c>
      <c r="L551" s="52">
        <v>588.27559675499799</v>
      </c>
      <c r="M551" s="52">
        <v>504.71815201391775</v>
      </c>
      <c r="N551" s="52">
        <v>240.53111227471382</v>
      </c>
      <c r="O551" s="52">
        <v>124.11052995367596</v>
      </c>
      <c r="P551" s="52">
        <v>281.43782335718475</v>
      </c>
      <c r="Q551" s="52">
        <v>135.63815311957151</v>
      </c>
      <c r="R551" s="52">
        <v>114.87320110326012</v>
      </c>
      <c r="S551" s="52">
        <v>617.77395717327795</v>
      </c>
      <c r="T551" s="52">
        <v>312.52323945624136</v>
      </c>
      <c r="U551" s="52">
        <v>1331.0580805659295</v>
      </c>
      <c r="V551" s="52">
        <v>1257.1539778163035</v>
      </c>
      <c r="W551" s="52">
        <v>1355.7192300012955</v>
      </c>
      <c r="X551" s="52">
        <v>1829.0898253656924</v>
      </c>
      <c r="Y551" s="52">
        <v>3926.4803592334192</v>
      </c>
      <c r="Z551" s="52">
        <v>791.87328719773018</v>
      </c>
      <c r="AA551" s="52">
        <v>2843.5661523285012</v>
      </c>
      <c r="AB551" s="52">
        <v>379.10122132136797</v>
      </c>
      <c r="AC551" s="52">
        <v>168945.03026250203</v>
      </c>
      <c r="AD551" s="52">
        <v>72551.930104827887</v>
      </c>
      <c r="AE551" s="52">
        <v>90301.583253669742</v>
      </c>
      <c r="AF551" s="52">
        <v>22558.614801438649</v>
      </c>
      <c r="AG551" s="52">
        <v>18868.303990443546</v>
      </c>
      <c r="AH551" s="52">
        <v>16554.725533103941</v>
      </c>
      <c r="AI551" s="52">
        <v>48805.661138470969</v>
      </c>
      <c r="AJ551" s="52">
        <v>55626.923277091977</v>
      </c>
      <c r="AK551" s="52">
        <v>156.13293129379551</v>
      </c>
      <c r="AL551" s="52">
        <v>0.75275734410582418</v>
      </c>
      <c r="AM551" s="52">
        <v>8.0601255392966173</v>
      </c>
      <c r="AN551" s="52">
        <v>20.836399961200854</v>
      </c>
      <c r="AO551" s="52">
        <v>12.023517077726622</v>
      </c>
      <c r="AP551" s="52">
        <v>1.0236131510967728</v>
      </c>
      <c r="AQ551" s="52">
        <v>1.6662222864870577</v>
      </c>
      <c r="AR551" s="52">
        <v>1.6019520089528669</v>
      </c>
      <c r="AS551" s="52">
        <v>1.4169092051612098</v>
      </c>
      <c r="AT551" s="52">
        <v>1.8497964522513939</v>
      </c>
      <c r="AU551" s="52">
        <v>0.97397544153424553</v>
      </c>
      <c r="AV551" s="52">
        <v>2.0408872562004641</v>
      </c>
      <c r="AW551" s="52">
        <v>1.4501612755116489</v>
      </c>
      <c r="AX551" s="52">
        <v>112.10153959592184</v>
      </c>
      <c r="AY551" s="52">
        <v>0.53756823895091654</v>
      </c>
      <c r="AZ551" s="52">
        <v>5.6743597846875975</v>
      </c>
      <c r="BA551" s="52">
        <v>6.036563630087767</v>
      </c>
      <c r="BB551" s="52">
        <v>16.006130777796109</v>
      </c>
      <c r="BC551" s="52">
        <v>2.8417063430611353</v>
      </c>
      <c r="BD551" s="52">
        <v>25.658866950062414</v>
      </c>
      <c r="BE551" s="52">
        <v>9.0207503682623305</v>
      </c>
      <c r="BF551" s="52">
        <v>17.691994134608347</v>
      </c>
      <c r="BG551" s="52">
        <v>22.60873064530703</v>
      </c>
      <c r="BH551" s="52">
        <v>6.0248687218874695</v>
      </c>
      <c r="BI551" s="52">
        <v>23.194991736552524</v>
      </c>
      <c r="BJ551" s="52">
        <v>2.8946732970938078</v>
      </c>
      <c r="BK551" s="52">
        <v>5.2868923770477219</v>
      </c>
      <c r="BL551" s="52">
        <v>15.013426062554936</v>
      </c>
      <c r="BM551" s="52">
        <v>1.8243412089958535</v>
      </c>
      <c r="BN551" s="52">
        <v>34.471187356673184</v>
      </c>
      <c r="BP551" s="52">
        <v>1.630598323761175</v>
      </c>
      <c r="BQ551" s="52">
        <v>1.1089257969520987</v>
      </c>
      <c r="BR551" s="52">
        <v>0.52167252693325283</v>
      </c>
      <c r="BS551" s="52">
        <v>1.6100068711365263</v>
      </c>
      <c r="BT551" s="52">
        <v>1.1143567505292595</v>
      </c>
      <c r="BU551" s="52">
        <v>0.49565012048891127</v>
      </c>
      <c r="BV551" s="52">
        <v>7.8626378377589088</v>
      </c>
      <c r="BW551" s="52">
        <v>7274.4211242596311</v>
      </c>
    </row>
    <row r="552" spans="1:75">
      <c r="A552" s="49">
        <v>45504</v>
      </c>
      <c r="B552" s="50">
        <v>122.42334407234505</v>
      </c>
      <c r="C552" s="51">
        <v>283.29875984836008</v>
      </c>
      <c r="D552" s="50">
        <v>119.74236316658977</v>
      </c>
      <c r="E552" s="52">
        <v>20911.077529830316</v>
      </c>
      <c r="F552" s="52">
        <v>262.90705044465437</v>
      </c>
      <c r="G552" s="52">
        <v>545.32981737150305</v>
      </c>
      <c r="H552" s="52">
        <v>724.50969063755008</v>
      </c>
      <c r="I552" s="52">
        <v>2348.0409322342566</v>
      </c>
      <c r="J552" s="52">
        <v>145.85918464956265</v>
      </c>
      <c r="K552" s="52">
        <v>333.91592371511842</v>
      </c>
      <c r="L552" s="52">
        <v>588.69498636020774</v>
      </c>
      <c r="M552" s="52">
        <v>506.24175372599592</v>
      </c>
      <c r="N552" s="52">
        <v>240.55270128372698</v>
      </c>
      <c r="O552" s="52">
        <v>124.1965901724874</v>
      </c>
      <c r="P552" s="52">
        <v>281.80159450046</v>
      </c>
      <c r="Q552" s="52">
        <v>135.58568059989523</v>
      </c>
      <c r="R552" s="52">
        <v>115.01167484468991</v>
      </c>
      <c r="S552" s="52">
        <v>619.05605987393324</v>
      </c>
      <c r="T552" s="52">
        <v>312.88209037735095</v>
      </c>
      <c r="U552" s="52">
        <v>1334.8652083984305</v>
      </c>
      <c r="V552" s="52">
        <v>1259.5624251983338</v>
      </c>
      <c r="W552" s="52">
        <v>1358.6196468818573</v>
      </c>
      <c r="X552" s="52">
        <v>1832.1654143508883</v>
      </c>
      <c r="Y552" s="52">
        <v>3932.2290180902328</v>
      </c>
      <c r="Z552" s="52">
        <v>793.35333496812848</v>
      </c>
      <c r="AA552" s="52">
        <v>2849.2369057750029</v>
      </c>
      <c r="AB552" s="52">
        <v>379.26358200675776</v>
      </c>
      <c r="AC552" s="52">
        <v>169340.51572295159</v>
      </c>
      <c r="AD552" s="52">
        <v>72716.965956995569</v>
      </c>
      <c r="AE552" s="52">
        <v>90506.994721997165</v>
      </c>
      <c r="AF552" s="52">
        <v>22630.642944920448</v>
      </c>
      <c r="AG552" s="52">
        <v>18899.484534909647</v>
      </c>
      <c r="AH552" s="52">
        <v>16583.811924565223</v>
      </c>
      <c r="AI552" s="52">
        <v>48865.998526850053</v>
      </c>
      <c r="AJ552" s="52">
        <v>55689.885591753067</v>
      </c>
      <c r="AK552" s="52">
        <v>156.22437166807151</v>
      </c>
      <c r="AL552" s="52">
        <v>0.7526004447098521</v>
      </c>
      <c r="AM552" s="52">
        <v>8.0688039493717021</v>
      </c>
      <c r="AN552" s="52">
        <v>20.832869388373389</v>
      </c>
      <c r="AO552" s="52">
        <v>12.011464994235505</v>
      </c>
      <c r="AP552" s="52">
        <v>1.0217899126705414</v>
      </c>
      <c r="AQ552" s="52">
        <v>1.6668022537130509</v>
      </c>
      <c r="AR552" s="52">
        <v>1.6000681424386365</v>
      </c>
      <c r="AS552" s="52">
        <v>1.415252621316951</v>
      </c>
      <c r="AT552" s="52">
        <v>1.8482384483959908</v>
      </c>
      <c r="AU552" s="52">
        <v>0.97355381945092834</v>
      </c>
      <c r="AV552" s="52">
        <v>2.0371593632467744</v>
      </c>
      <c r="AW552" s="52">
        <v>1.4486004320153312</v>
      </c>
      <c r="AX552" s="52">
        <v>112.18232572391149</v>
      </c>
      <c r="AY552" s="52">
        <v>0.53737482591954644</v>
      </c>
      <c r="AZ552" s="52">
        <v>5.6776490475749597</v>
      </c>
      <c r="BA552" s="52">
        <v>6.0388396791362711</v>
      </c>
      <c r="BB552" s="52">
        <v>16.010339600364528</v>
      </c>
      <c r="BC552" s="52">
        <v>2.8418177778629827</v>
      </c>
      <c r="BD552" s="52">
        <v>25.679562591677232</v>
      </c>
      <c r="BE552" s="52">
        <v>9.0285995088803066</v>
      </c>
      <c r="BF552" s="52">
        <v>17.708644727658061</v>
      </c>
      <c r="BG552" s="52">
        <v>22.634062586487421</v>
      </c>
      <c r="BH552" s="52">
        <v>6.0254353771526965</v>
      </c>
      <c r="BI552" s="52">
        <v>23.209176556969574</v>
      </c>
      <c r="BJ552" s="52">
        <v>2.8948609352369057</v>
      </c>
      <c r="BK552" s="52">
        <v>5.289177589687414</v>
      </c>
      <c r="BL552" s="52">
        <v>15.025138032189833</v>
      </c>
      <c r="BM552" s="52">
        <v>1.8238133971401933</v>
      </c>
      <c r="BN552" s="52">
        <v>34.504479873174382</v>
      </c>
      <c r="BP552" s="52">
        <v>1.6312536922313514</v>
      </c>
      <c r="BQ552" s="52">
        <v>1.1109329657929559</v>
      </c>
      <c r="BR552" s="52">
        <v>0.52032072658860873</v>
      </c>
      <c r="BS552" s="52">
        <v>1.6102272486314178</v>
      </c>
      <c r="BT552" s="52">
        <v>1.1151119530982068</v>
      </c>
      <c r="BU552" s="52">
        <v>0.49511529544120536</v>
      </c>
      <c r="BV552" s="52">
        <v>7.8689993825260434</v>
      </c>
      <c r="BW552" s="52">
        <v>7296.4580714087333</v>
      </c>
    </row>
    <row r="553" spans="1:75">
      <c r="A553" s="49">
        <v>45535</v>
      </c>
      <c r="B553" s="50">
        <v>122.60790597159236</v>
      </c>
      <c r="C553" s="51">
        <v>283.83556626532828</v>
      </c>
      <c r="D553" s="50">
        <v>119.93163441118574</v>
      </c>
      <c r="E553" s="52">
        <v>20945.315222855537</v>
      </c>
      <c r="F553" s="52">
        <v>263.32846401782047</v>
      </c>
      <c r="G553" s="52">
        <v>545.0806300356503</v>
      </c>
      <c r="H553" s="52">
        <v>725.1031713894298</v>
      </c>
      <c r="I553" s="52">
        <v>2351.8904094196137</v>
      </c>
      <c r="J553" s="52">
        <v>146.04465624762159</v>
      </c>
      <c r="K553" s="52">
        <v>335.06148820442536</v>
      </c>
      <c r="L553" s="52">
        <v>589.14025328116065</v>
      </c>
      <c r="M553" s="52">
        <v>507.85385968824551</v>
      </c>
      <c r="N553" s="52">
        <v>240.58857763077944</v>
      </c>
      <c r="O553" s="52">
        <v>124.29208759368667</v>
      </c>
      <c r="P553" s="52">
        <v>282.19406097141967</v>
      </c>
      <c r="Q553" s="52">
        <v>135.53734793369807</v>
      </c>
      <c r="R553" s="52">
        <v>115.15526786542708</v>
      </c>
      <c r="S553" s="52">
        <v>620.35886252473199</v>
      </c>
      <c r="T553" s="52">
        <v>313.25655358911104</v>
      </c>
      <c r="U553" s="52">
        <v>1338.737252168838</v>
      </c>
      <c r="V553" s="52">
        <v>1262.0189372831055</v>
      </c>
      <c r="W553" s="52">
        <v>1361.5565664098267</v>
      </c>
      <c r="X553" s="52">
        <v>1835.3817005642961</v>
      </c>
      <c r="Y553" s="52">
        <v>3938.2536716754398</v>
      </c>
      <c r="Z553" s="52">
        <v>794.86079982620095</v>
      </c>
      <c r="AA553" s="52">
        <v>2854.9994818864452</v>
      </c>
      <c r="AB553" s="52">
        <v>379.41937884903183</v>
      </c>
      <c r="AC553" s="52">
        <v>169746.71516947594</v>
      </c>
      <c r="AD553" s="52">
        <v>72886.997353430721</v>
      </c>
      <c r="AE553" s="52">
        <v>90718.623872572382</v>
      </c>
      <c r="AF553" s="52">
        <v>22704.460712279044</v>
      </c>
      <c r="AG553" s="52">
        <v>18931.202558548219</v>
      </c>
      <c r="AH553" s="52">
        <v>16613.697161251497</v>
      </c>
      <c r="AI553" s="52">
        <v>48928.36709305548</v>
      </c>
      <c r="AJ553" s="52">
        <v>55754.071454201978</v>
      </c>
      <c r="AK553" s="52">
        <v>156.32563896092677</v>
      </c>
      <c r="AL553" s="52">
        <v>0.75248670154213604</v>
      </c>
      <c r="AM553" s="52">
        <v>8.0774720150436607</v>
      </c>
      <c r="AN553" s="52">
        <v>20.830238516893118</v>
      </c>
      <c r="AO553" s="52">
        <v>12.000279800425615</v>
      </c>
      <c r="AP553" s="52">
        <v>1.020029028376279</v>
      </c>
      <c r="AQ553" s="52">
        <v>1.6674755232461687</v>
      </c>
      <c r="AR553" s="52">
        <v>1.5982385734279243</v>
      </c>
      <c r="AS553" s="52">
        <v>1.4136816978035871</v>
      </c>
      <c r="AT553" s="52">
        <v>1.8467610895381621</v>
      </c>
      <c r="AU553" s="52">
        <v>0.97317301489907082</v>
      </c>
      <c r="AV553" s="52">
        <v>2.0337674687095473</v>
      </c>
      <c r="AW553" s="52">
        <v>1.4471534044205328</v>
      </c>
      <c r="AX553" s="52">
        <v>112.27200389773616</v>
      </c>
      <c r="AY553" s="52">
        <v>0.53721505992918184</v>
      </c>
      <c r="AZ553" s="52">
        <v>5.6813768729503691</v>
      </c>
      <c r="BA553" s="52">
        <v>6.0414682952912466</v>
      </c>
      <c r="BB553" s="52">
        <v>16.01658203615056</v>
      </c>
      <c r="BC553" s="52">
        <v>2.8420333343092352</v>
      </c>
      <c r="BD553" s="52">
        <v>25.702517767707185</v>
      </c>
      <c r="BE553" s="52">
        <v>9.0371907154518745</v>
      </c>
      <c r="BF553" s="52">
        <v>17.726602943013273</v>
      </c>
      <c r="BG553" s="52">
        <v>22.660409751558497</v>
      </c>
      <c r="BH553" s="52">
        <v>6.0266071216113142</v>
      </c>
      <c r="BI553" s="52">
        <v>23.223396547249472</v>
      </c>
      <c r="BJ553" s="52">
        <v>2.8950811284129516</v>
      </c>
      <c r="BK553" s="52">
        <v>5.2915152014653772</v>
      </c>
      <c r="BL553" s="52">
        <v>15.036800217273447</v>
      </c>
      <c r="BM553" s="52">
        <v>1.8232385356900669</v>
      </c>
      <c r="BN553" s="52">
        <v>34.539633801086772</v>
      </c>
      <c r="BP553" s="52">
        <v>1.6302244176209393</v>
      </c>
      <c r="BQ553" s="52">
        <v>1.1113508746944247</v>
      </c>
      <c r="BR553" s="52">
        <v>0.51887354293402521</v>
      </c>
      <c r="BS553" s="52">
        <v>1.6088078596043371</v>
      </c>
      <c r="BT553" s="52">
        <v>1.1143649838481759</v>
      </c>
      <c r="BU553" s="52">
        <v>0.49444287569795342</v>
      </c>
      <c r="BV553" s="52">
        <v>7.8741018881180116</v>
      </c>
      <c r="BW553" s="52">
        <v>7319.1576586731017</v>
      </c>
    </row>
    <row r="554" spans="1:75">
      <c r="A554" s="49">
        <v>45565</v>
      </c>
      <c r="B554" s="50">
        <v>122.79054198994612</v>
      </c>
      <c r="C554" s="51">
        <v>284.36721388834218</v>
      </c>
      <c r="D554" s="50">
        <v>120.12044324769327</v>
      </c>
      <c r="E554" s="52">
        <v>20979.840526771546</v>
      </c>
      <c r="F554" s="52">
        <v>263.70368848592045</v>
      </c>
      <c r="G554" s="52">
        <v>544.9499896854162</v>
      </c>
      <c r="H554" s="52">
        <v>725.70849800755582</v>
      </c>
      <c r="I554" s="52">
        <v>2355.9077494859694</v>
      </c>
      <c r="J554" s="52">
        <v>146.24666123365361</v>
      </c>
      <c r="K554" s="52">
        <v>336.17362399150926</v>
      </c>
      <c r="L554" s="52">
        <v>589.62502748544023</v>
      </c>
      <c r="M554" s="52">
        <v>509.54205873658259</v>
      </c>
      <c r="N554" s="52">
        <v>240.6471059113741</v>
      </c>
      <c r="O554" s="52">
        <v>124.39839399910221</v>
      </c>
      <c r="P554" s="52">
        <v>282.61132925463221</v>
      </c>
      <c r="Q554" s="52">
        <v>135.50054001746079</v>
      </c>
      <c r="R554" s="52">
        <v>115.30240071962277</v>
      </c>
      <c r="S554" s="52">
        <v>621.64856436600292</v>
      </c>
      <c r="T554" s="52">
        <v>313.64618508952361</v>
      </c>
      <c r="U554" s="52">
        <v>1342.5749139366051</v>
      </c>
      <c r="V554" s="52">
        <v>1264.4737336575986</v>
      </c>
      <c r="W554" s="52">
        <v>1364.4473954426746</v>
      </c>
      <c r="X554" s="52">
        <v>1838.6523824498058</v>
      </c>
      <c r="Y554" s="52">
        <v>3944.4359547207755</v>
      </c>
      <c r="Z554" s="52">
        <v>796.34824950539814</v>
      </c>
      <c r="AA554" s="52">
        <v>2860.6871385492386</v>
      </c>
      <c r="AB554" s="52">
        <v>379.56828471915799</v>
      </c>
      <c r="AC554" s="52">
        <v>170156.09942169191</v>
      </c>
      <c r="AD554" s="52">
        <v>73057.598401991519</v>
      </c>
      <c r="AE554" s="52">
        <v>90930.962083053586</v>
      </c>
      <c r="AF554" s="52">
        <v>22778.416671466828</v>
      </c>
      <c r="AG554" s="52">
        <v>18963.008166535696</v>
      </c>
      <c r="AH554" s="52">
        <v>16643.879155460992</v>
      </c>
      <c r="AI554" s="52">
        <v>48992.114959208171</v>
      </c>
      <c r="AJ554" s="52">
        <v>55819.099824015299</v>
      </c>
      <c r="AK554" s="52">
        <v>156.43609116971493</v>
      </c>
      <c r="AL554" s="52">
        <v>0.75245168580828858</v>
      </c>
      <c r="AM554" s="52">
        <v>8.0862610730032127</v>
      </c>
      <c r="AN554" s="52">
        <v>20.82906527246038</v>
      </c>
      <c r="AO554" s="52">
        <v>11.990352513516942</v>
      </c>
      <c r="AP554" s="52">
        <v>1.0183842819082201</v>
      </c>
      <c r="AQ554" s="52">
        <v>1.6681763978485833</v>
      </c>
      <c r="AR554" s="52">
        <v>1.5965083656754966</v>
      </c>
      <c r="AS554" s="52">
        <v>1.4122305868921103</v>
      </c>
      <c r="AT554" s="52">
        <v>1.8453929224003029</v>
      </c>
      <c r="AU554" s="52">
        <v>0.97281478255827092</v>
      </c>
      <c r="AV554" s="52">
        <v>2.030988405557582</v>
      </c>
      <c r="AW554" s="52">
        <v>1.4458567719780453</v>
      </c>
      <c r="AX554" s="52">
        <v>112.36978277862072</v>
      </c>
      <c r="AY554" s="52">
        <v>0.53709616248573488</v>
      </c>
      <c r="AZ554" s="52">
        <v>5.6854004868073389</v>
      </c>
      <c r="BA554" s="52">
        <v>6.0443025880182786</v>
      </c>
      <c r="BB554" s="52">
        <v>16.025805910800894</v>
      </c>
      <c r="BC554" s="52">
        <v>2.8424123243273547</v>
      </c>
      <c r="BD554" s="52">
        <v>25.727720839281876</v>
      </c>
      <c r="BE554" s="52">
        <v>9.0461887984847031</v>
      </c>
      <c r="BF554" s="52">
        <v>17.745124563636878</v>
      </c>
      <c r="BG554" s="52">
        <v>22.687033458488681</v>
      </c>
      <c r="BH554" s="52">
        <v>6.0286976468749343</v>
      </c>
      <c r="BI554" s="52">
        <v>23.237243120950492</v>
      </c>
      <c r="BJ554" s="52">
        <v>2.8953202981147723</v>
      </c>
      <c r="BK554" s="52">
        <v>5.2939296702214049</v>
      </c>
      <c r="BL554" s="52">
        <v>15.047993152573691</v>
      </c>
      <c r="BM554" s="52">
        <v>1.8226127002878154</v>
      </c>
      <c r="BN554" s="52">
        <v>34.575634581595658</v>
      </c>
      <c r="BP554" s="52">
        <v>1.6254866218892858</v>
      </c>
      <c r="BQ554" s="52">
        <v>1.1076400316475581</v>
      </c>
      <c r="BR554" s="52">
        <v>0.51784659034262104</v>
      </c>
      <c r="BS554" s="52">
        <v>1.6042921908277397</v>
      </c>
      <c r="BT554" s="52">
        <v>1.1107921539650609</v>
      </c>
      <c r="BU554" s="52">
        <v>0.49350003685685806</v>
      </c>
      <c r="BV554" s="52">
        <v>7.8785793915856628</v>
      </c>
      <c r="BW554" s="52">
        <v>7342.1181666294733</v>
      </c>
    </row>
    <row r="555" spans="1:75">
      <c r="A555" s="49">
        <v>45596</v>
      </c>
      <c r="B555" s="50">
        <v>122.97334733560321</v>
      </c>
      <c r="C555" s="51">
        <v>284.89666192558025</v>
      </c>
      <c r="D555" s="50">
        <v>120.31026951776397</v>
      </c>
      <c r="E555" s="52">
        <v>21014.67625919465</v>
      </c>
      <c r="F555" s="52">
        <v>264.0547882841239</v>
      </c>
      <c r="G555" s="52">
        <v>544.91472876480509</v>
      </c>
      <c r="H555" s="52">
        <v>726.28182909325244</v>
      </c>
      <c r="I555" s="52">
        <v>2359.956382707242</v>
      </c>
      <c r="J555" s="52">
        <v>146.45640003741269</v>
      </c>
      <c r="K555" s="52">
        <v>337.22123002453196</v>
      </c>
      <c r="L555" s="52">
        <v>590.11785865358763</v>
      </c>
      <c r="M555" s="52">
        <v>511.28708418867279</v>
      </c>
      <c r="N555" s="52">
        <v>240.71316790520663</v>
      </c>
      <c r="O555" s="52">
        <v>124.50671151454651</v>
      </c>
      <c r="P555" s="52">
        <v>283.03845010938181</v>
      </c>
      <c r="Q555" s="52">
        <v>135.46765780412863</v>
      </c>
      <c r="R555" s="52">
        <v>115.4506459567816</v>
      </c>
      <c r="S555" s="52">
        <v>622.93736302570233</v>
      </c>
      <c r="T555" s="52">
        <v>314.05361499060547</v>
      </c>
      <c r="U555" s="52">
        <v>1346.4130224609567</v>
      </c>
      <c r="V555" s="52">
        <v>1266.9365858700007</v>
      </c>
      <c r="W555" s="52">
        <v>1367.3262577991813</v>
      </c>
      <c r="X555" s="52">
        <v>1841.9806305208515</v>
      </c>
      <c r="Y555" s="52">
        <v>3950.7761622676926</v>
      </c>
      <c r="Z555" s="52">
        <v>797.82997834778598</v>
      </c>
      <c r="AA555" s="52">
        <v>2866.3739525457063</v>
      </c>
      <c r="AB555" s="52">
        <v>379.71799418798861</v>
      </c>
      <c r="AC555" s="52">
        <v>170569.56196692682</v>
      </c>
      <c r="AD555" s="52">
        <v>73229.089670458154</v>
      </c>
      <c r="AE555" s="52">
        <v>91144.408258376585</v>
      </c>
      <c r="AF555" s="52">
        <v>22852.962932432853</v>
      </c>
      <c r="AG555" s="52">
        <v>18995.049054930289</v>
      </c>
      <c r="AH555" s="52">
        <v>16674.342082885003</v>
      </c>
      <c r="AI555" s="52">
        <v>49056.716508926882</v>
      </c>
      <c r="AJ555" s="52">
        <v>55884.85864122452</v>
      </c>
      <c r="AK555" s="52">
        <v>156.54265867125602</v>
      </c>
      <c r="AL555" s="52">
        <v>0.75244648538852832</v>
      </c>
      <c r="AM555" s="52">
        <v>8.0941588264559545</v>
      </c>
      <c r="AN555" s="52">
        <v>20.826761288868806</v>
      </c>
      <c r="AO555" s="52">
        <v>11.980155976729527</v>
      </c>
      <c r="AP555" s="52">
        <v>1.0167350310629475</v>
      </c>
      <c r="AQ555" s="52">
        <v>1.6687303391457047</v>
      </c>
      <c r="AR555" s="52">
        <v>1.5946930570799234</v>
      </c>
      <c r="AS555" s="52">
        <v>1.4107275764653158</v>
      </c>
      <c r="AT555" s="52">
        <v>1.8439438898330405</v>
      </c>
      <c r="AU555" s="52">
        <v>0.97237330666910327</v>
      </c>
      <c r="AV555" s="52">
        <v>2.0284449353461125</v>
      </c>
      <c r="AW555" s="52">
        <v>1.4445078390042088</v>
      </c>
      <c r="AX555" s="52">
        <v>112.4650310994156</v>
      </c>
      <c r="AY555" s="52">
        <v>0.53696370727360065</v>
      </c>
      <c r="AZ555" s="52">
        <v>5.6892437894843635</v>
      </c>
      <c r="BA555" s="52">
        <v>6.0468155087662803</v>
      </c>
      <c r="BB555" s="52">
        <v>16.035429762856616</v>
      </c>
      <c r="BC555" s="52">
        <v>2.8427121303524943</v>
      </c>
      <c r="BD555" s="52">
        <v>25.752458585245954</v>
      </c>
      <c r="BE555" s="52">
        <v>9.0548930571023973</v>
      </c>
      <c r="BF555" s="52">
        <v>17.762871331264897</v>
      </c>
      <c r="BG555" s="52">
        <v>22.712847584678279</v>
      </c>
      <c r="BH555" s="52">
        <v>6.0307956414537562</v>
      </c>
      <c r="BI555" s="52">
        <v>23.250866283260798</v>
      </c>
      <c r="BJ555" s="52">
        <v>2.895565790530283</v>
      </c>
      <c r="BK555" s="52">
        <v>5.2964143351775652</v>
      </c>
      <c r="BL555" s="52">
        <v>15.058886157433246</v>
      </c>
      <c r="BM555" s="52">
        <v>1.8219478795593116</v>
      </c>
      <c r="BN555" s="52">
        <v>34.610452772148193</v>
      </c>
      <c r="BP555" s="52">
        <v>1.6169509588395274</v>
      </c>
      <c r="BQ555" s="52">
        <v>1.1001673143417123</v>
      </c>
      <c r="BR555" s="52">
        <v>0.51678364451283654</v>
      </c>
      <c r="BS555" s="52">
        <v>1.5967142700833539</v>
      </c>
      <c r="BT555" s="52">
        <v>1.1045272560084178</v>
      </c>
      <c r="BU555" s="52">
        <v>0.49218701403456622</v>
      </c>
      <c r="BV555" s="52">
        <v>7.883263871096255</v>
      </c>
      <c r="BW555" s="52">
        <v>7365.1686872820701</v>
      </c>
    </row>
    <row r="556" spans="1:75">
      <c r="A556" s="49">
        <v>45626</v>
      </c>
      <c r="B556" s="50">
        <v>123.15515769612975</v>
      </c>
      <c r="C556" s="51">
        <v>285.41654258668422</v>
      </c>
      <c r="D556" s="50">
        <v>120.49899228224531</v>
      </c>
      <c r="E556" s="52">
        <v>21048.990479485194</v>
      </c>
      <c r="F556" s="52">
        <v>264.40407826188022</v>
      </c>
      <c r="G556" s="52">
        <v>544.92996513654168</v>
      </c>
      <c r="H556" s="52">
        <v>726.73190916031604</v>
      </c>
      <c r="I556" s="52">
        <v>2363.7426279932261</v>
      </c>
      <c r="J556" s="52">
        <v>146.65715975789354</v>
      </c>
      <c r="K556" s="52">
        <v>338.13633772134779</v>
      </c>
      <c r="L556" s="52">
        <v>590.55980910162134</v>
      </c>
      <c r="M556" s="52">
        <v>513.01710742848616</v>
      </c>
      <c r="N556" s="52">
        <v>240.7633716158569</v>
      </c>
      <c r="O556" s="52">
        <v>124.60223928838968</v>
      </c>
      <c r="P556" s="52">
        <v>283.44498804453758</v>
      </c>
      <c r="Q556" s="52">
        <v>135.4279947406302</v>
      </c>
      <c r="R556" s="52">
        <v>115.5928751843671</v>
      </c>
      <c r="S556" s="52">
        <v>624.21129454709592</v>
      </c>
      <c r="T556" s="52">
        <v>314.47054510858533</v>
      </c>
      <c r="U556" s="52">
        <v>1350.207804063956</v>
      </c>
      <c r="V556" s="52">
        <v>1269.3595198045175</v>
      </c>
      <c r="W556" s="52">
        <v>1370.1724658725163</v>
      </c>
      <c r="X556" s="52">
        <v>1845.2974945063393</v>
      </c>
      <c r="Y556" s="52">
        <v>3957.1233400354781</v>
      </c>
      <c r="Z556" s="52">
        <v>799.29282906229298</v>
      </c>
      <c r="AA556" s="52">
        <v>2872.0297634214162</v>
      </c>
      <c r="AB556" s="52">
        <v>379.87377116642892</v>
      </c>
      <c r="AC556" s="52">
        <v>170977.97473373413</v>
      </c>
      <c r="AD556" s="52">
        <v>73397.995975494385</v>
      </c>
      <c r="AE556" s="52">
        <v>91354.637057813015</v>
      </c>
      <c r="AF556" s="52">
        <v>22926.906830469768</v>
      </c>
      <c r="AG556" s="52">
        <v>19026.670496956507</v>
      </c>
      <c r="AH556" s="52">
        <v>16704.293222570421</v>
      </c>
      <c r="AI556" s="52">
        <v>49119.752289772034</v>
      </c>
      <c r="AJ556" s="52">
        <v>55949.320912456511</v>
      </c>
      <c r="AK556" s="52">
        <v>156.6255466490984</v>
      </c>
      <c r="AL556" s="52">
        <v>0.75239965414317944</v>
      </c>
      <c r="AM556" s="52">
        <v>8.0995556160497166</v>
      </c>
      <c r="AN556" s="52">
        <v>20.81989742560933</v>
      </c>
      <c r="AO556" s="52">
        <v>11.967942155400912</v>
      </c>
      <c r="AP556" s="52">
        <v>1.0149630154772846</v>
      </c>
      <c r="AQ556" s="52">
        <v>1.668913300838176</v>
      </c>
      <c r="AR556" s="52">
        <v>1.5925978457615808</v>
      </c>
      <c r="AS556" s="52">
        <v>1.4089893384060512</v>
      </c>
      <c r="AT556" s="52">
        <v>1.8422062176449496</v>
      </c>
      <c r="AU556" s="52">
        <v>0.97173049813439627</v>
      </c>
      <c r="AV556" s="52">
        <v>2.0256633200837921</v>
      </c>
      <c r="AW556" s="52">
        <v>1.4428786245271719</v>
      </c>
      <c r="AX556" s="52">
        <v>112.54149880011876</v>
      </c>
      <c r="AY556" s="52">
        <v>0.53675017664936608</v>
      </c>
      <c r="AZ556" s="52">
        <v>5.6922231020017842</v>
      </c>
      <c r="BA556" s="52">
        <v>6.0482946825834611</v>
      </c>
      <c r="BB556" s="52">
        <v>16.041615023712318</v>
      </c>
      <c r="BC556" s="52">
        <v>2.8425946113653482</v>
      </c>
      <c r="BD556" s="52">
        <v>25.77251890997092</v>
      </c>
      <c r="BE556" s="52">
        <v>9.0622410435850416</v>
      </c>
      <c r="BF556" s="52">
        <v>17.77780119171366</v>
      </c>
      <c r="BG556" s="52">
        <v>22.735873512768496</v>
      </c>
      <c r="BH556" s="52">
        <v>6.0315865473821759</v>
      </c>
      <c r="BI556" s="52">
        <v>23.264150423653579</v>
      </c>
      <c r="BJ556" s="52">
        <v>2.8957986698190021</v>
      </c>
      <c r="BK556" s="52">
        <v>5.2988791422108381</v>
      </c>
      <c r="BL556" s="52">
        <v>15.069472612485212</v>
      </c>
      <c r="BM556" s="52">
        <v>1.8212792091842251</v>
      </c>
      <c r="BN556" s="52">
        <v>34.640709167967238</v>
      </c>
      <c r="BP556" s="52">
        <v>1.6052330377511681</v>
      </c>
      <c r="BQ556" s="52">
        <v>1.0902575549669564</v>
      </c>
      <c r="BR556" s="52">
        <v>0.51497548286958283</v>
      </c>
      <c r="BS556" s="52">
        <v>1.5866689094342292</v>
      </c>
      <c r="BT556" s="52">
        <v>1.0962267395885041</v>
      </c>
      <c r="BU556" s="52">
        <v>0.49044216971888088</v>
      </c>
      <c r="BV556" s="52">
        <v>7.888866347206446</v>
      </c>
      <c r="BW556" s="52">
        <v>7387.5090548396111</v>
      </c>
    </row>
    <row r="557" spans="1:75">
      <c r="A557" s="49">
        <v>45657</v>
      </c>
      <c r="B557" s="50">
        <v>123.33533209853715</v>
      </c>
      <c r="C557" s="51">
        <v>285.92249826558174</v>
      </c>
      <c r="D557" s="50">
        <v>120.68531190021143</v>
      </c>
      <c r="E557" s="52">
        <v>21082.421577545905</v>
      </c>
      <c r="F557" s="52">
        <v>264.76874876527057</v>
      </c>
      <c r="G557" s="52">
        <v>544.95780686403236</v>
      </c>
      <c r="H557" s="52">
        <v>727.01193585703447</v>
      </c>
      <c r="I557" s="52">
        <v>2367.0866378718806</v>
      </c>
      <c r="J557" s="52">
        <v>146.83771772844898</v>
      </c>
      <c r="K557" s="52">
        <v>338.87311099782107</v>
      </c>
      <c r="L557" s="52">
        <v>590.91830889544178</v>
      </c>
      <c r="M557" s="52">
        <v>514.68642322983476</v>
      </c>
      <c r="N557" s="52">
        <v>240.78570954645835</v>
      </c>
      <c r="O557" s="52">
        <v>124.67676613443801</v>
      </c>
      <c r="P557" s="52">
        <v>283.81129381240856</v>
      </c>
      <c r="Q557" s="52">
        <v>135.37623059052615</v>
      </c>
      <c r="R557" s="52">
        <v>115.72418761109152</v>
      </c>
      <c r="S557" s="52">
        <v>625.46596279259654</v>
      </c>
      <c r="T557" s="52">
        <v>314.89386896170197</v>
      </c>
      <c r="U557" s="52">
        <v>1353.9427528809156</v>
      </c>
      <c r="V557" s="52">
        <v>1271.7229392965955</v>
      </c>
      <c r="W557" s="52">
        <v>1372.9884210541363</v>
      </c>
      <c r="X557" s="52">
        <v>1848.5798504237205</v>
      </c>
      <c r="Y557" s="52">
        <v>3963.4113415998795</v>
      </c>
      <c r="Z557" s="52">
        <v>800.73815784771591</v>
      </c>
      <c r="AA557" s="52">
        <v>2877.6638193620788</v>
      </c>
      <c r="AB557" s="52">
        <v>380.04482782584046</v>
      </c>
      <c r="AC557" s="52">
        <v>171376.81329173426</v>
      </c>
      <c r="AD557" s="52">
        <v>73562.545349797889</v>
      </c>
      <c r="AE557" s="52">
        <v>91559.44307536463</v>
      </c>
      <c r="AF557" s="52">
        <v>22999.665129815377</v>
      </c>
      <c r="AG557" s="52">
        <v>19057.59048486525</v>
      </c>
      <c r="AH557" s="52">
        <v>16733.379120149919</v>
      </c>
      <c r="AI557" s="52">
        <v>49180.116032877275</v>
      </c>
      <c r="AJ557" s="52">
        <v>56011.58103684456</v>
      </c>
      <c r="AK557" s="52">
        <v>156.67353721491753</v>
      </c>
      <c r="AL557" s="52">
        <v>0.75226298379786916</v>
      </c>
      <c r="AM557" s="52">
        <v>8.1015771437556516</v>
      </c>
      <c r="AN557" s="52">
        <v>20.806476703454411</v>
      </c>
      <c r="AO557" s="52">
        <v>11.952636576167517</v>
      </c>
      <c r="AP557" s="52">
        <v>1.0129949550077249</v>
      </c>
      <c r="AQ557" s="52">
        <v>1.6685871781012411</v>
      </c>
      <c r="AR557" s="52">
        <v>1.590115237727596</v>
      </c>
      <c r="AS557" s="52">
        <v>1.4069097423757007</v>
      </c>
      <c r="AT557" s="52">
        <v>1.8400650443640658</v>
      </c>
      <c r="AU557" s="52">
        <v>0.97082299701475183</v>
      </c>
      <c r="AV557" s="52">
        <v>2.0223026062909235</v>
      </c>
      <c r="AW557" s="52">
        <v>1.4408388122331328</v>
      </c>
      <c r="AX557" s="52">
        <v>112.58999355714167</v>
      </c>
      <c r="AY557" s="52">
        <v>0.53641687610821287</v>
      </c>
      <c r="AZ557" s="52">
        <v>5.6939560304125472</v>
      </c>
      <c r="BA557" s="52">
        <v>6.0483450953878704</v>
      </c>
      <c r="BB557" s="52">
        <v>16.042084325705805</v>
      </c>
      <c r="BC557" s="52">
        <v>2.8418804750807825</v>
      </c>
      <c r="BD557" s="52">
        <v>25.785518477160124</v>
      </c>
      <c r="BE557" s="52">
        <v>9.0676557704085301</v>
      </c>
      <c r="BF557" s="52">
        <v>17.788787534099914</v>
      </c>
      <c r="BG557" s="52">
        <v>22.755039636346122</v>
      </c>
      <c r="BH557" s="52">
        <v>6.0303093336162066</v>
      </c>
      <c r="BI557" s="52">
        <v>23.277066953014582</v>
      </c>
      <c r="BJ557" s="52">
        <v>2.8960088790176557</v>
      </c>
      <c r="BK557" s="52">
        <v>5.3012676208388934</v>
      </c>
      <c r="BL557" s="52">
        <v>15.079790452495217</v>
      </c>
      <c r="BM557" s="52">
        <v>1.8206312712218571</v>
      </c>
      <c r="BN557" s="52">
        <v>34.664575881895516</v>
      </c>
      <c r="BP557" s="52">
        <v>1.5915597891735453</v>
      </c>
      <c r="BQ557" s="52">
        <v>1.079583439074697</v>
      </c>
      <c r="BR557" s="52">
        <v>0.51197635003876296</v>
      </c>
      <c r="BS557" s="52">
        <v>1.5751177198704212</v>
      </c>
      <c r="BT557" s="52">
        <v>1.0869004457828499</v>
      </c>
      <c r="BU557" s="52">
        <v>0.48821727385004654</v>
      </c>
      <c r="BV557" s="52">
        <v>7.8957510072317332</v>
      </c>
      <c r="BW557" s="52">
        <v>7408.7126133211195</v>
      </c>
    </row>
    <row r="558" spans="1:75">
      <c r="A558" s="49">
        <v>45688</v>
      </c>
      <c r="B558" s="50">
        <v>123.51784882517231</v>
      </c>
      <c r="C558" s="51">
        <v>286.42826327008584</v>
      </c>
      <c r="D558" s="50">
        <v>120.87356001228815</v>
      </c>
      <c r="E558" s="52">
        <v>21116.639869659179</v>
      </c>
      <c r="F558" s="52">
        <v>265.1566729664562</v>
      </c>
      <c r="G558" s="52">
        <v>544.97866333654576</v>
      </c>
      <c r="H558" s="52">
        <v>727.22446366663905</v>
      </c>
      <c r="I558" s="52">
        <v>2370.2282103319321</v>
      </c>
      <c r="J558" s="52">
        <v>147.00708322557472</v>
      </c>
      <c r="K558" s="52">
        <v>339.47343053043852</v>
      </c>
      <c r="L558" s="52">
        <v>591.2508519493764</v>
      </c>
      <c r="M558" s="52">
        <v>516.35755428119057</v>
      </c>
      <c r="N558" s="52">
        <v>240.80454587551856</v>
      </c>
      <c r="O558" s="52">
        <v>124.7443207818414</v>
      </c>
      <c r="P558" s="52">
        <v>284.15792072480247</v>
      </c>
      <c r="Q558" s="52">
        <v>135.32321003728336</v>
      </c>
      <c r="R558" s="52">
        <v>115.84899061774054</v>
      </c>
      <c r="S558" s="52">
        <v>626.74807995221306</v>
      </c>
      <c r="T558" s="52">
        <v>315.34293004828356</v>
      </c>
      <c r="U558" s="52">
        <v>1357.7495829833131</v>
      </c>
      <c r="V558" s="52">
        <v>1274.1361494790162</v>
      </c>
      <c r="W558" s="52">
        <v>1375.8965261871776</v>
      </c>
      <c r="X558" s="52">
        <v>1852.0006246528317</v>
      </c>
      <c r="Y558" s="52">
        <v>3969.9382395263642</v>
      </c>
      <c r="Z558" s="52">
        <v>802.23726020849517</v>
      </c>
      <c r="AA558" s="52">
        <v>2883.5023513638203</v>
      </c>
      <c r="AB558" s="52">
        <v>380.25537834508765</v>
      </c>
      <c r="AC558" s="52">
        <v>171782.59144075456</v>
      </c>
      <c r="AD558" s="52">
        <v>73729.060507435948</v>
      </c>
      <c r="AE558" s="52">
        <v>91766.695727932834</v>
      </c>
      <c r="AF558" s="52">
        <v>23073.763109822426</v>
      </c>
      <c r="AG558" s="52">
        <v>19089.212316266952</v>
      </c>
      <c r="AH558" s="52">
        <v>16763.110397246575</v>
      </c>
      <c r="AI558" s="52">
        <v>49241.838710046584</v>
      </c>
      <c r="AJ558" s="52">
        <v>56075.299587249756</v>
      </c>
      <c r="AK558" s="52">
        <v>156.70394955046714</v>
      </c>
      <c r="AL558" s="52">
        <v>0.75205945795507079</v>
      </c>
      <c r="AM558" s="52">
        <v>8.1017956204952739</v>
      </c>
      <c r="AN558" s="52">
        <v>20.78895034028157</v>
      </c>
      <c r="AO558" s="52">
        <v>11.935095261602152</v>
      </c>
      <c r="AP558" s="52">
        <v>1.0108701454782052</v>
      </c>
      <c r="AQ558" s="52">
        <v>1.667893544645443</v>
      </c>
      <c r="AR558" s="52">
        <v>1.5873818254631553</v>
      </c>
      <c r="AS558" s="52">
        <v>1.4045992106003988</v>
      </c>
      <c r="AT558" s="52">
        <v>1.837672839089552</v>
      </c>
      <c r="AU558" s="52">
        <v>0.96975263752486374</v>
      </c>
      <c r="AV558" s="52">
        <v>2.0183841812827121</v>
      </c>
      <c r="AW558" s="52">
        <v>1.4385408792919818</v>
      </c>
      <c r="AX558" s="52">
        <v>112.62490948121393</v>
      </c>
      <c r="AY558" s="52">
        <v>0.53601290590426465</v>
      </c>
      <c r="AZ558" s="52">
        <v>5.6950648039309009</v>
      </c>
      <c r="BA558" s="52">
        <v>6.0476084383985684</v>
      </c>
      <c r="BB558" s="52">
        <v>16.039563138638773</v>
      </c>
      <c r="BC558" s="52">
        <v>2.8408924076225488</v>
      </c>
      <c r="BD558" s="52">
        <v>25.795182430095249</v>
      </c>
      <c r="BE558" s="52">
        <v>9.072220631784969</v>
      </c>
      <c r="BF558" s="52">
        <v>17.797862051896029</v>
      </c>
      <c r="BG558" s="52">
        <v>22.772543119987652</v>
      </c>
      <c r="BH558" s="52">
        <v>6.0279595555677528</v>
      </c>
      <c r="BI558" s="52">
        <v>23.290089727754914</v>
      </c>
      <c r="BJ558" s="52">
        <v>2.8962177497094439</v>
      </c>
      <c r="BK558" s="52">
        <v>5.3036669747952763</v>
      </c>
      <c r="BL558" s="52">
        <v>15.090205003627606</v>
      </c>
      <c r="BM558" s="52">
        <v>1.8199861148781153</v>
      </c>
      <c r="BN558" s="52">
        <v>34.685656159996022</v>
      </c>
      <c r="BP558" s="52">
        <v>1.5790496588113807</v>
      </c>
      <c r="BQ558" s="52">
        <v>1.0709042769646453</v>
      </c>
      <c r="BR558" s="52">
        <v>0.50814538181669289</v>
      </c>
      <c r="BS558" s="52">
        <v>1.5641421930443855</v>
      </c>
      <c r="BT558" s="52">
        <v>1.0786488015925693</v>
      </c>
      <c r="BU558" s="52">
        <v>0.4854933914621436</v>
      </c>
      <c r="BV558" s="52">
        <v>7.9032807632259301</v>
      </c>
      <c r="BW558" s="52">
        <v>7429.8926129494948</v>
      </c>
    </row>
    <row r="559" spans="1:75">
      <c r="A559" s="49">
        <v>45716</v>
      </c>
      <c r="B559" s="50">
        <v>123.69242121199412</v>
      </c>
      <c r="C559" s="51">
        <v>286.90977179099406</v>
      </c>
      <c r="D559" s="50">
        <v>121.05362657001908</v>
      </c>
      <c r="E559" s="52">
        <v>21150.900185108185</v>
      </c>
      <c r="F559" s="52">
        <v>265.53865543054417</v>
      </c>
      <c r="G559" s="52">
        <v>544.97891885650881</v>
      </c>
      <c r="H559" s="52">
        <v>727.49475454366097</v>
      </c>
      <c r="I559" s="52">
        <v>2373.2634827478655</v>
      </c>
      <c r="J559" s="52">
        <v>147.16616249528929</v>
      </c>
      <c r="K559" s="52">
        <v>339.9593369144547</v>
      </c>
      <c r="L559" s="52">
        <v>591.61114809768537</v>
      </c>
      <c r="M559" s="52">
        <v>517.98142686260064</v>
      </c>
      <c r="N559" s="52">
        <v>240.85186535878373</v>
      </c>
      <c r="O559" s="52">
        <v>124.8192598217034</v>
      </c>
      <c r="P559" s="52">
        <v>284.48810398751601</v>
      </c>
      <c r="Q559" s="52">
        <v>135.28827156538941</v>
      </c>
      <c r="R559" s="52">
        <v>115.96409855382184</v>
      </c>
      <c r="S559" s="52">
        <v>628.00767606164197</v>
      </c>
      <c r="T559" s="52">
        <v>315.80351186736618</v>
      </c>
      <c r="U559" s="52">
        <v>1361.4729773041659</v>
      </c>
      <c r="V559" s="52">
        <v>1276.5347147937864</v>
      </c>
      <c r="W559" s="52">
        <v>1378.7981398174804</v>
      </c>
      <c r="X559" s="52">
        <v>1855.4854562117584</v>
      </c>
      <c r="Y559" s="52">
        <v>3976.5313467521751</v>
      </c>
      <c r="Z559" s="52">
        <v>803.74889940688649</v>
      </c>
      <c r="AA559" s="52">
        <v>2889.3212079355226</v>
      </c>
      <c r="AB559" s="52">
        <v>380.51250778151945</v>
      </c>
      <c r="AC559" s="52">
        <v>172182.6539769854</v>
      </c>
      <c r="AD559" s="52">
        <v>73891.813971962241</v>
      </c>
      <c r="AE559" s="52">
        <v>91969.266446317939</v>
      </c>
      <c r="AF559" s="52">
        <v>23146.213608673639</v>
      </c>
      <c r="AG559" s="52">
        <v>19120.661613447326</v>
      </c>
      <c r="AH559" s="52">
        <v>16792.924690263611</v>
      </c>
      <c r="AI559" s="52">
        <v>49304.956325054169</v>
      </c>
      <c r="AJ559" s="52">
        <v>56139.831603254592</v>
      </c>
      <c r="AK559" s="52">
        <v>156.73970685579948</v>
      </c>
      <c r="AL559" s="52">
        <v>0.751852240525685</v>
      </c>
      <c r="AM559" s="52">
        <v>8.1024713786152596</v>
      </c>
      <c r="AN559" s="52">
        <v>20.772592480294406</v>
      </c>
      <c r="AO559" s="52">
        <v>11.918268861099412</v>
      </c>
      <c r="AP559" s="52">
        <v>1.0088441454314696</v>
      </c>
      <c r="AQ559" s="52">
        <v>1.6671240367833369</v>
      </c>
      <c r="AR559" s="52">
        <v>1.5848377862019853</v>
      </c>
      <c r="AS559" s="52">
        <v>1.4024293808046682</v>
      </c>
      <c r="AT559" s="52">
        <v>1.8354629666763296</v>
      </c>
      <c r="AU559" s="52">
        <v>0.96876059555149496</v>
      </c>
      <c r="AV559" s="52">
        <v>2.01439447325343</v>
      </c>
      <c r="AW559" s="52">
        <v>1.4364154775551339</v>
      </c>
      <c r="AX559" s="52">
        <v>112.66440002407346</v>
      </c>
      <c r="AY559" s="52">
        <v>0.53564729274538492</v>
      </c>
      <c r="AZ559" s="52">
        <v>5.6963648447313711</v>
      </c>
      <c r="BA559" s="52">
        <v>6.0470899202794373</v>
      </c>
      <c r="BB559" s="52">
        <v>16.038436185235955</v>
      </c>
      <c r="BC559" s="52">
        <v>2.8401749591991705</v>
      </c>
      <c r="BD559" s="52">
        <v>25.80614826515583</v>
      </c>
      <c r="BE559" s="52">
        <v>9.0770963290373654</v>
      </c>
      <c r="BF559" s="52">
        <v>17.807188697192551</v>
      </c>
      <c r="BG559" s="52">
        <v>22.790018316391588</v>
      </c>
      <c r="BH559" s="52">
        <v>6.0262352162639479</v>
      </c>
      <c r="BI559" s="52">
        <v>23.302714350435831</v>
      </c>
      <c r="BJ559" s="52">
        <v>2.8964370515269757</v>
      </c>
      <c r="BK559" s="52">
        <v>5.3060002330031626</v>
      </c>
      <c r="BL559" s="52">
        <v>15.100277065698331</v>
      </c>
      <c r="BM559" s="52">
        <v>1.8193679267233165</v>
      </c>
      <c r="BN559" s="52">
        <v>34.707289604536655</v>
      </c>
      <c r="BP559" s="52">
        <v>1.5721068582830153</v>
      </c>
      <c r="BQ559" s="52">
        <v>1.0676863624248654</v>
      </c>
      <c r="BR559" s="52">
        <v>0.5044204957812326</v>
      </c>
      <c r="BS559" s="52">
        <v>1.5568682124306048</v>
      </c>
      <c r="BT559" s="52">
        <v>1.0743527982683321</v>
      </c>
      <c r="BU559" s="52">
        <v>0.48251541405209408</v>
      </c>
      <c r="BV559" s="52">
        <v>7.9099060166959783</v>
      </c>
      <c r="BW559" s="52">
        <v>7450.772176759584</v>
      </c>
    </row>
    <row r="560" spans="1:75">
      <c r="A560" s="49">
        <v>45747</v>
      </c>
      <c r="B560" s="50">
        <v>123.86885612947687</v>
      </c>
      <c r="C560" s="51">
        <v>287.39724762689684</v>
      </c>
      <c r="D560" s="50">
        <v>121.23593110723361</v>
      </c>
      <c r="E560" s="52">
        <v>21187.83407580468</v>
      </c>
      <c r="F560" s="52">
        <v>265.93286802084936</v>
      </c>
      <c r="G560" s="52">
        <v>544.94820507261306</v>
      </c>
      <c r="H560" s="52">
        <v>727.93897434179826</v>
      </c>
      <c r="I560" s="52">
        <v>2376.5481411247483</v>
      </c>
      <c r="J560" s="52">
        <v>147.33255987981664</v>
      </c>
      <c r="K560" s="52">
        <v>340.39825951488268</v>
      </c>
      <c r="L560" s="52">
        <v>592.06600690032201</v>
      </c>
      <c r="M560" s="52">
        <v>519.68107555590325</v>
      </c>
      <c r="N560" s="52">
        <v>240.94936320690377</v>
      </c>
      <c r="O560" s="52">
        <v>124.91792357983368</v>
      </c>
      <c r="P560" s="52">
        <v>284.83790487645854</v>
      </c>
      <c r="Q560" s="52">
        <v>135.27946069548207</v>
      </c>
      <c r="R560" s="52">
        <v>116.07920512436858</v>
      </c>
      <c r="S560" s="52">
        <v>629.32972207473165</v>
      </c>
      <c r="T560" s="52">
        <v>316.30645566806197</v>
      </c>
      <c r="U560" s="52">
        <v>1365.3613860184146</v>
      </c>
      <c r="V560" s="52">
        <v>1279.0960855065814</v>
      </c>
      <c r="W560" s="52">
        <v>1381.8945677592869</v>
      </c>
      <c r="X560" s="52">
        <v>1859.2921940049816</v>
      </c>
      <c r="Y560" s="52">
        <v>3983.6592714055892</v>
      </c>
      <c r="Z560" s="52">
        <v>805.38114597888728</v>
      </c>
      <c r="AA560" s="52">
        <v>2895.5093140616532</v>
      </c>
      <c r="AB560" s="52">
        <v>380.837738719198</v>
      </c>
      <c r="AC560" s="52">
        <v>172605.72828551263</v>
      </c>
      <c r="AD560" s="52">
        <v>74062.254237636444</v>
      </c>
      <c r="AE560" s="52">
        <v>92181.404521819088</v>
      </c>
      <c r="AF560" s="52">
        <v>23221.79251916947</v>
      </c>
      <c r="AG560" s="52">
        <v>19154.244114906556</v>
      </c>
      <c r="AH560" s="52">
        <v>16825.048268748869</v>
      </c>
      <c r="AI560" s="52">
        <v>49374.808241198138</v>
      </c>
      <c r="AJ560" s="52">
        <v>56210.58338805168</v>
      </c>
      <c r="AK560" s="52">
        <v>156.79892661446524</v>
      </c>
      <c r="AL560" s="52">
        <v>0.75165876265307285</v>
      </c>
      <c r="AM560" s="52">
        <v>8.1052588860113772</v>
      </c>
      <c r="AN560" s="52">
        <v>20.759485667210914</v>
      </c>
      <c r="AO560" s="52">
        <v>11.902568018664756</v>
      </c>
      <c r="AP560" s="52">
        <v>1.0068942493165989</v>
      </c>
      <c r="AQ560" s="52">
        <v>1.6664139336550556</v>
      </c>
      <c r="AR560" s="52">
        <v>1.5825273572927765</v>
      </c>
      <c r="AS560" s="52">
        <v>1.4004403050590377</v>
      </c>
      <c r="AT560" s="52">
        <v>1.8335061143734492</v>
      </c>
      <c r="AU560" s="52">
        <v>0.96791474702014613</v>
      </c>
      <c r="AV560" s="52">
        <v>2.0103301008132424</v>
      </c>
      <c r="AW560" s="52">
        <v>1.434541208115397</v>
      </c>
      <c r="AX560" s="52">
        <v>112.7236287084318</v>
      </c>
      <c r="AY560" s="52">
        <v>0.53535584643982626</v>
      </c>
      <c r="AZ560" s="52">
        <v>5.6985001587196287</v>
      </c>
      <c r="BA560" s="52">
        <v>6.0473953204139343</v>
      </c>
      <c r="BB560" s="52">
        <v>16.041322767133675</v>
      </c>
      <c r="BC560" s="52">
        <v>2.8399787022461815</v>
      </c>
      <c r="BD560" s="52">
        <v>25.822312319110477</v>
      </c>
      <c r="BE560" s="52">
        <v>9.08346004555783</v>
      </c>
      <c r="BF560" s="52">
        <v>17.819033428545922</v>
      </c>
      <c r="BG560" s="52">
        <v>22.810234171428508</v>
      </c>
      <c r="BH560" s="52">
        <v>6.0260359474547931</v>
      </c>
      <c r="BI560" s="52">
        <v>23.315812234466353</v>
      </c>
      <c r="BJ560" s="52">
        <v>2.8966951609310794</v>
      </c>
      <c r="BK560" s="52">
        <v>5.308426227413058</v>
      </c>
      <c r="BL560" s="52">
        <v>15.110690845900418</v>
      </c>
      <c r="BM560" s="52">
        <v>1.8187341978190223</v>
      </c>
      <c r="BN560" s="52">
        <v>34.733672919412776</v>
      </c>
      <c r="BP560" s="52">
        <v>1.5723801288273065</v>
      </c>
      <c r="BQ560" s="52">
        <v>1.0711854603742399</v>
      </c>
      <c r="BR560" s="52">
        <v>0.50119466854694994</v>
      </c>
      <c r="BS560" s="52">
        <v>1.5543792141421187</v>
      </c>
      <c r="BT560" s="52">
        <v>1.0751182722949213</v>
      </c>
      <c r="BU560" s="52">
        <v>0.47926094191854879</v>
      </c>
      <c r="BV560" s="52">
        <v>7.9152304795645776</v>
      </c>
      <c r="BW560" s="52">
        <v>7473.0246015517941</v>
      </c>
    </row>
    <row r="561" spans="1:75">
      <c r="A561" s="49">
        <v>45777</v>
      </c>
      <c r="B561" s="50">
        <v>124.05260153248285</v>
      </c>
      <c r="C561" s="51">
        <v>287.90544897156457</v>
      </c>
      <c r="D561" s="50">
        <v>121.42586875827983</v>
      </c>
      <c r="E561" s="52">
        <v>21228.123267491657</v>
      </c>
      <c r="F561" s="52">
        <v>266.36092888861896</v>
      </c>
      <c r="G561" s="52">
        <v>544.87737930252524</v>
      </c>
      <c r="H561" s="52">
        <v>728.58649690138793</v>
      </c>
      <c r="I561" s="52">
        <v>2380.1384852925935</v>
      </c>
      <c r="J561" s="52">
        <v>147.51587580634126</v>
      </c>
      <c r="K561" s="52">
        <v>340.79514922313393</v>
      </c>
      <c r="L561" s="52">
        <v>592.61019211088615</v>
      </c>
      <c r="M561" s="52">
        <v>521.50845161887503</v>
      </c>
      <c r="N561" s="52">
        <v>241.08301258521774</v>
      </c>
      <c r="O561" s="52">
        <v>125.04039873611183</v>
      </c>
      <c r="P561" s="52">
        <v>285.22263046611721</v>
      </c>
      <c r="Q561" s="52">
        <v>135.29065517826626</v>
      </c>
      <c r="R561" s="52">
        <v>116.19935750076547</v>
      </c>
      <c r="S561" s="52">
        <v>630.75058636094138</v>
      </c>
      <c r="T561" s="52">
        <v>316.85761996010939</v>
      </c>
      <c r="U561" s="52">
        <v>1369.5287611653407</v>
      </c>
      <c r="V561" s="52">
        <v>1281.8712280338009</v>
      </c>
      <c r="W561" s="52">
        <v>1385.2568098261952</v>
      </c>
      <c r="X561" s="52">
        <v>1863.4619531035423</v>
      </c>
      <c r="Y561" s="52">
        <v>3991.3988648474215</v>
      </c>
      <c r="Z561" s="52">
        <v>807.15858621473114</v>
      </c>
      <c r="AA561" s="52">
        <v>2902.2240358149011</v>
      </c>
      <c r="AB561" s="52">
        <v>381.21907880753281</v>
      </c>
      <c r="AC561" s="52">
        <v>173061.42277526855</v>
      </c>
      <c r="AD561" s="52">
        <v>74244.610793463391</v>
      </c>
      <c r="AE561" s="52">
        <v>92408.374160766602</v>
      </c>
      <c r="AF561" s="52">
        <v>23302.357089583078</v>
      </c>
      <c r="AG561" s="52">
        <v>19190.633934005102</v>
      </c>
      <c r="AH561" s="52">
        <v>16859.561417357127</v>
      </c>
      <c r="AI561" s="52">
        <v>49450.868141301471</v>
      </c>
      <c r="AJ561" s="52">
        <v>56288.663971265159</v>
      </c>
      <c r="AK561" s="52">
        <v>156.87730601032575</v>
      </c>
      <c r="AL561" s="52">
        <v>0.75143778266501615</v>
      </c>
      <c r="AM561" s="52">
        <v>8.1102109186506528</v>
      </c>
      <c r="AN561" s="52">
        <v>20.748917202775676</v>
      </c>
      <c r="AO561" s="52">
        <v>11.887268501411503</v>
      </c>
      <c r="AP561" s="52">
        <v>1.0049331113498434</v>
      </c>
      <c r="AQ561" s="52">
        <v>1.6657179426678339</v>
      </c>
      <c r="AR561" s="52">
        <v>1.5803077631246802</v>
      </c>
      <c r="AS561" s="52">
        <v>1.3985251983688309</v>
      </c>
      <c r="AT561" s="52">
        <v>1.8316658960417651</v>
      </c>
      <c r="AU561" s="52">
        <v>0.96716485755326476</v>
      </c>
      <c r="AV561" s="52">
        <v>2.0061647420288256</v>
      </c>
      <c r="AW561" s="52">
        <v>1.4327889904457456</v>
      </c>
      <c r="AX561" s="52">
        <v>112.7985966761907</v>
      </c>
      <c r="AY561" s="52">
        <v>0.53510763864469479</v>
      </c>
      <c r="AZ561" s="52">
        <v>5.701305845573855</v>
      </c>
      <c r="BA561" s="52">
        <v>6.0483077527334297</v>
      </c>
      <c r="BB561" s="52">
        <v>16.04688410361608</v>
      </c>
      <c r="BC561" s="52">
        <v>2.8400651005251953</v>
      </c>
      <c r="BD561" s="52">
        <v>25.842463067298134</v>
      </c>
      <c r="BE561" s="52">
        <v>9.0910682748692739</v>
      </c>
      <c r="BF561" s="52">
        <v>17.83305985213568</v>
      </c>
      <c r="BG561" s="52">
        <v>22.833473638817669</v>
      </c>
      <c r="BH561" s="52">
        <v>6.0268614013058448</v>
      </c>
      <c r="BI561" s="52">
        <v>23.329792130125377</v>
      </c>
      <c r="BJ561" s="52">
        <v>2.8969981850190378</v>
      </c>
      <c r="BK561" s="52">
        <v>5.3109641488583295</v>
      </c>
      <c r="BL561" s="52">
        <v>15.121829796255527</v>
      </c>
      <c r="BM561" s="52">
        <v>1.8180694954182399</v>
      </c>
      <c r="BN561" s="52">
        <v>34.764607014072439</v>
      </c>
      <c r="BP561" s="52">
        <v>1.5777705948178966</v>
      </c>
      <c r="BQ561" s="52">
        <v>1.0790640616168579</v>
      </c>
      <c r="BR561" s="52">
        <v>0.49870653327088804</v>
      </c>
      <c r="BS561" s="52">
        <v>1.5556141415300468</v>
      </c>
      <c r="BT561" s="52">
        <v>1.0796891089218359</v>
      </c>
      <c r="BU561" s="52">
        <v>0.47592503267417974</v>
      </c>
      <c r="BV561" s="52">
        <v>7.9195357855176551</v>
      </c>
      <c r="BW561" s="52">
        <v>7496.7306225458778</v>
      </c>
    </row>
    <row r="562" spans="1:75">
      <c r="A562" s="49">
        <v>45808</v>
      </c>
      <c r="B562" s="50">
        <v>124.23660311215527</v>
      </c>
      <c r="C562" s="51">
        <v>288.41343636067222</v>
      </c>
      <c r="D562" s="50">
        <v>121.61572116488711</v>
      </c>
      <c r="E562" s="52">
        <v>21269.393962967781</v>
      </c>
      <c r="F562" s="52">
        <v>266.82124455204053</v>
      </c>
      <c r="G562" s="52">
        <v>544.76006689583585</v>
      </c>
      <c r="H562" s="52">
        <v>729.40655671456648</v>
      </c>
      <c r="I562" s="52">
        <v>2383.7777744344166</v>
      </c>
      <c r="J562" s="52">
        <v>147.71283035955182</v>
      </c>
      <c r="K562" s="52">
        <v>341.10823819473865</v>
      </c>
      <c r="L562" s="52">
        <v>593.18241914890461</v>
      </c>
      <c r="M562" s="52">
        <v>523.38386692755648</v>
      </c>
      <c r="N562" s="52">
        <v>241.2183373525979</v>
      </c>
      <c r="O562" s="52">
        <v>125.17439338737618</v>
      </c>
      <c r="P562" s="52">
        <v>285.62874849764029</v>
      </c>
      <c r="Q562" s="52">
        <v>135.31047194466115</v>
      </c>
      <c r="R562" s="52">
        <v>116.32101749376424</v>
      </c>
      <c r="S562" s="52">
        <v>632.20602434477019</v>
      </c>
      <c r="T562" s="52">
        <v>317.42130422163302</v>
      </c>
      <c r="U562" s="52">
        <v>1373.797034188384</v>
      </c>
      <c r="V562" s="52">
        <v>1284.7029575941062</v>
      </c>
      <c r="W562" s="52">
        <v>1388.7123166605711</v>
      </c>
      <c r="X562" s="52">
        <v>1867.7121924842077</v>
      </c>
      <c r="Y562" s="52">
        <v>3999.2276027870753</v>
      </c>
      <c r="Z562" s="52">
        <v>808.97112367416344</v>
      </c>
      <c r="AA562" s="52">
        <v>2909.1471955413299</v>
      </c>
      <c r="AB562" s="52">
        <v>381.60965089974627</v>
      </c>
      <c r="AC562" s="52">
        <v>173525.74829439964</v>
      </c>
      <c r="AD562" s="52">
        <v>74429.809976685428</v>
      </c>
      <c r="AE562" s="52">
        <v>92638.881845228127</v>
      </c>
      <c r="AF562" s="52">
        <v>23383.963492001258</v>
      </c>
      <c r="AG562" s="52">
        <v>19227.785676187086</v>
      </c>
      <c r="AH562" s="52">
        <v>16893.701712139191</v>
      </c>
      <c r="AI562" s="52">
        <v>49525.935045211547</v>
      </c>
      <c r="AJ562" s="52">
        <v>56369.099506670427</v>
      </c>
      <c r="AK562" s="52">
        <v>156.95840598174161</v>
      </c>
      <c r="AL562" s="52">
        <v>0.75113819726562547</v>
      </c>
      <c r="AM562" s="52">
        <v>8.1166188315893972</v>
      </c>
      <c r="AN562" s="52">
        <v>20.73996538839457</v>
      </c>
      <c r="AO562" s="52">
        <v>11.872208359576161</v>
      </c>
      <c r="AP562" s="52">
        <v>1.0029700529004268</v>
      </c>
      <c r="AQ562" s="52">
        <v>1.6649731974322359</v>
      </c>
      <c r="AR562" s="52">
        <v>1.5781076878982627</v>
      </c>
      <c r="AS562" s="52">
        <v>1.3966451323091067</v>
      </c>
      <c r="AT562" s="52">
        <v>1.8298478472039394</v>
      </c>
      <c r="AU562" s="52">
        <v>0.96646905872151567</v>
      </c>
      <c r="AV562" s="52">
        <v>2.0021285761590661</v>
      </c>
      <c r="AW562" s="52">
        <v>1.4310668077574049</v>
      </c>
      <c r="AX562" s="52">
        <v>112.87436009907434</v>
      </c>
      <c r="AY562" s="52">
        <v>0.53486444780426079</v>
      </c>
      <c r="AZ562" s="52">
        <v>5.7041789164922516</v>
      </c>
      <c r="BA562" s="52">
        <v>6.0492830051845239</v>
      </c>
      <c r="BB562" s="52">
        <v>16.052091605450599</v>
      </c>
      <c r="BC562" s="52">
        <v>2.8400164143362594</v>
      </c>
      <c r="BD562" s="52">
        <v>25.862438138904832</v>
      </c>
      <c r="BE562" s="52">
        <v>9.098741439824563</v>
      </c>
      <c r="BF562" s="52">
        <v>17.847218683267371</v>
      </c>
      <c r="BG562" s="52">
        <v>22.857840247624065</v>
      </c>
      <c r="BH562" s="52">
        <v>6.027687199609054</v>
      </c>
      <c r="BI562" s="52">
        <v>23.344080493766665</v>
      </c>
      <c r="BJ562" s="52">
        <v>2.897327559453398</v>
      </c>
      <c r="BK562" s="52">
        <v>5.3134296078032124</v>
      </c>
      <c r="BL562" s="52">
        <v>15.133323327123728</v>
      </c>
      <c r="BM562" s="52">
        <v>1.8174075672468755</v>
      </c>
      <c r="BN562" s="52">
        <v>34.796598101875958</v>
      </c>
      <c r="BP562" s="52">
        <v>1.5845657958378714</v>
      </c>
      <c r="BQ562" s="52">
        <v>1.0872149238092523</v>
      </c>
      <c r="BR562" s="52">
        <v>0.49735087207368306</v>
      </c>
      <c r="BS562" s="52">
        <v>1.5587497441428564</v>
      </c>
      <c r="BT562" s="52">
        <v>1.0857445939083494</v>
      </c>
      <c r="BU562" s="52">
        <v>0.47300515030961365</v>
      </c>
      <c r="BV562" s="52">
        <v>7.9230398341765511</v>
      </c>
      <c r="BW562" s="52">
        <v>7519.9785388054388</v>
      </c>
    </row>
    <row r="563" spans="1:75">
      <c r="A563" s="49">
        <v>45838</v>
      </c>
      <c r="B563" s="50">
        <v>124.41997702075945</v>
      </c>
      <c r="C563" s="51">
        <v>288.91784382248295</v>
      </c>
      <c r="D563" s="50">
        <v>121.80429993120488</v>
      </c>
      <c r="E563" s="52">
        <v>21310.816026004155</v>
      </c>
      <c r="F563" s="52">
        <v>267.31965798120945</v>
      </c>
      <c r="G563" s="52">
        <v>544.60246969511115</v>
      </c>
      <c r="H563" s="52">
        <v>730.3675217243532</v>
      </c>
      <c r="I563" s="52">
        <v>2387.3762373507025</v>
      </c>
      <c r="J563" s="52">
        <v>147.92493999879031</v>
      </c>
      <c r="K563" s="52">
        <v>341.337129979829</v>
      </c>
      <c r="L563" s="52">
        <v>593.74996800844872</v>
      </c>
      <c r="M563" s="52">
        <v>525.28865752009051</v>
      </c>
      <c r="N563" s="52">
        <v>241.3329419190685</v>
      </c>
      <c r="O563" s="52">
        <v>125.31236922546135</v>
      </c>
      <c r="P563" s="52">
        <v>286.05508937773607</v>
      </c>
      <c r="Q563" s="52">
        <v>135.33017050847411</v>
      </c>
      <c r="R563" s="52">
        <v>116.44487788304687</v>
      </c>
      <c r="S563" s="52">
        <v>633.68136070631442</v>
      </c>
      <c r="T563" s="52">
        <v>317.98198386646499</v>
      </c>
      <c r="U563" s="52">
        <v>1378.1368621081115</v>
      </c>
      <c r="V563" s="52">
        <v>1287.5370971528193</v>
      </c>
      <c r="W563" s="52">
        <v>1392.2069316270452</v>
      </c>
      <c r="X563" s="52">
        <v>1871.9272604669134</v>
      </c>
      <c r="Y563" s="52">
        <v>4006.9411181151868</v>
      </c>
      <c r="Z563" s="52">
        <v>810.77644060303771</v>
      </c>
      <c r="AA563" s="52">
        <v>2916.193979144593</v>
      </c>
      <c r="AB563" s="52">
        <v>381.9832323251913</v>
      </c>
      <c r="AC563" s="52">
        <v>173991.48786570231</v>
      </c>
      <c r="AD563" s="52">
        <v>74615.480676555628</v>
      </c>
      <c r="AE563" s="52">
        <v>92869.976458740231</v>
      </c>
      <c r="AF563" s="52">
        <v>23465.580144945779</v>
      </c>
      <c r="AG563" s="52">
        <v>19265.030679098763</v>
      </c>
      <c r="AH563" s="52">
        <v>16926.188747326534</v>
      </c>
      <c r="AI563" s="52">
        <v>49596.308076636</v>
      </c>
      <c r="AJ563" s="52">
        <v>56449.987455272676</v>
      </c>
      <c r="AK563" s="52">
        <v>157.03134073068699</v>
      </c>
      <c r="AL563" s="52">
        <v>0.75072905367317921</v>
      </c>
      <c r="AM563" s="52">
        <v>8.1238263920880858</v>
      </c>
      <c r="AN563" s="52">
        <v>20.731435464122722</v>
      </c>
      <c r="AO563" s="52">
        <v>11.856880018378918</v>
      </c>
      <c r="AP563" s="52">
        <v>1.0009646939860128</v>
      </c>
      <c r="AQ563" s="52">
        <v>1.6641255101567367</v>
      </c>
      <c r="AR563" s="52">
        <v>1.5758149999933571</v>
      </c>
      <c r="AS563" s="52">
        <v>1.3947140088221204</v>
      </c>
      <c r="AT563" s="52">
        <v>1.8279311556457591</v>
      </c>
      <c r="AU563" s="52">
        <v>0.96577048071218696</v>
      </c>
      <c r="AV563" s="52">
        <v>1.998295260708528</v>
      </c>
      <c r="AW563" s="52">
        <v>1.4292639072722522</v>
      </c>
      <c r="AX563" s="52">
        <v>112.94129632885257</v>
      </c>
      <c r="AY563" s="52">
        <v>0.5345897557817807</v>
      </c>
      <c r="AZ563" s="52">
        <v>5.7067278648978874</v>
      </c>
      <c r="BA563" s="52">
        <v>6.049935093692814</v>
      </c>
      <c r="BB563" s="52">
        <v>16.05488412696868</v>
      </c>
      <c r="BC563" s="52">
        <v>2.8395344064415742</v>
      </c>
      <c r="BD563" s="52">
        <v>25.879565726158521</v>
      </c>
      <c r="BE563" s="52">
        <v>9.1057660166329395</v>
      </c>
      <c r="BF563" s="52">
        <v>17.86025501297166</v>
      </c>
      <c r="BG563" s="52">
        <v>22.882276308415264</v>
      </c>
      <c r="BH563" s="52">
        <v>6.0277620157382144</v>
      </c>
      <c r="BI563" s="52">
        <v>23.358608937806761</v>
      </c>
      <c r="BJ563" s="52">
        <v>2.8976742705637055</v>
      </c>
      <c r="BK563" s="52">
        <v>5.3157744584178239</v>
      </c>
      <c r="BL563" s="52">
        <v>15.145160208178762</v>
      </c>
      <c r="BM563" s="52">
        <v>1.8167573674611048</v>
      </c>
      <c r="BN563" s="52">
        <v>34.827576731517908</v>
      </c>
      <c r="BP563" s="52">
        <v>1.589449330442585</v>
      </c>
      <c r="BQ563" s="52">
        <v>1.092578999667118</v>
      </c>
      <c r="BR563" s="52">
        <v>0.49687033087636034</v>
      </c>
      <c r="BS563" s="52">
        <v>1.5619179599918425</v>
      </c>
      <c r="BT563" s="52">
        <v>1.0912930637103273</v>
      </c>
      <c r="BU563" s="52">
        <v>0.47062489632517102</v>
      </c>
      <c r="BV563" s="52">
        <v>7.9261846674140539</v>
      </c>
      <c r="BW563" s="52">
        <v>7542.0707723458609</v>
      </c>
    </row>
    <row r="564" spans="1:75">
      <c r="A564" s="49">
        <v>45869</v>
      </c>
      <c r="B564" s="50">
        <v>124.60259318217305</v>
      </c>
      <c r="C564" s="51">
        <v>289.41905201517886</v>
      </c>
      <c r="D564" s="50">
        <v>121.99166681256986</v>
      </c>
      <c r="E564" s="52">
        <v>21352.750804501196</v>
      </c>
      <c r="F564" s="52">
        <v>267.84752016712821</v>
      </c>
      <c r="G564" s="52">
        <v>544.44626987485151</v>
      </c>
      <c r="H564" s="52">
        <v>731.41864292972514</v>
      </c>
      <c r="I564" s="52">
        <v>2391.0419428723476</v>
      </c>
      <c r="J564" s="52">
        <v>148.15311424642229</v>
      </c>
      <c r="K564" s="52">
        <v>341.55340095585393</v>
      </c>
      <c r="L564" s="52">
        <v>594.33077979376242</v>
      </c>
      <c r="M564" s="52">
        <v>527.22518163763232</v>
      </c>
      <c r="N564" s="52">
        <v>241.4354664666518</v>
      </c>
      <c r="O564" s="52">
        <v>125.4540852016559</v>
      </c>
      <c r="P564" s="52">
        <v>286.5058251142562</v>
      </c>
      <c r="Q564" s="52">
        <v>135.35286867095817</v>
      </c>
      <c r="R564" s="52">
        <v>116.57288599615136</v>
      </c>
      <c r="S564" s="52">
        <v>635.18450107425451</v>
      </c>
      <c r="T564" s="52">
        <v>318.53793434403656</v>
      </c>
      <c r="U564" s="52">
        <v>1382.5930731695505</v>
      </c>
      <c r="V564" s="52">
        <v>1290.3868542486621</v>
      </c>
      <c r="W564" s="52">
        <v>1395.7509186593516</v>
      </c>
      <c r="X564" s="52">
        <v>1876.1391722708941</v>
      </c>
      <c r="Y564" s="52">
        <v>4014.618370541642</v>
      </c>
      <c r="Z564" s="52">
        <v>812.58267816023965</v>
      </c>
      <c r="AA564" s="52">
        <v>2923.3987807963163</v>
      </c>
      <c r="AB564" s="52">
        <v>382.34891771681367</v>
      </c>
      <c r="AC564" s="52">
        <v>174461.4671762528</v>
      </c>
      <c r="AD564" s="52">
        <v>74802.961295066343</v>
      </c>
      <c r="AE564" s="52">
        <v>93103.323755941077</v>
      </c>
      <c r="AF564" s="52">
        <v>23547.588297828552</v>
      </c>
      <c r="AG564" s="52">
        <v>19302.666265795309</v>
      </c>
      <c r="AH564" s="52">
        <v>16957.089348746886</v>
      </c>
      <c r="AI564" s="52">
        <v>49662.182017726285</v>
      </c>
      <c r="AJ564" s="52">
        <v>56532.188030704376</v>
      </c>
      <c r="AK564" s="52">
        <v>157.09836424959283</v>
      </c>
      <c r="AL564" s="52">
        <v>0.75025611086147692</v>
      </c>
      <c r="AM564" s="52">
        <v>8.1313610748808465</v>
      </c>
      <c r="AN564" s="52">
        <v>20.723096295126577</v>
      </c>
      <c r="AO564" s="52">
        <v>11.841479109329802</v>
      </c>
      <c r="AP564" s="52">
        <v>0.99893404055353219</v>
      </c>
      <c r="AQ564" s="52">
        <v>1.6632253322921666</v>
      </c>
      <c r="AR564" s="52">
        <v>1.5734547348333909</v>
      </c>
      <c r="AS564" s="52">
        <v>1.3927270039143731</v>
      </c>
      <c r="AT564" s="52">
        <v>1.8259415940104395</v>
      </c>
      <c r="AU564" s="52">
        <v>0.96507199651263831</v>
      </c>
      <c r="AV564" s="52">
        <v>1.9946926453458218</v>
      </c>
      <c r="AW564" s="52">
        <v>1.4274317603560649</v>
      </c>
      <c r="AX564" s="52">
        <v>113.001703731235</v>
      </c>
      <c r="AY564" s="52">
        <v>0.53428945778338655</v>
      </c>
      <c r="AZ564" s="52">
        <v>5.7090659168109505</v>
      </c>
      <c r="BA564" s="52">
        <v>6.0504100712827373</v>
      </c>
      <c r="BB564" s="52">
        <v>16.05618170883146</v>
      </c>
      <c r="BC564" s="52">
        <v>2.8387389654714252</v>
      </c>
      <c r="BD564" s="52">
        <v>25.89449036692179</v>
      </c>
      <c r="BE564" s="52">
        <v>9.1123278978460984</v>
      </c>
      <c r="BF564" s="52">
        <v>17.872347851268827</v>
      </c>
      <c r="BG564" s="52">
        <v>22.906528726194782</v>
      </c>
      <c r="BH564" s="52">
        <v>6.0273227670320102</v>
      </c>
      <c r="BI564" s="52">
        <v>23.373564223781408</v>
      </c>
      <c r="BJ564" s="52">
        <v>2.8980372318549805</v>
      </c>
      <c r="BK564" s="52">
        <v>5.3181178408539704</v>
      </c>
      <c r="BL564" s="52">
        <v>15.15740915023226</v>
      </c>
      <c r="BM564" s="52">
        <v>1.8161166000567568</v>
      </c>
      <c r="BN564" s="52">
        <v>34.85759558949259</v>
      </c>
      <c r="BP564" s="52">
        <v>1.5909498673413069</v>
      </c>
      <c r="BQ564" s="52">
        <v>1.0954696556793586</v>
      </c>
      <c r="BR564" s="52">
        <v>0.49548021169199097</v>
      </c>
      <c r="BS564" s="52">
        <v>1.5638984584159428</v>
      </c>
      <c r="BT564" s="52">
        <v>1.0957820077854838</v>
      </c>
      <c r="BU564" s="52">
        <v>0.4681164506342142</v>
      </c>
      <c r="BV564" s="52">
        <v>7.9293694961740968</v>
      </c>
      <c r="BW564" s="52">
        <v>7563.792993114841</v>
      </c>
    </row>
    <row r="565" spans="1:75">
      <c r="A565" s="49">
        <v>45900</v>
      </c>
      <c r="B565" s="50">
        <v>124.78756980323082</v>
      </c>
      <c r="C565" s="51">
        <v>289.92694465858079</v>
      </c>
      <c r="D565" s="50">
        <v>122.18138447702832</v>
      </c>
      <c r="E565" s="52">
        <v>21396.656948243417</v>
      </c>
      <c r="F565" s="52">
        <v>268.3995892204224</v>
      </c>
      <c r="G565" s="52">
        <v>544.34415790889295</v>
      </c>
      <c r="H565" s="52">
        <v>732.5176695095555</v>
      </c>
      <c r="I565" s="52">
        <v>2395.0130703728046</v>
      </c>
      <c r="J565" s="52">
        <v>148.4017750139258</v>
      </c>
      <c r="K565" s="52">
        <v>341.85906233554408</v>
      </c>
      <c r="L565" s="52">
        <v>594.96989976794964</v>
      </c>
      <c r="M565" s="52">
        <v>529.23454080552108</v>
      </c>
      <c r="N565" s="52">
        <v>241.54696066575426</v>
      </c>
      <c r="O565" s="52">
        <v>125.60404568265433</v>
      </c>
      <c r="P565" s="52">
        <v>286.99434260675503</v>
      </c>
      <c r="Q565" s="52">
        <v>135.38611837909107</v>
      </c>
      <c r="R565" s="52">
        <v>116.70956393980211</v>
      </c>
      <c r="S565" s="52">
        <v>636.75573437558785</v>
      </c>
      <c r="T565" s="52">
        <v>319.10111940137466</v>
      </c>
      <c r="U565" s="52">
        <v>1387.3095327500373</v>
      </c>
      <c r="V565" s="52">
        <v>1293.3350532283225</v>
      </c>
      <c r="W565" s="52">
        <v>1399.4343843207726</v>
      </c>
      <c r="X565" s="52">
        <v>1880.4995594841819</v>
      </c>
      <c r="Y565" s="52">
        <v>4022.5619096025343</v>
      </c>
      <c r="Z565" s="52">
        <v>814.44475052229336</v>
      </c>
      <c r="AA565" s="52">
        <v>2930.9546755614779</v>
      </c>
      <c r="AB565" s="52">
        <v>382.73396412649703</v>
      </c>
      <c r="AC565" s="52">
        <v>174949.65705120948</v>
      </c>
      <c r="AD565" s="52">
        <v>74997.945719088282</v>
      </c>
      <c r="AE565" s="52">
        <v>93346.010625162438</v>
      </c>
      <c r="AF565" s="52">
        <v>23632.197821893998</v>
      </c>
      <c r="AG565" s="52">
        <v>19341.937707424164</v>
      </c>
      <c r="AH565" s="52">
        <v>16987.433669051818</v>
      </c>
      <c r="AI565" s="52">
        <v>49726.151923917954</v>
      </c>
      <c r="AJ565" s="52">
        <v>56618.855023291806</v>
      </c>
      <c r="AK565" s="52">
        <v>157.16732699111586</v>
      </c>
      <c r="AL565" s="52">
        <v>0.74978496453484456</v>
      </c>
      <c r="AM565" s="52">
        <v>8.138915090337246</v>
      </c>
      <c r="AN565" s="52">
        <v>20.714890718760511</v>
      </c>
      <c r="AO565" s="52">
        <v>11.826190663907196</v>
      </c>
      <c r="AP565" s="52">
        <v>0.9968816878933261</v>
      </c>
      <c r="AQ565" s="52">
        <v>1.6623454723179043</v>
      </c>
      <c r="AR565" s="52">
        <v>1.5710602124970812</v>
      </c>
      <c r="AS565" s="52">
        <v>1.3906738912801742</v>
      </c>
      <c r="AT565" s="52">
        <v>1.8239224887977123</v>
      </c>
      <c r="AU565" s="52">
        <v>0.96438503029704381</v>
      </c>
      <c r="AV565" s="52">
        <v>1.991273981371412</v>
      </c>
      <c r="AW565" s="52">
        <v>1.4256479016046562</v>
      </c>
      <c r="AX565" s="52">
        <v>113.06296719280222</v>
      </c>
      <c r="AY565" s="52">
        <v>0.53397900087786121</v>
      </c>
      <c r="AZ565" s="52">
        <v>5.7115181573148393</v>
      </c>
      <c r="BA565" s="52">
        <v>6.0510456750259527</v>
      </c>
      <c r="BB565" s="52">
        <v>16.057961819993874</v>
      </c>
      <c r="BC565" s="52">
        <v>2.8378824738808155</v>
      </c>
      <c r="BD565" s="52">
        <v>25.909242237482459</v>
      </c>
      <c r="BE565" s="52">
        <v>9.1190297254886961</v>
      </c>
      <c r="BF565" s="52">
        <v>17.884363421539387</v>
      </c>
      <c r="BG565" s="52">
        <v>22.931004391359767</v>
      </c>
      <c r="BH565" s="52">
        <v>6.0269402908611927</v>
      </c>
      <c r="BI565" s="52">
        <v>23.389469079838523</v>
      </c>
      <c r="BJ565" s="52">
        <v>2.8984238948089645</v>
      </c>
      <c r="BK565" s="52">
        <v>5.3206776222045109</v>
      </c>
      <c r="BL565" s="52">
        <v>15.170367564251196</v>
      </c>
      <c r="BM565" s="52">
        <v>1.8154685782805897</v>
      </c>
      <c r="BN565" s="52">
        <v>34.887916590804387</v>
      </c>
      <c r="BP565" s="52">
        <v>1.5882011127147464</v>
      </c>
      <c r="BQ565" s="52">
        <v>1.0973964659140385</v>
      </c>
      <c r="BR565" s="52">
        <v>0.49080464673498947</v>
      </c>
      <c r="BS565" s="52">
        <v>1.5636797289273912</v>
      </c>
      <c r="BT565" s="52">
        <v>1.0991969429662511</v>
      </c>
      <c r="BU565" s="52">
        <v>0.46448278590105474</v>
      </c>
      <c r="BV565" s="52">
        <v>7.9330470811016109</v>
      </c>
      <c r="BW565" s="52">
        <v>7586.8136135993464</v>
      </c>
    </row>
    <row r="566" spans="1:75">
      <c r="A566" s="49">
        <v>45930</v>
      </c>
      <c r="B566" s="50">
        <v>124.96938596076022</v>
      </c>
      <c r="C566" s="51">
        <v>290.42691968431075</v>
      </c>
      <c r="D566" s="50">
        <v>122.36803300163398</v>
      </c>
      <c r="E566" s="52">
        <v>21441.485769653322</v>
      </c>
      <c r="F566" s="52">
        <v>268.94885906757168</v>
      </c>
      <c r="G566" s="52">
        <v>544.3415710088176</v>
      </c>
      <c r="H566" s="52">
        <v>733.57670965393379</v>
      </c>
      <c r="I566" s="52">
        <v>2399.2611810257035</v>
      </c>
      <c r="J566" s="52">
        <v>148.66154095279052</v>
      </c>
      <c r="K566" s="52">
        <v>342.30964497253296</v>
      </c>
      <c r="L566" s="52">
        <v>595.66682758058107</v>
      </c>
      <c r="M566" s="52">
        <v>531.25334391358001</v>
      </c>
      <c r="N566" s="52">
        <v>241.67502969242634</v>
      </c>
      <c r="O566" s="52">
        <v>125.75848633289958</v>
      </c>
      <c r="P566" s="52">
        <v>287.50391713194551</v>
      </c>
      <c r="Q566" s="52">
        <v>135.43199995843074</v>
      </c>
      <c r="R566" s="52">
        <v>116.8514212888976</v>
      </c>
      <c r="S566" s="52">
        <v>638.35006435674927</v>
      </c>
      <c r="T566" s="52">
        <v>319.65578748532181</v>
      </c>
      <c r="U566" s="52">
        <v>1392.1578215291104</v>
      </c>
      <c r="V566" s="52">
        <v>1296.3005649189154</v>
      </c>
      <c r="W566" s="52">
        <v>1403.1510174515347</v>
      </c>
      <c r="X566" s="52">
        <v>1884.9134267012278</v>
      </c>
      <c r="Y566" s="52">
        <v>4030.6134295582769</v>
      </c>
      <c r="Z566" s="52">
        <v>816.31589529638484</v>
      </c>
      <c r="AA566" s="52">
        <v>2938.6432048062484</v>
      </c>
      <c r="AB566" s="52">
        <v>383.1381057807555</v>
      </c>
      <c r="AC566" s="52">
        <v>175442.88250427245</v>
      </c>
      <c r="AD566" s="52">
        <v>75195.323472499847</v>
      </c>
      <c r="AE566" s="52">
        <v>93591.676370747882</v>
      </c>
      <c r="AF566" s="52">
        <v>23717.057841173806</v>
      </c>
      <c r="AG566" s="52">
        <v>19381.777738189696</v>
      </c>
      <c r="AH566" s="52">
        <v>17016.566789325079</v>
      </c>
      <c r="AI566" s="52">
        <v>49787.073526795706</v>
      </c>
      <c r="AJ566" s="52">
        <v>56707.73342768351</v>
      </c>
      <c r="AK566" s="52">
        <v>157.24029345711071</v>
      </c>
      <c r="AL566" s="52">
        <v>0.7493796304198137</v>
      </c>
      <c r="AM566" s="52">
        <v>8.1458597307093434</v>
      </c>
      <c r="AN566" s="52">
        <v>20.706946573778986</v>
      </c>
      <c r="AO566" s="52">
        <v>11.81170721265177</v>
      </c>
      <c r="AP566" s="52">
        <v>0.99489495321759025</v>
      </c>
      <c r="AQ566" s="52">
        <v>1.6615732972374342</v>
      </c>
      <c r="AR566" s="52">
        <v>1.5687515938789147</v>
      </c>
      <c r="AS566" s="52">
        <v>1.3886368196249956</v>
      </c>
      <c r="AT566" s="52">
        <v>1.8219843665629014</v>
      </c>
      <c r="AU566" s="52">
        <v>0.96373879630057979</v>
      </c>
      <c r="AV566" s="52">
        <v>1.9881050220351122</v>
      </c>
      <c r="AW566" s="52">
        <v>1.4240223631466506</v>
      </c>
      <c r="AX566" s="52">
        <v>113.12741840208569</v>
      </c>
      <c r="AY566" s="52">
        <v>0.5336811167088551</v>
      </c>
      <c r="AZ566" s="52">
        <v>5.7141734120047962</v>
      </c>
      <c r="BA566" s="52">
        <v>6.0520195265300574</v>
      </c>
      <c r="BB566" s="52">
        <v>16.061400659879048</v>
      </c>
      <c r="BC566" s="52">
        <v>2.8371827731297041</v>
      </c>
      <c r="BD566" s="52">
        <v>25.924577724064388</v>
      </c>
      <c r="BE566" s="52">
        <v>9.1259692444466047</v>
      </c>
      <c r="BF566" s="52">
        <v>17.896344340002784</v>
      </c>
      <c r="BG566" s="52">
        <v>22.955065834584335</v>
      </c>
      <c r="BH566" s="52">
        <v>6.0270037700577328</v>
      </c>
      <c r="BI566" s="52">
        <v>23.405928482254968</v>
      </c>
      <c r="BJ566" s="52">
        <v>2.8988232125784026</v>
      </c>
      <c r="BK566" s="52">
        <v>5.3234695737017317</v>
      </c>
      <c r="BL566" s="52">
        <v>15.18363569540282</v>
      </c>
      <c r="BM566" s="52">
        <v>1.8148294351929963</v>
      </c>
      <c r="BN566" s="52">
        <v>34.918217852230491</v>
      </c>
      <c r="BP566" s="52">
        <v>1.5814929502705732</v>
      </c>
      <c r="BQ566" s="52">
        <v>1.0993970723783908</v>
      </c>
      <c r="BR566" s="52">
        <v>0.48209587795039016</v>
      </c>
      <c r="BS566" s="52">
        <v>1.560831608561178</v>
      </c>
      <c r="BT566" s="52">
        <v>1.1014620837289839</v>
      </c>
      <c r="BU566" s="52">
        <v>0.45936952480114995</v>
      </c>
      <c r="BV566" s="52">
        <v>7.9373921736230839</v>
      </c>
      <c r="BW566" s="52">
        <v>7611.1796802202862</v>
      </c>
    </row>
    <row r="567" spans="1:75">
      <c r="A567" s="49">
        <v>45961</v>
      </c>
      <c r="B567" s="50">
        <v>125.1523942332114</v>
      </c>
      <c r="C567" s="51">
        <v>290.92922176288499</v>
      </c>
      <c r="D567" s="50">
        <v>122.5559602103106</v>
      </c>
      <c r="E567" s="52">
        <v>21487.179343254335</v>
      </c>
      <c r="F567" s="52">
        <v>269.50954669317412</v>
      </c>
      <c r="G567" s="52">
        <v>544.44390167241852</v>
      </c>
      <c r="H567" s="52">
        <v>734.58189132905773</v>
      </c>
      <c r="I567" s="52">
        <v>2403.7308221488229</v>
      </c>
      <c r="J567" s="52">
        <v>148.92980454405469</v>
      </c>
      <c r="K567" s="52">
        <v>342.88308922321568</v>
      </c>
      <c r="L567" s="52">
        <v>596.40881902339959</v>
      </c>
      <c r="M567" s="52">
        <v>533.29376156471915</v>
      </c>
      <c r="N567" s="52">
        <v>241.8088626694535</v>
      </c>
      <c r="O567" s="52">
        <v>125.91784950817424</v>
      </c>
      <c r="P567" s="52">
        <v>288.02226277272547</v>
      </c>
      <c r="Q567" s="52">
        <v>135.48274794311052</v>
      </c>
      <c r="R567" s="52">
        <v>116.99746641372481</v>
      </c>
      <c r="S567" s="52">
        <v>639.97109273604804</v>
      </c>
      <c r="T567" s="52">
        <v>320.21196038133633</v>
      </c>
      <c r="U567" s="52">
        <v>1397.1074960481735</v>
      </c>
      <c r="V567" s="52">
        <v>1299.2816193704643</v>
      </c>
      <c r="W567" s="52">
        <v>1406.9186329618096</v>
      </c>
      <c r="X567" s="52">
        <v>1889.3910916438026</v>
      </c>
      <c r="Y567" s="52">
        <v>4038.7726323489219</v>
      </c>
      <c r="Z567" s="52">
        <v>818.20504532826521</v>
      </c>
      <c r="AA567" s="52">
        <v>2946.4752617286099</v>
      </c>
      <c r="AB567" s="52">
        <v>383.55338760873963</v>
      </c>
      <c r="AC567" s="52">
        <v>175941.14182626049</v>
      </c>
      <c r="AD567" s="52">
        <v>75395.365902100835</v>
      </c>
      <c r="AE567" s="52">
        <v>93840.658697805091</v>
      </c>
      <c r="AF567" s="52">
        <v>23802.527544113898</v>
      </c>
      <c r="AG567" s="52">
        <v>19421.796199214074</v>
      </c>
      <c r="AH567" s="52">
        <v>17044.654312087645</v>
      </c>
      <c r="AI567" s="52">
        <v>49844.973797059829</v>
      </c>
      <c r="AJ567" s="52">
        <v>56797.156405418151</v>
      </c>
      <c r="AK567" s="52">
        <v>157.31539870197736</v>
      </c>
      <c r="AL567" s="52">
        <v>0.74900991197360023</v>
      </c>
      <c r="AM567" s="52">
        <v>8.152048722720675</v>
      </c>
      <c r="AN567" s="52">
        <v>20.698351712867378</v>
      </c>
      <c r="AO567" s="52">
        <v>11.79729307831956</v>
      </c>
      <c r="AP567" s="52">
        <v>0.99291576114064228</v>
      </c>
      <c r="AQ567" s="52">
        <v>1.6608714139696414</v>
      </c>
      <c r="AR567" s="52">
        <v>1.5664470637012498</v>
      </c>
      <c r="AS567" s="52">
        <v>1.3865774429790867</v>
      </c>
      <c r="AT567" s="52">
        <v>1.8200495419234006</v>
      </c>
      <c r="AU567" s="52">
        <v>0.96308310713779532</v>
      </c>
      <c r="AV567" s="52">
        <v>1.9849291846020929</v>
      </c>
      <c r="AW567" s="52">
        <v>1.4224195629726784</v>
      </c>
      <c r="AX567" s="52">
        <v>113.19416674106351</v>
      </c>
      <c r="AY567" s="52">
        <v>0.53338051731172464</v>
      </c>
      <c r="AZ567" s="52">
        <v>5.7168907314095829</v>
      </c>
      <c r="BA567" s="52">
        <v>6.0531574647362918</v>
      </c>
      <c r="BB567" s="52">
        <v>16.065649569635429</v>
      </c>
      <c r="BC567" s="52">
        <v>2.836592474509211</v>
      </c>
      <c r="BD567" s="52">
        <v>25.94030921569755</v>
      </c>
      <c r="BE567" s="52">
        <v>9.1330334341694268</v>
      </c>
      <c r="BF567" s="52">
        <v>17.908194289978354</v>
      </c>
      <c r="BG567" s="52">
        <v>22.979667072184384</v>
      </c>
      <c r="BH567" s="52">
        <v>6.0272919708382222</v>
      </c>
      <c r="BI567" s="52">
        <v>23.42288024848207</v>
      </c>
      <c r="BJ567" s="52">
        <v>2.8992434162970429</v>
      </c>
      <c r="BK567" s="52">
        <v>5.3264033839467073</v>
      </c>
      <c r="BL567" s="52">
        <v>15.197233448281974</v>
      </c>
      <c r="BM567" s="52">
        <v>1.8141882667700737</v>
      </c>
      <c r="BN567" s="52">
        <v>34.949292980885552</v>
      </c>
      <c r="BP567" s="52">
        <v>1.5739827187912119</v>
      </c>
      <c r="BQ567" s="52">
        <v>1.1014746054856768</v>
      </c>
      <c r="BR567" s="52">
        <v>0.47250811317034308</v>
      </c>
      <c r="BS567" s="52">
        <v>1.5565747269279053</v>
      </c>
      <c r="BT567" s="52">
        <v>1.1029552924071229</v>
      </c>
      <c r="BU567" s="52">
        <v>0.45361943446820779</v>
      </c>
      <c r="BV567" s="52">
        <v>7.942472159727326</v>
      </c>
      <c r="BW567" s="52">
        <v>7636.5601355183508</v>
      </c>
    </row>
    <row r="568" spans="1:75">
      <c r="A568" s="49">
        <v>45991</v>
      </c>
      <c r="B568" s="50">
        <v>125.3382093868684</v>
      </c>
      <c r="C568" s="51">
        <v>291.43591534708008</v>
      </c>
      <c r="D568" s="50">
        <v>122.74659280519312</v>
      </c>
      <c r="E568" s="52">
        <v>21532.621069415411</v>
      </c>
      <c r="F568" s="52">
        <v>270.09136109193059</v>
      </c>
      <c r="G568" s="52">
        <v>544.64566209825375</v>
      </c>
      <c r="H568" s="52">
        <v>735.50976964160805</v>
      </c>
      <c r="I568" s="52">
        <v>2408.2333069831134</v>
      </c>
      <c r="J568" s="52">
        <v>149.19835840364297</v>
      </c>
      <c r="K568" s="52">
        <v>343.52223693629105</v>
      </c>
      <c r="L568" s="52">
        <v>597.1591439958662</v>
      </c>
      <c r="M568" s="52">
        <v>535.32898317140837</v>
      </c>
      <c r="N568" s="52">
        <v>241.92851902718346</v>
      </c>
      <c r="O568" s="52">
        <v>126.07919451291673</v>
      </c>
      <c r="P568" s="52">
        <v>288.52355762111642</v>
      </c>
      <c r="Q568" s="52">
        <v>135.52657720564554</v>
      </c>
      <c r="R568" s="52">
        <v>117.14323224127293</v>
      </c>
      <c r="S568" s="52">
        <v>641.58861468955877</v>
      </c>
      <c r="T568" s="52">
        <v>320.77007337002237</v>
      </c>
      <c r="U568" s="52">
        <v>1402.0122260496021</v>
      </c>
      <c r="V568" s="52">
        <v>1302.2098828355472</v>
      </c>
      <c r="W568" s="52">
        <v>1410.6789353040358</v>
      </c>
      <c r="X568" s="52">
        <v>1893.8397499288121</v>
      </c>
      <c r="Y568" s="52">
        <v>4046.8411637445292</v>
      </c>
      <c r="Z568" s="52">
        <v>820.08049361035228</v>
      </c>
      <c r="AA568" s="52">
        <v>2954.2977765475712</v>
      </c>
      <c r="AB568" s="52">
        <v>383.95749852731825</v>
      </c>
      <c r="AC568" s="52">
        <v>176433.38683255514</v>
      </c>
      <c r="AD568" s="52">
        <v>75593.952609777451</v>
      </c>
      <c r="AE568" s="52">
        <v>94087.829141871131</v>
      </c>
      <c r="AF568" s="52">
        <v>23887.181107203167</v>
      </c>
      <c r="AG568" s="52">
        <v>19460.605524730683</v>
      </c>
      <c r="AH568" s="52">
        <v>17071.188194370268</v>
      </c>
      <c r="AI568" s="52">
        <v>49898.300685628252</v>
      </c>
      <c r="AJ568" s="52">
        <v>56882.987175559996</v>
      </c>
      <c r="AK568" s="52">
        <v>157.38739887935421</v>
      </c>
      <c r="AL568" s="52">
        <v>0.74863065424918507</v>
      </c>
      <c r="AM568" s="52">
        <v>8.1572671809621777</v>
      </c>
      <c r="AN568" s="52">
        <v>20.688149596114332</v>
      </c>
      <c r="AO568" s="52">
        <v>11.782251760953416</v>
      </c>
      <c r="AP568" s="52">
        <v>0.99090501842062317</v>
      </c>
      <c r="AQ568" s="52">
        <v>1.6601902582856687</v>
      </c>
      <c r="AR568" s="52">
        <v>1.5640770604706631</v>
      </c>
      <c r="AS568" s="52">
        <v>1.3844841371155781</v>
      </c>
      <c r="AT568" s="52">
        <v>1.8180451626052672</v>
      </c>
      <c r="AU568" s="52">
        <v>0.96236530678494703</v>
      </c>
      <c r="AV568" s="52">
        <v>1.9815004106899627</v>
      </c>
      <c r="AW568" s="52">
        <v>1.4206844069199482</v>
      </c>
      <c r="AX568" s="52">
        <v>113.25938027507316</v>
      </c>
      <c r="AY568" s="52">
        <v>0.53305989390731456</v>
      </c>
      <c r="AZ568" s="52">
        <v>5.71938246745946</v>
      </c>
      <c r="BA568" s="52">
        <v>6.0541559025606455</v>
      </c>
      <c r="BB568" s="52">
        <v>16.069170252994322</v>
      </c>
      <c r="BC568" s="52">
        <v>2.8360061752522596</v>
      </c>
      <c r="BD568" s="52">
        <v>25.955488268208381</v>
      </c>
      <c r="BE568" s="52">
        <v>9.1398349259669587</v>
      </c>
      <c r="BF568" s="52">
        <v>17.919402649129431</v>
      </c>
      <c r="BG568" s="52">
        <v>23.005475983846313</v>
      </c>
      <c r="BH568" s="52">
        <v>6.0274037564949445</v>
      </c>
      <c r="BI568" s="52">
        <v>23.439869007732099</v>
      </c>
      <c r="BJ568" s="52">
        <v>2.8996863998117988</v>
      </c>
      <c r="BK568" s="52">
        <v>5.3292758755715717</v>
      </c>
      <c r="BL568" s="52">
        <v>15.210906732189081</v>
      </c>
      <c r="BM568" s="52">
        <v>1.8135460297112331</v>
      </c>
      <c r="BN568" s="52">
        <v>34.981317084950085</v>
      </c>
      <c r="BP568" s="52">
        <v>1.5697497826069593</v>
      </c>
      <c r="BQ568" s="52">
        <v>1.1032404663506896</v>
      </c>
      <c r="BR568" s="52">
        <v>0.46650931633388004</v>
      </c>
      <c r="BS568" s="52">
        <v>1.5526471072187027</v>
      </c>
      <c r="BT568" s="52">
        <v>1.1040920851393214</v>
      </c>
      <c r="BU568" s="52">
        <v>0.44855502195035418</v>
      </c>
      <c r="BV568" s="52">
        <v>7.9481933096578965</v>
      </c>
      <c r="BW568" s="52">
        <v>7661.7828246752424</v>
      </c>
    </row>
    <row r="569" spans="1:75">
      <c r="A569" s="49">
        <v>46022</v>
      </c>
      <c r="B569" s="50">
        <v>125.52784736139039</v>
      </c>
      <c r="C569" s="51">
        <v>291.94867994878143</v>
      </c>
      <c r="D569" s="50">
        <v>122.94075268936614</v>
      </c>
      <c r="E569" s="52">
        <v>21577.201730328223</v>
      </c>
      <c r="F569" s="52">
        <v>270.70256344355374</v>
      </c>
      <c r="G569" s="52">
        <v>544.94636098595879</v>
      </c>
      <c r="H569" s="52">
        <v>736.35106274341388</v>
      </c>
      <c r="I569" s="52">
        <v>2412.6625938011753</v>
      </c>
      <c r="J569" s="52">
        <v>149.46294094207548</v>
      </c>
      <c r="K569" s="52">
        <v>344.19114695465373</v>
      </c>
      <c r="L569" s="52">
        <v>597.89542599022388</v>
      </c>
      <c r="M569" s="52">
        <v>537.34683125706454</v>
      </c>
      <c r="N569" s="52">
        <v>242.02216894780435</v>
      </c>
      <c r="O569" s="52">
        <v>126.24169411873746</v>
      </c>
      <c r="P569" s="52">
        <v>288.9951984370428</v>
      </c>
      <c r="Q569" s="52">
        <v>135.55706526254934</v>
      </c>
      <c r="R569" s="52">
        <v>117.28636800377599</v>
      </c>
      <c r="S569" s="52">
        <v>643.18561446474439</v>
      </c>
      <c r="T569" s="52">
        <v>321.33125290529983</v>
      </c>
      <c r="U569" s="52">
        <v>1406.7898924456488</v>
      </c>
      <c r="V569" s="52">
        <v>1305.0494391043339</v>
      </c>
      <c r="W569" s="52">
        <v>1414.4000873767561</v>
      </c>
      <c r="X569" s="52">
        <v>1898.2091254043964</v>
      </c>
      <c r="Y569" s="52">
        <v>4054.7109713362111</v>
      </c>
      <c r="Z569" s="52">
        <v>821.92482529412359</v>
      </c>
      <c r="AA569" s="52">
        <v>2962.0238535884887</v>
      </c>
      <c r="AB569" s="52">
        <v>384.33763307465182</v>
      </c>
      <c r="AC569" s="52">
        <v>176913.84838817964</v>
      </c>
      <c r="AD569" s="52">
        <v>75788.659152738503</v>
      </c>
      <c r="AE569" s="52">
        <v>94330.170201332337</v>
      </c>
      <c r="AF569" s="52">
        <v>23970.294632757865</v>
      </c>
      <c r="AG569" s="52">
        <v>19497.48224818322</v>
      </c>
      <c r="AH569" s="52">
        <v>17096.061018328513</v>
      </c>
      <c r="AI569" s="52">
        <v>49946.68949828609</v>
      </c>
      <c r="AJ569" s="52">
        <v>56963.049315052645</v>
      </c>
      <c r="AK569" s="52">
        <v>157.45301961418122</v>
      </c>
      <c r="AL569" s="52">
        <v>0.74821821498804753</v>
      </c>
      <c r="AM569" s="52">
        <v>8.1614164192710188</v>
      </c>
      <c r="AN569" s="52">
        <v>20.675815892916532</v>
      </c>
      <c r="AO569" s="52">
        <v>11.766181258695021</v>
      </c>
      <c r="AP569" s="52">
        <v>0.9888406770873952</v>
      </c>
      <c r="AQ569" s="52">
        <v>1.6595039769014082</v>
      </c>
      <c r="AR569" s="52">
        <v>1.5616023412775606</v>
      </c>
      <c r="AS569" s="52">
        <v>1.38234795474525</v>
      </c>
      <c r="AT569" s="52">
        <v>1.8159283961837402</v>
      </c>
      <c r="AU569" s="52">
        <v>0.96155774248144288</v>
      </c>
      <c r="AV569" s="52">
        <v>1.9776761638293523</v>
      </c>
      <c r="AW569" s="52">
        <v>1.4187240058550565</v>
      </c>
      <c r="AX569" s="52">
        <v>113.32059893769122</v>
      </c>
      <c r="AY569" s="52">
        <v>0.53270989644971123</v>
      </c>
      <c r="AZ569" s="52">
        <v>5.7214775226837506</v>
      </c>
      <c r="BA569" s="52">
        <v>6.0548247033655045</v>
      </c>
      <c r="BB569" s="52">
        <v>16.070947323775581</v>
      </c>
      <c r="BC569" s="52">
        <v>2.8353573033818975</v>
      </c>
      <c r="BD569" s="52">
        <v>25.96951286801167</v>
      </c>
      <c r="BE569" s="52">
        <v>9.1461504620139404</v>
      </c>
      <c r="BF569" s="52">
        <v>17.929692412966922</v>
      </c>
      <c r="BG569" s="52">
        <v>23.032850282507077</v>
      </c>
      <c r="BH569" s="52">
        <v>6.0270761622476483</v>
      </c>
      <c r="BI569" s="52">
        <v>23.456604783483332</v>
      </c>
      <c r="BJ569" s="52">
        <v>2.9001534835808873</v>
      </c>
      <c r="BK569" s="52">
        <v>5.3319595360625236</v>
      </c>
      <c r="BL569" s="52">
        <v>15.224491763878763</v>
      </c>
      <c r="BM569" s="52">
        <v>1.8129028824069469</v>
      </c>
      <c r="BN569" s="52">
        <v>35.014358047771481</v>
      </c>
      <c r="BP569" s="52">
        <v>1.570894654119207</v>
      </c>
      <c r="BQ569" s="52">
        <v>1.1044327845579134</v>
      </c>
      <c r="BR569" s="52">
        <v>0.46646186955753832</v>
      </c>
      <c r="BS569" s="52">
        <v>1.5501098225734407</v>
      </c>
      <c r="BT569" s="52">
        <v>1.1051749125434716</v>
      </c>
      <c r="BU569" s="52">
        <v>0.44493491010319802</v>
      </c>
      <c r="BV569" s="52">
        <v>7.9543114206303027</v>
      </c>
      <c r="BW569" s="52">
        <v>7686.0851785905897</v>
      </c>
    </row>
    <row r="570" spans="1:75">
      <c r="A570" s="49">
        <v>46053</v>
      </c>
      <c r="B570" s="50">
        <v>125.7234358558912</v>
      </c>
      <c r="C570" s="51">
        <v>292.47620110877699</v>
      </c>
      <c r="D570" s="50">
        <v>123.14043170451036</v>
      </c>
      <c r="E570" s="52">
        <v>21622.616194971146</v>
      </c>
      <c r="F570" s="52">
        <v>271.35579317390255</v>
      </c>
      <c r="G570" s="52">
        <v>545.3600509142683</v>
      </c>
      <c r="H570" s="52">
        <v>737.15827747746823</v>
      </c>
      <c r="I570" s="52">
        <v>2417.2370075891095</v>
      </c>
      <c r="J570" s="52">
        <v>149.73569669135875</v>
      </c>
      <c r="K570" s="52">
        <v>344.92596573526822</v>
      </c>
      <c r="L570" s="52">
        <v>598.65081775813337</v>
      </c>
      <c r="M570" s="52">
        <v>539.41353523418786</v>
      </c>
      <c r="N570" s="52">
        <v>242.10528773453927</v>
      </c>
      <c r="O570" s="52">
        <v>126.41359748610205</v>
      </c>
      <c r="P570" s="52">
        <v>289.4739652840841</v>
      </c>
      <c r="Q570" s="52">
        <v>135.58517836310691</v>
      </c>
      <c r="R570" s="52">
        <v>117.43338875328341</v>
      </c>
      <c r="S570" s="52">
        <v>644.81188582604932</v>
      </c>
      <c r="T570" s="52">
        <v>321.90790456596523</v>
      </c>
      <c r="U570" s="52">
        <v>1411.6362420118624</v>
      </c>
      <c r="V570" s="52">
        <v>1307.9137519069257</v>
      </c>
      <c r="W570" s="52">
        <v>1418.1928612291813</v>
      </c>
      <c r="X570" s="52">
        <v>1902.6530941426754</v>
      </c>
      <c r="Y570" s="52">
        <v>4062.6862047487689</v>
      </c>
      <c r="Z570" s="52">
        <v>823.79560981234238</v>
      </c>
      <c r="AA570" s="52">
        <v>2969.8965195475084</v>
      </c>
      <c r="AB570" s="52">
        <v>384.71710135463263</v>
      </c>
      <c r="AC570" s="52">
        <v>177401.22276010821</v>
      </c>
      <c r="AD570" s="52">
        <v>75985.537412458856</v>
      </c>
      <c r="AE570" s="52">
        <v>94575.214225399875</v>
      </c>
      <c r="AF570" s="52">
        <v>24054.715232049264</v>
      </c>
      <c r="AG570" s="52">
        <v>19534.421705245972</v>
      </c>
      <c r="AH570" s="52">
        <v>17120.91279912764</v>
      </c>
      <c r="AI570" s="52">
        <v>49994.535476315403</v>
      </c>
      <c r="AJ570" s="52">
        <v>57042.71970305904</v>
      </c>
      <c r="AK570" s="52">
        <v>157.51630047732783</v>
      </c>
      <c r="AL570" s="52">
        <v>0.74780920096823289</v>
      </c>
      <c r="AM570" s="52">
        <v>8.1648804214933222</v>
      </c>
      <c r="AN570" s="52">
        <v>20.662047463078654</v>
      </c>
      <c r="AO570" s="52">
        <v>11.749357840737268</v>
      </c>
      <c r="AP570" s="52">
        <v>0.98672118202129266</v>
      </c>
      <c r="AQ570" s="52">
        <v>1.6588474120523438</v>
      </c>
      <c r="AR570" s="52">
        <v>1.5590403769491521</v>
      </c>
      <c r="AS570" s="52">
        <v>1.3801352281630428</v>
      </c>
      <c r="AT570" s="52">
        <v>1.8137182314218785</v>
      </c>
      <c r="AU570" s="52">
        <v>0.96070014700085116</v>
      </c>
      <c r="AV570" s="52">
        <v>1.9735831823387755</v>
      </c>
      <c r="AW570" s="52">
        <v>1.4166120804373115</v>
      </c>
      <c r="AX570" s="52">
        <v>113.38067864590595</v>
      </c>
      <c r="AY570" s="52">
        <v>0.5323411971619334</v>
      </c>
      <c r="AZ570" s="52">
        <v>5.7234108725585227</v>
      </c>
      <c r="BA570" s="52">
        <v>6.0553410617980141</v>
      </c>
      <c r="BB570" s="52">
        <v>16.071641007918984</v>
      </c>
      <c r="BC570" s="52">
        <v>2.8346884611866345</v>
      </c>
      <c r="BD570" s="52">
        <v>25.983112232038572</v>
      </c>
      <c r="BE570" s="52">
        <v>9.1523815508661492</v>
      </c>
      <c r="BF570" s="52">
        <v>17.939715234172201</v>
      </c>
      <c r="BG570" s="52">
        <v>23.061571479023947</v>
      </c>
      <c r="BH570" s="52">
        <v>6.0264755493150126</v>
      </c>
      <c r="BI570" s="52">
        <v>23.473574368253111</v>
      </c>
      <c r="BJ570" s="52">
        <v>2.9006504892880209</v>
      </c>
      <c r="BK570" s="52">
        <v>5.3346061838768239</v>
      </c>
      <c r="BL570" s="52">
        <v>15.238317695472599</v>
      </c>
      <c r="BM570" s="52">
        <v>1.8122459924159908</v>
      </c>
      <c r="BN570" s="52">
        <v>35.048641490855161</v>
      </c>
      <c r="BP570" s="52">
        <v>1.573263080249871</v>
      </c>
      <c r="BQ570" s="52">
        <v>1.1052237084969097</v>
      </c>
      <c r="BR570" s="52">
        <v>0.46803937161401393</v>
      </c>
      <c r="BS570" s="52">
        <v>1.5478920711564921</v>
      </c>
      <c r="BT570" s="52">
        <v>1.1062057256912663</v>
      </c>
      <c r="BU570" s="52">
        <v>0.44168634532440093</v>
      </c>
      <c r="BV570" s="52">
        <v>7.9601706127305665</v>
      </c>
      <c r="BW570" s="52">
        <v>7710.3661510406</v>
      </c>
    </row>
    <row r="571" spans="1:75">
      <c r="A571" s="49">
        <v>46081</v>
      </c>
      <c r="B571" s="50">
        <v>125.91064957737191</v>
      </c>
      <c r="C571" s="51">
        <v>292.98382409532286</v>
      </c>
      <c r="D571" s="50">
        <v>123.33088096696883</v>
      </c>
      <c r="E571" s="52">
        <v>21667.288368616784</v>
      </c>
      <c r="F571" s="52">
        <v>272.00731709972024</v>
      </c>
      <c r="G571" s="52">
        <v>545.86368400470485</v>
      </c>
      <c r="H571" s="52">
        <v>737.93267799208741</v>
      </c>
      <c r="I571" s="52">
        <v>2421.86636582762</v>
      </c>
      <c r="J571" s="52">
        <v>150.00957652321085</v>
      </c>
      <c r="K571" s="52">
        <v>345.71714161389639</v>
      </c>
      <c r="L571" s="52">
        <v>599.40865315470307</v>
      </c>
      <c r="M571" s="52">
        <v>541.43874711436888</v>
      </c>
      <c r="N571" s="52">
        <v>242.1939723608084</v>
      </c>
      <c r="O571" s="52">
        <v>126.59039282971727</v>
      </c>
      <c r="P571" s="52">
        <v>289.96825560328682</v>
      </c>
      <c r="Q571" s="52">
        <v>135.62402801707918</v>
      </c>
      <c r="R571" s="52">
        <v>117.58049976399967</v>
      </c>
      <c r="S571" s="52">
        <v>646.39628417204528</v>
      </c>
      <c r="T571" s="52">
        <v>322.46595652581578</v>
      </c>
      <c r="U571" s="52">
        <v>1416.4075204043515</v>
      </c>
      <c r="V571" s="52">
        <v>1310.7120712316994</v>
      </c>
      <c r="W571" s="52">
        <v>1421.8821992594749</v>
      </c>
      <c r="X571" s="52">
        <v>1907.0003341808915</v>
      </c>
      <c r="Y571" s="52">
        <v>4070.5004454180598</v>
      </c>
      <c r="Z571" s="52">
        <v>825.61105549322178</v>
      </c>
      <c r="AA571" s="52">
        <v>2977.5749010411755</v>
      </c>
      <c r="AB571" s="52">
        <v>385.09664536626741</v>
      </c>
      <c r="AC571" s="52">
        <v>177879.09502438136</v>
      </c>
      <c r="AD571" s="52">
        <v>76176.189599411824</v>
      </c>
      <c r="AE571" s="52">
        <v>94812.509008032939</v>
      </c>
      <c r="AF571" s="52">
        <v>24137.032217127937</v>
      </c>
      <c r="AG571" s="52">
        <v>19570.995768155371</v>
      </c>
      <c r="AH571" s="52">
        <v>17145.704105581557</v>
      </c>
      <c r="AI571" s="52">
        <v>50043.344727856769</v>
      </c>
      <c r="AJ571" s="52">
        <v>57122.599429947986</v>
      </c>
      <c r="AK571" s="52">
        <v>157.57801823717142</v>
      </c>
      <c r="AL571" s="52">
        <v>0.74748941183497664</v>
      </c>
      <c r="AM571" s="52">
        <v>8.1679038886962054</v>
      </c>
      <c r="AN571" s="52">
        <v>20.64907603836452</v>
      </c>
      <c r="AO571" s="52">
        <v>11.733682737843733</v>
      </c>
      <c r="AP571" s="52">
        <v>0.98473090107014671</v>
      </c>
      <c r="AQ571" s="52">
        <v>1.6583241769791519</v>
      </c>
      <c r="AR571" s="52">
        <v>1.5566425640719379</v>
      </c>
      <c r="AS571" s="52">
        <v>1.3779960382037675</v>
      </c>
      <c r="AT571" s="52">
        <v>1.8116399864805186</v>
      </c>
      <c r="AU571" s="52">
        <v>0.95992353757164239</v>
      </c>
      <c r="AV571" s="52">
        <v>1.9697746820222943</v>
      </c>
      <c r="AW571" s="52">
        <v>1.4146508518095808</v>
      </c>
      <c r="AX571" s="52">
        <v>113.43890810930836</v>
      </c>
      <c r="AY571" s="52">
        <v>0.53200136791442021</v>
      </c>
      <c r="AZ571" s="52">
        <v>5.7253686490210907</v>
      </c>
      <c r="BA571" s="52">
        <v>6.0559442312889065</v>
      </c>
      <c r="BB571" s="52">
        <v>16.072365785616316</v>
      </c>
      <c r="BC571" s="52">
        <v>2.8341288009791503</v>
      </c>
      <c r="BD571" s="52">
        <v>25.996248169319838</v>
      </c>
      <c r="BE571" s="52">
        <v>9.158571243165559</v>
      </c>
      <c r="BF571" s="52">
        <v>17.949528765008186</v>
      </c>
      <c r="BG571" s="52">
        <v>23.088801391239809</v>
      </c>
      <c r="BH571" s="52">
        <v>6.0259497057247371</v>
      </c>
      <c r="BI571" s="52">
        <v>23.490034090122208</v>
      </c>
      <c r="BJ571" s="52">
        <v>2.9011411664952709</v>
      </c>
      <c r="BK571" s="52">
        <v>5.3372213245623117</v>
      </c>
      <c r="BL571" s="52">
        <v>15.251671598947723</v>
      </c>
      <c r="BM571" s="52">
        <v>1.8116151360396933</v>
      </c>
      <c r="BN571" s="52">
        <v>35.081501435272266</v>
      </c>
      <c r="BP571" s="52">
        <v>1.57089200968455</v>
      </c>
      <c r="BQ571" s="52">
        <v>1.1058585150945615</v>
      </c>
      <c r="BR571" s="52">
        <v>0.46503349426867707</v>
      </c>
      <c r="BS571" s="52">
        <v>1.5445314726592707</v>
      </c>
      <c r="BT571" s="52">
        <v>1.1070105695013939</v>
      </c>
      <c r="BU571" s="52">
        <v>0.43752090310278746</v>
      </c>
      <c r="BV571" s="52">
        <v>7.964572127708899</v>
      </c>
      <c r="BW571" s="52">
        <v>7733.9321529524668</v>
      </c>
    </row>
    <row r="572" spans="1:75">
      <c r="A572" s="49">
        <v>46112</v>
      </c>
      <c r="B572" s="50">
        <v>126.09781604790459</v>
      </c>
      <c r="C572" s="51">
        <v>293.49650369987131</v>
      </c>
      <c r="D572" s="50">
        <v>123.52062855138173</v>
      </c>
      <c r="E572" s="52">
        <v>21714.183175486902</v>
      </c>
      <c r="F572" s="52">
        <v>272.68717213431671</v>
      </c>
      <c r="G572" s="52">
        <v>546.47083202340912</v>
      </c>
      <c r="H572" s="52">
        <v>738.74578928923415</v>
      </c>
      <c r="I572" s="52">
        <v>2426.8852108428555</v>
      </c>
      <c r="J572" s="52">
        <v>150.30371215446823</v>
      </c>
      <c r="K572" s="52">
        <v>346.61843894950806</v>
      </c>
      <c r="L572" s="52">
        <v>600.22429146473451</v>
      </c>
      <c r="M572" s="52">
        <v>543.54532100116057</v>
      </c>
      <c r="N572" s="52">
        <v>242.3051990023063</v>
      </c>
      <c r="O572" s="52">
        <v>126.78360203972026</v>
      </c>
      <c r="P572" s="52">
        <v>290.52377741038799</v>
      </c>
      <c r="Q572" s="52">
        <v>135.68409584967358</v>
      </c>
      <c r="R572" s="52">
        <v>117.73807977524496</v>
      </c>
      <c r="S572" s="52">
        <v>648.03742957764098</v>
      </c>
      <c r="T572" s="52">
        <v>323.03621423329162</v>
      </c>
      <c r="U572" s="52">
        <v>1421.4359885463791</v>
      </c>
      <c r="V572" s="52">
        <v>1313.6378091496806</v>
      </c>
      <c r="W572" s="52">
        <v>1425.6903008068762</v>
      </c>
      <c r="X572" s="52">
        <v>1911.5308644713894</v>
      </c>
      <c r="Y572" s="52">
        <v>4078.6814771909867</v>
      </c>
      <c r="Z572" s="52">
        <v>827.48423865413474</v>
      </c>
      <c r="AA572" s="52">
        <v>2985.5365696087961</v>
      </c>
      <c r="AB572" s="52">
        <v>385.51003330393183</v>
      </c>
      <c r="AC572" s="52">
        <v>178380.92884014497</v>
      </c>
      <c r="AD572" s="52">
        <v>76373.067585052981</v>
      </c>
      <c r="AE572" s="52">
        <v>95057.552726991722</v>
      </c>
      <c r="AF572" s="52">
        <v>24222.662520931612</v>
      </c>
      <c r="AG572" s="52">
        <v>19610.251710584085</v>
      </c>
      <c r="AH572" s="52">
        <v>17172.612940019178</v>
      </c>
      <c r="AI572" s="52">
        <v>50098.312800745807</v>
      </c>
      <c r="AJ572" s="52">
        <v>57210.259300724152</v>
      </c>
      <c r="AK572" s="52">
        <v>157.6445236966735</v>
      </c>
      <c r="AL572" s="52">
        <v>0.74727737028226859</v>
      </c>
      <c r="AM572" s="52">
        <v>8.1709879229386004</v>
      </c>
      <c r="AN572" s="52">
        <v>20.63716341784945</v>
      </c>
      <c r="AO572" s="52">
        <v>11.718898124647357</v>
      </c>
      <c r="AP572" s="52">
        <v>0.98279913702155619</v>
      </c>
      <c r="AQ572" s="52">
        <v>1.6579407606585581</v>
      </c>
      <c r="AR572" s="52">
        <v>1.5543453778200567</v>
      </c>
      <c r="AS572" s="52">
        <v>1.3758306003973038</v>
      </c>
      <c r="AT572" s="52">
        <v>1.8096426760843785</v>
      </c>
      <c r="AU572" s="52">
        <v>0.95924145631978452</v>
      </c>
      <c r="AV572" s="52">
        <v>1.9662474434322399</v>
      </c>
      <c r="AW572" s="52">
        <v>1.412850672844328</v>
      </c>
      <c r="AX572" s="52">
        <v>113.50031421603936</v>
      </c>
      <c r="AY572" s="52">
        <v>0.53168866300890638</v>
      </c>
      <c r="AZ572" s="52">
        <v>5.7276505080141851</v>
      </c>
      <c r="BA572" s="52">
        <v>6.0568420733250079</v>
      </c>
      <c r="BB572" s="52">
        <v>16.073903740774238</v>
      </c>
      <c r="BC572" s="52">
        <v>2.8336993200655636</v>
      </c>
      <c r="BD572" s="52">
        <v>26.010096455473573</v>
      </c>
      <c r="BE572" s="52">
        <v>9.1653208578486112</v>
      </c>
      <c r="BF572" s="52">
        <v>17.96008760618767</v>
      </c>
      <c r="BG572" s="52">
        <v>23.115342514108747</v>
      </c>
      <c r="BH572" s="52">
        <v>6.0256824776184779</v>
      </c>
      <c r="BI572" s="52">
        <v>23.507046063152714</v>
      </c>
      <c r="BJ572" s="52">
        <v>2.9016476651387721</v>
      </c>
      <c r="BK572" s="52">
        <v>5.3400431822557302</v>
      </c>
      <c r="BL572" s="52">
        <v>15.265355215457665</v>
      </c>
      <c r="BM572" s="52">
        <v>1.8109778714788263</v>
      </c>
      <c r="BN572" s="52">
        <v>35.114362692024798</v>
      </c>
      <c r="BP572" s="52">
        <v>1.5606166328633986</v>
      </c>
      <c r="BQ572" s="52">
        <v>1.1066008975609409</v>
      </c>
      <c r="BR572" s="52">
        <v>0.45401573517630178</v>
      </c>
      <c r="BS572" s="52">
        <v>1.5389282468165602</v>
      </c>
      <c r="BT572" s="52">
        <v>1.1075799944284823</v>
      </c>
      <c r="BU572" s="52">
        <v>0.43134825236554586</v>
      </c>
      <c r="BV572" s="52">
        <v>7.9672959959434886</v>
      </c>
      <c r="BW572" s="52">
        <v>7758.4208423860609</v>
      </c>
    </row>
    <row r="573" spans="1:75">
      <c r="A573" s="49">
        <v>46142</v>
      </c>
      <c r="B573" s="50">
        <v>126.29150602070925</v>
      </c>
      <c r="C573" s="51">
        <v>294.03028523794688</v>
      </c>
      <c r="D573" s="50">
        <v>123.7169175757716</v>
      </c>
      <c r="E573" s="52">
        <v>21763.810637029012</v>
      </c>
      <c r="F573" s="52">
        <v>273.41226837603995</v>
      </c>
      <c r="G573" s="52">
        <v>547.14801398515704</v>
      </c>
      <c r="H573" s="52">
        <v>739.59962742999198</v>
      </c>
      <c r="I573" s="52">
        <v>2432.2794265588122</v>
      </c>
      <c r="J573" s="52">
        <v>150.61903604014466</v>
      </c>
      <c r="K573" s="52">
        <v>347.60891246646645</v>
      </c>
      <c r="L573" s="52">
        <v>601.10168656557801</v>
      </c>
      <c r="M573" s="52">
        <v>545.76231350153682</v>
      </c>
      <c r="N573" s="52">
        <v>242.43089200519026</v>
      </c>
      <c r="O573" s="52">
        <v>126.99145026461532</v>
      </c>
      <c r="P573" s="52">
        <v>291.12973988801241</v>
      </c>
      <c r="Q573" s="52">
        <v>135.75885651111602</v>
      </c>
      <c r="R573" s="52">
        <v>117.90693808992704</v>
      </c>
      <c r="S573" s="52">
        <v>649.76718966315195</v>
      </c>
      <c r="T573" s="52">
        <v>323.63935557388663</v>
      </c>
      <c r="U573" s="52">
        <v>1426.7689969956875</v>
      </c>
      <c r="V573" s="52">
        <v>1316.7257020215193</v>
      </c>
      <c r="W573" s="52">
        <v>1429.686620891591</v>
      </c>
      <c r="X573" s="52">
        <v>1916.3053620149692</v>
      </c>
      <c r="Y573" s="52">
        <v>4087.3201532900334</v>
      </c>
      <c r="Z573" s="52">
        <v>829.45070491284127</v>
      </c>
      <c r="AA573" s="52">
        <v>2993.9251572698354</v>
      </c>
      <c r="AB573" s="52">
        <v>385.95705366022884</v>
      </c>
      <c r="AC573" s="52">
        <v>178917.74272435505</v>
      </c>
      <c r="AD573" s="52">
        <v>76581.628685792282</v>
      </c>
      <c r="AE573" s="52">
        <v>95317.137786992389</v>
      </c>
      <c r="AF573" s="52">
        <v>24313.659840265911</v>
      </c>
      <c r="AG573" s="52">
        <v>19652.695157241822</v>
      </c>
      <c r="AH573" s="52">
        <v>17201.760539881387</v>
      </c>
      <c r="AI573" s="52">
        <v>50159.055694198607</v>
      </c>
      <c r="AJ573" s="52">
        <v>57306.331034851071</v>
      </c>
      <c r="AK573" s="52">
        <v>157.71696365121753</v>
      </c>
      <c r="AL573" s="52">
        <v>0.74713702990945119</v>
      </c>
      <c r="AM573" s="52">
        <v>8.1742634707227513</v>
      </c>
      <c r="AN573" s="52">
        <v>20.625723384258649</v>
      </c>
      <c r="AO573" s="52">
        <v>11.70432288365749</v>
      </c>
      <c r="AP573" s="52">
        <v>0.9808463134975075</v>
      </c>
      <c r="AQ573" s="52">
        <v>1.6576447775440708</v>
      </c>
      <c r="AR573" s="52">
        <v>1.5520584944548319</v>
      </c>
      <c r="AS573" s="52">
        <v>1.3735787964588477</v>
      </c>
      <c r="AT573" s="52">
        <v>1.8076398114764742</v>
      </c>
      <c r="AU573" s="52">
        <v>0.95862724858585957</v>
      </c>
      <c r="AV573" s="52">
        <v>1.9628132718421207</v>
      </c>
      <c r="AW573" s="52">
        <v>1.4111141704233887</v>
      </c>
      <c r="AX573" s="52">
        <v>113.56614991581688</v>
      </c>
      <c r="AY573" s="52">
        <v>0.53138656411295715</v>
      </c>
      <c r="AZ573" s="52">
        <v>5.7302421647977706</v>
      </c>
      <c r="BA573" s="52">
        <v>6.0579920797104325</v>
      </c>
      <c r="BB573" s="52">
        <v>16.075933752022685</v>
      </c>
      <c r="BC573" s="52">
        <v>2.8333381387521515</v>
      </c>
      <c r="BD573" s="52">
        <v>26.024735148157923</v>
      </c>
      <c r="BE573" s="52">
        <v>9.1727344519613929</v>
      </c>
      <c r="BF573" s="52">
        <v>17.971553043633079</v>
      </c>
      <c r="BG573" s="52">
        <v>23.142617736508448</v>
      </c>
      <c r="BH573" s="52">
        <v>6.0256168362994993</v>
      </c>
      <c r="BI573" s="52">
        <v>23.525090351778392</v>
      </c>
      <c r="BJ573" s="52">
        <v>2.9021891712978687</v>
      </c>
      <c r="BK573" s="52">
        <v>5.3430828590237072</v>
      </c>
      <c r="BL573" s="52">
        <v>15.279818321841109</v>
      </c>
      <c r="BM573" s="52">
        <v>1.8103185138238282</v>
      </c>
      <c r="BN573" s="52">
        <v>35.14869032727244</v>
      </c>
      <c r="BP573" s="52">
        <v>1.5465358421206474</v>
      </c>
      <c r="BQ573" s="52">
        <v>1.107542614045451</v>
      </c>
      <c r="BR573" s="52">
        <v>0.43899322773019472</v>
      </c>
      <c r="BS573" s="52">
        <v>1.5317622044123709</v>
      </c>
      <c r="BT573" s="52">
        <v>1.1080369454750325</v>
      </c>
      <c r="BU573" s="52">
        <v>0.42372525896256169</v>
      </c>
      <c r="BV573" s="52">
        <v>7.96896729557775</v>
      </c>
      <c r="BW573" s="52">
        <v>7783.9000230948132</v>
      </c>
    </row>
    <row r="574" spans="1:75">
      <c r="A574" s="49">
        <v>46173</v>
      </c>
      <c r="B574" s="50">
        <v>126.48607490072027</v>
      </c>
      <c r="C574" s="51">
        <v>294.56612233928735</v>
      </c>
      <c r="D574" s="50">
        <v>123.91482907671842</v>
      </c>
      <c r="E574" s="52">
        <v>21812.816666556944</v>
      </c>
      <c r="F574" s="52">
        <v>274.15156455301951</v>
      </c>
      <c r="G574" s="52">
        <v>547.8014964789993</v>
      </c>
      <c r="H574" s="52">
        <v>740.42001470622995</v>
      </c>
      <c r="I574" s="52">
        <v>2437.5840059297702</v>
      </c>
      <c r="J574" s="52">
        <v>150.93098414602179</v>
      </c>
      <c r="K574" s="52">
        <v>348.58018733993651</v>
      </c>
      <c r="L574" s="52">
        <v>601.9738575102341</v>
      </c>
      <c r="M574" s="52">
        <v>547.95158507410554</v>
      </c>
      <c r="N574" s="52">
        <v>242.5463786100548</v>
      </c>
      <c r="O574" s="52">
        <v>127.19471199987757</v>
      </c>
      <c r="P574" s="52">
        <v>291.71840446238076</v>
      </c>
      <c r="Q574" s="52">
        <v>135.83125491290082</v>
      </c>
      <c r="R574" s="52">
        <v>118.07431720774019</v>
      </c>
      <c r="S574" s="52">
        <v>651.49007136182433</v>
      </c>
      <c r="T574" s="52">
        <v>324.25691010346338</v>
      </c>
      <c r="U574" s="52">
        <v>1432.0313817844276</v>
      </c>
      <c r="V574" s="52">
        <v>1319.7682211805254</v>
      </c>
      <c r="W574" s="52">
        <v>1433.6458733504819</v>
      </c>
      <c r="X574" s="52">
        <v>1921.0187951292723</v>
      </c>
      <c r="Y574" s="52">
        <v>4095.8311337458513</v>
      </c>
      <c r="Z574" s="52">
        <v>831.40036898142387</v>
      </c>
      <c r="AA574" s="52">
        <v>3002.2621183981819</v>
      </c>
      <c r="AB574" s="52">
        <v>386.39865969427893</v>
      </c>
      <c r="AC574" s="52">
        <v>179460.83865710229</v>
      </c>
      <c r="AD574" s="52">
        <v>76792.516407262898</v>
      </c>
      <c r="AE574" s="52">
        <v>95579.618672563185</v>
      </c>
      <c r="AF574" s="52">
        <v>24405.488705096705</v>
      </c>
      <c r="AG574" s="52">
        <v>19695.41992405153</v>
      </c>
      <c r="AH574" s="52">
        <v>17230.801881251795</v>
      </c>
      <c r="AI574" s="52">
        <v>50219.602196739565</v>
      </c>
      <c r="AJ574" s="52">
        <v>57403.327170433535</v>
      </c>
      <c r="AK574" s="52">
        <v>157.79042811853992</v>
      </c>
      <c r="AL574" s="52">
        <v>0.74702241757463084</v>
      </c>
      <c r="AM574" s="52">
        <v>8.1775500613429966</v>
      </c>
      <c r="AN574" s="52">
        <v>20.614591915964059</v>
      </c>
      <c r="AO574" s="52">
        <v>11.690019437033053</v>
      </c>
      <c r="AP574" s="52">
        <v>0.97890753007736597</v>
      </c>
      <c r="AQ574" s="52">
        <v>1.6573815450099045</v>
      </c>
      <c r="AR574" s="52">
        <v>1.5498219928546948</v>
      </c>
      <c r="AS574" s="52">
        <v>1.3713300868677409</v>
      </c>
      <c r="AT574" s="52">
        <v>1.8056539662662368</v>
      </c>
      <c r="AU574" s="52">
        <v>0.95808054035962653</v>
      </c>
      <c r="AV574" s="52">
        <v>1.9594301573192605</v>
      </c>
      <c r="AW574" s="52">
        <v>1.4094136167103632</v>
      </c>
      <c r="AX574" s="52">
        <v>113.6324619804509</v>
      </c>
      <c r="AY574" s="52">
        <v>0.53109196621514987</v>
      </c>
      <c r="AZ574" s="52">
        <v>5.7328685874008736</v>
      </c>
      <c r="BA574" s="52">
        <v>6.0592001719933544</v>
      </c>
      <c r="BB574" s="52">
        <v>16.077630928972916</v>
      </c>
      <c r="BC574" s="52">
        <v>2.8329756608323922</v>
      </c>
      <c r="BD574" s="52">
        <v>26.038974377431817</v>
      </c>
      <c r="BE574" s="52">
        <v>9.1803079763325979</v>
      </c>
      <c r="BF574" s="52">
        <v>17.983133850155415</v>
      </c>
      <c r="BG574" s="52">
        <v>23.170655205320084</v>
      </c>
      <c r="BH574" s="52">
        <v>6.0256232553454598</v>
      </c>
      <c r="BI574" s="52">
        <v>23.543374222170961</v>
      </c>
      <c r="BJ574" s="52">
        <v>2.9027520034940077</v>
      </c>
      <c r="BK574" s="52">
        <v>5.3460897322586405</v>
      </c>
      <c r="BL574" s="52">
        <v>15.294532485901483</v>
      </c>
      <c r="BM574" s="52">
        <v>1.8096671230250063</v>
      </c>
      <c r="BN574" s="52">
        <v>35.183938842417014</v>
      </c>
      <c r="BP574" s="52">
        <v>1.5363070269025141</v>
      </c>
      <c r="BQ574" s="52">
        <v>1.1086756289024056</v>
      </c>
      <c r="BR574" s="52">
        <v>0.42763139758138885</v>
      </c>
      <c r="BS574" s="52">
        <v>1.5247727597898413</v>
      </c>
      <c r="BT574" s="52">
        <v>1.1085274368055136</v>
      </c>
      <c r="BU574" s="52">
        <v>0.41624532295991817</v>
      </c>
      <c r="BV574" s="52">
        <v>7.9704031184270621</v>
      </c>
      <c r="BW574" s="52">
        <v>7808.3186744605346</v>
      </c>
    </row>
    <row r="575" spans="1:75">
      <c r="A575" s="49">
        <v>46203</v>
      </c>
      <c r="B575" s="50">
        <v>126.68175162396705</v>
      </c>
      <c r="C575" s="51">
        <v>295.10190547145902</v>
      </c>
      <c r="D575" s="50">
        <v>124.11499342123668</v>
      </c>
      <c r="E575" s="52">
        <v>21859.995652866364</v>
      </c>
      <c r="F575" s="52">
        <v>274.89631918106846</v>
      </c>
      <c r="G575" s="52">
        <v>548.37676838263872</v>
      </c>
      <c r="H575" s="52">
        <v>741.17937325984235</v>
      </c>
      <c r="I575" s="52">
        <v>2442.6071540276212</v>
      </c>
      <c r="J575" s="52">
        <v>151.22988228673736</v>
      </c>
      <c r="K575" s="52">
        <v>349.4829812526703</v>
      </c>
      <c r="L575" s="52">
        <v>602.81593707005186</v>
      </c>
      <c r="M575" s="52">
        <v>550.06995576048894</v>
      </c>
      <c r="N575" s="52">
        <v>242.63796265932422</v>
      </c>
      <c r="O575" s="52">
        <v>127.38515996746719</v>
      </c>
      <c r="P575" s="52">
        <v>292.25687870035568</v>
      </c>
      <c r="Q575" s="52">
        <v>135.89059624113142</v>
      </c>
      <c r="R575" s="52">
        <v>118.23522328088681</v>
      </c>
      <c r="S575" s="52">
        <v>653.17756049272919</v>
      </c>
      <c r="T575" s="52">
        <v>324.88373151347042</v>
      </c>
      <c r="U575" s="52">
        <v>1437.0801064610482</v>
      </c>
      <c r="V575" s="52">
        <v>1322.6948761756221</v>
      </c>
      <c r="W575" s="52">
        <v>1437.5027949238818</v>
      </c>
      <c r="X575" s="52">
        <v>1925.5703966985145</v>
      </c>
      <c r="Y575" s="52">
        <v>4104.0011311769485</v>
      </c>
      <c r="Z575" s="52">
        <v>833.30189647674558</v>
      </c>
      <c r="AA575" s="52">
        <v>3010.4002186427515</v>
      </c>
      <c r="AB575" s="52">
        <v>386.81779369215172</v>
      </c>
      <c r="AC575" s="52">
        <v>180000.84805908203</v>
      </c>
      <c r="AD575" s="52">
        <v>77003.478441667554</v>
      </c>
      <c r="AE575" s="52">
        <v>95842.192053572333</v>
      </c>
      <c r="AF575" s="52">
        <v>24496.847677516937</v>
      </c>
      <c r="AG575" s="52">
        <v>19737.26732196808</v>
      </c>
      <c r="AH575" s="52">
        <v>17258.671374559402</v>
      </c>
      <c r="AI575" s="52">
        <v>50276.894181505842</v>
      </c>
      <c r="AJ575" s="52">
        <v>57497.92351061503</v>
      </c>
      <c r="AK575" s="52">
        <v>157.86294292857249</v>
      </c>
      <c r="AL575" s="52">
        <v>0.7468893639144274</v>
      </c>
      <c r="AM575" s="52">
        <v>8.1808335605931166</v>
      </c>
      <c r="AN575" s="52">
        <v>20.603365534807867</v>
      </c>
      <c r="AO575" s="52">
        <v>11.675642610248179</v>
      </c>
      <c r="AP575" s="52">
        <v>0.97696077629680078</v>
      </c>
      <c r="AQ575" s="52">
        <v>1.6571030043597905</v>
      </c>
      <c r="AR575" s="52">
        <v>1.5476004672777133</v>
      </c>
      <c r="AS575" s="52">
        <v>1.3690981705681982</v>
      </c>
      <c r="AT575" s="52">
        <v>1.8036491932887657</v>
      </c>
      <c r="AU575" s="52">
        <v>0.95757533719200483</v>
      </c>
      <c r="AV575" s="52">
        <v>1.9559755874545468</v>
      </c>
      <c r="AW575" s="52">
        <v>1.4076800747960079</v>
      </c>
      <c r="AX575" s="52">
        <v>113.69787968949726</v>
      </c>
      <c r="AY575" s="52">
        <v>0.53079285170826251</v>
      </c>
      <c r="AZ575" s="52">
        <v>5.735366775426761</v>
      </c>
      <c r="BA575" s="52">
        <v>6.0603317527003435</v>
      </c>
      <c r="BB575" s="52">
        <v>16.078588381347558</v>
      </c>
      <c r="BC575" s="52">
        <v>2.83253853917995</v>
      </c>
      <c r="BD575" s="52">
        <v>26.052400983590633</v>
      </c>
      <c r="BE575" s="52">
        <v>9.1878142018433824</v>
      </c>
      <c r="BF575" s="52">
        <v>17.994476954846565</v>
      </c>
      <c r="BG575" s="52">
        <v>23.199951130058615</v>
      </c>
      <c r="BH575" s="52">
        <v>6.0256181191614209</v>
      </c>
      <c r="BI575" s="52">
        <v>23.561697704263498</v>
      </c>
      <c r="BJ575" s="52">
        <v>2.9033358245738783</v>
      </c>
      <c r="BK575" s="52">
        <v>5.3489688796185266</v>
      </c>
      <c r="BL575" s="52">
        <v>15.309393000214671</v>
      </c>
      <c r="BM575" s="52">
        <v>1.8090277470177776</v>
      </c>
      <c r="BN575" s="52">
        <v>35.220303870830683</v>
      </c>
      <c r="BP575" s="52">
        <v>1.5346589236209789</v>
      </c>
      <c r="BQ575" s="52">
        <v>1.1100373451035315</v>
      </c>
      <c r="BR575" s="52">
        <v>0.42462157861640054</v>
      </c>
      <c r="BS575" s="52">
        <v>1.5191787740409686</v>
      </c>
      <c r="BT575" s="52">
        <v>1.1092297512300624</v>
      </c>
      <c r="BU575" s="52">
        <v>0.40994902287299434</v>
      </c>
      <c r="BV575" s="52">
        <v>7.9721093572676178</v>
      </c>
      <c r="BW575" s="52">
        <v>7830.8619813203813</v>
      </c>
    </row>
    <row r="576" spans="1:75">
      <c r="A576" s="49">
        <v>46234</v>
      </c>
      <c r="B576" s="50">
        <v>126.877359382658</v>
      </c>
      <c r="C576" s="51">
        <v>295.63465908752573</v>
      </c>
      <c r="D576" s="50">
        <v>124.31538977221616</v>
      </c>
      <c r="E576" s="52">
        <v>21905.973026183343</v>
      </c>
      <c r="F576" s="52">
        <v>275.63860296626245</v>
      </c>
      <c r="G576" s="52">
        <v>548.8811855766802</v>
      </c>
      <c r="H576" s="52">
        <v>741.9091262536183</v>
      </c>
      <c r="I576" s="52">
        <v>2447.4952534264135</v>
      </c>
      <c r="J576" s="52">
        <v>151.52239994001724</v>
      </c>
      <c r="K576" s="52">
        <v>350.36201204215325</v>
      </c>
      <c r="L576" s="52">
        <v>603.6514940180125</v>
      </c>
      <c r="M576" s="52">
        <v>552.15025154525233</v>
      </c>
      <c r="N576" s="52">
        <v>242.71503424896829</v>
      </c>
      <c r="O576" s="52">
        <v>127.56902661985687</v>
      </c>
      <c r="P576" s="52">
        <v>292.76464916020632</v>
      </c>
      <c r="Q576" s="52">
        <v>135.94092098671584</v>
      </c>
      <c r="R576" s="52">
        <v>118.39277074702325</v>
      </c>
      <c r="S576" s="52">
        <v>654.83971447185161</v>
      </c>
      <c r="T576" s="52">
        <v>325.49829118722869</v>
      </c>
      <c r="U576" s="52">
        <v>1441.9750669723558</v>
      </c>
      <c r="V576" s="52">
        <v>1325.5575138758268</v>
      </c>
      <c r="W576" s="52">
        <v>1441.2928580978225</v>
      </c>
      <c r="X576" s="52">
        <v>1930.0237508483472</v>
      </c>
      <c r="Y576" s="52">
        <v>4111.9247272774101</v>
      </c>
      <c r="Z576" s="52">
        <v>835.17379860844346</v>
      </c>
      <c r="AA576" s="52">
        <v>3018.3978499635573</v>
      </c>
      <c r="AB576" s="52">
        <v>387.22410666305694</v>
      </c>
      <c r="AC576" s="52">
        <v>180537.94858101875</v>
      </c>
      <c r="AD576" s="52">
        <v>77214.28550261067</v>
      </c>
      <c r="AE576" s="52">
        <v>96104.572549312346</v>
      </c>
      <c r="AF576" s="52">
        <v>24587.784296497222</v>
      </c>
      <c r="AG576" s="52">
        <v>19778.597718254212</v>
      </c>
      <c r="AH576" s="52">
        <v>17285.58896996898</v>
      </c>
      <c r="AI576" s="52">
        <v>50331.56729399773</v>
      </c>
      <c r="AJ576" s="52">
        <v>57591.160821791615</v>
      </c>
      <c r="AK576" s="52">
        <v>157.935127480977</v>
      </c>
      <c r="AL576" s="52">
        <v>0.74673179777540011</v>
      </c>
      <c r="AM576" s="52">
        <v>8.1843043663839428</v>
      </c>
      <c r="AN576" s="52">
        <v>20.592269509985684</v>
      </c>
      <c r="AO576" s="52">
        <v>11.66123334583526</v>
      </c>
      <c r="AP576" s="52">
        <v>0.97501582228564543</v>
      </c>
      <c r="AQ576" s="52">
        <v>1.6568348403008948</v>
      </c>
      <c r="AR576" s="52">
        <v>1.5453786024009464</v>
      </c>
      <c r="AS576" s="52">
        <v>1.3668882595022971</v>
      </c>
      <c r="AT576" s="52">
        <v>1.8016261284915198</v>
      </c>
      <c r="AU576" s="52">
        <v>0.95709173314301754</v>
      </c>
      <c r="AV576" s="52">
        <v>1.9524755604880122</v>
      </c>
      <c r="AW576" s="52">
        <v>1.40592239994018</v>
      </c>
      <c r="AX576" s="52">
        <v>113.76288336452338</v>
      </c>
      <c r="AY576" s="52">
        <v>0.53048526221120129</v>
      </c>
      <c r="AZ576" s="52">
        <v>5.7377100604068305</v>
      </c>
      <c r="BA576" s="52">
        <v>6.061370933120469</v>
      </c>
      <c r="BB576" s="52">
        <v>16.079570682869562</v>
      </c>
      <c r="BC576" s="52">
        <v>2.8319963223963689</v>
      </c>
      <c r="BD576" s="52">
        <v>26.065573237686149</v>
      </c>
      <c r="BE576" s="52">
        <v>9.195232871690795</v>
      </c>
      <c r="BF576" s="52">
        <v>18.005547623927406</v>
      </c>
      <c r="BG576" s="52">
        <v>23.229679687519468</v>
      </c>
      <c r="BH576" s="52">
        <v>6.0257166830837843</v>
      </c>
      <c r="BI576" s="52">
        <v>23.579974606413501</v>
      </c>
      <c r="BJ576" s="52">
        <v>2.9039314566020509</v>
      </c>
      <c r="BK576" s="52">
        <v>5.3518240416362399</v>
      </c>
      <c r="BL576" s="52">
        <v>15.324219108164881</v>
      </c>
      <c r="BM576" s="52">
        <v>1.8083911154969809</v>
      </c>
      <c r="BN576" s="52">
        <v>35.256908881508053</v>
      </c>
      <c r="BP576" s="52">
        <v>1.5381165627510316</v>
      </c>
      <c r="BQ576" s="52">
        <v>1.1117587717618012</v>
      </c>
      <c r="BR576" s="52">
        <v>0.42635779094792181</v>
      </c>
      <c r="BS576" s="52">
        <v>1.515025740504385</v>
      </c>
      <c r="BT576" s="52">
        <v>1.110349299074451</v>
      </c>
      <c r="BU576" s="52">
        <v>0.40467644146373194</v>
      </c>
      <c r="BV576" s="52">
        <v>7.9732001309222991</v>
      </c>
      <c r="BW576" s="52">
        <v>7851.9407222886239</v>
      </c>
    </row>
    <row r="577" spans="1:75">
      <c r="A577" s="49">
        <v>46265</v>
      </c>
      <c r="B577" s="50">
        <v>127.07441900111735</v>
      </c>
      <c r="C577" s="51">
        <v>296.16975759504544</v>
      </c>
      <c r="D577" s="50">
        <v>124.51632261666799</v>
      </c>
      <c r="E577" s="52">
        <v>21952.768792875351</v>
      </c>
      <c r="F577" s="52">
        <v>276.38264045182376</v>
      </c>
      <c r="G577" s="52">
        <v>549.35160910477862</v>
      </c>
      <c r="H577" s="52">
        <v>742.67372285454508</v>
      </c>
      <c r="I577" s="52">
        <v>2452.5940014614212</v>
      </c>
      <c r="J577" s="52">
        <v>151.82574401531488</v>
      </c>
      <c r="K577" s="52">
        <v>351.30956860439431</v>
      </c>
      <c r="L577" s="52">
        <v>604.53496627749939</v>
      </c>
      <c r="M577" s="52">
        <v>554.28621240849452</v>
      </c>
      <c r="N577" s="52">
        <v>242.79637136379438</v>
      </c>
      <c r="O577" s="52">
        <v>127.76065199735064</v>
      </c>
      <c r="P577" s="52">
        <v>293.28792572481137</v>
      </c>
      <c r="Q577" s="52">
        <v>135.99222157022075</v>
      </c>
      <c r="R577" s="52">
        <v>118.55549481366911</v>
      </c>
      <c r="S577" s="52">
        <v>656.52723768106364</v>
      </c>
      <c r="T577" s="52">
        <v>326.08290452594235</v>
      </c>
      <c r="U577" s="52">
        <v>1446.9272022860184</v>
      </c>
      <c r="V577" s="52">
        <v>1328.4980342192275</v>
      </c>
      <c r="W577" s="52">
        <v>1445.1489599937152</v>
      </c>
      <c r="X577" s="52">
        <v>1934.5732394502529</v>
      </c>
      <c r="Y577" s="52">
        <v>4119.933908608532</v>
      </c>
      <c r="Z577" s="52">
        <v>837.08275410094325</v>
      </c>
      <c r="AA577" s="52">
        <v>3026.5161014925689</v>
      </c>
      <c r="AB577" s="52">
        <v>387.64323847548616</v>
      </c>
      <c r="AC577" s="52">
        <v>181084.35135896745</v>
      </c>
      <c r="AD577" s="52">
        <v>77428.839995714923</v>
      </c>
      <c r="AE577" s="52">
        <v>96371.617284344087</v>
      </c>
      <c r="AF577" s="52">
        <v>24680.294124857071</v>
      </c>
      <c r="AG577" s="52">
        <v>19820.973937174967</v>
      </c>
      <c r="AH577" s="52">
        <v>17312.659235719711</v>
      </c>
      <c r="AI577" s="52">
        <v>50386.427007198334</v>
      </c>
      <c r="AJ577" s="52">
        <v>57687.116293076549</v>
      </c>
      <c r="AK577" s="52">
        <v>158.00967081738335</v>
      </c>
      <c r="AL577" s="52">
        <v>0.7465536210593493</v>
      </c>
      <c r="AM577" s="52">
        <v>8.1882847744573457</v>
      </c>
      <c r="AN577" s="52">
        <v>20.581565340485184</v>
      </c>
      <c r="AO577" s="52">
        <v>11.646726944956988</v>
      </c>
      <c r="AP577" s="52">
        <v>0.97306156166664992</v>
      </c>
      <c r="AQ577" s="52">
        <v>1.6566237331966065</v>
      </c>
      <c r="AR577" s="52">
        <v>1.5431107618997855</v>
      </c>
      <c r="AS577" s="52">
        <v>1.3646665624564775</v>
      </c>
      <c r="AT577" s="52">
        <v>1.7995644892206097</v>
      </c>
      <c r="AU577" s="52">
        <v>0.95660302896246119</v>
      </c>
      <c r="AV577" s="52">
        <v>1.9489496715640555</v>
      </c>
      <c r="AW577" s="52">
        <v>1.4041471356548785</v>
      </c>
      <c r="AX577" s="52">
        <v>113.82965193310332</v>
      </c>
      <c r="AY577" s="52">
        <v>0.53016276451159772</v>
      </c>
      <c r="AZ577" s="52">
        <v>5.7399552745083646</v>
      </c>
      <c r="BA577" s="52">
        <v>6.062358195145686</v>
      </c>
      <c r="BB577" s="52">
        <v>16.081777134970313</v>
      </c>
      <c r="BC577" s="52">
        <v>2.8313233140957421</v>
      </c>
      <c r="BD577" s="52">
        <v>26.079608998471691</v>
      </c>
      <c r="BE577" s="52">
        <v>9.2027338752710826</v>
      </c>
      <c r="BF577" s="52">
        <v>18.016598333664721</v>
      </c>
      <c r="BG577" s="52">
        <v>23.259028404875988</v>
      </c>
      <c r="BH577" s="52">
        <v>6.0261056376921553</v>
      </c>
      <c r="BI577" s="52">
        <v>23.598453543310413</v>
      </c>
      <c r="BJ577" s="52">
        <v>2.9045362375763943</v>
      </c>
      <c r="BK577" s="52">
        <v>5.3548758681694553</v>
      </c>
      <c r="BL577" s="52">
        <v>15.339041437634508</v>
      </c>
      <c r="BM577" s="52">
        <v>1.8077327647363071</v>
      </c>
      <c r="BN577" s="52">
        <v>35.293085594285998</v>
      </c>
      <c r="BP577" s="52">
        <v>1.540372382308687</v>
      </c>
      <c r="BQ577" s="52">
        <v>1.1140348254416641</v>
      </c>
      <c r="BR577" s="52">
        <v>0.42633755694353775</v>
      </c>
      <c r="BS577" s="52">
        <v>1.511896783731983</v>
      </c>
      <c r="BT577" s="52">
        <v>1.1121256115523377</v>
      </c>
      <c r="BU577" s="52">
        <v>0.3997711721740122</v>
      </c>
      <c r="BV577" s="52">
        <v>7.9723115793068802</v>
      </c>
      <c r="BW577" s="52">
        <v>7872.7433079615712</v>
      </c>
    </row>
    <row r="578" spans="1:75">
      <c r="A578" s="49">
        <v>46295</v>
      </c>
      <c r="B578" s="50">
        <v>127.26591600868851</v>
      </c>
      <c r="C578" s="51">
        <v>296.68868601471183</v>
      </c>
      <c r="D578" s="50">
        <v>124.70975916950653</v>
      </c>
      <c r="E578" s="52">
        <v>21999.779522673289</v>
      </c>
      <c r="F578" s="52">
        <v>277.10001560561358</v>
      </c>
      <c r="G578" s="52">
        <v>549.79737935860953</v>
      </c>
      <c r="H578" s="52">
        <v>743.48522917628293</v>
      </c>
      <c r="I578" s="52">
        <v>2457.9142987777791</v>
      </c>
      <c r="J578" s="52">
        <v>152.13819377459586</v>
      </c>
      <c r="K578" s="52">
        <v>352.3403048823277</v>
      </c>
      <c r="L578" s="52">
        <v>605.46656179788215</v>
      </c>
      <c r="M578" s="52">
        <v>556.44909483194351</v>
      </c>
      <c r="N578" s="52">
        <v>242.89096684933949</v>
      </c>
      <c r="O578" s="52">
        <v>127.96112415281435</v>
      </c>
      <c r="P578" s="52">
        <v>293.83763125563661</v>
      </c>
      <c r="Q578" s="52">
        <v>136.05003813006527</v>
      </c>
      <c r="R578" s="52">
        <v>118.72184515694777</v>
      </c>
      <c r="S578" s="52">
        <v>658.20381139743449</v>
      </c>
      <c r="T578" s="52">
        <v>326.60428630684811</v>
      </c>
      <c r="U578" s="52">
        <v>1451.8766554210335</v>
      </c>
      <c r="V578" s="52">
        <v>1331.4857468396426</v>
      </c>
      <c r="W578" s="52">
        <v>1448.9966960802674</v>
      </c>
      <c r="X578" s="52">
        <v>1939.1585280306638</v>
      </c>
      <c r="Y578" s="52">
        <v>4127.9199944426618</v>
      </c>
      <c r="Z578" s="52">
        <v>838.99173719733949</v>
      </c>
      <c r="AA578" s="52">
        <v>3034.5907150338094</v>
      </c>
      <c r="AB578" s="52">
        <v>388.07315894601248</v>
      </c>
      <c r="AC578" s="52">
        <v>181625.88113263447</v>
      </c>
      <c r="AD578" s="52">
        <v>77640.950539318714</v>
      </c>
      <c r="AE578" s="52">
        <v>96635.620147959387</v>
      </c>
      <c r="AF578" s="52">
        <v>24771.905843273798</v>
      </c>
      <c r="AG578" s="52">
        <v>19863.692002888522</v>
      </c>
      <c r="AH578" s="52">
        <v>17339.602991406122</v>
      </c>
      <c r="AI578" s="52">
        <v>50441.397342618307</v>
      </c>
      <c r="AJ578" s="52">
        <v>57784.581931114197</v>
      </c>
      <c r="AK578" s="52">
        <v>158.08470724585155</v>
      </c>
      <c r="AL578" s="52">
        <v>0.74636345136629345</v>
      </c>
      <c r="AM578" s="52">
        <v>8.1927922240613658</v>
      </c>
      <c r="AN578" s="52">
        <v>20.571834238634136</v>
      </c>
      <c r="AO578" s="52">
        <v>11.632678563178827</v>
      </c>
      <c r="AP578" s="52">
        <v>0.97117409861939452</v>
      </c>
      <c r="AQ578" s="52">
        <v>1.6564919297311766</v>
      </c>
      <c r="AR578" s="52">
        <v>1.5408613813789089</v>
      </c>
      <c r="AS578" s="52">
        <v>1.3625005684453451</v>
      </c>
      <c r="AT578" s="52">
        <v>1.7975346608557932</v>
      </c>
      <c r="AU578" s="52">
        <v>0.9561061732699272</v>
      </c>
      <c r="AV578" s="52">
        <v>1.9455713115020747</v>
      </c>
      <c r="AW578" s="52">
        <v>1.4024384390195337</v>
      </c>
      <c r="AX578" s="52">
        <v>113.89634914509952</v>
      </c>
      <c r="AY578" s="52">
        <v>0.52983501750871553</v>
      </c>
      <c r="AZ578" s="52">
        <v>5.7420506530623241</v>
      </c>
      <c r="BA578" s="52">
        <v>6.0632769449012507</v>
      </c>
      <c r="BB578" s="52">
        <v>16.085714662385485</v>
      </c>
      <c r="BC578" s="52">
        <v>2.830545523269878</v>
      </c>
      <c r="BD578" s="52">
        <v>26.094407565519212</v>
      </c>
      <c r="BE578" s="52">
        <v>9.2100941346453808</v>
      </c>
      <c r="BF578" s="52">
        <v>18.027311525893552</v>
      </c>
      <c r="BG578" s="52">
        <v>23.286285211859891</v>
      </c>
      <c r="BH578" s="52">
        <v>6.0268279059790073</v>
      </c>
      <c r="BI578" s="52">
        <v>23.616523862125664</v>
      </c>
      <c r="BJ578" s="52">
        <v>2.9051283218548631</v>
      </c>
      <c r="BK578" s="52">
        <v>5.3581092488835562</v>
      </c>
      <c r="BL578" s="52">
        <v>15.353286291356198</v>
      </c>
      <c r="BM578" s="52">
        <v>1.8070690371731568</v>
      </c>
      <c r="BN578" s="52">
        <v>35.32692486975963</v>
      </c>
      <c r="BP578" s="52">
        <v>1.5373249756793181</v>
      </c>
      <c r="BQ578" s="52">
        <v>1.1169037111462481</v>
      </c>
      <c r="BR578" s="52">
        <v>0.42042126425852377</v>
      </c>
      <c r="BS578" s="52">
        <v>1.5096589658331747</v>
      </c>
      <c r="BT578" s="52">
        <v>1.1146233657219757</v>
      </c>
      <c r="BU578" s="52">
        <v>0.39503560011895994</v>
      </c>
      <c r="BV578" s="52">
        <v>7.9687674585108956</v>
      </c>
      <c r="BW578" s="52">
        <v>7893.3385608434673</v>
      </c>
    </row>
    <row r="579" spans="1:75">
      <c r="A579" s="49">
        <v>46326</v>
      </c>
      <c r="B579" s="50">
        <v>127.45731907872663</v>
      </c>
      <c r="C579" s="51">
        <v>297.20470071415747</v>
      </c>
      <c r="D579" s="50">
        <v>124.90146249652871</v>
      </c>
      <c r="E579" s="52">
        <v>22047.610808618607</v>
      </c>
      <c r="F579" s="52">
        <v>277.80808022738466</v>
      </c>
      <c r="G579" s="52">
        <v>550.23650267146411</v>
      </c>
      <c r="H579" s="52">
        <v>744.34768895059824</v>
      </c>
      <c r="I579" s="52">
        <v>2463.454922885664</v>
      </c>
      <c r="J579" s="52">
        <v>152.46020535547888</v>
      </c>
      <c r="K579" s="52">
        <v>353.42112055180536</v>
      </c>
      <c r="L579" s="52">
        <v>606.45563181225327</v>
      </c>
      <c r="M579" s="52">
        <v>558.65732200419711</v>
      </c>
      <c r="N579" s="52">
        <v>242.99454933200633</v>
      </c>
      <c r="O579" s="52">
        <v>128.16909824221605</v>
      </c>
      <c r="P579" s="52">
        <v>294.42078303539705</v>
      </c>
      <c r="Q579" s="52">
        <v>136.11661228158647</v>
      </c>
      <c r="R579" s="52">
        <v>118.89162864560082</v>
      </c>
      <c r="S579" s="52">
        <v>659.89898999953164</v>
      </c>
      <c r="T579" s="52">
        <v>327.09463035435448</v>
      </c>
      <c r="U579" s="52">
        <v>1456.911653583569</v>
      </c>
      <c r="V579" s="52">
        <v>1334.5432240184277</v>
      </c>
      <c r="W579" s="52">
        <v>1452.8873611205529</v>
      </c>
      <c r="X579" s="52">
        <v>1943.837935874539</v>
      </c>
      <c r="Y579" s="52">
        <v>4136.0057132977154</v>
      </c>
      <c r="Z579" s="52">
        <v>840.92275670254901</v>
      </c>
      <c r="AA579" s="52">
        <v>3042.7546204889736</v>
      </c>
      <c r="AB579" s="52">
        <v>388.51032228299204</v>
      </c>
      <c r="AC579" s="52">
        <v>182174.93955642945</v>
      </c>
      <c r="AD579" s="52">
        <v>77855.653525798552</v>
      </c>
      <c r="AE579" s="52">
        <v>96902.849701050785</v>
      </c>
      <c r="AF579" s="52">
        <v>24864.650603048263</v>
      </c>
      <c r="AG579" s="52">
        <v>19907.460993493758</v>
      </c>
      <c r="AH579" s="52">
        <v>17367.234596475479</v>
      </c>
      <c r="AI579" s="52">
        <v>50498.391752842937</v>
      </c>
      <c r="AJ579" s="52">
        <v>57885.100042327758</v>
      </c>
      <c r="AK579" s="52">
        <v>158.15916380166047</v>
      </c>
      <c r="AL579" s="52">
        <v>0.74614933763223235</v>
      </c>
      <c r="AM579" s="52">
        <v>8.1977075108912807</v>
      </c>
      <c r="AN579" s="52">
        <v>20.562553759138549</v>
      </c>
      <c r="AO579" s="52">
        <v>11.61869691074225</v>
      </c>
      <c r="AP579" s="52">
        <v>0.96931328270379558</v>
      </c>
      <c r="AQ579" s="52">
        <v>1.6563487313669025</v>
      </c>
      <c r="AR579" s="52">
        <v>1.5385856121287684</v>
      </c>
      <c r="AS579" s="52">
        <v>1.3603318906270063</v>
      </c>
      <c r="AT579" s="52">
        <v>1.7954800843872363</v>
      </c>
      <c r="AU579" s="52">
        <v>0.95557379178054336</v>
      </c>
      <c r="AV579" s="52">
        <v>1.9422935810464643</v>
      </c>
      <c r="AW579" s="52">
        <v>1.4007699373522913</v>
      </c>
      <c r="AX579" s="52">
        <v>113.96204006876195</v>
      </c>
      <c r="AY579" s="52">
        <v>0.529497380324081</v>
      </c>
      <c r="AZ579" s="52">
        <v>5.7440520042241143</v>
      </c>
      <c r="BA579" s="52">
        <v>6.0641297857547478</v>
      </c>
      <c r="BB579" s="52">
        <v>16.090271825812035</v>
      </c>
      <c r="BC579" s="52">
        <v>2.8297124157637179</v>
      </c>
      <c r="BD579" s="52">
        <v>26.108953912832565</v>
      </c>
      <c r="BE579" s="52">
        <v>9.2173627779007923</v>
      </c>
      <c r="BF579" s="52">
        <v>18.037797057250096</v>
      </c>
      <c r="BG579" s="52">
        <v>23.312687228734216</v>
      </c>
      <c r="BH579" s="52">
        <v>6.0275756797693187</v>
      </c>
      <c r="BI579" s="52">
        <v>23.634569973962741</v>
      </c>
      <c r="BJ579" s="52">
        <v>2.9057449193891034</v>
      </c>
      <c r="BK579" s="52">
        <v>5.3613968044294102</v>
      </c>
      <c r="BL579" s="52">
        <v>15.367428249822208</v>
      </c>
      <c r="BM579" s="52">
        <v>1.8064108533665515</v>
      </c>
      <c r="BN579" s="52">
        <v>35.359762422259777</v>
      </c>
      <c r="BP579" s="52">
        <v>1.5317957908996651</v>
      </c>
      <c r="BQ579" s="52">
        <v>1.1203787489137012</v>
      </c>
      <c r="BR579" s="52">
        <v>0.41141704247603494</v>
      </c>
      <c r="BS579" s="52">
        <v>1.5084275557404203</v>
      </c>
      <c r="BT579" s="52">
        <v>1.1177345032338053</v>
      </c>
      <c r="BU579" s="52">
        <v>0.39069305247657243</v>
      </c>
      <c r="BV579" s="52">
        <v>7.9637465241455265</v>
      </c>
      <c r="BW579" s="52">
        <v>7914.4754683663768</v>
      </c>
    </row>
    <row r="580" spans="1:75">
      <c r="A580" s="49">
        <v>46356</v>
      </c>
      <c r="B580" s="50">
        <v>127.65180196501315</v>
      </c>
      <c r="C580" s="51">
        <v>297.72422699386567</v>
      </c>
      <c r="D580" s="50">
        <v>125.09521192905183</v>
      </c>
      <c r="E580" s="52">
        <v>22095.771271912257</v>
      </c>
      <c r="F580" s="52">
        <v>278.51530747882401</v>
      </c>
      <c r="G580" s="52">
        <v>550.67464574196686</v>
      </c>
      <c r="H580" s="52">
        <v>745.238060795671</v>
      </c>
      <c r="I580" s="52">
        <v>2469.0495639681817</v>
      </c>
      <c r="J580" s="52">
        <v>152.78337275336187</v>
      </c>
      <c r="K580" s="52">
        <v>354.47458086013796</v>
      </c>
      <c r="L580" s="52">
        <v>607.48596511762594</v>
      </c>
      <c r="M580" s="52">
        <v>560.87684369397664</v>
      </c>
      <c r="N580" s="52">
        <v>243.09609514639402</v>
      </c>
      <c r="O580" s="52">
        <v>128.37643251510647</v>
      </c>
      <c r="P580" s="52">
        <v>295.02628418200959</v>
      </c>
      <c r="Q580" s="52">
        <v>136.19137488217868</v>
      </c>
      <c r="R580" s="52">
        <v>119.05998337405423</v>
      </c>
      <c r="S580" s="52">
        <v>661.6098171033276</v>
      </c>
      <c r="T580" s="52">
        <v>327.58837007045128</v>
      </c>
      <c r="U580" s="52">
        <v>1462.010167052721</v>
      </c>
      <c r="V580" s="52">
        <v>1337.617022892957</v>
      </c>
      <c r="W580" s="52">
        <v>1456.7904478703936</v>
      </c>
      <c r="X580" s="52">
        <v>1948.5633128739894</v>
      </c>
      <c r="Y580" s="52">
        <v>4144.1337910356624</v>
      </c>
      <c r="Z580" s="52">
        <v>842.85636804246656</v>
      </c>
      <c r="AA580" s="52">
        <v>3050.9782708236326</v>
      </c>
      <c r="AB580" s="52">
        <v>388.93763474676138</v>
      </c>
      <c r="AC580" s="52">
        <v>182734.98413855236</v>
      </c>
      <c r="AD580" s="52">
        <v>78074.723006248474</v>
      </c>
      <c r="AE580" s="52">
        <v>97175.513986015314</v>
      </c>
      <c r="AF580" s="52">
        <v>24959.049569606781</v>
      </c>
      <c r="AG580" s="52">
        <v>19952.090401393671</v>
      </c>
      <c r="AH580" s="52">
        <v>17395.845121379694</v>
      </c>
      <c r="AI580" s="52">
        <v>50558.176731793086</v>
      </c>
      <c r="AJ580" s="52">
        <v>57988.026314216855</v>
      </c>
      <c r="AK580" s="52">
        <v>158.22993269680688</v>
      </c>
      <c r="AL580" s="52">
        <v>0.74589882158810117</v>
      </c>
      <c r="AM580" s="52">
        <v>8.2027422526463241</v>
      </c>
      <c r="AN580" s="52">
        <v>20.553191278471299</v>
      </c>
      <c r="AO580" s="52">
        <v>11.604550204251428</v>
      </c>
      <c r="AP580" s="52">
        <v>0.96746349398157083</v>
      </c>
      <c r="AQ580" s="52">
        <v>1.656076840517926</v>
      </c>
      <c r="AR580" s="52">
        <v>1.5362758692115071</v>
      </c>
      <c r="AS580" s="52">
        <v>1.3581327444535418</v>
      </c>
      <c r="AT580" s="52">
        <v>1.7933696611947199</v>
      </c>
      <c r="AU580" s="52">
        <v>0.95498713537496471</v>
      </c>
      <c r="AV580" s="52">
        <v>1.9391090937766422</v>
      </c>
      <c r="AW580" s="52">
        <v>1.3991353638168826</v>
      </c>
      <c r="AX580" s="52">
        <v>114.02403292745973</v>
      </c>
      <c r="AY580" s="52">
        <v>0.52915092582944345</v>
      </c>
      <c r="AZ580" s="52">
        <v>5.7459791909019868</v>
      </c>
      <c r="BA580" s="52">
        <v>6.0648953790097346</v>
      </c>
      <c r="BB580" s="52">
        <v>16.09377204743214</v>
      </c>
      <c r="BC580" s="52">
        <v>2.8289012782663727</v>
      </c>
      <c r="BD580" s="52">
        <v>26.121533838752658</v>
      </c>
      <c r="BE580" s="52">
        <v>9.2244418964934685</v>
      </c>
      <c r="BF580" s="52">
        <v>18.047956812443832</v>
      </c>
      <c r="BG580" s="52">
        <v>23.339476706568771</v>
      </c>
      <c r="BH580" s="52">
        <v>6.0279248517627515</v>
      </c>
      <c r="BI580" s="52">
        <v>23.652708491232868</v>
      </c>
      <c r="BJ580" s="52">
        <v>2.9064219762784584</v>
      </c>
      <c r="BK580" s="52">
        <v>5.3644830747138865</v>
      </c>
      <c r="BL580" s="52">
        <v>15.381803440663498</v>
      </c>
      <c r="BM580" s="52">
        <v>1.8057875644049395</v>
      </c>
      <c r="BN580" s="52">
        <v>35.392819881299509</v>
      </c>
      <c r="BP580" s="52">
        <v>1.5287007429947457</v>
      </c>
      <c r="BQ580" s="52">
        <v>1.1243864469676434</v>
      </c>
      <c r="BR580" s="52">
        <v>0.40431429610277214</v>
      </c>
      <c r="BS580" s="52">
        <v>1.5084790890260289</v>
      </c>
      <c r="BT580" s="52">
        <v>1.1212357647629687</v>
      </c>
      <c r="BU580" s="52">
        <v>0.387243324254329</v>
      </c>
      <c r="BV580" s="52">
        <v>7.9590339973336084</v>
      </c>
      <c r="BW580" s="52">
        <v>7936.4466859857239</v>
      </c>
    </row>
    <row r="581" spans="1:75">
      <c r="A581" s="49">
        <v>46387</v>
      </c>
      <c r="B581" s="50">
        <v>127.85141739381417</v>
      </c>
      <c r="C581" s="51">
        <v>298.25213652407569</v>
      </c>
      <c r="D581" s="50">
        <v>125.29360531859341</v>
      </c>
      <c r="E581" s="52">
        <v>22143.964467563936</v>
      </c>
      <c r="F581" s="52">
        <v>279.23019200329099</v>
      </c>
      <c r="G581" s="52">
        <v>551.11145539894221</v>
      </c>
      <c r="H581" s="52">
        <v>746.14005509505591</v>
      </c>
      <c r="I581" s="52">
        <v>2474.6016314866083</v>
      </c>
      <c r="J581" s="52">
        <v>153.10354636501401</v>
      </c>
      <c r="K581" s="52">
        <v>355.46325978732881</v>
      </c>
      <c r="L581" s="52">
        <v>608.54190432520647</v>
      </c>
      <c r="M581" s="52">
        <v>563.08710925184914</v>
      </c>
      <c r="N581" s="52">
        <v>243.1893108246187</v>
      </c>
      <c r="O581" s="52">
        <v>128.57802555785184</v>
      </c>
      <c r="P581" s="52">
        <v>295.64688981099113</v>
      </c>
      <c r="Q581" s="52">
        <v>136.27379650755546</v>
      </c>
      <c r="R581" s="52">
        <v>119.2240929716537</v>
      </c>
      <c r="S581" s="52">
        <v>663.33581787564106</v>
      </c>
      <c r="T581" s="52">
        <v>328.11041467600774</v>
      </c>
      <c r="U581" s="52">
        <v>1467.1607326344858</v>
      </c>
      <c r="V581" s="52">
        <v>1340.6715142058749</v>
      </c>
      <c r="W581" s="52">
        <v>1460.6896747314643</v>
      </c>
      <c r="X581" s="52">
        <v>1953.302835451499</v>
      </c>
      <c r="Y581" s="52">
        <v>4152.2679379887641</v>
      </c>
      <c r="Z581" s="52">
        <v>844.78035162184983</v>
      </c>
      <c r="AA581" s="52">
        <v>3059.2478384041497</v>
      </c>
      <c r="AB581" s="52">
        <v>389.34318309433519</v>
      </c>
      <c r="AC581" s="52">
        <v>183308.39244940973</v>
      </c>
      <c r="AD581" s="52">
        <v>78299.114527117825</v>
      </c>
      <c r="AE581" s="52">
        <v>97454.802367179625</v>
      </c>
      <c r="AF581" s="52">
        <v>25055.468990141344</v>
      </c>
      <c r="AG581" s="52">
        <v>19997.451420915702</v>
      </c>
      <c r="AH581" s="52">
        <v>17425.617692355187</v>
      </c>
      <c r="AI581" s="52">
        <v>50621.223004710293</v>
      </c>
      <c r="AJ581" s="52">
        <v>58092.915369049195</v>
      </c>
      <c r="AK581" s="52">
        <v>158.29508811980486</v>
      </c>
      <c r="AL581" s="52">
        <v>0.7455985574328694</v>
      </c>
      <c r="AM581" s="52">
        <v>8.2077082207110976</v>
      </c>
      <c r="AN581" s="52">
        <v>20.543420477379716</v>
      </c>
      <c r="AO581" s="52">
        <v>11.590113699361082</v>
      </c>
      <c r="AP581" s="52">
        <v>0.96561571765138776</v>
      </c>
      <c r="AQ581" s="52">
        <v>1.6556347683541506</v>
      </c>
      <c r="AR581" s="52">
        <v>1.5339299808957518</v>
      </c>
      <c r="AS581" s="52">
        <v>1.355887018034698</v>
      </c>
      <c r="AT581" s="52">
        <v>1.7911844689439138</v>
      </c>
      <c r="AU581" s="52">
        <v>0.95433869109019143</v>
      </c>
      <c r="AV581" s="52">
        <v>1.9360046857477902</v>
      </c>
      <c r="AW581" s="52">
        <v>1.397518369785816</v>
      </c>
      <c r="AX581" s="52">
        <v>114.08065429017428</v>
      </c>
      <c r="AY581" s="52">
        <v>0.52879635297028837</v>
      </c>
      <c r="AZ581" s="52">
        <v>5.747851238402701</v>
      </c>
      <c r="BA581" s="52">
        <v>6.0655627046634759</v>
      </c>
      <c r="BB581" s="52">
        <v>16.095026001634618</v>
      </c>
      <c r="BC581" s="52">
        <v>2.828163977383801</v>
      </c>
      <c r="BD581" s="52">
        <v>26.131139943856866</v>
      </c>
      <c r="BE581" s="52">
        <v>9.2312727187001595</v>
      </c>
      <c r="BF581" s="52">
        <v>18.057747191614322</v>
      </c>
      <c r="BG581" s="52">
        <v>23.367479965751691</v>
      </c>
      <c r="BH581" s="52">
        <v>6.0276141954105231</v>
      </c>
      <c r="BI581" s="52">
        <v>23.671013351954191</v>
      </c>
      <c r="BJ581" s="52">
        <v>2.9071793602178655</v>
      </c>
      <c r="BK581" s="52">
        <v>5.3672196561876202</v>
      </c>
      <c r="BL581" s="52">
        <v>15.396614335424777</v>
      </c>
      <c r="BM581" s="52">
        <v>1.8052171273389361</v>
      </c>
      <c r="BN581" s="52">
        <v>35.426916661792468</v>
      </c>
      <c r="BP581" s="52">
        <v>1.5310964484608942</v>
      </c>
      <c r="BQ581" s="52">
        <v>1.1288111778501901</v>
      </c>
      <c r="BR581" s="52">
        <v>0.40228527105383333</v>
      </c>
      <c r="BS581" s="52">
        <v>1.5098766975946003</v>
      </c>
      <c r="BT581" s="52">
        <v>1.1249309938509888</v>
      </c>
      <c r="BU581" s="52">
        <v>0.38494570380557447</v>
      </c>
      <c r="BV581" s="52">
        <v>7.9558086736247908</v>
      </c>
      <c r="BW581" s="52">
        <v>7959.4650616511226</v>
      </c>
    </row>
    <row r="582" spans="1:75">
      <c r="A582" s="49">
        <v>46418</v>
      </c>
      <c r="B582" s="50">
        <v>128.05787947978223</v>
      </c>
      <c r="C582" s="51">
        <v>298.79705961964902</v>
      </c>
      <c r="D582" s="50">
        <v>125.49876845880381</v>
      </c>
      <c r="E582" s="52">
        <v>22193.266795519859</v>
      </c>
      <c r="F582" s="52">
        <v>279.97329625216946</v>
      </c>
      <c r="G582" s="52">
        <v>551.53535156889313</v>
      </c>
      <c r="H582" s="52">
        <v>747.07117265997636</v>
      </c>
      <c r="I582" s="52">
        <v>2480.3168997985699</v>
      </c>
      <c r="J582" s="52">
        <v>153.43489396007311</v>
      </c>
      <c r="K582" s="52">
        <v>356.49094977109661</v>
      </c>
      <c r="L582" s="52">
        <v>609.62399297688273</v>
      </c>
      <c r="M582" s="52">
        <v>565.3446710104904</v>
      </c>
      <c r="N582" s="52">
        <v>243.28413452682716</v>
      </c>
      <c r="O582" s="52">
        <v>128.78145390115077</v>
      </c>
      <c r="P582" s="52">
        <v>296.29609548435695</v>
      </c>
      <c r="Q582" s="52">
        <v>136.36435704339567</v>
      </c>
      <c r="R582" s="52">
        <v>119.39020648959183</v>
      </c>
      <c r="S582" s="52">
        <v>665.11167643111082</v>
      </c>
      <c r="T582" s="52">
        <v>328.66514327316997</v>
      </c>
      <c r="U582" s="52">
        <v>1472.4656566683084</v>
      </c>
      <c r="V582" s="52">
        <v>1343.7748159881562</v>
      </c>
      <c r="W582" s="52">
        <v>1464.6759587024007</v>
      </c>
      <c r="X582" s="52">
        <v>1958.1499026710949</v>
      </c>
      <c r="Y582" s="52">
        <v>4160.5678540946492</v>
      </c>
      <c r="Z582" s="52">
        <v>846.73610862717032</v>
      </c>
      <c r="AA582" s="52">
        <v>3067.7305152293657</v>
      </c>
      <c r="AB582" s="52">
        <v>389.73811389734186</v>
      </c>
      <c r="AC582" s="52">
        <v>183903.0097215714</v>
      </c>
      <c r="AD582" s="52">
        <v>78530.686766101469</v>
      </c>
      <c r="AE582" s="52">
        <v>97743.02817412345</v>
      </c>
      <c r="AF582" s="52">
        <v>25155.28768524047</v>
      </c>
      <c r="AG582" s="52">
        <v>20044.298148340757</v>
      </c>
      <c r="AH582" s="52">
        <v>17456.838528563898</v>
      </c>
      <c r="AI582" s="52">
        <v>50687.972799578019</v>
      </c>
      <c r="AJ582" s="52">
        <v>58201.510111539596</v>
      </c>
      <c r="AK582" s="52">
        <v>158.35761397620362</v>
      </c>
      <c r="AL582" s="52">
        <v>0.74522941819938548</v>
      </c>
      <c r="AM582" s="52">
        <v>8.2127970672708237</v>
      </c>
      <c r="AN582" s="52">
        <v>20.533391670534208</v>
      </c>
      <c r="AO582" s="52">
        <v>11.575365185061649</v>
      </c>
      <c r="AP582" s="52">
        <v>0.96375026981067713</v>
      </c>
      <c r="AQ582" s="52">
        <v>1.6552157672741752</v>
      </c>
      <c r="AR582" s="52">
        <v>1.531526090691137</v>
      </c>
      <c r="AS582" s="52">
        <v>1.3535793443517774</v>
      </c>
      <c r="AT582" s="52">
        <v>1.7889104664989703</v>
      </c>
      <c r="AU582" s="52">
        <v>0.95364815730124153</v>
      </c>
      <c r="AV582" s="52">
        <v>1.9328926564724702</v>
      </c>
      <c r="AW582" s="52">
        <v>1.3958424327051504</v>
      </c>
      <c r="AX582" s="52">
        <v>114.13449968085173</v>
      </c>
      <c r="AY582" s="52">
        <v>0.52842795863457848</v>
      </c>
      <c r="AZ582" s="52">
        <v>5.749720727637806</v>
      </c>
      <c r="BA582" s="52">
        <v>6.0661689660449944</v>
      </c>
      <c r="BB582" s="52">
        <v>16.094410175157169</v>
      </c>
      <c r="BC582" s="52">
        <v>2.8274617612440771</v>
      </c>
      <c r="BD582" s="52">
        <v>26.139209353575303</v>
      </c>
      <c r="BE582" s="52">
        <v>9.2380400649835206</v>
      </c>
      <c r="BF582" s="52">
        <v>18.06747363929847</v>
      </c>
      <c r="BG582" s="52">
        <v>23.396687195185692</v>
      </c>
      <c r="BH582" s="52">
        <v>6.0268998394810387</v>
      </c>
      <c r="BI582" s="52">
        <v>23.68972262450599</v>
      </c>
      <c r="BJ582" s="52">
        <v>2.9079962955269543</v>
      </c>
      <c r="BK582" s="52">
        <v>5.3698436946142465</v>
      </c>
      <c r="BL582" s="52">
        <v>15.411882634162001</v>
      </c>
      <c r="BM582" s="52">
        <v>1.8046711458260805</v>
      </c>
      <c r="BN582" s="52">
        <v>35.462189021400143</v>
      </c>
      <c r="BP582" s="52">
        <v>1.5362196094807117</v>
      </c>
      <c r="BQ582" s="52">
        <v>1.1334430298602749</v>
      </c>
      <c r="BR582" s="52">
        <v>0.40277657964296881</v>
      </c>
      <c r="BS582" s="52">
        <v>1.5119638880113921</v>
      </c>
      <c r="BT582" s="52">
        <v>1.1287389945392798</v>
      </c>
      <c r="BU582" s="52">
        <v>0.38322489352656469</v>
      </c>
      <c r="BV582" s="52">
        <v>7.9533276218740694</v>
      </c>
      <c r="BW582" s="52">
        <v>7983.8344936390076</v>
      </c>
    </row>
    <row r="583" spans="1:75">
      <c r="A583" s="49">
        <v>46446</v>
      </c>
      <c r="B583" s="50">
        <v>128.25508579174388</v>
      </c>
      <c r="C583" s="51">
        <v>299.32172162654541</v>
      </c>
      <c r="D583" s="50">
        <v>125.69504427989705</v>
      </c>
      <c r="E583" s="52">
        <v>22240.915716750282</v>
      </c>
      <c r="F583" s="52">
        <v>280.7036871692232</v>
      </c>
      <c r="G583" s="52">
        <v>551.89768055121283</v>
      </c>
      <c r="H583" s="52">
        <v>747.97868675797201</v>
      </c>
      <c r="I583" s="52">
        <v>2485.991102663002</v>
      </c>
      <c r="J583" s="52">
        <v>153.76775117910333</v>
      </c>
      <c r="K583" s="52">
        <v>357.60783598252704</v>
      </c>
      <c r="L583" s="52">
        <v>610.64623720864097</v>
      </c>
      <c r="M583" s="52">
        <v>567.53422961816455</v>
      </c>
      <c r="N583" s="52">
        <v>243.38662935161432</v>
      </c>
      <c r="O583" s="52">
        <v>128.98047838586248</v>
      </c>
      <c r="P583" s="52">
        <v>296.93702822237225</v>
      </c>
      <c r="Q583" s="52">
        <v>136.45584547372087</v>
      </c>
      <c r="R583" s="52">
        <v>119.55285693159593</v>
      </c>
      <c r="S583" s="52">
        <v>666.82926442416749</v>
      </c>
      <c r="T583" s="52">
        <v>329.20231686742045</v>
      </c>
      <c r="U583" s="52">
        <v>1477.6031519602984</v>
      </c>
      <c r="V583" s="52">
        <v>1346.7597760902052</v>
      </c>
      <c r="W583" s="52">
        <v>1468.5284453268562</v>
      </c>
      <c r="X583" s="52">
        <v>1962.8186710201469</v>
      </c>
      <c r="Y583" s="52">
        <v>4168.5391694336095</v>
      </c>
      <c r="Z583" s="52">
        <v>848.61324091558345</v>
      </c>
      <c r="AA583" s="52">
        <v>3075.9165012722369</v>
      </c>
      <c r="AB583" s="52">
        <v>390.10731430233034</v>
      </c>
      <c r="AC583" s="52">
        <v>184477.02008669716</v>
      </c>
      <c r="AD583" s="52">
        <v>78751.743374824524</v>
      </c>
      <c r="AE583" s="52">
        <v>98018.165751934052</v>
      </c>
      <c r="AF583" s="52">
        <v>25251.579734155112</v>
      </c>
      <c r="AG583" s="52">
        <v>20089.608881118042</v>
      </c>
      <c r="AH583" s="52">
        <v>17487.124428987503</v>
      </c>
      <c r="AI583" s="52">
        <v>50753.069172544136</v>
      </c>
      <c r="AJ583" s="52">
        <v>58306.83170520408</v>
      </c>
      <c r="AK583" s="52">
        <v>158.41666273832587</v>
      </c>
      <c r="AL583" s="52">
        <v>0.74480648801545613</v>
      </c>
      <c r="AM583" s="52">
        <v>8.2178701715887907</v>
      </c>
      <c r="AN583" s="52">
        <v>20.524237655968005</v>
      </c>
      <c r="AO583" s="52">
        <v>11.561560996346609</v>
      </c>
      <c r="AP583" s="52">
        <v>0.96200235157708192</v>
      </c>
      <c r="AQ583" s="52">
        <v>1.6551015528550903</v>
      </c>
      <c r="AR583" s="52">
        <v>1.5292415512940838</v>
      </c>
      <c r="AS583" s="52">
        <v>1.3513914641228635</v>
      </c>
      <c r="AT583" s="52">
        <v>1.7867304134617501</v>
      </c>
      <c r="AU583" s="52">
        <v>0.9530016014480448</v>
      </c>
      <c r="AV583" s="52">
        <v>1.9299299175507703</v>
      </c>
      <c r="AW583" s="52">
        <v>1.3941621429162947</v>
      </c>
      <c r="AX583" s="52">
        <v>114.18490154751842</v>
      </c>
      <c r="AY583" s="52">
        <v>0.52806998828259566</v>
      </c>
      <c r="AZ583" s="52">
        <v>5.7514900742259796</v>
      </c>
      <c r="BA583" s="52">
        <v>6.0667154783269712</v>
      </c>
      <c r="BB583" s="52">
        <v>16.092897457548784</v>
      </c>
      <c r="BC583" s="52">
        <v>2.8267880786115711</v>
      </c>
      <c r="BD583" s="52">
        <v>26.147208772499912</v>
      </c>
      <c r="BE583" s="52">
        <v>9.2444263918587239</v>
      </c>
      <c r="BF583" s="52">
        <v>18.076714433876209</v>
      </c>
      <c r="BG583" s="52">
        <v>23.42433636054297</v>
      </c>
      <c r="BH583" s="52">
        <v>6.0262545118374486</v>
      </c>
      <c r="BI583" s="52">
        <v>23.707523534520856</v>
      </c>
      <c r="BJ583" s="52">
        <v>2.9087702292454196</v>
      </c>
      <c r="BK583" s="52">
        <v>5.3724768086353185</v>
      </c>
      <c r="BL583" s="52">
        <v>15.426276496684295</v>
      </c>
      <c r="BM583" s="52">
        <v>1.804153744213701</v>
      </c>
      <c r="BN583" s="52">
        <v>35.495550831089659</v>
      </c>
      <c r="BP583" s="52">
        <v>1.5391981146032256</v>
      </c>
      <c r="BQ583" s="52">
        <v>1.1376659602101427</v>
      </c>
      <c r="BR583" s="52">
        <v>0.40153215453028679</v>
      </c>
      <c r="BS583" s="52">
        <v>1.513712968802013</v>
      </c>
      <c r="BT583" s="52">
        <v>1.1322987513371376</v>
      </c>
      <c r="BU583" s="52">
        <v>0.38141421747942722</v>
      </c>
      <c r="BV583" s="52">
        <v>7.9504915525820774</v>
      </c>
      <c r="BW583" s="52">
        <v>8007.7597543666407</v>
      </c>
    </row>
    <row r="584" spans="1:75">
      <c r="A584" s="49">
        <v>46477</v>
      </c>
      <c r="B584" s="50">
        <v>128.45100673899475</v>
      </c>
      <c r="C584" s="51">
        <v>299.85056782111286</v>
      </c>
      <c r="D584" s="50">
        <v>125.8905323081802</v>
      </c>
      <c r="E584" s="52">
        <v>22289.59447312355</v>
      </c>
      <c r="F584" s="52">
        <v>281.46200638246393</v>
      </c>
      <c r="G584" s="52">
        <v>552.20706018276758</v>
      </c>
      <c r="H584" s="52">
        <v>748.91414907088711</v>
      </c>
      <c r="I584" s="52">
        <v>2491.9993027881269</v>
      </c>
      <c r="J584" s="52">
        <v>154.12393947654675</v>
      </c>
      <c r="K584" s="52">
        <v>358.92380444465147</v>
      </c>
      <c r="L584" s="52">
        <v>611.65410880432012</v>
      </c>
      <c r="M584" s="52">
        <v>569.78773914295584</v>
      </c>
      <c r="N584" s="52">
        <v>243.50933364514381</v>
      </c>
      <c r="O584" s="52">
        <v>129.19000308676772</v>
      </c>
      <c r="P584" s="52">
        <v>297.60581028402873</v>
      </c>
      <c r="Q584" s="52">
        <v>136.55203336486292</v>
      </c>
      <c r="R584" s="52">
        <v>119.72330886990794</v>
      </c>
      <c r="S584" s="52">
        <v>668.58005483882619</v>
      </c>
      <c r="T584" s="52">
        <v>329.73911947495634</v>
      </c>
      <c r="U584" s="52">
        <v>1482.8461499060354</v>
      </c>
      <c r="V584" s="52">
        <v>1349.7989621710392</v>
      </c>
      <c r="W584" s="52">
        <v>1472.466315024923</v>
      </c>
      <c r="X584" s="52">
        <v>1967.5624200104464</v>
      </c>
      <c r="Y584" s="52">
        <v>4176.6173400232092</v>
      </c>
      <c r="Z584" s="52">
        <v>850.51819404704315</v>
      </c>
      <c r="AA584" s="52">
        <v>3084.2478705784606</v>
      </c>
      <c r="AB584" s="52">
        <v>390.47776838019865</v>
      </c>
      <c r="AC584" s="52">
        <v>185056.60691104396</v>
      </c>
      <c r="AD584" s="52">
        <v>78971.666016840172</v>
      </c>
      <c r="AE584" s="52">
        <v>98291.891937994194</v>
      </c>
      <c r="AF584" s="52">
        <v>25348.807784372759</v>
      </c>
      <c r="AG584" s="52">
        <v>20135.644570785185</v>
      </c>
      <c r="AH584" s="52">
        <v>17517.774216282753</v>
      </c>
      <c r="AI584" s="52">
        <v>50819.151161932175</v>
      </c>
      <c r="AJ584" s="52">
        <v>58414.146627333859</v>
      </c>
      <c r="AK584" s="52">
        <v>158.47745931722343</v>
      </c>
      <c r="AL584" s="52">
        <v>0.74430696694781218</v>
      </c>
      <c r="AM584" s="52">
        <v>8.2233230250318634</v>
      </c>
      <c r="AN584" s="52">
        <v>20.515802653386228</v>
      </c>
      <c r="AO584" s="52">
        <v>11.548172661366182</v>
      </c>
      <c r="AP584" s="52">
        <v>0.96029384165779208</v>
      </c>
      <c r="AQ584" s="52">
        <v>1.6554116404468884</v>
      </c>
      <c r="AR584" s="52">
        <v>1.5269750107904803</v>
      </c>
      <c r="AS584" s="52">
        <v>1.3492340351091232</v>
      </c>
      <c r="AT584" s="52">
        <v>1.7845566595835056</v>
      </c>
      <c r="AU584" s="52">
        <v>0.95239783651499565</v>
      </c>
      <c r="AV584" s="52">
        <v>1.9269321636435188</v>
      </c>
      <c r="AW584" s="52">
        <v>1.3923714745230222</v>
      </c>
      <c r="AX584" s="52">
        <v>114.23641563543389</v>
      </c>
      <c r="AY584" s="52">
        <v>0.52770510309974561</v>
      </c>
      <c r="AZ584" s="52">
        <v>5.7532554624138417</v>
      </c>
      <c r="BA584" s="52">
        <v>6.0672595645291656</v>
      </c>
      <c r="BB584" s="52">
        <v>16.091196096051604</v>
      </c>
      <c r="BC584" s="52">
        <v>2.8260656935092432</v>
      </c>
      <c r="BD584" s="52">
        <v>26.156808071198963</v>
      </c>
      <c r="BE584" s="52">
        <v>9.2508351290373199</v>
      </c>
      <c r="BF584" s="52">
        <v>18.086085479537537</v>
      </c>
      <c r="BG584" s="52">
        <v>23.451271723174759</v>
      </c>
      <c r="BH584" s="52">
        <v>6.025933313175976</v>
      </c>
      <c r="BI584" s="52">
        <v>23.725241028112048</v>
      </c>
      <c r="BJ584" s="52">
        <v>2.9095079800059582</v>
      </c>
      <c r="BK584" s="52">
        <v>5.3754299525209071</v>
      </c>
      <c r="BL584" s="52">
        <v>15.440303095695262</v>
      </c>
      <c r="BM584" s="52">
        <v>1.8036175673555737</v>
      </c>
      <c r="BN584" s="52">
        <v>35.528172545856044</v>
      </c>
      <c r="BP584" s="52">
        <v>1.5375096456057602</v>
      </c>
      <c r="BQ584" s="52">
        <v>1.1415597761290208</v>
      </c>
      <c r="BR584" s="52">
        <v>0.39594986938661142</v>
      </c>
      <c r="BS584" s="52">
        <v>1.5147085005357381</v>
      </c>
      <c r="BT584" s="52">
        <v>1.1357751201703064</v>
      </c>
      <c r="BU584" s="52">
        <v>0.37893338041049579</v>
      </c>
      <c r="BV584" s="52">
        <v>7.9463749882134218</v>
      </c>
      <c r="BW584" s="52">
        <v>8032.2671780163246</v>
      </c>
    </row>
    <row r="585" spans="1:75">
      <c r="A585" s="49">
        <v>46507</v>
      </c>
      <c r="B585" s="50">
        <v>128.65211434241695</v>
      </c>
      <c r="C585" s="51">
        <v>300.3990045943608</v>
      </c>
      <c r="D585" s="50">
        <v>126.09136640422949</v>
      </c>
      <c r="E585" s="52">
        <v>22340.829104940098</v>
      </c>
      <c r="F585" s="52">
        <v>282.26911870228747</v>
      </c>
      <c r="G585" s="52">
        <v>552.49433075462775</v>
      </c>
      <c r="H585" s="52">
        <v>749.91100876195901</v>
      </c>
      <c r="I585" s="52">
        <v>2498.427160921693</v>
      </c>
      <c r="J585" s="52">
        <v>154.5019228488207</v>
      </c>
      <c r="K585" s="52">
        <v>360.36420472959679</v>
      </c>
      <c r="L585" s="52">
        <v>612.70251852050421</v>
      </c>
      <c r="M585" s="52">
        <v>572.17902145354697</v>
      </c>
      <c r="N585" s="52">
        <v>243.65116512998938</v>
      </c>
      <c r="O585" s="52">
        <v>129.41673634368925</v>
      </c>
      <c r="P585" s="52">
        <v>298.32622580615185</v>
      </c>
      <c r="Q585" s="52">
        <v>136.65694639102244</v>
      </c>
      <c r="R585" s="52">
        <v>119.90434975425403</v>
      </c>
      <c r="S585" s="52">
        <v>670.42309469127406</v>
      </c>
      <c r="T585" s="52">
        <v>330.29565642112868</v>
      </c>
      <c r="U585" s="52">
        <v>1488.3654119867831</v>
      </c>
      <c r="V585" s="52">
        <v>1352.9846703011542</v>
      </c>
      <c r="W585" s="52">
        <v>1476.6148909953733</v>
      </c>
      <c r="X585" s="52">
        <v>1972.5309263749668</v>
      </c>
      <c r="Y585" s="52">
        <v>4185.0829252703425</v>
      </c>
      <c r="Z585" s="52">
        <v>852.5150006511559</v>
      </c>
      <c r="AA585" s="52">
        <v>3093.0095709248758</v>
      </c>
      <c r="AB585" s="52">
        <v>390.86465665440772</v>
      </c>
      <c r="AC585" s="52">
        <v>185659.79140030543</v>
      </c>
      <c r="AD585" s="52">
        <v>79198.475973383582</v>
      </c>
      <c r="AE585" s="52">
        <v>98574.190396022794</v>
      </c>
      <c r="AF585" s="52">
        <v>25450.003775405883</v>
      </c>
      <c r="AG585" s="52">
        <v>20183.830041265486</v>
      </c>
      <c r="AH585" s="52">
        <v>17549.965920511881</v>
      </c>
      <c r="AI585" s="52">
        <v>50888.915429321925</v>
      </c>
      <c r="AJ585" s="52">
        <v>58526.762885030112</v>
      </c>
      <c r="AK585" s="52">
        <v>158.54173175670829</v>
      </c>
      <c r="AL585" s="52">
        <v>0.74372999008628538</v>
      </c>
      <c r="AM585" s="52">
        <v>8.2293581802902427</v>
      </c>
      <c r="AN585" s="52">
        <v>20.507657489638465</v>
      </c>
      <c r="AO585" s="52">
        <v>11.534569319228952</v>
      </c>
      <c r="AP585" s="52">
        <v>0.95856880779639753</v>
      </c>
      <c r="AQ585" s="52">
        <v>1.6559334473073251</v>
      </c>
      <c r="AR585" s="52">
        <v>1.5246448255139209</v>
      </c>
      <c r="AS585" s="52">
        <v>1.3470271253578177</v>
      </c>
      <c r="AT585" s="52">
        <v>1.782302979206664</v>
      </c>
      <c r="AU585" s="52">
        <v>0.95182465730141153</v>
      </c>
      <c r="AV585" s="52">
        <v>1.9237887415487507</v>
      </c>
      <c r="AW585" s="52">
        <v>1.3904787356046049</v>
      </c>
      <c r="AX585" s="52">
        <v>114.29061543708667</v>
      </c>
      <c r="AY585" s="52">
        <v>0.52732263259658796</v>
      </c>
      <c r="AZ585" s="52">
        <v>5.7550332075212891</v>
      </c>
      <c r="BA585" s="52">
        <v>6.0678195642171584</v>
      </c>
      <c r="BB585" s="52">
        <v>16.089654059933189</v>
      </c>
      <c r="BC585" s="52">
        <v>2.8252465224121504</v>
      </c>
      <c r="BD585" s="52">
        <v>26.167652831474939</v>
      </c>
      <c r="BE585" s="52">
        <v>9.2574507842383653</v>
      </c>
      <c r="BF585" s="52">
        <v>18.095895016100258</v>
      </c>
      <c r="BG585" s="52">
        <v>23.478694246274731</v>
      </c>
      <c r="BH585" s="52">
        <v>6.0258465722513694</v>
      </c>
      <c r="BI585" s="52">
        <v>23.74345882979372</v>
      </c>
      <c r="BJ585" s="52">
        <v>2.9102483015410447</v>
      </c>
      <c r="BK585" s="52">
        <v>5.3786767284618691</v>
      </c>
      <c r="BL585" s="52">
        <v>15.45453380003261</v>
      </c>
      <c r="BM585" s="52">
        <v>1.8030502249575269</v>
      </c>
      <c r="BN585" s="52">
        <v>35.561391553018865</v>
      </c>
      <c r="BP585" s="52">
        <v>1.5334705339123806</v>
      </c>
      <c r="BQ585" s="52">
        <v>1.1456318342049296</v>
      </c>
      <c r="BR585" s="52">
        <v>0.38783869923402864</v>
      </c>
      <c r="BS585" s="52">
        <v>1.5155436204280703</v>
      </c>
      <c r="BT585" s="52">
        <v>1.139558317970174</v>
      </c>
      <c r="BU585" s="52">
        <v>0.37598530241909128</v>
      </c>
      <c r="BV585" s="52">
        <v>7.9413368321955202</v>
      </c>
      <c r="BW585" s="52">
        <v>8058.1119604667028</v>
      </c>
    </row>
    <row r="586" spans="1:75">
      <c r="A586" s="49">
        <v>46538</v>
      </c>
      <c r="B586" s="50">
        <v>128.85221677919429</v>
      </c>
      <c r="C586" s="51">
        <v>300.94624795587436</v>
      </c>
      <c r="D586" s="50">
        <v>126.29085367052785</v>
      </c>
      <c r="E586" s="52">
        <v>22392.694849852593</v>
      </c>
      <c r="F586" s="52">
        <v>283.09101046471585</v>
      </c>
      <c r="G586" s="52">
        <v>552.78139569913787</v>
      </c>
      <c r="H586" s="52">
        <v>750.93774296235176</v>
      </c>
      <c r="I586" s="52">
        <v>2504.8729254663472</v>
      </c>
      <c r="J586" s="52">
        <v>154.86868512549347</v>
      </c>
      <c r="K586" s="52">
        <v>361.69766105134642</v>
      </c>
      <c r="L586" s="52">
        <v>613.78852137718945</v>
      </c>
      <c r="M586" s="52">
        <v>574.62040893649385</v>
      </c>
      <c r="N586" s="52">
        <v>243.79795903642662</v>
      </c>
      <c r="O586" s="52">
        <v>129.65130729772031</v>
      </c>
      <c r="P586" s="52">
        <v>299.07555064667139</v>
      </c>
      <c r="Q586" s="52">
        <v>136.76859031674724</v>
      </c>
      <c r="R586" s="52">
        <v>120.08493390287303</v>
      </c>
      <c r="S586" s="52">
        <v>672.29673645200751</v>
      </c>
      <c r="T586" s="52">
        <v>330.85965284158385</v>
      </c>
      <c r="U586" s="52">
        <v>1493.9679278548688</v>
      </c>
      <c r="V586" s="52">
        <v>1356.1912729005901</v>
      </c>
      <c r="W586" s="52">
        <v>1480.8203550002747</v>
      </c>
      <c r="X586" s="52">
        <v>1977.541603746193</v>
      </c>
      <c r="Y586" s="52">
        <v>4193.6598654639338</v>
      </c>
      <c r="Z586" s="52">
        <v>854.53429621482087</v>
      </c>
      <c r="AA586" s="52">
        <v>3101.91197646914</v>
      </c>
      <c r="AB586" s="52">
        <v>391.25635667529798</v>
      </c>
      <c r="AC586" s="52">
        <v>186265.55042476807</v>
      </c>
      <c r="AD586" s="52">
        <v>79426.128092604296</v>
      </c>
      <c r="AE586" s="52">
        <v>98857.537042310156</v>
      </c>
      <c r="AF586" s="52">
        <v>25551.630449387336</v>
      </c>
      <c r="AG586" s="52">
        <v>20232.418491482735</v>
      </c>
      <c r="AH586" s="52">
        <v>17582.92596987755</v>
      </c>
      <c r="AI586" s="52">
        <v>50960.957955791106</v>
      </c>
      <c r="AJ586" s="52">
        <v>58640.581565580062</v>
      </c>
      <c r="AK586" s="52">
        <v>158.60620848981725</v>
      </c>
      <c r="AL586" s="52">
        <v>0.74311646973945888</v>
      </c>
      <c r="AM586" s="52">
        <v>8.2357646917864198</v>
      </c>
      <c r="AN586" s="52">
        <v>20.49977677827701</v>
      </c>
      <c r="AO586" s="52">
        <v>11.520895616710938</v>
      </c>
      <c r="AP586" s="52">
        <v>0.95688391587185795</v>
      </c>
      <c r="AQ586" s="52">
        <v>1.6562979857220441</v>
      </c>
      <c r="AR586" s="52">
        <v>1.5223160716844675</v>
      </c>
      <c r="AS586" s="52">
        <v>1.3448269057468474</v>
      </c>
      <c r="AT586" s="52">
        <v>1.7800179685158171</v>
      </c>
      <c r="AU586" s="52">
        <v>0.95130316333407172</v>
      </c>
      <c r="AV586" s="52">
        <v>1.9206003485089769</v>
      </c>
      <c r="AW586" s="52">
        <v>1.3886492568401023</v>
      </c>
      <c r="AX586" s="52">
        <v>114.3448512306467</v>
      </c>
      <c r="AY586" s="52">
        <v>0.52693714931531088</v>
      </c>
      <c r="AZ586" s="52">
        <v>5.7567007478778134</v>
      </c>
      <c r="BA586" s="52">
        <v>6.0683674724620484</v>
      </c>
      <c r="BB586" s="52">
        <v>16.088643290538101</v>
      </c>
      <c r="BC586" s="52">
        <v>2.8243366856355174</v>
      </c>
      <c r="BD586" s="52">
        <v>26.178035934395606</v>
      </c>
      <c r="BE586" s="52">
        <v>9.2639846669232107</v>
      </c>
      <c r="BF586" s="52">
        <v>18.105762708445845</v>
      </c>
      <c r="BG586" s="52">
        <v>23.506285407178616</v>
      </c>
      <c r="BH586" s="52">
        <v>6.0257971677666289</v>
      </c>
      <c r="BI586" s="52">
        <v>23.761580480901042</v>
      </c>
      <c r="BJ586" s="52">
        <v>2.9109964987080725</v>
      </c>
      <c r="BK586" s="52">
        <v>5.3818786132408514</v>
      </c>
      <c r="BL586" s="52">
        <v>15.468705368411447</v>
      </c>
      <c r="BM586" s="52">
        <v>1.8024850589821242</v>
      </c>
      <c r="BN586" s="52">
        <v>35.594606759732649</v>
      </c>
      <c r="BP586" s="52">
        <v>1.5313844271605053</v>
      </c>
      <c r="BQ586" s="52">
        <v>1.1503203207356554</v>
      </c>
      <c r="BR586" s="52">
        <v>0.38106410624459386</v>
      </c>
      <c r="BS586" s="52">
        <v>1.5171383923565549</v>
      </c>
      <c r="BT586" s="52">
        <v>1.1439153051920115</v>
      </c>
      <c r="BU586" s="52">
        <v>0.37322308723213932</v>
      </c>
      <c r="BV586" s="52">
        <v>7.9364832739586069</v>
      </c>
      <c r="BW586" s="52">
        <v>8084.4095986004795</v>
      </c>
    </row>
    <row r="587" spans="1:75">
      <c r="A587" s="49">
        <v>46568</v>
      </c>
      <c r="B587" s="50">
        <v>129.05184227849045</v>
      </c>
      <c r="C587" s="51">
        <v>301.4903896395117</v>
      </c>
      <c r="D587" s="50">
        <v>126.4892111818927</v>
      </c>
      <c r="E587" s="52">
        <v>22444.768968677519</v>
      </c>
      <c r="F587" s="52">
        <v>283.91931380291157</v>
      </c>
      <c r="G587" s="52">
        <v>553.09371907971797</v>
      </c>
      <c r="H587" s="52">
        <v>751.98498907263081</v>
      </c>
      <c r="I587" s="52">
        <v>2511.1599508215982</v>
      </c>
      <c r="J587" s="52">
        <v>155.20941558678945</v>
      </c>
      <c r="K587" s="52">
        <v>362.7901838655273</v>
      </c>
      <c r="L587" s="52">
        <v>614.92574719165759</v>
      </c>
      <c r="M587" s="52">
        <v>577.09174765671298</v>
      </c>
      <c r="N587" s="52">
        <v>243.94045325185482</v>
      </c>
      <c r="O587" s="52">
        <v>129.88999708040308</v>
      </c>
      <c r="P587" s="52">
        <v>299.84601317197087</v>
      </c>
      <c r="Q587" s="52">
        <v>136.88573391915608</v>
      </c>
      <c r="R587" s="52">
        <v>120.26057122473915</v>
      </c>
      <c r="S587" s="52">
        <v>674.19174306442335</v>
      </c>
      <c r="T587" s="52">
        <v>331.43240022150178</v>
      </c>
      <c r="U587" s="52">
        <v>1499.6161587114136</v>
      </c>
      <c r="V587" s="52">
        <v>1359.3923520214855</v>
      </c>
      <c r="W587" s="52">
        <v>1485.0505607093373</v>
      </c>
      <c r="X587" s="52">
        <v>1982.5629547615847</v>
      </c>
      <c r="Y587" s="52">
        <v>4202.3118313670157</v>
      </c>
      <c r="Z587" s="52">
        <v>856.56513110374408</v>
      </c>
      <c r="AA587" s="52">
        <v>3110.9146774520477</v>
      </c>
      <c r="AB587" s="52">
        <v>391.64942693375053</v>
      </c>
      <c r="AC587" s="52">
        <v>186872.74270914396</v>
      </c>
      <c r="AD587" s="52">
        <v>79655.5963088274</v>
      </c>
      <c r="AE587" s="52">
        <v>99143.144108359018</v>
      </c>
      <c r="AF587" s="52">
        <v>25653.484291541576</v>
      </c>
      <c r="AG587" s="52">
        <v>20281.215097085635</v>
      </c>
      <c r="AH587" s="52">
        <v>17616.642430114745</v>
      </c>
      <c r="AI587" s="52">
        <v>51035.291700935362</v>
      </c>
      <c r="AJ587" s="52">
        <v>58755.093394406635</v>
      </c>
      <c r="AK587" s="52">
        <v>158.66994077237322</v>
      </c>
      <c r="AL587" s="52">
        <v>0.74248888185053752</v>
      </c>
      <c r="AM587" s="52">
        <v>8.2424244319088764</v>
      </c>
      <c r="AN587" s="52">
        <v>20.49186353937257</v>
      </c>
      <c r="AO587" s="52">
        <v>11.506950225572412</v>
      </c>
      <c r="AP587" s="52">
        <v>0.95523617369003655</v>
      </c>
      <c r="AQ587" s="52">
        <v>1.6562483890991038</v>
      </c>
      <c r="AR587" s="52">
        <v>1.5199816040970897</v>
      </c>
      <c r="AS587" s="52">
        <v>1.3426251859389595</v>
      </c>
      <c r="AT587" s="52">
        <v>1.7776888305395915</v>
      </c>
      <c r="AU587" s="52">
        <v>0.95082641545159274</v>
      </c>
      <c r="AV587" s="52">
        <v>1.9173920977397454</v>
      </c>
      <c r="AW587" s="52">
        <v>1.3869515291403027</v>
      </c>
      <c r="AX587" s="52">
        <v>114.39842051248998</v>
      </c>
      <c r="AY587" s="52">
        <v>0.5265513985049135</v>
      </c>
      <c r="AZ587" s="52">
        <v>5.7582268922575164</v>
      </c>
      <c r="BA587" s="52">
        <v>6.0689060495991729</v>
      </c>
      <c r="BB587" s="52">
        <v>16.088287129563589</v>
      </c>
      <c r="BC587" s="52">
        <v>2.8233301190339262</v>
      </c>
      <c r="BD587" s="52">
        <v>26.18700355499362</v>
      </c>
      <c r="BE587" s="52">
        <v>9.2704007339586187</v>
      </c>
      <c r="BF587" s="52">
        <v>18.115612972919674</v>
      </c>
      <c r="BG587" s="52">
        <v>23.534474460136455</v>
      </c>
      <c r="BH587" s="52">
        <v>6.0256272011824574</v>
      </c>
      <c r="BI587" s="52">
        <v>23.779656720634861</v>
      </c>
      <c r="BJ587" s="52">
        <v>2.9117777190897178</v>
      </c>
      <c r="BK587" s="52">
        <v>5.3848838206807459</v>
      </c>
      <c r="BL587" s="52">
        <v>15.482995181204993</v>
      </c>
      <c r="BM587" s="52">
        <v>1.8019327679779962</v>
      </c>
      <c r="BN587" s="52">
        <v>35.628205313153252</v>
      </c>
      <c r="BP587" s="52">
        <v>1.5339859216163556</v>
      </c>
      <c r="BQ587" s="52">
        <v>1.1557911268280199</v>
      </c>
      <c r="BR587" s="52">
        <v>0.37819479452446103</v>
      </c>
      <c r="BS587" s="52">
        <v>1.5199818616422514</v>
      </c>
      <c r="BT587" s="52">
        <v>1.1489164316095413</v>
      </c>
      <c r="BU587" s="52">
        <v>0.37106543009091791</v>
      </c>
      <c r="BV587" s="52">
        <v>7.9324230276203407</v>
      </c>
      <c r="BW587" s="52">
        <v>8110.9681545813883</v>
      </c>
    </row>
    <row r="588" spans="1:75">
      <c r="A588" s="49">
        <v>46599</v>
      </c>
      <c r="B588" s="50">
        <v>129.25153551346833</v>
      </c>
      <c r="C588" s="51">
        <v>302.03256435001327</v>
      </c>
      <c r="D588" s="50">
        <v>126.68730965479007</v>
      </c>
      <c r="E588" s="52">
        <v>22496.302968194406</v>
      </c>
      <c r="F588" s="52">
        <v>284.74878232980205</v>
      </c>
      <c r="G588" s="52">
        <v>553.43164224039401</v>
      </c>
      <c r="H588" s="52">
        <v>753.01859496750183</v>
      </c>
      <c r="I588" s="52">
        <v>2517.2032557000075</v>
      </c>
      <c r="J588" s="52">
        <v>155.52883630492275</v>
      </c>
      <c r="K588" s="52">
        <v>363.67505755828273</v>
      </c>
      <c r="L588" s="52">
        <v>616.075864757982</v>
      </c>
      <c r="M588" s="52">
        <v>579.55480704600768</v>
      </c>
      <c r="N588" s="52">
        <v>244.07363842149837</v>
      </c>
      <c r="O588" s="52">
        <v>130.12613479486637</v>
      </c>
      <c r="P588" s="52">
        <v>300.61058853734886</v>
      </c>
      <c r="Q588" s="52">
        <v>137.0003375708456</v>
      </c>
      <c r="R588" s="52">
        <v>120.42970977552355</v>
      </c>
      <c r="S588" s="52">
        <v>676.08256314766982</v>
      </c>
      <c r="T588" s="52">
        <v>332.00130183502068</v>
      </c>
      <c r="U588" s="52">
        <v>1505.2186881746015</v>
      </c>
      <c r="V588" s="52">
        <v>1362.5556582440772</v>
      </c>
      <c r="W588" s="52">
        <v>1489.2482727184411</v>
      </c>
      <c r="X588" s="52">
        <v>1987.5426356758803</v>
      </c>
      <c r="Y588" s="52">
        <v>4210.9151208266139</v>
      </c>
      <c r="Z588" s="52">
        <v>858.58168173028582</v>
      </c>
      <c r="AA588" s="52">
        <v>3119.8979078262082</v>
      </c>
      <c r="AB588" s="52">
        <v>392.02759499223004</v>
      </c>
      <c r="AC588" s="52">
        <v>187481.49344513493</v>
      </c>
      <c r="AD588" s="52">
        <v>79886.469098321846</v>
      </c>
      <c r="AE588" s="52">
        <v>99430.499364237636</v>
      </c>
      <c r="AF588" s="52">
        <v>25755.571073078339</v>
      </c>
      <c r="AG588" s="52">
        <v>20330.083149471589</v>
      </c>
      <c r="AH588" s="52">
        <v>17650.335898891572</v>
      </c>
      <c r="AI588" s="52">
        <v>51109.646681078018</v>
      </c>
      <c r="AJ588" s="52">
        <v>58869.882346430131</v>
      </c>
      <c r="AK588" s="52">
        <v>158.73297514691347</v>
      </c>
      <c r="AL588" s="52">
        <v>0.74185655093618064</v>
      </c>
      <c r="AM588" s="52">
        <v>8.2489975452302922</v>
      </c>
      <c r="AN588" s="52">
        <v>20.483744204299704</v>
      </c>
      <c r="AO588" s="52">
        <v>11.492890108113867</v>
      </c>
      <c r="AP588" s="52">
        <v>0.95362385489421841</v>
      </c>
      <c r="AQ588" s="52">
        <v>1.6558577094645794</v>
      </c>
      <c r="AR588" s="52">
        <v>1.5176502061030694</v>
      </c>
      <c r="AS588" s="52">
        <v>1.3404440766558001</v>
      </c>
      <c r="AT588" s="52">
        <v>1.7753387822140798</v>
      </c>
      <c r="AU588" s="52">
        <v>0.95037248819889719</v>
      </c>
      <c r="AV588" s="52">
        <v>1.9142624200885034</v>
      </c>
      <c r="AW588" s="52">
        <v>1.3853405716809286</v>
      </c>
      <c r="AX588" s="52">
        <v>114.45136470729184</v>
      </c>
      <c r="AY588" s="52">
        <v>0.52616908804356499</v>
      </c>
      <c r="AZ588" s="52">
        <v>5.7596673954817117</v>
      </c>
      <c r="BA588" s="52">
        <v>6.0694756051656906</v>
      </c>
      <c r="BB588" s="52">
        <v>16.088174483618669</v>
      </c>
      <c r="BC588" s="52">
        <v>2.8222459981071522</v>
      </c>
      <c r="BD588" s="52">
        <v>26.1950155542863</v>
      </c>
      <c r="BE588" s="52">
        <v>9.27676802180377</v>
      </c>
      <c r="BF588" s="52">
        <v>18.125347574267746</v>
      </c>
      <c r="BG588" s="52">
        <v>23.56313578899379</v>
      </c>
      <c r="BH588" s="52">
        <v>6.0253651978433016</v>
      </c>
      <c r="BI588" s="52">
        <v>23.797866235397034</v>
      </c>
      <c r="BJ588" s="52">
        <v>2.9125987832226561</v>
      </c>
      <c r="BK588" s="52">
        <v>5.3878293941435853</v>
      </c>
      <c r="BL588" s="52">
        <v>15.497438059407408</v>
      </c>
      <c r="BM588" s="52">
        <v>1.801388718648776</v>
      </c>
      <c r="BN588" s="52">
        <v>35.662149808970433</v>
      </c>
      <c r="BP588" s="52">
        <v>1.5391506740162451</v>
      </c>
      <c r="BQ588" s="52">
        <v>1.1609923769569686</v>
      </c>
      <c r="BR588" s="52">
        <v>0.37815829687902042</v>
      </c>
      <c r="BS588" s="52">
        <v>1.5231358242341346</v>
      </c>
      <c r="BT588" s="52">
        <v>1.153707105260823</v>
      </c>
      <c r="BU588" s="52">
        <v>0.36942871900335433</v>
      </c>
      <c r="BV588" s="52">
        <v>7.9285728414993617</v>
      </c>
      <c r="BW588" s="52">
        <v>8137.2442183263838</v>
      </c>
    </row>
    <row r="589" spans="1:75">
      <c r="A589" s="49">
        <v>46630</v>
      </c>
      <c r="B589" s="50">
        <v>129.45514017500494</v>
      </c>
      <c r="C589" s="51">
        <v>302.58385815146949</v>
      </c>
      <c r="D589" s="50">
        <v>126.88951790645238</v>
      </c>
      <c r="E589" s="52">
        <v>22547.257913235695</v>
      </c>
      <c r="F589" s="52">
        <v>285.58858476870603</v>
      </c>
      <c r="G589" s="52">
        <v>553.79253973150924</v>
      </c>
      <c r="H589" s="52">
        <v>754.0117418012552</v>
      </c>
      <c r="I589" s="52">
        <v>2523.0453451818998</v>
      </c>
      <c r="J589" s="52">
        <v>155.84368174279768</v>
      </c>
      <c r="K589" s="52">
        <v>364.45808818047084</v>
      </c>
      <c r="L589" s="52">
        <v>617.20055769540124</v>
      </c>
      <c r="M589" s="52">
        <v>582.00428302982641</v>
      </c>
      <c r="N589" s="52">
        <v>244.19595210228655</v>
      </c>
      <c r="O589" s="52">
        <v>130.35568916434121</v>
      </c>
      <c r="P589" s="52">
        <v>301.34734842181206</v>
      </c>
      <c r="Q589" s="52">
        <v>137.10366776934075</v>
      </c>
      <c r="R589" s="52">
        <v>120.59451537242821</v>
      </c>
      <c r="S589" s="52">
        <v>677.96823347882639</v>
      </c>
      <c r="T589" s="52">
        <v>332.55796785027752</v>
      </c>
      <c r="U589" s="52">
        <v>1510.7546476731377</v>
      </c>
      <c r="V589" s="52">
        <v>1365.6977693038361</v>
      </c>
      <c r="W589" s="52">
        <v>1493.4146276371132</v>
      </c>
      <c r="X589" s="52">
        <v>1992.501234552072</v>
      </c>
      <c r="Y589" s="52">
        <v>4219.4533266453973</v>
      </c>
      <c r="Z589" s="52">
        <v>860.58529114158398</v>
      </c>
      <c r="AA589" s="52">
        <v>3128.8581066093138</v>
      </c>
      <c r="AB589" s="52">
        <v>392.37595641961502</v>
      </c>
      <c r="AC589" s="52">
        <v>188102.34101916899</v>
      </c>
      <c r="AD589" s="52">
        <v>80121.639478175872</v>
      </c>
      <c r="AE589" s="52">
        <v>99723.20359891461</v>
      </c>
      <c r="AF589" s="52">
        <v>25859.641124306185</v>
      </c>
      <c r="AG589" s="52">
        <v>20379.702420073172</v>
      </c>
      <c r="AH589" s="52">
        <v>17683.499414874663</v>
      </c>
      <c r="AI589" s="52">
        <v>51182.140064854779</v>
      </c>
      <c r="AJ589" s="52">
        <v>58986.432370462724</v>
      </c>
      <c r="AK589" s="52">
        <v>158.7967299166616</v>
      </c>
      <c r="AL589" s="52">
        <v>0.7412143436409796</v>
      </c>
      <c r="AM589" s="52">
        <v>8.2551646898801057</v>
      </c>
      <c r="AN589" s="52">
        <v>20.47514714103102</v>
      </c>
      <c r="AO589" s="52">
        <v>11.478768107547019</v>
      </c>
      <c r="AP589" s="52">
        <v>0.9520190384564704</v>
      </c>
      <c r="AQ589" s="52">
        <v>1.6553071427133546</v>
      </c>
      <c r="AR589" s="52">
        <v>1.5152981065697562</v>
      </c>
      <c r="AS589" s="52">
        <v>1.3382808359582992</v>
      </c>
      <c r="AT589" s="52">
        <v>1.7729655426285336</v>
      </c>
      <c r="AU589" s="52">
        <v>0.94990603757458214</v>
      </c>
      <c r="AV589" s="52">
        <v>1.9112863071192894</v>
      </c>
      <c r="AW589" s="52">
        <v>1.3837050951891974</v>
      </c>
      <c r="AX589" s="52">
        <v>114.50484852811262</v>
      </c>
      <c r="AY589" s="52">
        <v>0.52578811559677041</v>
      </c>
      <c r="AZ589" s="52">
        <v>5.7611330975423991</v>
      </c>
      <c r="BA589" s="52">
        <v>6.070139672222262</v>
      </c>
      <c r="BB589" s="52">
        <v>16.087698160069845</v>
      </c>
      <c r="BC589" s="52">
        <v>2.8210954587801451</v>
      </c>
      <c r="BD589" s="52">
        <v>26.203157659894185</v>
      </c>
      <c r="BE589" s="52">
        <v>9.2832980526901316</v>
      </c>
      <c r="BF589" s="52">
        <v>18.135017314895748</v>
      </c>
      <c r="BG589" s="52">
        <v>23.592422080695659</v>
      </c>
      <c r="BH589" s="52">
        <v>6.0250989150090684</v>
      </c>
      <c r="BI589" s="52">
        <v>23.816734247555537</v>
      </c>
      <c r="BJ589" s="52">
        <v>2.9134739292564897</v>
      </c>
      <c r="BK589" s="52">
        <v>5.3910022975553966</v>
      </c>
      <c r="BL589" s="52">
        <v>15.512258019215698</v>
      </c>
      <c r="BM589" s="52">
        <v>1.8008340326704486</v>
      </c>
      <c r="BN589" s="52">
        <v>35.696815592169223</v>
      </c>
      <c r="BP589" s="52">
        <v>1.543124387431289</v>
      </c>
      <c r="BQ589" s="52">
        <v>1.1645114769362994</v>
      </c>
      <c r="BR589" s="52">
        <v>0.3786129105250321</v>
      </c>
      <c r="BS589" s="52">
        <v>1.5251997465628289</v>
      </c>
      <c r="BT589" s="52">
        <v>1.1571702531148349</v>
      </c>
      <c r="BU589" s="52">
        <v>0.36802949347052605</v>
      </c>
      <c r="BV589" s="52">
        <v>7.9238677812259528</v>
      </c>
      <c r="BW589" s="52">
        <v>8162.9901264944383</v>
      </c>
    </row>
    <row r="590" spans="1:75">
      <c r="A590" s="49">
        <v>46660</v>
      </c>
      <c r="B590" s="50">
        <v>129.656403277892</v>
      </c>
      <c r="C590" s="51">
        <v>303.12769618288922</v>
      </c>
      <c r="D590" s="50">
        <v>127.08989877371738</v>
      </c>
      <c r="E590" s="52">
        <v>22595.507070159911</v>
      </c>
      <c r="F590" s="52">
        <v>286.40707996220641</v>
      </c>
      <c r="G590" s="52">
        <v>554.15594032499939</v>
      </c>
      <c r="H590" s="52">
        <v>754.9019743901988</v>
      </c>
      <c r="I590" s="52">
        <v>2528.4921170542639</v>
      </c>
      <c r="J590" s="52">
        <v>156.15194512279703</v>
      </c>
      <c r="K590" s="52">
        <v>365.19303611765304</v>
      </c>
      <c r="L590" s="52">
        <v>618.23005327706539</v>
      </c>
      <c r="M590" s="52">
        <v>584.33462623382604</v>
      </c>
      <c r="N590" s="52">
        <v>244.30179794694607</v>
      </c>
      <c r="O590" s="52">
        <v>130.56659015053884</v>
      </c>
      <c r="P590" s="52">
        <v>302.01226733401415</v>
      </c>
      <c r="Q590" s="52">
        <v>137.18615459234763</v>
      </c>
      <c r="R590" s="52">
        <v>120.74976370905837</v>
      </c>
      <c r="S590" s="52">
        <v>679.76872191230461</v>
      </c>
      <c r="T590" s="52">
        <v>333.07333456321311</v>
      </c>
      <c r="U590" s="52">
        <v>1515.9821952636044</v>
      </c>
      <c r="V590" s="52">
        <v>1368.6996524475514</v>
      </c>
      <c r="W590" s="52">
        <v>1497.3767136479416</v>
      </c>
      <c r="X590" s="52">
        <v>1997.2521201640368</v>
      </c>
      <c r="Y590" s="52">
        <v>4227.5587896486122</v>
      </c>
      <c r="Z590" s="52">
        <v>862.49392858867839</v>
      </c>
      <c r="AA590" s="52">
        <v>3137.412020544708</v>
      </c>
      <c r="AB590" s="52">
        <v>392.67339639812707</v>
      </c>
      <c r="AC590" s="52">
        <v>188716.1378440221</v>
      </c>
      <c r="AD590" s="52">
        <v>80353.097322400412</v>
      </c>
      <c r="AE590" s="52">
        <v>100011.28704493841</v>
      </c>
      <c r="AF590" s="52">
        <v>25962.463413826623</v>
      </c>
      <c r="AG590" s="52">
        <v>20428.477282841999</v>
      </c>
      <c r="AH590" s="52">
        <v>17714.830674552919</v>
      </c>
      <c r="AI590" s="52">
        <v>51249.719803873697</v>
      </c>
      <c r="AJ590" s="52">
        <v>59100.951008923847</v>
      </c>
      <c r="AK590" s="52">
        <v>158.8595215753497</v>
      </c>
      <c r="AL590" s="52">
        <v>0.7405828801730725</v>
      </c>
      <c r="AM590" s="52">
        <v>8.2604392721938584</v>
      </c>
      <c r="AN590" s="52">
        <v>20.466254911162348</v>
      </c>
      <c r="AO590" s="52">
        <v>11.465232758833251</v>
      </c>
      <c r="AP590" s="52">
        <v>0.95046923009601114</v>
      </c>
      <c r="AQ590" s="52">
        <v>1.6547736521606566</v>
      </c>
      <c r="AR590" s="52">
        <v>1.5130105954698592</v>
      </c>
      <c r="AS590" s="52">
        <v>1.3362234240454807</v>
      </c>
      <c r="AT590" s="52">
        <v>1.7706715519785878</v>
      </c>
      <c r="AU590" s="52">
        <v>0.9494191287329159</v>
      </c>
      <c r="AV590" s="52">
        <v>1.9086223884073357</v>
      </c>
      <c r="AW590" s="52">
        <v>1.3820427880273201</v>
      </c>
      <c r="AX590" s="52">
        <v>114.55755972567324</v>
      </c>
      <c r="AY590" s="52">
        <v>0.52542347195558248</v>
      </c>
      <c r="AZ590" s="52">
        <v>5.7626364138811672</v>
      </c>
      <c r="BA590" s="52">
        <v>6.0709008548059504</v>
      </c>
      <c r="BB590" s="52">
        <v>16.08654386413594</v>
      </c>
      <c r="BC590" s="52">
        <v>2.8199601255822926</v>
      </c>
      <c r="BD590" s="52">
        <v>26.211887105437928</v>
      </c>
      <c r="BE590" s="52">
        <v>9.289861027578203</v>
      </c>
      <c r="BF590" s="52">
        <v>18.144276901435418</v>
      </c>
      <c r="BG590" s="52">
        <v>23.621185767130616</v>
      </c>
      <c r="BH590" s="52">
        <v>6.0248841938446276</v>
      </c>
      <c r="BI590" s="52">
        <v>23.835706938430668</v>
      </c>
      <c r="BJ590" s="52">
        <v>2.9143698441019903</v>
      </c>
      <c r="BK590" s="52">
        <v>5.3944240107162233</v>
      </c>
      <c r="BL590" s="52">
        <v>15.526913083686184</v>
      </c>
      <c r="BM590" s="52">
        <v>1.8002803234730891</v>
      </c>
      <c r="BN590" s="52">
        <v>35.731006920322152</v>
      </c>
      <c r="BP590" s="52">
        <v>1.5432321793710193</v>
      </c>
      <c r="BQ590" s="52">
        <v>1.1653645157037924</v>
      </c>
      <c r="BR590" s="52">
        <v>0.37786766376035907</v>
      </c>
      <c r="BS590" s="52">
        <v>1.5251939668630561</v>
      </c>
      <c r="BT590" s="52">
        <v>1.158483178075403</v>
      </c>
      <c r="BU590" s="52">
        <v>0.36671078876582519</v>
      </c>
      <c r="BV590" s="52">
        <v>7.9180317224934695</v>
      </c>
      <c r="BW590" s="52">
        <v>8187.1267407735186</v>
      </c>
    </row>
    <row r="591" spans="1:75">
      <c r="A591" s="49">
        <v>46691</v>
      </c>
      <c r="B591" s="50">
        <v>129.85821111775152</v>
      </c>
      <c r="C591" s="51">
        <v>303.67126915639926</v>
      </c>
      <c r="D591" s="50">
        <v>127.29076994856399</v>
      </c>
      <c r="E591" s="52">
        <v>22642.492635265473</v>
      </c>
      <c r="F591" s="52">
        <v>287.2125608803284</v>
      </c>
      <c r="G591" s="52">
        <v>554.5177628723003</v>
      </c>
      <c r="H591" s="52">
        <v>755.71089167820833</v>
      </c>
      <c r="I591" s="52">
        <v>2533.7666510093595</v>
      </c>
      <c r="J591" s="52">
        <v>156.45650145708913</v>
      </c>
      <c r="K591" s="52">
        <v>365.93002728805425</v>
      </c>
      <c r="L591" s="52">
        <v>619.21638712262916</v>
      </c>
      <c r="M591" s="52">
        <v>586.61213508656908</v>
      </c>
      <c r="N591" s="52">
        <v>244.39694716432882</v>
      </c>
      <c r="O591" s="52">
        <v>130.76681986808657</v>
      </c>
      <c r="P591" s="52">
        <v>302.63656747701668</v>
      </c>
      <c r="Q591" s="52">
        <v>137.25540400434645</v>
      </c>
      <c r="R591" s="52">
        <v>120.89989164243302</v>
      </c>
      <c r="S591" s="52">
        <v>681.53076132819535</v>
      </c>
      <c r="T591" s="52">
        <v>333.56357885374416</v>
      </c>
      <c r="U591" s="52">
        <v>1521.0644217643046</v>
      </c>
      <c r="V591" s="52">
        <v>1371.642289375586</v>
      </c>
      <c r="W591" s="52">
        <v>1501.2436044336328</v>
      </c>
      <c r="X591" s="52">
        <v>2001.944539974774</v>
      </c>
      <c r="Y591" s="52">
        <v>4235.4578078937147</v>
      </c>
      <c r="Z591" s="52">
        <v>864.36220798905822</v>
      </c>
      <c r="AA591" s="52">
        <v>3145.7669398053999</v>
      </c>
      <c r="AB591" s="52">
        <v>392.94692182973506</v>
      </c>
      <c r="AC591" s="52">
        <v>189334.83688674434</v>
      </c>
      <c r="AD591" s="52">
        <v>80585.621808036682</v>
      </c>
      <c r="AE591" s="52">
        <v>100300.69808258548</v>
      </c>
      <c r="AF591" s="52">
        <v>26066.004083510368</v>
      </c>
      <c r="AG591" s="52">
        <v>20477.582884788513</v>
      </c>
      <c r="AH591" s="52">
        <v>17747.023003978113</v>
      </c>
      <c r="AI591" s="52">
        <v>51319.749560448428</v>
      </c>
      <c r="AJ591" s="52">
        <v>59216.354588508606</v>
      </c>
      <c r="AK591" s="52">
        <v>158.92270024421984</v>
      </c>
      <c r="AL591" s="52">
        <v>0.7399361757129701</v>
      </c>
      <c r="AM591" s="52">
        <v>8.2650137806701807</v>
      </c>
      <c r="AN591" s="52">
        <v>20.456942077744902</v>
      </c>
      <c r="AO591" s="52">
        <v>11.451992121412449</v>
      </c>
      <c r="AP591" s="52">
        <v>0.94893757166212911</v>
      </c>
      <c r="AQ591" s="52">
        <v>1.654317084365762</v>
      </c>
      <c r="AR591" s="52">
        <v>1.5107452251051889</v>
      </c>
      <c r="AS591" s="52">
        <v>1.3342140865678365</v>
      </c>
      <c r="AT591" s="52">
        <v>1.7684149185963414</v>
      </c>
      <c r="AU591" s="52">
        <v>0.94889500465882104</v>
      </c>
      <c r="AV591" s="52">
        <v>1.9061081991169504</v>
      </c>
      <c r="AW591" s="52">
        <v>1.380360031272557</v>
      </c>
      <c r="AX591" s="52">
        <v>114.61110463699386</v>
      </c>
      <c r="AY591" s="52">
        <v>0.52506783100788224</v>
      </c>
      <c r="AZ591" s="52">
        <v>5.7641802487365394</v>
      </c>
      <c r="BA591" s="52">
        <v>6.0717092019978969</v>
      </c>
      <c r="BB591" s="52">
        <v>16.085167056099781</v>
      </c>
      <c r="BC591" s="52">
        <v>2.8189107484612315</v>
      </c>
      <c r="BD591" s="52">
        <v>26.221367214904017</v>
      </c>
      <c r="BE591" s="52">
        <v>9.2965695030349789</v>
      </c>
      <c r="BF591" s="52">
        <v>18.153459970103277</v>
      </c>
      <c r="BG591" s="52">
        <v>23.650042047296019</v>
      </c>
      <c r="BH591" s="52">
        <v>6.0246308153915793</v>
      </c>
      <c r="BI591" s="52">
        <v>23.854653529176908</v>
      </c>
      <c r="BJ591" s="52">
        <v>2.9152802919411296</v>
      </c>
      <c r="BK591" s="52">
        <v>5.397939283122879</v>
      </c>
      <c r="BL591" s="52">
        <v>15.541433955400041</v>
      </c>
      <c r="BM591" s="52">
        <v>1.7997231464508536</v>
      </c>
      <c r="BN591" s="52">
        <v>35.765522298763599</v>
      </c>
      <c r="BP591" s="52">
        <v>1.5407278064277865</v>
      </c>
      <c r="BQ591" s="52">
        <v>1.1644935957456548</v>
      </c>
      <c r="BR591" s="52">
        <v>0.37623421087740888</v>
      </c>
      <c r="BS591" s="52">
        <v>1.5237652875723378</v>
      </c>
      <c r="BT591" s="52">
        <v>1.1583434994813175</v>
      </c>
      <c r="BU591" s="52">
        <v>0.36542178804079267</v>
      </c>
      <c r="BV591" s="52">
        <v>7.9122190416580249</v>
      </c>
      <c r="BW591" s="52">
        <v>8211.0399323278853</v>
      </c>
    </row>
    <row r="592" spans="1:75">
      <c r="A592" s="49">
        <v>46721</v>
      </c>
      <c r="B592" s="50">
        <v>130.05994687111428</v>
      </c>
      <c r="C592" s="51">
        <v>304.21201651357114</v>
      </c>
      <c r="D592" s="50">
        <v>127.49072534808268</v>
      </c>
      <c r="E592" s="52">
        <v>22689.185971283914</v>
      </c>
      <c r="F592" s="52">
        <v>287.9998264377316</v>
      </c>
      <c r="G592" s="52">
        <v>554.86809515816469</v>
      </c>
      <c r="H592" s="52">
        <v>756.45636003176526</v>
      </c>
      <c r="I592" s="52">
        <v>2539.0394034139813</v>
      </c>
      <c r="J592" s="52">
        <v>156.75192737182758</v>
      </c>
      <c r="K592" s="52">
        <v>366.69230838917815</v>
      </c>
      <c r="L592" s="52">
        <v>620.2146107075115</v>
      </c>
      <c r="M592" s="52">
        <v>588.88053311730425</v>
      </c>
      <c r="N592" s="52">
        <v>244.48697424992764</v>
      </c>
      <c r="O592" s="52">
        <v>130.96352293705567</v>
      </c>
      <c r="P592" s="52">
        <v>303.25220125727355</v>
      </c>
      <c r="Q592" s="52">
        <v>137.321241893402</v>
      </c>
      <c r="R592" s="52">
        <v>121.04723378196358</v>
      </c>
      <c r="S592" s="52">
        <v>683.28205159843594</v>
      </c>
      <c r="T592" s="52">
        <v>334.0418658234334</v>
      </c>
      <c r="U592" s="52">
        <v>1526.1187237739564</v>
      </c>
      <c r="V592" s="52">
        <v>1374.5711950086677</v>
      </c>
      <c r="W592" s="52">
        <v>1505.0828769691288</v>
      </c>
      <c r="X592" s="52">
        <v>2006.6773021899164</v>
      </c>
      <c r="Y592" s="52">
        <v>4243.2968164543308</v>
      </c>
      <c r="Z592" s="52">
        <v>866.22499159537256</v>
      </c>
      <c r="AA592" s="52">
        <v>3154.0364551955213</v>
      </c>
      <c r="AB592" s="52">
        <v>393.22759940537316</v>
      </c>
      <c r="AC592" s="52">
        <v>189960.5978978475</v>
      </c>
      <c r="AD592" s="52">
        <v>80820.608016522732</v>
      </c>
      <c r="AE592" s="52">
        <v>100593.17308918636</v>
      </c>
      <c r="AF592" s="52">
        <v>26170.585095866521</v>
      </c>
      <c r="AG592" s="52">
        <v>20527.496210320791</v>
      </c>
      <c r="AH592" s="52">
        <v>17782.930125490824</v>
      </c>
      <c r="AI592" s="52">
        <v>51400.433995691936</v>
      </c>
      <c r="AJ592" s="52">
        <v>59333.976833216351</v>
      </c>
      <c r="AK592" s="52">
        <v>158.98655478442089</v>
      </c>
      <c r="AL592" s="52">
        <v>0.73925428806590687</v>
      </c>
      <c r="AM592" s="52">
        <v>8.2691084857278234</v>
      </c>
      <c r="AN592" s="52">
        <v>20.447260344193396</v>
      </c>
      <c r="AO592" s="52">
        <v>11.438897570416641</v>
      </c>
      <c r="AP592" s="52">
        <v>0.94741097766745952</v>
      </c>
      <c r="AQ592" s="52">
        <v>1.6539746943416731</v>
      </c>
      <c r="AR592" s="52">
        <v>1.5084928548207397</v>
      </c>
      <c r="AS592" s="52">
        <v>1.3322168042031686</v>
      </c>
      <c r="AT592" s="52">
        <v>1.7661821881713877</v>
      </c>
      <c r="AU592" s="52">
        <v>0.94832950142642103</v>
      </c>
      <c r="AV592" s="52">
        <v>1.9035736195557547</v>
      </c>
      <c r="AW592" s="52">
        <v>1.3787169303182358</v>
      </c>
      <c r="AX592" s="52">
        <v>114.66629978517692</v>
      </c>
      <c r="AY592" s="52">
        <v>0.5247186832499513</v>
      </c>
      <c r="AZ592" s="52">
        <v>5.7657181093024219</v>
      </c>
      <c r="BA592" s="52">
        <v>6.0724778517876379</v>
      </c>
      <c r="BB592" s="52">
        <v>16.084274435183033</v>
      </c>
      <c r="BC592" s="52">
        <v>2.8180474581468542</v>
      </c>
      <c r="BD592" s="52">
        <v>26.231399406927327</v>
      </c>
      <c r="BE592" s="52">
        <v>9.3034051191507992</v>
      </c>
      <c r="BF592" s="52">
        <v>18.16280748716866</v>
      </c>
      <c r="BG592" s="52">
        <v>23.679238163012389</v>
      </c>
      <c r="BH592" s="52">
        <v>6.0242130714158213</v>
      </c>
      <c r="BI592" s="52">
        <v>23.872994654920571</v>
      </c>
      <c r="BJ592" s="52">
        <v>2.9161804335240351</v>
      </c>
      <c r="BK592" s="52">
        <v>5.4012407123926094</v>
      </c>
      <c r="BL592" s="52">
        <v>15.555573506560176</v>
      </c>
      <c r="BM592" s="52">
        <v>1.7991703585953169</v>
      </c>
      <c r="BN592" s="52">
        <v>35.800690740191691</v>
      </c>
      <c r="BP592" s="52">
        <v>1.5379954087858398</v>
      </c>
      <c r="BQ592" s="52">
        <v>1.1633427059394308</v>
      </c>
      <c r="BR592" s="52">
        <v>0.37465270298610753</v>
      </c>
      <c r="BS592" s="52">
        <v>1.522016104083741</v>
      </c>
      <c r="BT592" s="52">
        <v>1.1578258095988228</v>
      </c>
      <c r="BU592" s="52">
        <v>0.36419029447503515</v>
      </c>
      <c r="BV592" s="52">
        <v>7.9081559541324777</v>
      </c>
      <c r="BW592" s="52">
        <v>8236.0672509034466</v>
      </c>
    </row>
    <row r="593" spans="1:75">
      <c r="A593" s="49">
        <v>46752</v>
      </c>
      <c r="B593" s="50">
        <v>130.26155449636281</v>
      </c>
      <c r="C593" s="51">
        <v>304.75016862899065</v>
      </c>
      <c r="D593" s="50">
        <v>127.68944518484416</v>
      </c>
      <c r="E593" s="52">
        <v>22736.260031146387</v>
      </c>
      <c r="F593" s="52">
        <v>288.76503723987469</v>
      </c>
      <c r="G593" s="52">
        <v>555.2051544732625</v>
      </c>
      <c r="H593" s="52">
        <v>757.15200042401648</v>
      </c>
      <c r="I593" s="52">
        <v>2544.4262213702164</v>
      </c>
      <c r="J593" s="52">
        <v>157.03387466430544</v>
      </c>
      <c r="K593" s="52">
        <v>367.49648041296149</v>
      </c>
      <c r="L593" s="52">
        <v>621.26240615618804</v>
      </c>
      <c r="M593" s="52">
        <v>591.16842508147806</v>
      </c>
      <c r="N593" s="52">
        <v>244.57670368121998</v>
      </c>
      <c r="O593" s="52">
        <v>131.16129813944139</v>
      </c>
      <c r="P593" s="52">
        <v>303.8808553700726</v>
      </c>
      <c r="Q593" s="52">
        <v>137.39030028459044</v>
      </c>
      <c r="R593" s="52">
        <v>121.19383177780095</v>
      </c>
      <c r="S593" s="52">
        <v>685.04276327476384</v>
      </c>
      <c r="T593" s="52">
        <v>334.51880943790201</v>
      </c>
      <c r="U593" s="52">
        <v>1531.2295804437131</v>
      </c>
      <c r="V593" s="52">
        <v>1377.5168666065701</v>
      </c>
      <c r="W593" s="52">
        <v>1508.9421732240628</v>
      </c>
      <c r="X593" s="52">
        <v>2011.51700408949</v>
      </c>
      <c r="Y593" s="52">
        <v>4251.1774049093647</v>
      </c>
      <c r="Z593" s="52">
        <v>868.10584130330437</v>
      </c>
      <c r="AA593" s="52">
        <v>3162.3006062154327</v>
      </c>
      <c r="AB593" s="52">
        <v>393.53383303049111</v>
      </c>
      <c r="AC593" s="52">
        <v>190593.74283624464</v>
      </c>
      <c r="AD593" s="52">
        <v>81058.624897372341</v>
      </c>
      <c r="AE593" s="52">
        <v>100889.42022508191</v>
      </c>
      <c r="AF593" s="52">
        <v>26276.269553861312</v>
      </c>
      <c r="AG593" s="52">
        <v>20578.314025786614</v>
      </c>
      <c r="AH593" s="52">
        <v>17824.152899711364</v>
      </c>
      <c r="AI593" s="52">
        <v>51496.362749653475</v>
      </c>
      <c r="AJ593" s="52">
        <v>59454.059285686861</v>
      </c>
      <c r="AK593" s="52">
        <v>159.05095738521027</v>
      </c>
      <c r="AL593" s="52">
        <v>0.7385301345944284</v>
      </c>
      <c r="AM593" s="52">
        <v>8.2728856634311079</v>
      </c>
      <c r="AN593" s="52">
        <v>20.437214288774186</v>
      </c>
      <c r="AO593" s="52">
        <v>11.425798490752406</v>
      </c>
      <c r="AP593" s="52">
        <v>0.94587682693183461</v>
      </c>
      <c r="AQ593" s="52">
        <v>1.6537774957332512</v>
      </c>
      <c r="AR593" s="52">
        <v>1.506243394596529</v>
      </c>
      <c r="AS593" s="52">
        <v>1.330199944390041</v>
      </c>
      <c r="AT593" s="52">
        <v>1.7639570430974052</v>
      </c>
      <c r="AU593" s="52">
        <v>0.94772178460921319</v>
      </c>
      <c r="AV593" s="52">
        <v>1.9008773112064157</v>
      </c>
      <c r="AW593" s="52">
        <v>1.3771446901082527</v>
      </c>
      <c r="AX593" s="52">
        <v>114.72333134115944</v>
      </c>
      <c r="AY593" s="52">
        <v>0.52437292530697543</v>
      </c>
      <c r="AZ593" s="52">
        <v>5.7672081754278608</v>
      </c>
      <c r="BA593" s="52">
        <v>6.0731351414431103</v>
      </c>
      <c r="BB593" s="52">
        <v>16.084304419015684</v>
      </c>
      <c r="BC593" s="52">
        <v>2.8174177860210259</v>
      </c>
      <c r="BD593" s="52">
        <v>26.241728491450271</v>
      </c>
      <c r="BE593" s="52">
        <v>9.3103346882140148</v>
      </c>
      <c r="BF593" s="52">
        <v>18.17244495346301</v>
      </c>
      <c r="BG593" s="52">
        <v>23.708826040608749</v>
      </c>
      <c r="BH593" s="52">
        <v>6.0235587205106933</v>
      </c>
      <c r="BI593" s="52">
        <v>23.89041175507009</v>
      </c>
      <c r="BJ593" s="52">
        <v>2.9170560304313944</v>
      </c>
      <c r="BK593" s="52">
        <v>5.4041481057121867</v>
      </c>
      <c r="BL593" s="52">
        <v>15.569207619950776</v>
      </c>
      <c r="BM593" s="52">
        <v>1.7986261034894861</v>
      </c>
      <c r="BN593" s="52">
        <v>35.836578514817496</v>
      </c>
      <c r="BP593" s="52">
        <v>1.536774511854615</v>
      </c>
      <c r="BQ593" s="52">
        <v>1.1629668472469934</v>
      </c>
      <c r="BR593" s="52">
        <v>0.37380766460011083</v>
      </c>
      <c r="BS593" s="52">
        <v>1.5207621502284441</v>
      </c>
      <c r="BT593" s="52">
        <v>1.1577204402438515</v>
      </c>
      <c r="BU593" s="52">
        <v>0.36304170995513674</v>
      </c>
      <c r="BV593" s="52">
        <v>7.9068278697950225</v>
      </c>
      <c r="BW593" s="52">
        <v>8263.0848521109547</v>
      </c>
    </row>
    <row r="594" spans="1:75">
      <c r="A594" s="49">
        <v>46783</v>
      </c>
      <c r="B594" s="50">
        <v>130.46802736596476</v>
      </c>
      <c r="C594" s="51">
        <v>305.30362754074798</v>
      </c>
      <c r="D594" s="50">
        <v>127.89328831073738</v>
      </c>
      <c r="E594" s="52">
        <v>22784.269496394743</v>
      </c>
      <c r="F594" s="52">
        <v>289.52210220666001</v>
      </c>
      <c r="G594" s="52">
        <v>555.55847575058863</v>
      </c>
      <c r="H594" s="52">
        <v>757.81381548810452</v>
      </c>
      <c r="I594" s="52">
        <v>2549.9656715638216</v>
      </c>
      <c r="J594" s="52">
        <v>157.30646313594715</v>
      </c>
      <c r="K594" s="52">
        <v>368.35139306820929</v>
      </c>
      <c r="L594" s="52">
        <v>622.3609120944335</v>
      </c>
      <c r="M594" s="52">
        <v>593.49627761903309</v>
      </c>
      <c r="N594" s="52">
        <v>244.67056558320238</v>
      </c>
      <c r="O594" s="52">
        <v>131.36041701705224</v>
      </c>
      <c r="P594" s="52">
        <v>304.52373665246751</v>
      </c>
      <c r="Q594" s="52">
        <v>137.46080724594574</v>
      </c>
      <c r="R594" s="52">
        <v>121.34346367941508</v>
      </c>
      <c r="S594" s="52">
        <v>686.83972305852558</v>
      </c>
      <c r="T594" s="52">
        <v>335.00591828629013</v>
      </c>
      <c r="U594" s="52">
        <v>1536.4670394995521</v>
      </c>
      <c r="V594" s="52">
        <v>1380.5131935236916</v>
      </c>
      <c r="W594" s="52">
        <v>1512.8734819103151</v>
      </c>
      <c r="X594" s="52">
        <v>2016.5090339794274</v>
      </c>
      <c r="Y594" s="52">
        <v>4259.1974432304978</v>
      </c>
      <c r="Z594" s="52">
        <v>870.02504550040726</v>
      </c>
      <c r="AA594" s="52">
        <v>3170.6779156070083</v>
      </c>
      <c r="AB594" s="52">
        <v>393.84982533344339</v>
      </c>
      <c r="AC594" s="52">
        <v>191238.84923725744</v>
      </c>
      <c r="AD594" s="52">
        <v>81301.440820386328</v>
      </c>
      <c r="AE594" s="52">
        <v>101191.64045764554</v>
      </c>
      <c r="AF594" s="52">
        <v>26383.988237903963</v>
      </c>
      <c r="AG594" s="52">
        <v>20629.739626638351</v>
      </c>
      <c r="AH594" s="52">
        <v>17868.89842839395</v>
      </c>
      <c r="AI594" s="52">
        <v>51601.958460653979</v>
      </c>
      <c r="AJ594" s="52">
        <v>59575.293569872454</v>
      </c>
      <c r="AK594" s="52">
        <v>159.11550086820799</v>
      </c>
      <c r="AL594" s="52">
        <v>0.73778662354790514</v>
      </c>
      <c r="AM594" s="52">
        <v>8.2764223608631458</v>
      </c>
      <c r="AN594" s="52">
        <v>20.426520148356026</v>
      </c>
      <c r="AO594" s="52">
        <v>11.412311163944974</v>
      </c>
      <c r="AP594" s="52">
        <v>0.94429802824015496</v>
      </c>
      <c r="AQ594" s="52">
        <v>1.6537292013933673</v>
      </c>
      <c r="AR594" s="52">
        <v>1.5039458830544332</v>
      </c>
      <c r="AS594" s="52">
        <v>1.3281108185166535</v>
      </c>
      <c r="AT594" s="52">
        <v>1.7616760275803596</v>
      </c>
      <c r="AU594" s="52">
        <v>0.94707374420590162</v>
      </c>
      <c r="AV594" s="52">
        <v>1.8979203492392351</v>
      </c>
      <c r="AW594" s="52">
        <v>1.3755571111330702</v>
      </c>
      <c r="AX594" s="52">
        <v>114.78127176104293</v>
      </c>
      <c r="AY594" s="52">
        <v>0.5240194619631614</v>
      </c>
      <c r="AZ594" s="52">
        <v>5.7686471460185729</v>
      </c>
      <c r="BA594" s="52">
        <v>6.0736677525562683</v>
      </c>
      <c r="BB594" s="52">
        <v>16.084844460710883</v>
      </c>
      <c r="BC594" s="52">
        <v>2.8168860599098187</v>
      </c>
      <c r="BD594" s="52">
        <v>26.252056906931102</v>
      </c>
      <c r="BE594" s="52">
        <v>9.3173843396174156</v>
      </c>
      <c r="BF594" s="52">
        <v>18.182291164813982</v>
      </c>
      <c r="BG594" s="52">
        <v>23.738715403442903</v>
      </c>
      <c r="BH594" s="52">
        <v>6.0227590652423038</v>
      </c>
      <c r="BI594" s="52">
        <v>23.907708958872863</v>
      </c>
      <c r="BJ594" s="52">
        <v>2.9179402172683755</v>
      </c>
      <c r="BK594" s="52">
        <v>5.4069322148758561</v>
      </c>
      <c r="BL594" s="52">
        <v>15.582836526701406</v>
      </c>
      <c r="BM594" s="52">
        <v>1.7980738853308844</v>
      </c>
      <c r="BN594" s="52">
        <v>35.872985802981404</v>
      </c>
      <c r="BP594" s="52">
        <v>1.5368319940753281</v>
      </c>
      <c r="BQ594" s="52">
        <v>1.163251883838506</v>
      </c>
      <c r="BR594" s="52">
        <v>0.37358011025935411</v>
      </c>
      <c r="BS594" s="52">
        <v>1.5199472647866294</v>
      </c>
      <c r="BT594" s="52">
        <v>1.1579767983188973</v>
      </c>
      <c r="BU594" s="52">
        <v>0.36197046646080827</v>
      </c>
      <c r="BV594" s="52">
        <v>7.9068185696678777</v>
      </c>
      <c r="BW594" s="52">
        <v>8291.9364625407798</v>
      </c>
    </row>
    <row r="595" spans="1:75">
      <c r="A595" s="49">
        <v>46812</v>
      </c>
      <c r="B595" s="50">
        <v>130.67145547996563</v>
      </c>
      <c r="C595" s="51">
        <v>305.85671362897443</v>
      </c>
      <c r="D595" s="50">
        <v>128.09632520056491</v>
      </c>
      <c r="E595" s="52">
        <v>22830.395797088229</v>
      </c>
      <c r="F595" s="52">
        <v>290.23827919694753</v>
      </c>
      <c r="G595" s="52">
        <v>555.94142684796509</v>
      </c>
      <c r="H595" s="52">
        <v>758.41327562748359</v>
      </c>
      <c r="I595" s="52">
        <v>2555.2870893406457</v>
      </c>
      <c r="J595" s="52">
        <v>157.55788625266146</v>
      </c>
      <c r="K595" s="52">
        <v>369.20315539168899</v>
      </c>
      <c r="L595" s="52">
        <v>623.42321759064134</v>
      </c>
      <c r="M595" s="52">
        <v>595.72073613466887</v>
      </c>
      <c r="N595" s="52">
        <v>244.76610111720771</v>
      </c>
      <c r="O595" s="52">
        <v>131.54611925604144</v>
      </c>
      <c r="P595" s="52">
        <v>305.13117435099235</v>
      </c>
      <c r="Q595" s="52">
        <v>137.5235606945152</v>
      </c>
      <c r="R595" s="52">
        <v>121.48994605826086</v>
      </c>
      <c r="S595" s="52">
        <v>688.57667429655271</v>
      </c>
      <c r="T595" s="52">
        <v>335.48079703767496</v>
      </c>
      <c r="U595" s="52">
        <v>1541.531543138469</v>
      </c>
      <c r="V595" s="52">
        <v>1383.3871990240596</v>
      </c>
      <c r="W595" s="52">
        <v>1516.6567849023588</v>
      </c>
      <c r="X595" s="52">
        <v>2021.3445144726027</v>
      </c>
      <c r="Y595" s="52">
        <v>4266.8965187052199</v>
      </c>
      <c r="Z595" s="52">
        <v>871.86859587207437</v>
      </c>
      <c r="AA595" s="52">
        <v>3178.7171579124083</v>
      </c>
      <c r="AB595" s="52">
        <v>394.1279315213705</v>
      </c>
      <c r="AC595" s="52">
        <v>191857.20182951566</v>
      </c>
      <c r="AD595" s="52">
        <v>81534.390636871598</v>
      </c>
      <c r="AE595" s="52">
        <v>101481.58091742417</v>
      </c>
      <c r="AF595" s="52">
        <v>26487.482815257434</v>
      </c>
      <c r="AG595" s="52">
        <v>20677.837109976801</v>
      </c>
      <c r="AH595" s="52">
        <v>17911.245953066595</v>
      </c>
      <c r="AI595" s="52">
        <v>51701.255962503368</v>
      </c>
      <c r="AJ595" s="52">
        <v>59687.634549371127</v>
      </c>
      <c r="AK595" s="52">
        <v>159.17530260363529</v>
      </c>
      <c r="AL595" s="52">
        <v>0.73710631888087819</v>
      </c>
      <c r="AM595" s="52">
        <v>8.2795286701976103</v>
      </c>
      <c r="AN595" s="52">
        <v>20.415566181041427</v>
      </c>
      <c r="AO595" s="52">
        <v>11.398931191969213</v>
      </c>
      <c r="AP595" s="52">
        <v>0.94274083010604326</v>
      </c>
      <c r="AQ595" s="52">
        <v>1.6538239870037772</v>
      </c>
      <c r="AR595" s="52">
        <v>1.501697540561195</v>
      </c>
      <c r="AS595" s="52">
        <v>1.3260377145527635</v>
      </c>
      <c r="AT595" s="52">
        <v>1.7594216404129461</v>
      </c>
      <c r="AU595" s="52">
        <v>0.94643340837965606</v>
      </c>
      <c r="AV595" s="52">
        <v>1.8948317104672054</v>
      </c>
      <c r="AW595" s="52">
        <v>1.3739443615196596</v>
      </c>
      <c r="AX595" s="52">
        <v>114.83491231610292</v>
      </c>
      <c r="AY595" s="52">
        <v>0.52366965261623188</v>
      </c>
      <c r="AZ595" s="52">
        <v>5.7699475077558953</v>
      </c>
      <c r="BA595" s="52">
        <v>6.0740488637198595</v>
      </c>
      <c r="BB595" s="52">
        <v>16.085184906272154</v>
      </c>
      <c r="BC595" s="52">
        <v>2.8162997943963375</v>
      </c>
      <c r="BD595" s="52">
        <v>26.261385565382781</v>
      </c>
      <c r="BE595" s="52">
        <v>9.3241134294597749</v>
      </c>
      <c r="BF595" s="52">
        <v>18.191526304866219</v>
      </c>
      <c r="BG595" s="52">
        <v>23.766725423521009</v>
      </c>
      <c r="BH595" s="52">
        <v>6.0220108687353786</v>
      </c>
      <c r="BI595" s="52">
        <v>23.924824106579262</v>
      </c>
      <c r="BJ595" s="52">
        <v>2.9188187679359667</v>
      </c>
      <c r="BK595" s="52">
        <v>5.409805117429892</v>
      </c>
      <c r="BL595" s="52">
        <v>15.59620022045344</v>
      </c>
      <c r="BM595" s="52">
        <v>1.7975295141451202</v>
      </c>
      <c r="BN595" s="52">
        <v>35.907138647415259</v>
      </c>
      <c r="BP595" s="52">
        <v>1.5372824148929292</v>
      </c>
      <c r="BQ595" s="52">
        <v>1.163680850177931</v>
      </c>
      <c r="BR595" s="52">
        <v>0.37360156468639616</v>
      </c>
      <c r="BS595" s="52">
        <v>1.5192846448576189</v>
      </c>
      <c r="BT595" s="52">
        <v>1.1582520806214547</v>
      </c>
      <c r="BU595" s="52">
        <v>0.36103256424218577</v>
      </c>
      <c r="BV595" s="52">
        <v>7.9059941110297522</v>
      </c>
      <c r="BW595" s="52">
        <v>8320.1284437919494</v>
      </c>
    </row>
    <row r="596" spans="1:75">
      <c r="A596" s="49">
        <v>46843</v>
      </c>
      <c r="B596" s="50">
        <v>130.87973047324246</v>
      </c>
      <c r="C596" s="51">
        <v>306.43361770962514</v>
      </c>
      <c r="D596" s="50">
        <v>128.30738425507181</v>
      </c>
      <c r="E596" s="52">
        <v>22875.926364791008</v>
      </c>
      <c r="F596" s="52">
        <v>290.94346071323082</v>
      </c>
      <c r="G596" s="52">
        <v>556.38878325883661</v>
      </c>
      <c r="H596" s="52">
        <v>758.97871175768876</v>
      </c>
      <c r="I596" s="52">
        <v>2560.5036220584184</v>
      </c>
      <c r="J596" s="52">
        <v>157.79925307955952</v>
      </c>
      <c r="K596" s="52">
        <v>370.06225350282847</v>
      </c>
      <c r="L596" s="52">
        <v>624.46304482185553</v>
      </c>
      <c r="M596" s="52">
        <v>597.90104032163663</v>
      </c>
      <c r="N596" s="52">
        <v>244.86794527867553</v>
      </c>
      <c r="O596" s="52">
        <v>131.72252918978131</v>
      </c>
      <c r="P596" s="52">
        <v>305.71411144457039</v>
      </c>
      <c r="Q596" s="52">
        <v>137.57787304299492</v>
      </c>
      <c r="R596" s="52">
        <v>121.63883399068108</v>
      </c>
      <c r="S596" s="52">
        <v>690.30827367822485</v>
      </c>
      <c r="T596" s="52">
        <v>335.9605195903099</v>
      </c>
      <c r="U596" s="52">
        <v>1546.5684065073729</v>
      </c>
      <c r="V596" s="52">
        <v>1386.2206278198189</v>
      </c>
      <c r="W596" s="52">
        <v>1520.4038434122358</v>
      </c>
      <c r="X596" s="52">
        <v>2026.1423758926892</v>
      </c>
      <c r="Y596" s="52">
        <v>4274.4954151232396</v>
      </c>
      <c r="Z596" s="52">
        <v>873.68720288526629</v>
      </c>
      <c r="AA596" s="52">
        <v>3186.6697582107399</v>
      </c>
      <c r="AB596" s="52">
        <v>394.35928610928596</v>
      </c>
      <c r="AC596" s="52">
        <v>192464.72343124883</v>
      </c>
      <c r="AD596" s="52">
        <v>81763.379957229859</v>
      </c>
      <c r="AE596" s="52">
        <v>101766.59188719718</v>
      </c>
      <c r="AF596" s="52">
        <v>26589.539340542207</v>
      </c>
      <c r="AG596" s="52">
        <v>20723.364298820496</v>
      </c>
      <c r="AH596" s="52">
        <v>17950.068637540262</v>
      </c>
      <c r="AI596" s="52">
        <v>51790.237311947727</v>
      </c>
      <c r="AJ596" s="52">
        <v>59792.397967923069</v>
      </c>
      <c r="AK596" s="52">
        <v>159.23192655247064</v>
      </c>
      <c r="AL596" s="52">
        <v>0.73650163698931137</v>
      </c>
      <c r="AM596" s="52">
        <v>8.2823668938851167</v>
      </c>
      <c r="AN596" s="52">
        <v>20.404050754863889</v>
      </c>
      <c r="AO596" s="52">
        <v>11.385182224093906</v>
      </c>
      <c r="AP596" s="52">
        <v>0.94115214424786131</v>
      </c>
      <c r="AQ596" s="52">
        <v>1.6540236534154598</v>
      </c>
      <c r="AR596" s="52">
        <v>1.4994261635712915</v>
      </c>
      <c r="AS596" s="52">
        <v>1.3239193545380277</v>
      </c>
      <c r="AT596" s="52">
        <v>1.7571141371046262</v>
      </c>
      <c r="AU596" s="52">
        <v>0.94579977948089966</v>
      </c>
      <c r="AV596" s="52">
        <v>1.8915404153597211</v>
      </c>
      <c r="AW596" s="52">
        <v>1.3722065759281958</v>
      </c>
      <c r="AX596" s="52">
        <v>114.88503088754031</v>
      </c>
      <c r="AY596" s="52">
        <v>0.52331096411310885</v>
      </c>
      <c r="AZ596" s="52">
        <v>5.7711845134974515</v>
      </c>
      <c r="BA596" s="52">
        <v>6.0743431363840621</v>
      </c>
      <c r="BB596" s="52">
        <v>16.084941205298229</v>
      </c>
      <c r="BC596" s="52">
        <v>2.8155282209364456</v>
      </c>
      <c r="BD596" s="52">
        <v>26.269844190307683</v>
      </c>
      <c r="BE596" s="52">
        <v>9.3307387362865182</v>
      </c>
      <c r="BF596" s="52">
        <v>18.200333007280864</v>
      </c>
      <c r="BG596" s="52">
        <v>23.793395227632455</v>
      </c>
      <c r="BH596" s="52">
        <v>6.0214116853627102</v>
      </c>
      <c r="BI596" s="52">
        <v>23.942844910441988</v>
      </c>
      <c r="BJ596" s="52">
        <v>2.9197419792368646</v>
      </c>
      <c r="BK596" s="52">
        <v>5.4130802542354255</v>
      </c>
      <c r="BL596" s="52">
        <v>15.610022677949839</v>
      </c>
      <c r="BM596" s="52">
        <v>1.7969698682253723</v>
      </c>
      <c r="BN596" s="52">
        <v>35.939662184626343</v>
      </c>
      <c r="BP596" s="52">
        <v>1.5374670183500125</v>
      </c>
      <c r="BQ596" s="52">
        <v>1.1638838066512929</v>
      </c>
      <c r="BR596" s="52">
        <v>0.37358321168182057</v>
      </c>
      <c r="BS596" s="52">
        <v>1.5184836012260583</v>
      </c>
      <c r="BT596" s="52">
        <v>1.1583096400154904</v>
      </c>
      <c r="BU596" s="52">
        <v>0.36017396121150663</v>
      </c>
      <c r="BV596" s="52">
        <v>7.9029819018718213</v>
      </c>
      <c r="BW596" s="52">
        <v>8347.8698734391128</v>
      </c>
    </row>
    <row r="597" spans="1:75">
      <c r="A597" s="49">
        <v>46873</v>
      </c>
      <c r="B597" s="50">
        <v>131.09478143031399</v>
      </c>
      <c r="C597" s="51">
        <v>307.03493392616508</v>
      </c>
      <c r="D597" s="50">
        <v>128.52684424345691</v>
      </c>
      <c r="E597" s="52">
        <v>22922.082043902079</v>
      </c>
      <c r="F597" s="52">
        <v>291.6611610374103</v>
      </c>
      <c r="G597" s="52">
        <v>556.90805415716022</v>
      </c>
      <c r="H597" s="52">
        <v>759.54071887321766</v>
      </c>
      <c r="I597" s="52">
        <v>2565.7489383066695</v>
      </c>
      <c r="J597" s="52">
        <v>158.04075434748083</v>
      </c>
      <c r="K597" s="52">
        <v>370.90953954607249</v>
      </c>
      <c r="L597" s="52">
        <v>625.51151302258177</v>
      </c>
      <c r="M597" s="52">
        <v>600.10403281127412</v>
      </c>
      <c r="N597" s="52">
        <v>244.97773286023488</v>
      </c>
      <c r="O597" s="52">
        <v>131.89925889559089</v>
      </c>
      <c r="P597" s="52">
        <v>306.29968077664574</v>
      </c>
      <c r="Q597" s="52">
        <v>137.63052980856349</v>
      </c>
      <c r="R597" s="52">
        <v>121.79227438317612</v>
      </c>
      <c r="S597" s="52">
        <v>692.07828137253716</v>
      </c>
      <c r="T597" s="52">
        <v>336.45489953237899</v>
      </c>
      <c r="U597" s="52">
        <v>1551.7054683764775</v>
      </c>
      <c r="V597" s="52">
        <v>1389.0866513018807</v>
      </c>
      <c r="W597" s="52">
        <v>1524.2076944326361</v>
      </c>
      <c r="X597" s="52">
        <v>2031.0144174709917</v>
      </c>
      <c r="Y597" s="52">
        <v>4282.1902077491086</v>
      </c>
      <c r="Z597" s="52">
        <v>875.53059446513657</v>
      </c>
      <c r="AA597" s="52">
        <v>3194.7359036177395</v>
      </c>
      <c r="AB597" s="52">
        <v>394.57001815413435</v>
      </c>
      <c r="AC597" s="52">
        <v>193074.72406679791</v>
      </c>
      <c r="AD597" s="52">
        <v>81993.336014302578</v>
      </c>
      <c r="AE597" s="52">
        <v>102052.80614910126</v>
      </c>
      <c r="AF597" s="52">
        <v>26692.268018102644</v>
      </c>
      <c r="AG597" s="52">
        <v>20767.906766255695</v>
      </c>
      <c r="AH597" s="52">
        <v>17986.963526153566</v>
      </c>
      <c r="AI597" s="52">
        <v>51873.161916224162</v>
      </c>
      <c r="AJ597" s="52">
        <v>59893.75448659261</v>
      </c>
      <c r="AK597" s="52">
        <v>159.28971101703743</v>
      </c>
      <c r="AL597" s="52">
        <v>0.73596702100451994</v>
      </c>
      <c r="AM597" s="52">
        <v>8.285262751812116</v>
      </c>
      <c r="AN597" s="52">
        <v>20.392393667002519</v>
      </c>
      <c r="AO597" s="52">
        <v>11.371163894298176</v>
      </c>
      <c r="AP597" s="52">
        <v>0.93952941020367386</v>
      </c>
      <c r="AQ597" s="52">
        <v>1.6541965676277566</v>
      </c>
      <c r="AR597" s="52">
        <v>1.4971454471393373</v>
      </c>
      <c r="AS597" s="52">
        <v>1.3217874502207754</v>
      </c>
      <c r="AT597" s="52">
        <v>1.7547773747651567</v>
      </c>
      <c r="AU597" s="52">
        <v>0.94519398848848746</v>
      </c>
      <c r="AV597" s="52">
        <v>1.8881495147439031</v>
      </c>
      <c r="AW597" s="52">
        <v>1.3703841410482709</v>
      </c>
      <c r="AX597" s="52">
        <v>114.93545766435564</v>
      </c>
      <c r="AY597" s="52">
        <v>0.52295067415980157</v>
      </c>
      <c r="AZ597" s="52">
        <v>5.7725564068202706</v>
      </c>
      <c r="BA597" s="52">
        <v>6.0747611619454496</v>
      </c>
      <c r="BB597" s="52">
        <v>16.084551365859806</v>
      </c>
      <c r="BC597" s="52">
        <v>2.814639251822761</v>
      </c>
      <c r="BD597" s="52">
        <v>26.278299102994303</v>
      </c>
      <c r="BE597" s="52">
        <v>9.3376337630208575</v>
      </c>
      <c r="BF597" s="52">
        <v>18.209366778408487</v>
      </c>
      <c r="BG597" s="52">
        <v>23.81972496736174</v>
      </c>
      <c r="BH597" s="52">
        <v>6.0209741914460517</v>
      </c>
      <c r="BI597" s="52">
        <v>23.96185968594315</v>
      </c>
      <c r="BJ597" s="52">
        <v>2.9207258230475417</v>
      </c>
      <c r="BK597" s="52">
        <v>5.4166614634411721</v>
      </c>
      <c r="BL597" s="52">
        <v>15.62447240013862</v>
      </c>
      <c r="BM597" s="52">
        <v>1.7963976997309752</v>
      </c>
      <c r="BN597" s="52">
        <v>35.971997982201479</v>
      </c>
      <c r="BP597" s="52">
        <v>1.5373471328096153</v>
      </c>
      <c r="BQ597" s="52">
        <v>1.1638362421964605</v>
      </c>
      <c r="BR597" s="52">
        <v>0.37351089060830417</v>
      </c>
      <c r="BS597" s="52">
        <v>1.5174364063107835</v>
      </c>
      <c r="BT597" s="52">
        <v>1.1581551608842953</v>
      </c>
      <c r="BU597" s="52">
        <v>0.35928124543279411</v>
      </c>
      <c r="BV597" s="52">
        <v>7.8986530350521207</v>
      </c>
      <c r="BW597" s="52">
        <v>8375.9815926074989</v>
      </c>
    </row>
    <row r="598" spans="1:75">
      <c r="A598" s="49">
        <v>46904</v>
      </c>
      <c r="B598" s="50">
        <v>131.31067521887411</v>
      </c>
      <c r="C598" s="51">
        <v>307.636879862196</v>
      </c>
      <c r="D598" s="50">
        <v>128.74623838962327</v>
      </c>
      <c r="E598" s="52">
        <v>22968.815414505621</v>
      </c>
      <c r="F598" s="52">
        <v>292.39377251291467</v>
      </c>
      <c r="G598" s="52">
        <v>557.4848361313343</v>
      </c>
      <c r="H598" s="52">
        <v>760.11608735003301</v>
      </c>
      <c r="I598" s="52">
        <v>2571.0203400451328</v>
      </c>
      <c r="J598" s="52">
        <v>158.28589469879384</v>
      </c>
      <c r="K598" s="52">
        <v>371.69048217690039</v>
      </c>
      <c r="L598" s="52">
        <v>626.5771034570231</v>
      </c>
      <c r="M598" s="52">
        <v>602.33987509291023</v>
      </c>
      <c r="N598" s="52">
        <v>245.09320470234078</v>
      </c>
      <c r="O598" s="52">
        <v>132.08315543289626</v>
      </c>
      <c r="P598" s="52">
        <v>306.90494918811225</v>
      </c>
      <c r="Q598" s="52">
        <v>137.68955204134147</v>
      </c>
      <c r="R598" s="52">
        <v>121.9471098153942</v>
      </c>
      <c r="S598" s="52">
        <v>693.87928860502382</v>
      </c>
      <c r="T598" s="52">
        <v>336.95801043005719</v>
      </c>
      <c r="U598" s="52">
        <v>1556.9263453065387</v>
      </c>
      <c r="V598" s="52">
        <v>1391.9780060593639</v>
      </c>
      <c r="W598" s="52">
        <v>1528.0522908037228</v>
      </c>
      <c r="X598" s="52">
        <v>2035.9377957224365</v>
      </c>
      <c r="Y598" s="52">
        <v>4289.9605526371352</v>
      </c>
      <c r="Z598" s="52">
        <v>877.39846595761276</v>
      </c>
      <c r="AA598" s="52">
        <v>3202.8807857022171</v>
      </c>
      <c r="AB598" s="52">
        <v>394.79252315240524</v>
      </c>
      <c r="AC598" s="52">
        <v>193682.92998021649</v>
      </c>
      <c r="AD598" s="52">
        <v>82222.555852674675</v>
      </c>
      <c r="AE598" s="52">
        <v>102338.10404469891</v>
      </c>
      <c r="AF598" s="52">
        <v>26794.739464948256</v>
      </c>
      <c r="AG598" s="52">
        <v>20812.105449338113</v>
      </c>
      <c r="AH598" s="52">
        <v>18023.396599323518</v>
      </c>
      <c r="AI598" s="52">
        <v>51954.692806643827</v>
      </c>
      <c r="AJ598" s="52">
        <v>59994.046532569395</v>
      </c>
      <c r="AK598" s="52">
        <v>159.35250359076647</v>
      </c>
      <c r="AL598" s="52">
        <v>0.73550759221806428</v>
      </c>
      <c r="AM598" s="52">
        <v>8.2885311720367039</v>
      </c>
      <c r="AN598" s="52">
        <v>20.381604517359406</v>
      </c>
      <c r="AO598" s="52">
        <v>11.357565753068023</v>
      </c>
      <c r="AP598" s="52">
        <v>0.93793225288085991</v>
      </c>
      <c r="AQ598" s="52">
        <v>1.6541680332727171</v>
      </c>
      <c r="AR598" s="52">
        <v>1.4949630439604658</v>
      </c>
      <c r="AS598" s="52">
        <v>1.3197665971616046</v>
      </c>
      <c r="AT598" s="52">
        <v>1.7525366827422628</v>
      </c>
      <c r="AU598" s="52">
        <v>0.94466352516117758</v>
      </c>
      <c r="AV598" s="52">
        <v>1.884919789656593</v>
      </c>
      <c r="AW598" s="52">
        <v>1.3686158270201334</v>
      </c>
      <c r="AX598" s="52">
        <v>114.98978600296522</v>
      </c>
      <c r="AY598" s="52">
        <v>0.52261321050560405</v>
      </c>
      <c r="AZ598" s="52">
        <v>5.7742758965346921</v>
      </c>
      <c r="BA598" s="52">
        <v>6.0755632368006536</v>
      </c>
      <c r="BB598" s="52">
        <v>16.084752761097924</v>
      </c>
      <c r="BC598" s="52">
        <v>2.8137919561911162</v>
      </c>
      <c r="BD598" s="52">
        <v>26.287661952259501</v>
      </c>
      <c r="BE598" s="52">
        <v>9.3450512899491454</v>
      </c>
      <c r="BF598" s="52">
        <v>18.219218357120671</v>
      </c>
      <c r="BG598" s="52">
        <v>23.846156964086056</v>
      </c>
      <c r="BH598" s="52">
        <v>6.0207003771755545</v>
      </c>
      <c r="BI598" s="52">
        <v>23.98111307123045</v>
      </c>
      <c r="BJ598" s="52">
        <v>2.9217490436485312</v>
      </c>
      <c r="BK598" s="52">
        <v>5.4202183609219992</v>
      </c>
      <c r="BL598" s="52">
        <v>15.639145667868902</v>
      </c>
      <c r="BM598" s="52">
        <v>1.7958404309105274</v>
      </c>
      <c r="BN598" s="52">
        <v>36.005000210186886</v>
      </c>
      <c r="BP598" s="52">
        <v>1.5370797212986695</v>
      </c>
      <c r="BQ598" s="52">
        <v>1.1636204128867136</v>
      </c>
      <c r="BR598" s="52">
        <v>0.37345930840655778</v>
      </c>
      <c r="BS598" s="52">
        <v>1.516114394826394</v>
      </c>
      <c r="BT598" s="52">
        <v>1.1578734425824107</v>
      </c>
      <c r="BU598" s="52">
        <v>0.35824095226088237</v>
      </c>
      <c r="BV598" s="52">
        <v>7.8947501290033779</v>
      </c>
      <c r="BW598" s="52">
        <v>8404.7275915876507</v>
      </c>
    </row>
    <row r="599" spans="1:75">
      <c r="A599" s="49">
        <v>46934</v>
      </c>
      <c r="B599" s="50">
        <v>131.5255089130408</v>
      </c>
      <c r="C599" s="51">
        <v>308.22944838603337</v>
      </c>
      <c r="D599" s="50">
        <v>128.96210298240186</v>
      </c>
      <c r="E599" s="52">
        <v>23016.451703707378</v>
      </c>
      <c r="F599" s="52">
        <v>293.14829480585951</v>
      </c>
      <c r="G599" s="52">
        <v>558.10070437689626</v>
      </c>
      <c r="H599" s="52">
        <v>760.71866662750642</v>
      </c>
      <c r="I599" s="52">
        <v>2576.3523591180642</v>
      </c>
      <c r="J599" s="52">
        <v>158.53765760002037</v>
      </c>
      <c r="K599" s="52">
        <v>372.37734336058298</v>
      </c>
      <c r="L599" s="52">
        <v>627.67290479987855</v>
      </c>
      <c r="M599" s="52">
        <v>604.6346478536725</v>
      </c>
      <c r="N599" s="52">
        <v>245.21148904468865</v>
      </c>
      <c r="O599" s="52">
        <v>132.27975896770755</v>
      </c>
      <c r="P599" s="52">
        <v>307.54301663711669</v>
      </c>
      <c r="Q599" s="52">
        <v>137.75941796191037</v>
      </c>
      <c r="R599" s="52">
        <v>122.10222068863611</v>
      </c>
      <c r="S599" s="52">
        <v>695.72119358753162</v>
      </c>
      <c r="T599" s="52">
        <v>337.46760959550738</v>
      </c>
      <c r="U599" s="52">
        <v>1562.2573551148175</v>
      </c>
      <c r="V599" s="52">
        <v>1394.9154177854459</v>
      </c>
      <c r="W599" s="52">
        <v>1531.9591654350361</v>
      </c>
      <c r="X599" s="52">
        <v>2040.9405045126875</v>
      </c>
      <c r="Y599" s="52">
        <v>4297.8553129980965</v>
      </c>
      <c r="Z599" s="52">
        <v>879.30678603574631</v>
      </c>
      <c r="AA599" s="52">
        <v>3211.1518554935851</v>
      </c>
      <c r="AB599" s="52">
        <v>395.04882066746552</v>
      </c>
      <c r="AC599" s="52">
        <v>194293.59008312225</v>
      </c>
      <c r="AD599" s="52">
        <v>82452.650087340677</v>
      </c>
      <c r="AE599" s="52">
        <v>102624.49028714497</v>
      </c>
      <c r="AF599" s="52">
        <v>26897.512621061007</v>
      </c>
      <c r="AG599" s="52">
        <v>20856.959595902761</v>
      </c>
      <c r="AH599" s="52">
        <v>18060.91631008784</v>
      </c>
      <c r="AI599" s="52">
        <v>52039.342129516604</v>
      </c>
      <c r="AJ599" s="52">
        <v>60096.203250122067</v>
      </c>
      <c r="AK599" s="52">
        <v>159.42340552099049</v>
      </c>
      <c r="AL599" s="52">
        <v>0.73510807960604629</v>
      </c>
      <c r="AM599" s="52">
        <v>8.2923811057116836</v>
      </c>
      <c r="AN599" s="52">
        <v>20.372191754666467</v>
      </c>
      <c r="AO599" s="52">
        <v>11.344702569309932</v>
      </c>
      <c r="AP599" s="52">
        <v>0.936383869334107</v>
      </c>
      <c r="AQ599" s="52">
        <v>1.6538516173503013</v>
      </c>
      <c r="AR599" s="52">
        <v>1.4929181209983653</v>
      </c>
      <c r="AS599" s="52">
        <v>1.3179065252130386</v>
      </c>
      <c r="AT599" s="52">
        <v>1.7504450539607206</v>
      </c>
      <c r="AU599" s="52">
        <v>0.94422556066844365</v>
      </c>
      <c r="AV599" s="52">
        <v>1.8819898085084181</v>
      </c>
      <c r="AW599" s="52">
        <v>1.3669820146066438</v>
      </c>
      <c r="AX599" s="52">
        <v>115.05093433186411</v>
      </c>
      <c r="AY599" s="52">
        <v>0.52230935953436231</v>
      </c>
      <c r="AZ599" s="52">
        <v>5.7764744986566559</v>
      </c>
      <c r="BA599" s="52">
        <v>6.0768926123312363</v>
      </c>
      <c r="BB599" s="52">
        <v>16.086039584207658</v>
      </c>
      <c r="BC599" s="52">
        <v>2.8130849427388358</v>
      </c>
      <c r="BD599" s="52">
        <v>26.298669027273231</v>
      </c>
      <c r="BE599" s="52">
        <v>9.3531951793779928</v>
      </c>
      <c r="BF599" s="52">
        <v>18.230336222580323</v>
      </c>
      <c r="BG599" s="52">
        <v>23.87336478434348</v>
      </c>
      <c r="BH599" s="52">
        <v>6.0205681216495579</v>
      </c>
      <c r="BI599" s="52">
        <v>24.000279435127354</v>
      </c>
      <c r="BJ599" s="52">
        <v>2.9228019716441245</v>
      </c>
      <c r="BK599" s="52">
        <v>5.4235711382857215</v>
      </c>
      <c r="BL599" s="52">
        <v>15.653906323330981</v>
      </c>
      <c r="BM599" s="52">
        <v>1.7953060947525956</v>
      </c>
      <c r="BN599" s="52">
        <v>36.039644906483588</v>
      </c>
      <c r="BP599" s="52">
        <v>1.5368386301677674</v>
      </c>
      <c r="BQ599" s="52">
        <v>1.1633543667810349</v>
      </c>
      <c r="BR599" s="52">
        <v>0.37348426338964297</v>
      </c>
      <c r="BS599" s="52">
        <v>1.5146033527407174</v>
      </c>
      <c r="BT599" s="52">
        <v>1.1575787145877257</v>
      </c>
      <c r="BU599" s="52">
        <v>0.35702463819179686</v>
      </c>
      <c r="BV599" s="52">
        <v>7.8924419104121624</v>
      </c>
      <c r="BW599" s="52">
        <v>8434.5426462729774</v>
      </c>
    </row>
    <row r="600" spans="1:75">
      <c r="A600" s="49">
        <v>46965</v>
      </c>
      <c r="B600" s="50">
        <v>131.73934381099178</v>
      </c>
      <c r="C600" s="51">
        <v>308.81633130076432</v>
      </c>
      <c r="D600" s="50">
        <v>129.17582431255329</v>
      </c>
      <c r="E600" s="52">
        <v>23064.154659055894</v>
      </c>
      <c r="F600" s="52">
        <v>293.91080713416301</v>
      </c>
      <c r="G600" s="52">
        <v>558.70931895125295</v>
      </c>
      <c r="H600" s="52">
        <v>761.32446029229516</v>
      </c>
      <c r="I600" s="52">
        <v>2581.6240888766706</v>
      </c>
      <c r="J600" s="52">
        <v>158.78505807081538</v>
      </c>
      <c r="K600" s="52">
        <v>372.97457769020428</v>
      </c>
      <c r="L600" s="52">
        <v>628.77327222665474</v>
      </c>
      <c r="M600" s="52">
        <v>606.95286796266032</v>
      </c>
      <c r="N600" s="52">
        <v>245.32329849033587</v>
      </c>
      <c r="O600" s="52">
        <v>132.48184988431393</v>
      </c>
      <c r="P600" s="52">
        <v>308.18565762595784</v>
      </c>
      <c r="Q600" s="52">
        <v>137.83115824462186</v>
      </c>
      <c r="R600" s="52">
        <v>122.25532481038282</v>
      </c>
      <c r="S600" s="52">
        <v>697.58088011871428</v>
      </c>
      <c r="T600" s="52">
        <v>337.96908505020605</v>
      </c>
      <c r="U600" s="52">
        <v>1567.6039382844201</v>
      </c>
      <c r="V600" s="52">
        <v>1397.8611056203804</v>
      </c>
      <c r="W600" s="52">
        <v>1535.8754772692919</v>
      </c>
      <c r="X600" s="52">
        <v>2045.9635302534987</v>
      </c>
      <c r="Y600" s="52">
        <v>4305.7492946780494</v>
      </c>
      <c r="Z600" s="52">
        <v>881.22952715283441</v>
      </c>
      <c r="AA600" s="52">
        <v>3219.4456657796136</v>
      </c>
      <c r="AB600" s="52">
        <v>395.31638968663833</v>
      </c>
      <c r="AC600" s="52">
        <v>194905.44276692791</v>
      </c>
      <c r="AD600" s="52">
        <v>82683.462053145136</v>
      </c>
      <c r="AE600" s="52">
        <v>102911.76983648731</v>
      </c>
      <c r="AF600" s="52">
        <v>27000.412866230934</v>
      </c>
      <c r="AG600" s="52">
        <v>20902.110330950829</v>
      </c>
      <c r="AH600" s="52">
        <v>18099.140868679169</v>
      </c>
      <c r="AI600" s="52">
        <v>52126.027386880691</v>
      </c>
      <c r="AJ600" s="52">
        <v>60199.211985003567</v>
      </c>
      <c r="AK600" s="52">
        <v>159.5006693065647</v>
      </c>
      <c r="AL600" s="52">
        <v>0.7347311200142177</v>
      </c>
      <c r="AM600" s="52">
        <v>8.2965759170962681</v>
      </c>
      <c r="AN600" s="52">
        <v>20.363774723703823</v>
      </c>
      <c r="AO600" s="52">
        <v>11.332467686617747</v>
      </c>
      <c r="AP600" s="52">
        <v>0.93487820017828438</v>
      </c>
      <c r="AQ600" s="52">
        <v>1.6534069651965946</v>
      </c>
      <c r="AR600" s="52">
        <v>1.4909638033148498</v>
      </c>
      <c r="AS600" s="52">
        <v>1.3161439373962498</v>
      </c>
      <c r="AT600" s="52">
        <v>1.7484582134709326</v>
      </c>
      <c r="AU600" s="52">
        <v>0.94384378993896878</v>
      </c>
      <c r="AV600" s="52">
        <v>1.8792998236073595</v>
      </c>
      <c r="AW600" s="52">
        <v>1.3654729527560479</v>
      </c>
      <c r="AX600" s="52">
        <v>115.11740458360121</v>
      </c>
      <c r="AY600" s="52">
        <v>0.52202809911015657</v>
      </c>
      <c r="AZ600" s="52">
        <v>5.7790004621924558</v>
      </c>
      <c r="BA600" s="52">
        <v>6.0785500525887457</v>
      </c>
      <c r="BB600" s="52">
        <v>16.088199869579366</v>
      </c>
      <c r="BC600" s="52">
        <v>2.8124665146911396</v>
      </c>
      <c r="BD600" s="52">
        <v>26.311137099464936</v>
      </c>
      <c r="BE600" s="52">
        <v>9.3618229119137162</v>
      </c>
      <c r="BF600" s="52">
        <v>18.242338266193627</v>
      </c>
      <c r="BG600" s="52">
        <v>23.901328010559684</v>
      </c>
      <c r="BH600" s="52">
        <v>6.0205332968353984</v>
      </c>
      <c r="BI600" s="52">
        <v>24.019489999274693</v>
      </c>
      <c r="BJ600" s="52">
        <v>2.9238685095901489</v>
      </c>
      <c r="BK600" s="52">
        <v>5.4268495612101812</v>
      </c>
      <c r="BL600" s="52">
        <v>15.668771928408175</v>
      </c>
      <c r="BM600" s="52">
        <v>1.7947724786957429</v>
      </c>
      <c r="BN600" s="52">
        <v>36.075617437100696</v>
      </c>
      <c r="BP600" s="52">
        <v>1.5368086563934</v>
      </c>
      <c r="BQ600" s="52">
        <v>1.1632282750666021</v>
      </c>
      <c r="BR600" s="52">
        <v>0.37358038133665572</v>
      </c>
      <c r="BS600" s="52">
        <v>1.5133507678645752</v>
      </c>
      <c r="BT600" s="52">
        <v>1.1574514228362409</v>
      </c>
      <c r="BU600" s="52">
        <v>0.35589934501706832</v>
      </c>
      <c r="BV600" s="52">
        <v>7.8912343675901573</v>
      </c>
      <c r="BW600" s="52">
        <v>8464.9954528116414</v>
      </c>
    </row>
    <row r="601" spans="1:75">
      <c r="A601" s="49">
        <v>46996</v>
      </c>
      <c r="B601" s="50">
        <v>131.95641463243913</v>
      </c>
      <c r="C601" s="51">
        <v>309.41559021084782</v>
      </c>
      <c r="D601" s="50">
        <v>129.3939782390371</v>
      </c>
      <c r="E601" s="52">
        <v>23111.453996627562</v>
      </c>
      <c r="F601" s="52">
        <v>294.67234565894449</v>
      </c>
      <c r="G601" s="52">
        <v>559.26346749644131</v>
      </c>
      <c r="H601" s="52">
        <v>761.90596499318076</v>
      </c>
      <c r="I601" s="52">
        <v>2586.7454323739776</v>
      </c>
      <c r="J601" s="52">
        <v>159.01615063774008</v>
      </c>
      <c r="K601" s="52">
        <v>373.50783565688516</v>
      </c>
      <c r="L601" s="52">
        <v>629.85680474292849</v>
      </c>
      <c r="M601" s="52">
        <v>609.27519059926271</v>
      </c>
      <c r="N601" s="52">
        <v>245.41878684802401</v>
      </c>
      <c r="O601" s="52">
        <v>132.68099354021251</v>
      </c>
      <c r="P601" s="52">
        <v>308.80036146482155</v>
      </c>
      <c r="Q601" s="52">
        <v>137.89217032191735</v>
      </c>
      <c r="R601" s="52">
        <v>122.40619654857343</v>
      </c>
      <c r="S601" s="52">
        <v>699.45384642674082</v>
      </c>
      <c r="T601" s="52">
        <v>338.45148540756878</v>
      </c>
      <c r="U601" s="52">
        <v>1572.9155296731381</v>
      </c>
      <c r="V601" s="52">
        <v>1400.8047602815975</v>
      </c>
      <c r="W601" s="52">
        <v>1539.785938331677</v>
      </c>
      <c r="X601" s="52">
        <v>2050.999191722562</v>
      </c>
      <c r="Y601" s="52">
        <v>4313.5845269157044</v>
      </c>
      <c r="Z601" s="52">
        <v>883.15721392631531</v>
      </c>
      <c r="AA601" s="52">
        <v>3227.7408221758183</v>
      </c>
      <c r="AB601" s="52">
        <v>395.56138951691889</v>
      </c>
      <c r="AC601" s="52">
        <v>195525.3694595829</v>
      </c>
      <c r="AD601" s="52">
        <v>82918.01972949889</v>
      </c>
      <c r="AE601" s="52">
        <v>103203.71147733351</v>
      </c>
      <c r="AF601" s="52">
        <v>27104.701375153756</v>
      </c>
      <c r="AG601" s="52">
        <v>20947.470274640669</v>
      </c>
      <c r="AH601" s="52">
        <v>18137.652703669763</v>
      </c>
      <c r="AI601" s="52">
        <v>52213.16787122911</v>
      </c>
      <c r="AJ601" s="52">
        <v>60302.389274228</v>
      </c>
      <c r="AK601" s="52">
        <v>159.58209915079115</v>
      </c>
      <c r="AL601" s="52">
        <v>0.73432445187579776</v>
      </c>
      <c r="AM601" s="52">
        <v>8.3007889507834101</v>
      </c>
      <c r="AN601" s="52">
        <v>20.355519750039093</v>
      </c>
      <c r="AO601" s="52">
        <v>11.320406347351719</v>
      </c>
      <c r="AP601" s="52">
        <v>0.93337431273425131</v>
      </c>
      <c r="AQ601" s="52">
        <v>1.6530751725581321</v>
      </c>
      <c r="AR601" s="52">
        <v>1.4889902277164002</v>
      </c>
      <c r="AS601" s="52">
        <v>1.3143460820785198</v>
      </c>
      <c r="AT601" s="52">
        <v>1.7464646858199646</v>
      </c>
      <c r="AU601" s="52">
        <v>0.94345612443992777</v>
      </c>
      <c r="AV601" s="52">
        <v>1.8766765995208721</v>
      </c>
      <c r="AW601" s="52">
        <v>1.3640231427894656</v>
      </c>
      <c r="AX601" s="52">
        <v>115.187231006266</v>
      </c>
      <c r="AY601" s="52">
        <v>0.52174598314818188</v>
      </c>
      <c r="AZ601" s="52">
        <v>5.7816418228232518</v>
      </c>
      <c r="BA601" s="52">
        <v>6.0802400069904605</v>
      </c>
      <c r="BB601" s="52">
        <v>16.090809099428775</v>
      </c>
      <c r="BC601" s="52">
        <v>2.811822399752395</v>
      </c>
      <c r="BD601" s="52">
        <v>26.324765717745908</v>
      </c>
      <c r="BE601" s="52">
        <v>9.3706728788881346</v>
      </c>
      <c r="BF601" s="52">
        <v>18.254743318009609</v>
      </c>
      <c r="BG601" s="52">
        <v>23.9302480042867</v>
      </c>
      <c r="BH601" s="52">
        <v>6.0205417756235784</v>
      </c>
      <c r="BI601" s="52">
        <v>24.039348394602477</v>
      </c>
      <c r="BJ601" s="52">
        <v>2.9249472342901668</v>
      </c>
      <c r="BK601" s="52">
        <v>5.4303458274282033</v>
      </c>
      <c r="BL601" s="52">
        <v>15.684055332860519</v>
      </c>
      <c r="BM601" s="52">
        <v>1.7941976598639515</v>
      </c>
      <c r="BN601" s="52">
        <v>36.112743282885923</v>
      </c>
      <c r="BP601" s="52">
        <v>1.5371833761530598</v>
      </c>
      <c r="BQ601" s="52">
        <v>1.1634606715524569</v>
      </c>
      <c r="BR601" s="52">
        <v>0.37372270460623586</v>
      </c>
      <c r="BS601" s="52">
        <v>1.5129199218110092</v>
      </c>
      <c r="BT601" s="52">
        <v>1.1576977771736923</v>
      </c>
      <c r="BU601" s="52">
        <v>0.35522214462980628</v>
      </c>
      <c r="BV601" s="52">
        <v>7.8900340823043562</v>
      </c>
      <c r="BW601" s="52">
        <v>8495.8472334761773</v>
      </c>
    </row>
    <row r="602" spans="1:75">
      <c r="A602" s="49">
        <v>47026</v>
      </c>
      <c r="B602" s="50">
        <v>132.17056618615365</v>
      </c>
      <c r="C602" s="51">
        <v>310.0138842391471</v>
      </c>
      <c r="D602" s="50">
        <v>129.61179389461566</v>
      </c>
      <c r="E602" s="52">
        <v>23156.347081629436</v>
      </c>
      <c r="F602" s="52">
        <v>295.39519548291963</v>
      </c>
      <c r="G602" s="52">
        <v>559.72506287097929</v>
      </c>
      <c r="H602" s="52">
        <v>762.43077936271823</v>
      </c>
      <c r="I602" s="52">
        <v>2591.499226288001</v>
      </c>
      <c r="J602" s="52">
        <v>159.21793192351859</v>
      </c>
      <c r="K602" s="52">
        <v>373.98815129995347</v>
      </c>
      <c r="L602" s="52">
        <v>630.87400152832265</v>
      </c>
      <c r="M602" s="52">
        <v>611.49989765534804</v>
      </c>
      <c r="N602" s="52">
        <v>245.49382154693205</v>
      </c>
      <c r="O602" s="52">
        <v>132.86529685246447</v>
      </c>
      <c r="P602" s="52">
        <v>309.3465504164497</v>
      </c>
      <c r="Q602" s="52">
        <v>137.93426793726783</v>
      </c>
      <c r="R602" s="52">
        <v>122.54953132172426</v>
      </c>
      <c r="S602" s="52">
        <v>701.26386996060614</v>
      </c>
      <c r="T602" s="52">
        <v>338.89502741520602</v>
      </c>
      <c r="U602" s="52">
        <v>1577.962525298198</v>
      </c>
      <c r="V602" s="52">
        <v>1403.6290956964096</v>
      </c>
      <c r="W602" s="52">
        <v>1543.5326119661331</v>
      </c>
      <c r="X602" s="52">
        <v>2055.8547044456004</v>
      </c>
      <c r="Y602" s="52">
        <v>4321.0456664840376</v>
      </c>
      <c r="Z602" s="52">
        <v>885.00907541215417</v>
      </c>
      <c r="AA602" s="52">
        <v>3235.7091076910497</v>
      </c>
      <c r="AB602" s="52">
        <v>395.75741159444055</v>
      </c>
      <c r="AC602" s="52">
        <v>196131.92329063415</v>
      </c>
      <c r="AD602" s="52">
        <v>83148.27904856205</v>
      </c>
      <c r="AE602" s="52">
        <v>103490.30317759514</v>
      </c>
      <c r="AF602" s="52">
        <v>27206.839213085175</v>
      </c>
      <c r="AG602" s="52">
        <v>20991.074344078701</v>
      </c>
      <c r="AH602" s="52">
        <v>18174.540142552058</v>
      </c>
      <c r="AI602" s="52">
        <v>52296.011233456928</v>
      </c>
      <c r="AJ602" s="52">
        <v>60400.949417241412</v>
      </c>
      <c r="AK602" s="52">
        <v>159.66209329422563</v>
      </c>
      <c r="AL602" s="52">
        <v>0.73388159422708366</v>
      </c>
      <c r="AM602" s="52">
        <v>8.3046421827437982</v>
      </c>
      <c r="AN602" s="52">
        <v>20.347199410044897</v>
      </c>
      <c r="AO602" s="52">
        <v>11.308675633029392</v>
      </c>
      <c r="AP602" s="52">
        <v>0.93190532246850732</v>
      </c>
      <c r="AQ602" s="52">
        <v>1.6530254972482605</v>
      </c>
      <c r="AR602" s="52">
        <v>1.4870001365073222</v>
      </c>
      <c r="AS602" s="52">
        <v>1.3124977681140686</v>
      </c>
      <c r="AT602" s="52">
        <v>1.7444678241369123</v>
      </c>
      <c r="AU602" s="52">
        <v>0.94303136813565136</v>
      </c>
      <c r="AV602" s="52">
        <v>1.8741077794258065</v>
      </c>
      <c r="AW602" s="52">
        <v>1.3626399374690663</v>
      </c>
      <c r="AX602" s="52">
        <v>115.2555243284131</v>
      </c>
      <c r="AY602" s="52">
        <v>0.52145708429153736</v>
      </c>
      <c r="AZ602" s="52">
        <v>5.7841300940878382</v>
      </c>
      <c r="BA602" s="52">
        <v>6.0816669933614325</v>
      </c>
      <c r="BB602" s="52">
        <v>16.09338224590368</v>
      </c>
      <c r="BC602" s="52">
        <v>2.8111102259989518</v>
      </c>
      <c r="BD602" s="52">
        <v>26.338547014972814</v>
      </c>
      <c r="BE602" s="52">
        <v>9.3791486973757863</v>
      </c>
      <c r="BF602" s="52">
        <v>18.266632706299426</v>
      </c>
      <c r="BG602" s="52">
        <v>23.958902070097004</v>
      </c>
      <c r="BH602" s="52">
        <v>6.0205471961909405</v>
      </c>
      <c r="BI602" s="52">
        <v>24.059369555674493</v>
      </c>
      <c r="BJ602" s="52">
        <v>2.9259901889789033</v>
      </c>
      <c r="BK602" s="52">
        <v>5.4340945978571353</v>
      </c>
      <c r="BL602" s="52">
        <v>15.699284768962146</v>
      </c>
      <c r="BM602" s="52">
        <v>1.7935798685158564</v>
      </c>
      <c r="BN602" s="52">
        <v>36.149160993487264</v>
      </c>
      <c r="BP602" s="52">
        <v>1.5380082244053483</v>
      </c>
      <c r="BQ602" s="52">
        <v>1.1641399197435627</v>
      </c>
      <c r="BR602" s="52">
        <v>0.37386830467730758</v>
      </c>
      <c r="BS602" s="52">
        <v>1.5136114523280413</v>
      </c>
      <c r="BT602" s="52">
        <v>1.1583865294543405</v>
      </c>
      <c r="BU602" s="52">
        <v>0.35522492290474472</v>
      </c>
      <c r="BV602" s="52">
        <v>7.8880787766460951</v>
      </c>
      <c r="BW602" s="52">
        <v>8525.6991504828129</v>
      </c>
    </row>
    <row r="603" spans="1:75">
      <c r="A603" s="49">
        <v>47057</v>
      </c>
      <c r="B603" s="50">
        <v>132.38648261262043</v>
      </c>
      <c r="C603" s="51">
        <v>310.61977751006282</v>
      </c>
      <c r="D603" s="50">
        <v>129.83273014870863</v>
      </c>
      <c r="E603" s="52">
        <v>23201.352082344794</v>
      </c>
      <c r="F603" s="52">
        <v>296.10224484195635</v>
      </c>
      <c r="G603" s="52">
        <v>560.18860927031881</v>
      </c>
      <c r="H603" s="52">
        <v>762.96328552596026</v>
      </c>
      <c r="I603" s="52">
        <v>2596.2728059464885</v>
      </c>
      <c r="J603" s="52">
        <v>159.41846311140446</v>
      </c>
      <c r="K603" s="52">
        <v>374.48582615102492</v>
      </c>
      <c r="L603" s="52">
        <v>631.89963632533625</v>
      </c>
      <c r="M603" s="52">
        <v>613.72612881564328</v>
      </c>
      <c r="N603" s="52">
        <v>245.57943634063966</v>
      </c>
      <c r="O603" s="52">
        <v>133.05072849748595</v>
      </c>
      <c r="P603" s="52">
        <v>309.87724377695594</v>
      </c>
      <c r="Q603" s="52">
        <v>137.97394147779673</v>
      </c>
      <c r="R603" s="52">
        <v>122.69387728456527</v>
      </c>
      <c r="S603" s="52">
        <v>703.08108641928243</v>
      </c>
      <c r="T603" s="52">
        <v>339.34611634982207</v>
      </c>
      <c r="U603" s="52">
        <v>1583.0021782094432</v>
      </c>
      <c r="V603" s="52">
        <v>1406.4639623895769</v>
      </c>
      <c r="W603" s="52">
        <v>1547.2841698661928</v>
      </c>
      <c r="X603" s="52">
        <v>2060.7539398660583</v>
      </c>
      <c r="Y603" s="52">
        <v>4328.5560930563561</v>
      </c>
      <c r="Z603" s="52">
        <v>886.86244419986201</v>
      </c>
      <c r="AA603" s="52">
        <v>3243.7027883933438</v>
      </c>
      <c r="AB603" s="52">
        <v>395.94681988896861</v>
      </c>
      <c r="AC603" s="52">
        <v>196738.60369639244</v>
      </c>
      <c r="AD603" s="52">
        <v>83378.372862469769</v>
      </c>
      <c r="AE603" s="52">
        <v>103776.68888196637</v>
      </c>
      <c r="AF603" s="52">
        <v>27309.064118969825</v>
      </c>
      <c r="AG603" s="52">
        <v>21034.090163230896</v>
      </c>
      <c r="AH603" s="52">
        <v>18210.849357466544</v>
      </c>
      <c r="AI603" s="52">
        <v>52377.117440254457</v>
      </c>
      <c r="AJ603" s="52">
        <v>60497.731979308592</v>
      </c>
      <c r="AK603" s="52">
        <v>159.74053679508788</v>
      </c>
      <c r="AL603" s="52">
        <v>0.73345308841183599</v>
      </c>
      <c r="AM603" s="52">
        <v>8.3084096520418118</v>
      </c>
      <c r="AN603" s="52">
        <v>20.338793339988879</v>
      </c>
      <c r="AO603" s="52">
        <v>11.29693059951833</v>
      </c>
      <c r="AP603" s="52">
        <v>0.93043525821872941</v>
      </c>
      <c r="AQ603" s="52">
        <v>1.6531535514786224</v>
      </c>
      <c r="AR603" s="52">
        <v>1.4849504818926107</v>
      </c>
      <c r="AS603" s="52">
        <v>1.310586197610152</v>
      </c>
      <c r="AT603" s="52">
        <v>1.7424280895650173</v>
      </c>
      <c r="AU603" s="52">
        <v>0.94255470014282006</v>
      </c>
      <c r="AV603" s="52">
        <v>1.8715538496506914</v>
      </c>
      <c r="AW603" s="52">
        <v>1.3612684708557701</v>
      </c>
      <c r="AX603" s="52">
        <v>115.32209234633633</v>
      </c>
      <c r="AY603" s="52">
        <v>0.5211530538221153</v>
      </c>
      <c r="AZ603" s="52">
        <v>5.78653294423167</v>
      </c>
      <c r="BA603" s="52">
        <v>6.0828556867237502</v>
      </c>
      <c r="BB603" s="52">
        <v>16.095751239955725</v>
      </c>
      <c r="BC603" s="52">
        <v>2.8103766452986747</v>
      </c>
      <c r="BD603" s="52">
        <v>26.351985314921027</v>
      </c>
      <c r="BE603" s="52">
        <v>9.3873540212253808</v>
      </c>
      <c r="BF603" s="52">
        <v>18.278162824196531</v>
      </c>
      <c r="BG603" s="52">
        <v>23.987394048456824</v>
      </c>
      <c r="BH603" s="52">
        <v>6.0205265675735236</v>
      </c>
      <c r="BI603" s="52">
        <v>24.079651108762668</v>
      </c>
      <c r="BJ603" s="52">
        <v>2.9270179894393227</v>
      </c>
      <c r="BK603" s="52">
        <v>5.4380395448533818</v>
      </c>
      <c r="BL603" s="52">
        <v>15.714593574194417</v>
      </c>
      <c r="BM603" s="52">
        <v>1.7929256835024365</v>
      </c>
      <c r="BN603" s="52">
        <v>36.185124715001535</v>
      </c>
      <c r="BP603" s="52">
        <v>1.5389648809533325</v>
      </c>
      <c r="BQ603" s="52">
        <v>1.1650168521277187</v>
      </c>
      <c r="BR603" s="52">
        <v>0.37394802887067802</v>
      </c>
      <c r="BS603" s="52">
        <v>1.5148729958361196</v>
      </c>
      <c r="BT603" s="52">
        <v>1.1592295043801348</v>
      </c>
      <c r="BU603" s="52">
        <v>0.35564349144096336</v>
      </c>
      <c r="BV603" s="52">
        <v>7.8853505955738648</v>
      </c>
      <c r="BW603" s="52">
        <v>8555.6259815077628</v>
      </c>
    </row>
    <row r="604" spans="1:75">
      <c r="A604" s="49">
        <v>47087</v>
      </c>
      <c r="B604" s="50">
        <v>132.60540229240434</v>
      </c>
      <c r="C604" s="51">
        <v>311.22984545389193</v>
      </c>
      <c r="D604" s="50">
        <v>130.05594755572577</v>
      </c>
      <c r="E604" s="52">
        <v>23248.883046722411</v>
      </c>
      <c r="F604" s="52">
        <v>296.81161455513598</v>
      </c>
      <c r="G604" s="52">
        <v>560.77087411681816</v>
      </c>
      <c r="H604" s="52">
        <v>763.57865784019236</v>
      </c>
      <c r="I604" s="52">
        <v>2601.4756511648498</v>
      </c>
      <c r="J604" s="52">
        <v>159.6509064209958</v>
      </c>
      <c r="K604" s="52">
        <v>375.07133261710408</v>
      </c>
      <c r="L604" s="52">
        <v>633.01207760721445</v>
      </c>
      <c r="M604" s="52">
        <v>616.04206217229364</v>
      </c>
      <c r="N604" s="52">
        <v>245.71382848819096</v>
      </c>
      <c r="O604" s="52">
        <v>133.25547506511211</v>
      </c>
      <c r="P604" s="52">
        <v>310.45488716214896</v>
      </c>
      <c r="Q604" s="52">
        <v>138.0331960109373</v>
      </c>
      <c r="R604" s="52">
        <v>122.84725137650966</v>
      </c>
      <c r="S604" s="52">
        <v>704.96194153130057</v>
      </c>
      <c r="T604" s="52">
        <v>339.85577348768709</v>
      </c>
      <c r="U604" s="52">
        <v>1588.2745840171972</v>
      </c>
      <c r="V604" s="52">
        <v>1409.4225614408651</v>
      </c>
      <c r="W604" s="52">
        <v>1551.1868311216433</v>
      </c>
      <c r="X604" s="52">
        <v>2065.8898706992468</v>
      </c>
      <c r="Y604" s="52">
        <v>4336.5179556568464</v>
      </c>
      <c r="Z604" s="52">
        <v>888.78282104184234</v>
      </c>
      <c r="AA604" s="52">
        <v>3252.0225923279922</v>
      </c>
      <c r="AB604" s="52">
        <v>396.1851017549634</v>
      </c>
      <c r="AC604" s="52">
        <v>197350.3961414973</v>
      </c>
      <c r="AD604" s="52">
        <v>83608.907012728843</v>
      </c>
      <c r="AE604" s="52">
        <v>104063.62265586853</v>
      </c>
      <c r="AF604" s="52">
        <v>27412.149314435323</v>
      </c>
      <c r="AG604" s="52">
        <v>21077.248792449634</v>
      </c>
      <c r="AH604" s="52">
        <v>18247.350658146541</v>
      </c>
      <c r="AI604" s="52">
        <v>52458.620019117989</v>
      </c>
      <c r="AJ604" s="52">
        <v>60594.743164205553</v>
      </c>
      <c r="AK604" s="52">
        <v>159.81655533655237</v>
      </c>
      <c r="AL604" s="52">
        <v>0.73311871602976075</v>
      </c>
      <c r="AM604" s="52">
        <v>8.3124348321463906</v>
      </c>
      <c r="AN604" s="52">
        <v>20.330604370574779</v>
      </c>
      <c r="AO604" s="52">
        <v>11.285050822380192</v>
      </c>
      <c r="AP604" s="52">
        <v>0.92895386915688505</v>
      </c>
      <c r="AQ604" s="52">
        <v>1.6532785591569943</v>
      </c>
      <c r="AR604" s="52">
        <v>1.4828470210479281</v>
      </c>
      <c r="AS604" s="52">
        <v>1.3086564769115132</v>
      </c>
      <c r="AT604" s="52">
        <v>1.7403559492861556</v>
      </c>
      <c r="AU604" s="52">
        <v>0.94202967073045629</v>
      </c>
      <c r="AV604" s="52">
        <v>1.8690488977622104</v>
      </c>
      <c r="AW604" s="52">
        <v>1.3598803781239439</v>
      </c>
      <c r="AX604" s="52">
        <v>115.38609776912878</v>
      </c>
      <c r="AY604" s="52">
        <v>0.52083397395920961</v>
      </c>
      <c r="AZ604" s="52">
        <v>5.7889422532830697</v>
      </c>
      <c r="BA604" s="52">
        <v>6.0838827842400258</v>
      </c>
      <c r="BB604" s="52">
        <v>16.097774950573996</v>
      </c>
      <c r="BC604" s="52">
        <v>2.8097159743595208</v>
      </c>
      <c r="BD604" s="52">
        <v>26.364342771191151</v>
      </c>
      <c r="BE604" s="52">
        <v>9.3953412937233232</v>
      </c>
      <c r="BF604" s="52">
        <v>18.289446964680003</v>
      </c>
      <c r="BG604" s="52">
        <v>24.015352053660898</v>
      </c>
      <c r="BH604" s="52">
        <v>6.0204647499951536</v>
      </c>
      <c r="BI604" s="52">
        <v>24.09985319666254</v>
      </c>
      <c r="BJ604" s="52">
        <v>2.9280391837231643</v>
      </c>
      <c r="BK604" s="52">
        <v>5.4419856834982054</v>
      </c>
      <c r="BL604" s="52">
        <v>15.729828325228301</v>
      </c>
      <c r="BM604" s="52">
        <v>1.7922625311526645</v>
      </c>
      <c r="BN604" s="52">
        <v>36.220409321660796</v>
      </c>
      <c r="BP604" s="52">
        <v>1.5396134654467459</v>
      </c>
      <c r="BQ604" s="52">
        <v>1.1657311059544251</v>
      </c>
      <c r="BR604" s="52">
        <v>0.37388235951172344</v>
      </c>
      <c r="BS604" s="52">
        <v>1.5159004539794598</v>
      </c>
      <c r="BT604" s="52">
        <v>1.1598224369362773</v>
      </c>
      <c r="BU604" s="52">
        <v>0.35607801704027225</v>
      </c>
      <c r="BV604" s="52">
        <v>7.8821170243803254</v>
      </c>
      <c r="BW604" s="52">
        <v>8586.4985655466717</v>
      </c>
    </row>
    <row r="605" spans="1:75">
      <c r="A605" s="49">
        <v>47118</v>
      </c>
      <c r="B605" s="50">
        <v>132.8279977416199</v>
      </c>
      <c r="C605" s="51">
        <v>311.84175618467555</v>
      </c>
      <c r="D605" s="50">
        <v>130.28063530048294</v>
      </c>
      <c r="E605" s="52">
        <v>23299.885321094145</v>
      </c>
      <c r="F605" s="52">
        <v>297.53708128207512</v>
      </c>
      <c r="G605" s="52">
        <v>561.51896977424622</v>
      </c>
      <c r="H605" s="52">
        <v>764.30549250591184</v>
      </c>
      <c r="I605" s="52">
        <v>2607.2850846859715</v>
      </c>
      <c r="J605" s="52">
        <v>159.92853079592027</v>
      </c>
      <c r="K605" s="52">
        <v>375.78035211947656</v>
      </c>
      <c r="L605" s="52">
        <v>634.23756409941177</v>
      </c>
      <c r="M605" s="52">
        <v>618.49190890885166</v>
      </c>
      <c r="N605" s="52">
        <v>245.90777362306272</v>
      </c>
      <c r="O605" s="52">
        <v>133.48728652658963</v>
      </c>
      <c r="P605" s="52">
        <v>311.11069783760655</v>
      </c>
      <c r="Q605" s="52">
        <v>138.12087630047913</v>
      </c>
      <c r="R605" s="52">
        <v>123.01302289001403</v>
      </c>
      <c r="S605" s="52">
        <v>706.92913607147432</v>
      </c>
      <c r="T605" s="52">
        <v>340.44034739463558</v>
      </c>
      <c r="U605" s="52">
        <v>1593.8906406817898</v>
      </c>
      <c r="V605" s="52">
        <v>1412.5483665908537</v>
      </c>
      <c r="W605" s="52">
        <v>1555.2962070799642</v>
      </c>
      <c r="X605" s="52">
        <v>2071.3257581649286</v>
      </c>
      <c r="Y605" s="52">
        <v>4345.0709703276234</v>
      </c>
      <c r="Z605" s="52">
        <v>890.79349307475547</v>
      </c>
      <c r="AA605" s="52">
        <v>3260.7849858191707</v>
      </c>
      <c r="AB605" s="52">
        <v>396.49304079721048</v>
      </c>
      <c r="AC605" s="52">
        <v>197970.16759663244</v>
      </c>
      <c r="AD605" s="52">
        <v>83840.197864347894</v>
      </c>
      <c r="AE605" s="52">
        <v>104351.49824745425</v>
      </c>
      <c r="AF605" s="52">
        <v>27516.559207608621</v>
      </c>
      <c r="AG605" s="52">
        <v>21121.036353572723</v>
      </c>
      <c r="AH605" s="52">
        <v>18284.560545444489</v>
      </c>
      <c r="AI605" s="52">
        <v>52541.940731110109</v>
      </c>
      <c r="AJ605" s="52">
        <v>60693.306200858082</v>
      </c>
      <c r="AK605" s="52">
        <v>159.89001306999594</v>
      </c>
      <c r="AL605" s="52">
        <v>0.73291520193414461</v>
      </c>
      <c r="AM605" s="52">
        <v>8.316823940183367</v>
      </c>
      <c r="AN605" s="52">
        <v>20.322683903388679</v>
      </c>
      <c r="AO605" s="52">
        <v>11.272944761335948</v>
      </c>
      <c r="AP605" s="52">
        <v>0.92745211682095474</v>
      </c>
      <c r="AQ605" s="52">
        <v>1.6532810510707936</v>
      </c>
      <c r="AR605" s="52">
        <v>1.4807044936987364</v>
      </c>
      <c r="AS605" s="52">
        <v>1.3067428174978681</v>
      </c>
      <c r="AT605" s="52">
        <v>1.7382634825406702</v>
      </c>
      <c r="AU605" s="52">
        <v>0.94146603432560483</v>
      </c>
      <c r="AV605" s="52">
        <v>1.8665862172173577</v>
      </c>
      <c r="AW605" s="52">
        <v>1.3584485484742241</v>
      </c>
      <c r="AX605" s="52">
        <v>115.44751128686532</v>
      </c>
      <c r="AY605" s="52">
        <v>0.52050196119155101</v>
      </c>
      <c r="AZ605" s="52">
        <v>5.7914126947655475</v>
      </c>
      <c r="BA605" s="52">
        <v>6.0848290754534728</v>
      </c>
      <c r="BB605" s="52">
        <v>16.099389352550311</v>
      </c>
      <c r="BC605" s="52">
        <v>2.8091984062677158</v>
      </c>
      <c r="BD605" s="52">
        <v>26.375325029295297</v>
      </c>
      <c r="BE605" s="52">
        <v>9.4031966443609214</v>
      </c>
      <c r="BF605" s="52">
        <v>18.30056766678031</v>
      </c>
      <c r="BG605" s="52">
        <v>24.042758002396553</v>
      </c>
      <c r="BH605" s="52">
        <v>6.020332453152796</v>
      </c>
      <c r="BI605" s="52">
        <v>24.119817880132505</v>
      </c>
      <c r="BJ605" s="52">
        <v>2.9290603714175778</v>
      </c>
      <c r="BK605" s="52">
        <v>5.4458163001071362</v>
      </c>
      <c r="BL605" s="52">
        <v>15.744941213070565</v>
      </c>
      <c r="BM605" s="52">
        <v>1.7916104860432238</v>
      </c>
      <c r="BN605" s="52">
        <v>36.255153053049597</v>
      </c>
      <c r="BP605" s="52">
        <v>1.5396323138585073</v>
      </c>
      <c r="BQ605" s="52">
        <v>1.1660189242064651</v>
      </c>
      <c r="BR605" s="52">
        <v>0.37361338968114599</v>
      </c>
      <c r="BS605" s="52">
        <v>1.5161214955151081</v>
      </c>
      <c r="BT605" s="52">
        <v>1.1598920522805964</v>
      </c>
      <c r="BU605" s="52">
        <v>0.35622944321573502</v>
      </c>
      <c r="BV605" s="52">
        <v>7.8786318980217462</v>
      </c>
      <c r="BW605" s="52">
        <v>8618.5657295411638</v>
      </c>
    </row>
    <row r="606" spans="1:75">
      <c r="A606" s="49">
        <v>47149</v>
      </c>
      <c r="B606" s="50">
        <v>133.05667658084101</v>
      </c>
      <c r="C606" s="51">
        <v>312.46631571968959</v>
      </c>
      <c r="D606" s="50">
        <v>130.50960648312204</v>
      </c>
      <c r="E606" s="52">
        <v>23351.453577595374</v>
      </c>
      <c r="F606" s="52">
        <v>298.29101393543061</v>
      </c>
      <c r="G606" s="52">
        <v>562.27012629662795</v>
      </c>
      <c r="H606" s="52">
        <v>765.03543996522501</v>
      </c>
      <c r="I606" s="52">
        <v>2613.231939508069</v>
      </c>
      <c r="J606" s="52">
        <v>160.20583370424086</v>
      </c>
      <c r="K606" s="52">
        <v>376.54818092815339</v>
      </c>
      <c r="L606" s="52">
        <v>635.45601755284497</v>
      </c>
      <c r="M606" s="52">
        <v>621.01922145293599</v>
      </c>
      <c r="N606" s="52">
        <v>246.08746161143625</v>
      </c>
      <c r="O606" s="52">
        <v>133.72433140994079</v>
      </c>
      <c r="P606" s="52">
        <v>311.78765662350963</v>
      </c>
      <c r="Q606" s="52">
        <v>138.20544835516523</v>
      </c>
      <c r="R606" s="52">
        <v>123.18240119372645</v>
      </c>
      <c r="S606" s="52">
        <v>708.92955419228917</v>
      </c>
      <c r="T606" s="52">
        <v>341.01505208399988</v>
      </c>
      <c r="U606" s="52">
        <v>1599.6410362874308</v>
      </c>
      <c r="V606" s="52">
        <v>1415.7132730810872</v>
      </c>
      <c r="W606" s="52">
        <v>1559.4462842537512</v>
      </c>
      <c r="X606" s="52">
        <v>2076.7986031962978</v>
      </c>
      <c r="Y606" s="52">
        <v>4353.6567699293937</v>
      </c>
      <c r="Z606" s="52">
        <v>892.81616458969734</v>
      </c>
      <c r="AA606" s="52">
        <v>3269.6613417902299</v>
      </c>
      <c r="AB606" s="52">
        <v>396.7862728401538</v>
      </c>
      <c r="AC606" s="52">
        <v>198604.13336280084</v>
      </c>
      <c r="AD606" s="52">
        <v>84075.433713943727</v>
      </c>
      <c r="AE606" s="52">
        <v>104644.28397264789</v>
      </c>
      <c r="AF606" s="52">
        <v>27623.471460588516</v>
      </c>
      <c r="AG606" s="52">
        <v>21165.899234587145</v>
      </c>
      <c r="AH606" s="52">
        <v>18322.816761801321</v>
      </c>
      <c r="AI606" s="52">
        <v>52627.662809002781</v>
      </c>
      <c r="AJ606" s="52">
        <v>60794.256848396792</v>
      </c>
      <c r="AK606" s="52">
        <v>159.96438901931529</v>
      </c>
      <c r="AL606" s="52">
        <v>0.73273747670088685</v>
      </c>
      <c r="AM606" s="52">
        <v>8.3210043008889887</v>
      </c>
      <c r="AN606" s="52">
        <v>20.31415716201187</v>
      </c>
      <c r="AO606" s="52">
        <v>11.260415384599435</v>
      </c>
      <c r="AP606" s="52">
        <v>0.92590038483248349</v>
      </c>
      <c r="AQ606" s="52">
        <v>1.6532295680742883</v>
      </c>
      <c r="AR606" s="52">
        <v>1.4785336561665556</v>
      </c>
      <c r="AS606" s="52">
        <v>1.3048158250752633</v>
      </c>
      <c r="AT606" s="52">
        <v>1.7361353199879475</v>
      </c>
      <c r="AU606" s="52">
        <v>0.94088648934813401</v>
      </c>
      <c r="AV606" s="52">
        <v>1.8639880370821864</v>
      </c>
      <c r="AW606" s="52">
        <v>1.3569261037318352</v>
      </c>
      <c r="AX606" s="52">
        <v>115.5099517884514</v>
      </c>
      <c r="AY606" s="52">
        <v>0.52016087128445621</v>
      </c>
      <c r="AZ606" s="52">
        <v>5.7939236926566435</v>
      </c>
      <c r="BA606" s="52">
        <v>6.0858140582962319</v>
      </c>
      <c r="BB606" s="52">
        <v>16.100811952259392</v>
      </c>
      <c r="BC606" s="52">
        <v>2.8088079044809415</v>
      </c>
      <c r="BD606" s="52">
        <v>26.386246426571763</v>
      </c>
      <c r="BE606" s="52">
        <v>9.4112530214216328</v>
      </c>
      <c r="BF606" s="52">
        <v>18.311707689550765</v>
      </c>
      <c r="BG606" s="52">
        <v>24.071170609804891</v>
      </c>
      <c r="BH606" s="52">
        <v>6.0200555620587339</v>
      </c>
      <c r="BI606" s="52">
        <v>24.140280068882049</v>
      </c>
      <c r="BJ606" s="52">
        <v>2.9300993543548399</v>
      </c>
      <c r="BK606" s="52">
        <v>5.4497177418989819</v>
      </c>
      <c r="BL606" s="52">
        <v>15.760462974521122</v>
      </c>
      <c r="BM606" s="52">
        <v>1.7909571521943894</v>
      </c>
      <c r="BN606" s="52">
        <v>36.291231535795717</v>
      </c>
      <c r="BP606" s="52">
        <v>1.5390762857484421</v>
      </c>
      <c r="BQ606" s="52">
        <v>1.1659235299917898</v>
      </c>
      <c r="BR606" s="52">
        <v>0.37315275576885698</v>
      </c>
      <c r="BS606" s="52">
        <v>1.5156852551585724</v>
      </c>
      <c r="BT606" s="52">
        <v>1.159580138245327</v>
      </c>
      <c r="BU606" s="52">
        <v>0.35610511691700064</v>
      </c>
      <c r="BV606" s="52">
        <v>7.8750820054762789</v>
      </c>
      <c r="BW606" s="52">
        <v>8650.6178999562417</v>
      </c>
    </row>
    <row r="607" spans="1:75">
      <c r="A607" s="49">
        <v>47177</v>
      </c>
      <c r="B607" s="50">
        <v>133.27479471987212</v>
      </c>
      <c r="C607" s="51">
        <v>313.06470672127659</v>
      </c>
      <c r="D607" s="50">
        <v>130.72723536236819</v>
      </c>
      <c r="E607" s="52">
        <v>23395.429745333535</v>
      </c>
      <c r="F607" s="52">
        <v>299.01979738766596</v>
      </c>
      <c r="G607" s="52">
        <v>562.74875368497203</v>
      </c>
      <c r="H607" s="52">
        <v>765.56670693520994</v>
      </c>
      <c r="I607" s="52">
        <v>2618.1873206836835</v>
      </c>
      <c r="J607" s="52">
        <v>160.40023768134415</v>
      </c>
      <c r="K607" s="52">
        <v>377.21795442381074</v>
      </c>
      <c r="L607" s="52">
        <v>636.41187651082873</v>
      </c>
      <c r="M607" s="52">
        <v>623.32698104264477</v>
      </c>
      <c r="N607" s="52">
        <v>246.14542321621306</v>
      </c>
      <c r="O607" s="52">
        <v>133.91760203375347</v>
      </c>
      <c r="P607" s="52">
        <v>312.34916747441247</v>
      </c>
      <c r="Q607" s="52">
        <v>138.23887801596098</v>
      </c>
      <c r="R607" s="52">
        <v>123.32933745746102</v>
      </c>
      <c r="S607" s="52">
        <v>710.72302019622714</v>
      </c>
      <c r="T607" s="52">
        <v>341.42418710621342</v>
      </c>
      <c r="U607" s="52">
        <v>1604.7504116637367</v>
      </c>
      <c r="V607" s="52">
        <v>1418.4820961558394</v>
      </c>
      <c r="W607" s="52">
        <v>1563.0696522880878</v>
      </c>
      <c r="X607" s="52">
        <v>2081.5106094032526</v>
      </c>
      <c r="Y607" s="52">
        <v>4360.834867490189</v>
      </c>
      <c r="Z607" s="52">
        <v>894.57904714079837</v>
      </c>
      <c r="AA607" s="52">
        <v>3277.4695528788225</v>
      </c>
      <c r="AB607" s="52">
        <v>396.93193110930071</v>
      </c>
      <c r="AC607" s="52">
        <v>199205.4181346212</v>
      </c>
      <c r="AD607" s="52">
        <v>84298.594832871648</v>
      </c>
      <c r="AE607" s="52">
        <v>104922.04092263324</v>
      </c>
      <c r="AF607" s="52">
        <v>27725.139237531595</v>
      </c>
      <c r="AG607" s="52">
        <v>21208.437382583106</v>
      </c>
      <c r="AH607" s="52">
        <v>18359.129710874386</v>
      </c>
      <c r="AI607" s="52">
        <v>52708.791519863262</v>
      </c>
      <c r="AJ607" s="52">
        <v>60889.669671467374</v>
      </c>
      <c r="AK607" s="52">
        <v>160.03771509256745</v>
      </c>
      <c r="AL607" s="52">
        <v>0.73245973697963307</v>
      </c>
      <c r="AM607" s="52">
        <v>8.3239086309082015</v>
      </c>
      <c r="AN607" s="52">
        <v>20.304685620624305</v>
      </c>
      <c r="AO607" s="52">
        <v>11.248317252832098</v>
      </c>
      <c r="AP607" s="52">
        <v>0.92439726882785833</v>
      </c>
      <c r="AQ607" s="52">
        <v>1.6532514776332132</v>
      </c>
      <c r="AR607" s="52">
        <v>1.4765254773925724</v>
      </c>
      <c r="AS607" s="52">
        <v>1.3029904423172443</v>
      </c>
      <c r="AT607" s="52">
        <v>1.7341282613342628</v>
      </c>
      <c r="AU607" s="52">
        <v>0.94036484117530761</v>
      </c>
      <c r="AV607" s="52">
        <v>1.8612635450309816</v>
      </c>
      <c r="AW607" s="52">
        <v>1.3553959383869889</v>
      </c>
      <c r="AX607" s="52">
        <v>115.57257827976719</v>
      </c>
      <c r="AY607" s="52">
        <v>0.51984365888989459</v>
      </c>
      <c r="AZ607" s="52">
        <v>5.7962220399053228</v>
      </c>
      <c r="BA607" s="52">
        <v>6.0868742588125837</v>
      </c>
      <c r="BB607" s="52">
        <v>16.102219471965718</v>
      </c>
      <c r="BC607" s="52">
        <v>2.8085293175385493</v>
      </c>
      <c r="BD607" s="52">
        <v>26.397892220128728</v>
      </c>
      <c r="BE607" s="52">
        <v>9.4192079773451294</v>
      </c>
      <c r="BF607" s="52">
        <v>18.322135276219342</v>
      </c>
      <c r="BG607" s="52">
        <v>24.100070522033743</v>
      </c>
      <c r="BH607" s="52">
        <v>6.0195835366778612</v>
      </c>
      <c r="BI607" s="52">
        <v>24.160451192475325</v>
      </c>
      <c r="BJ607" s="52">
        <v>2.9310882788552459</v>
      </c>
      <c r="BK607" s="52">
        <v>5.4536238369515297</v>
      </c>
      <c r="BL607" s="52">
        <v>15.775739079266454</v>
      </c>
      <c r="BM607" s="52">
        <v>1.7903357484818605</v>
      </c>
      <c r="BN607" s="52">
        <v>36.327807816876366</v>
      </c>
      <c r="BP607" s="52">
        <v>1.5381880225696867</v>
      </c>
      <c r="BQ607" s="52">
        <v>1.1656070228325137</v>
      </c>
      <c r="BR607" s="52">
        <v>0.37258099974133074</v>
      </c>
      <c r="BS607" s="52">
        <v>1.5150203359922412</v>
      </c>
      <c r="BT607" s="52">
        <v>1.1591896100851176</v>
      </c>
      <c r="BU607" s="52">
        <v>0.35583072591855724</v>
      </c>
      <c r="BV607" s="52">
        <v>7.871915548229091</v>
      </c>
      <c r="BW607" s="52">
        <v>8678.4350369146887</v>
      </c>
    </row>
    <row r="608" spans="1:75">
      <c r="A608" s="49">
        <v>47208</v>
      </c>
      <c r="B608" s="50">
        <v>133.49208962753596</v>
      </c>
      <c r="C608" s="51">
        <v>313.66780945826923</v>
      </c>
      <c r="D608" s="50">
        <v>130.94395386858753</v>
      </c>
      <c r="E608" s="52">
        <v>23431.185515619094</v>
      </c>
      <c r="F608" s="52">
        <v>299.7424338445548</v>
      </c>
      <c r="G608" s="52">
        <v>562.84454295616001</v>
      </c>
      <c r="H608" s="52">
        <v>765.83686335048367</v>
      </c>
      <c r="I608" s="52">
        <v>2621.9570120342314</v>
      </c>
      <c r="J608" s="52">
        <v>160.48754382325757</v>
      </c>
      <c r="K608" s="52">
        <v>377.75267564673578</v>
      </c>
      <c r="L608" s="52">
        <v>637.05153068323284</v>
      </c>
      <c r="M608" s="52">
        <v>625.44714977087517</v>
      </c>
      <c r="N608" s="52">
        <v>246.03118976373827</v>
      </c>
      <c r="O608" s="52">
        <v>134.05695684374339</v>
      </c>
      <c r="P608" s="52">
        <v>312.76700603913878</v>
      </c>
      <c r="Q608" s="52">
        <v>138.1978992488115</v>
      </c>
      <c r="R608" s="52">
        <v>123.45218976178477</v>
      </c>
      <c r="S608" s="52">
        <v>712.33005754938051</v>
      </c>
      <c r="T608" s="52">
        <v>341.62215787172318</v>
      </c>
      <c r="U608" s="52">
        <v>1609.2298191343584</v>
      </c>
      <c r="V608" s="52">
        <v>1420.8644210369357</v>
      </c>
      <c r="W608" s="52">
        <v>1566.1693930375961</v>
      </c>
      <c r="X608" s="52">
        <v>2085.4529585223045</v>
      </c>
      <c r="Y608" s="52">
        <v>4366.4593320815793</v>
      </c>
      <c r="Z608" s="52">
        <v>896.08626087346386</v>
      </c>
      <c r="AA608" s="52">
        <v>3284.2248892553389</v>
      </c>
      <c r="AB608" s="52">
        <v>396.87199814857973</v>
      </c>
      <c r="AC608" s="52">
        <v>199800.53019425177</v>
      </c>
      <c r="AD608" s="52">
        <v>84520.521611705903</v>
      </c>
      <c r="AE608" s="52">
        <v>105198.26154610419</v>
      </c>
      <c r="AF608" s="52">
        <v>27826.142684267412</v>
      </c>
      <c r="AG608" s="52">
        <v>21250.471541012488</v>
      </c>
      <c r="AH608" s="52">
        <v>18394.9964050093</v>
      </c>
      <c r="AI608" s="52">
        <v>52788.489309003278</v>
      </c>
      <c r="AJ608" s="52">
        <v>60983.461458652251</v>
      </c>
      <c r="AK608" s="52">
        <v>160.11515841416775</v>
      </c>
      <c r="AL608" s="52">
        <v>0.73198611465012353</v>
      </c>
      <c r="AM608" s="52">
        <v>8.3253101108355381</v>
      </c>
      <c r="AN608" s="52">
        <v>20.2934261216752</v>
      </c>
      <c r="AO608" s="52">
        <v>11.236129896339751</v>
      </c>
      <c r="AP608" s="52">
        <v>0.92286864859412276</v>
      </c>
      <c r="AQ608" s="52">
        <v>1.6534261092885807</v>
      </c>
      <c r="AR608" s="52">
        <v>1.4746107566635116</v>
      </c>
      <c r="AS608" s="52">
        <v>1.3011681264954185</v>
      </c>
      <c r="AT608" s="52">
        <v>1.7321570069233561</v>
      </c>
      <c r="AU608" s="52">
        <v>0.93990053250792938</v>
      </c>
      <c r="AV608" s="52">
        <v>1.8582096662674654</v>
      </c>
      <c r="AW608" s="52">
        <v>1.3537890505418368</v>
      </c>
      <c r="AX608" s="52">
        <v>115.64023558110479</v>
      </c>
      <c r="AY608" s="52">
        <v>0.51954259804325287</v>
      </c>
      <c r="AZ608" s="52">
        <v>5.7983749650339895</v>
      </c>
      <c r="BA608" s="52">
        <v>6.0881117258010615</v>
      </c>
      <c r="BB608" s="52">
        <v>16.103930033022358</v>
      </c>
      <c r="BC608" s="52">
        <v>2.8083105204869137</v>
      </c>
      <c r="BD608" s="52">
        <v>26.411796825547373</v>
      </c>
      <c r="BE608" s="52">
        <v>9.427604451685422</v>
      </c>
      <c r="BF608" s="52">
        <v>18.332424428772121</v>
      </c>
      <c r="BG608" s="52">
        <v>24.131253418302343</v>
      </c>
      <c r="BH608" s="52">
        <v>6.0188866148837992</v>
      </c>
      <c r="BI608" s="52">
        <v>24.181496712108775</v>
      </c>
      <c r="BJ608" s="52">
        <v>2.9320760779959412</v>
      </c>
      <c r="BK608" s="52">
        <v>5.4578064069181922</v>
      </c>
      <c r="BL608" s="52">
        <v>15.791614222956161</v>
      </c>
      <c r="BM608" s="52">
        <v>1.7897077576586617</v>
      </c>
      <c r="BN608" s="52">
        <v>36.367168390943156</v>
      </c>
      <c r="BP608" s="52">
        <v>1.5371777585692583</v>
      </c>
      <c r="BQ608" s="52">
        <v>1.1652335917329295</v>
      </c>
      <c r="BR608" s="52">
        <v>0.37194416681755216</v>
      </c>
      <c r="BS608" s="52">
        <v>1.5144378873256725</v>
      </c>
      <c r="BT608" s="52">
        <v>1.1589413340477603</v>
      </c>
      <c r="BU608" s="52">
        <v>0.35549655329575008</v>
      </c>
      <c r="BV608" s="52">
        <v>7.869071246898403</v>
      </c>
      <c r="BW608" s="52">
        <v>8702.2707781330228</v>
      </c>
    </row>
    <row r="609" spans="1:75">
      <c r="A609" s="49">
        <v>47238</v>
      </c>
      <c r="B609" s="50">
        <v>133.71599097619765</v>
      </c>
      <c r="C609" s="51">
        <v>314.29377022782961</v>
      </c>
      <c r="D609" s="50">
        <v>131.16699924020406</v>
      </c>
      <c r="E609" s="52">
        <v>23462.155041503906</v>
      </c>
      <c r="F609" s="52">
        <v>300.42393817404906</v>
      </c>
      <c r="G609" s="52">
        <v>562.66555800835295</v>
      </c>
      <c r="H609" s="52">
        <v>765.93570771515374</v>
      </c>
      <c r="I609" s="52">
        <v>2624.9991319537162</v>
      </c>
      <c r="J609" s="52">
        <v>160.51818947692712</v>
      </c>
      <c r="K609" s="52">
        <v>378.19240832130112</v>
      </c>
      <c r="L609" s="52">
        <v>637.48817103405793</v>
      </c>
      <c r="M609" s="52">
        <v>627.49140458752709</v>
      </c>
      <c r="N609" s="52">
        <v>245.79845702946187</v>
      </c>
      <c r="O609" s="52">
        <v>134.16293508559465</v>
      </c>
      <c r="P609" s="52">
        <v>313.09217535704374</v>
      </c>
      <c r="Q609" s="52">
        <v>138.10174181188145</v>
      </c>
      <c r="R609" s="52">
        <v>123.56157213250796</v>
      </c>
      <c r="S609" s="52">
        <v>713.83676796555517</v>
      </c>
      <c r="T609" s="52">
        <v>341.6857728332281</v>
      </c>
      <c r="U609" s="52">
        <v>1613.3840147932372</v>
      </c>
      <c r="V609" s="52">
        <v>1423.0712987720967</v>
      </c>
      <c r="W609" s="52">
        <v>1568.9732691248257</v>
      </c>
      <c r="X609" s="52">
        <v>2089.0255308230717</v>
      </c>
      <c r="Y609" s="52">
        <v>4371.1861240704857</v>
      </c>
      <c r="Z609" s="52">
        <v>897.44577072362108</v>
      </c>
      <c r="AA609" s="52">
        <v>3290.3518828113874</v>
      </c>
      <c r="AB609" s="52">
        <v>396.6649154762427</v>
      </c>
      <c r="AC609" s="52">
        <v>200410.50009504953</v>
      </c>
      <c r="AD609" s="52">
        <v>84749.110462228462</v>
      </c>
      <c r="AE609" s="52">
        <v>105482.77410357793</v>
      </c>
      <c r="AF609" s="52">
        <v>27929.993876743316</v>
      </c>
      <c r="AG609" s="52">
        <v>21293.510354963939</v>
      </c>
      <c r="AH609" s="52">
        <v>18431.737940080962</v>
      </c>
      <c r="AI609" s="52">
        <v>52869.817997980121</v>
      </c>
      <c r="AJ609" s="52">
        <v>61079.119289414091</v>
      </c>
      <c r="AK609" s="52">
        <v>160.19701980687677</v>
      </c>
      <c r="AL609" s="52">
        <v>0.73136463451276845</v>
      </c>
      <c r="AM609" s="52">
        <v>8.3260180572047826</v>
      </c>
      <c r="AN609" s="52">
        <v>20.281066990457475</v>
      </c>
      <c r="AO609" s="52">
        <v>11.223684298635151</v>
      </c>
      <c r="AP609" s="52">
        <v>0.9212751000673961</v>
      </c>
      <c r="AQ609" s="52">
        <v>1.6537170503637753</v>
      </c>
      <c r="AR609" s="52">
        <v>1.4727129898485145</v>
      </c>
      <c r="AS609" s="52">
        <v>1.2992921977243896</v>
      </c>
      <c r="AT609" s="52">
        <v>1.730167398372972</v>
      </c>
      <c r="AU609" s="52">
        <v>0.93947892017079837</v>
      </c>
      <c r="AV609" s="52">
        <v>1.8549125042317125</v>
      </c>
      <c r="AW609" s="52">
        <v>1.3521281349838925</v>
      </c>
      <c r="AX609" s="52">
        <v>115.71278991190096</v>
      </c>
      <c r="AY609" s="52">
        <v>0.51925018707737824</v>
      </c>
      <c r="AZ609" s="52">
        <v>5.8005165876374427</v>
      </c>
      <c r="BA609" s="52">
        <v>6.0894777512022609</v>
      </c>
      <c r="BB609" s="52">
        <v>16.106227367674002</v>
      </c>
      <c r="BC609" s="52">
        <v>2.8081133895388728</v>
      </c>
      <c r="BD609" s="52">
        <v>26.427971099068721</v>
      </c>
      <c r="BE609" s="52">
        <v>9.4366720547162313</v>
      </c>
      <c r="BF609" s="52">
        <v>18.343135217631545</v>
      </c>
      <c r="BG609" s="52">
        <v>24.163317690168817</v>
      </c>
      <c r="BH609" s="52">
        <v>6.0181085665787881</v>
      </c>
      <c r="BI609" s="52">
        <v>24.203162904518347</v>
      </c>
      <c r="BJ609" s="52">
        <v>2.9330931457224021</v>
      </c>
      <c r="BK609" s="52">
        <v>5.4621676357152564</v>
      </c>
      <c r="BL609" s="52">
        <v>15.807902138152469</v>
      </c>
      <c r="BM609" s="52">
        <v>1.7890500223835986</v>
      </c>
      <c r="BN609" s="52">
        <v>36.408103134607273</v>
      </c>
      <c r="BP609" s="52">
        <v>1.5364300950740775</v>
      </c>
      <c r="BQ609" s="52">
        <v>1.1650577298598364</v>
      </c>
      <c r="BR609" s="52">
        <v>0.37137236519483852</v>
      </c>
      <c r="BS609" s="52">
        <v>1.5141345056743982</v>
      </c>
      <c r="BT609" s="52">
        <v>1.1589741828424545</v>
      </c>
      <c r="BU609" s="52">
        <v>0.35516032282806315</v>
      </c>
      <c r="BV609" s="52">
        <v>7.866227430555349</v>
      </c>
      <c r="BW609" s="52">
        <v>8724.3755716641735</v>
      </c>
    </row>
    <row r="610" spans="1:75">
      <c r="A610" s="49">
        <v>47269</v>
      </c>
      <c r="B610" s="50">
        <v>133.93967044849941</v>
      </c>
      <c r="C610" s="51">
        <v>314.91871562163766</v>
      </c>
      <c r="D610" s="50">
        <v>131.38909062426799</v>
      </c>
      <c r="E610" s="52">
        <v>23491.277498414438</v>
      </c>
      <c r="F610" s="52">
        <v>300.96272996356413</v>
      </c>
      <c r="G610" s="52">
        <v>562.40404409146117</v>
      </c>
      <c r="H610" s="52">
        <v>765.9994950138273</v>
      </c>
      <c r="I610" s="52">
        <v>2627.8091140692272</v>
      </c>
      <c r="J610" s="52">
        <v>160.56811953311967</v>
      </c>
      <c r="K610" s="52">
        <v>378.57471320459678</v>
      </c>
      <c r="L610" s="52">
        <v>637.86561727475737</v>
      </c>
      <c r="M610" s="52">
        <v>629.47386749103782</v>
      </c>
      <c r="N610" s="52">
        <v>245.55131562630976</v>
      </c>
      <c r="O610" s="52">
        <v>134.26015568254215</v>
      </c>
      <c r="P610" s="52">
        <v>313.38245295883428</v>
      </c>
      <c r="Q610" s="52">
        <v>137.98976328247977</v>
      </c>
      <c r="R610" s="52">
        <v>123.66562957256552</v>
      </c>
      <c r="S610" s="52">
        <v>715.25843818029841</v>
      </c>
      <c r="T610" s="52">
        <v>341.73080432739471</v>
      </c>
      <c r="U610" s="52">
        <v>1617.3644883623047</v>
      </c>
      <c r="V610" s="52">
        <v>1425.2520855960827</v>
      </c>
      <c r="W610" s="52">
        <v>1571.6138661304308</v>
      </c>
      <c r="X610" s="52">
        <v>2092.558203148265</v>
      </c>
      <c r="Y610" s="52">
        <v>4375.6624945238709</v>
      </c>
      <c r="Z610" s="52">
        <v>898.71735467311112</v>
      </c>
      <c r="AA610" s="52">
        <v>3296.0336196095113</v>
      </c>
      <c r="AB610" s="52">
        <v>396.42136442228673</v>
      </c>
      <c r="AC610" s="52">
        <v>201017.75720946249</v>
      </c>
      <c r="AD610" s="52">
        <v>84977.540379016631</v>
      </c>
      <c r="AE610" s="52">
        <v>105767.08884316107</v>
      </c>
      <c r="AF610" s="52">
        <v>28033.592714766342</v>
      </c>
      <c r="AG610" s="52">
        <v>21336.363982523642</v>
      </c>
      <c r="AH610" s="52">
        <v>18468.405112551103</v>
      </c>
      <c r="AI610" s="52">
        <v>52950.911458319235</v>
      </c>
      <c r="AJ610" s="52">
        <v>61174.219545414373</v>
      </c>
      <c r="AK610" s="52">
        <v>160.27690041726154</v>
      </c>
      <c r="AL610" s="52">
        <v>0.73073015091264804</v>
      </c>
      <c r="AM610" s="52">
        <v>8.3271915819796352</v>
      </c>
      <c r="AN610" s="52">
        <v>20.26962696424415</v>
      </c>
      <c r="AO610" s="52">
        <v>11.211705231227942</v>
      </c>
      <c r="AP610" s="52">
        <v>0.91968545193832407</v>
      </c>
      <c r="AQ610" s="52">
        <v>1.6540317414186458</v>
      </c>
      <c r="AR610" s="52">
        <v>1.4708688756701165</v>
      </c>
      <c r="AS610" s="52">
        <v>1.2974333955577615</v>
      </c>
      <c r="AT610" s="52">
        <v>1.7282380283400163</v>
      </c>
      <c r="AU610" s="52">
        <v>0.93910802744739486</v>
      </c>
      <c r="AV610" s="52">
        <v>1.8517661072333031</v>
      </c>
      <c r="AW610" s="52">
        <v>1.3505736060399232</v>
      </c>
      <c r="AX610" s="52">
        <v>115.78394556643381</v>
      </c>
      <c r="AY610" s="52">
        <v>0.51897745866945999</v>
      </c>
      <c r="AZ610" s="52">
        <v>5.8026775151724461</v>
      </c>
      <c r="BA610" s="52">
        <v>6.0907856218081209</v>
      </c>
      <c r="BB610" s="52">
        <v>16.109283687096209</v>
      </c>
      <c r="BC610" s="52">
        <v>2.8079137783938823</v>
      </c>
      <c r="BD610" s="52">
        <v>26.444962647123894</v>
      </c>
      <c r="BE610" s="52">
        <v>9.4459980952345965</v>
      </c>
      <c r="BF610" s="52">
        <v>18.354201912072547</v>
      </c>
      <c r="BG610" s="52">
        <v>24.191632661367617</v>
      </c>
      <c r="BH610" s="52">
        <v>6.0175121908842195</v>
      </c>
      <c r="BI610" s="52">
        <v>24.223327886433371</v>
      </c>
      <c r="BJ610" s="52">
        <v>2.9341021352372461</v>
      </c>
      <c r="BK610" s="52">
        <v>5.4662036217726584</v>
      </c>
      <c r="BL610" s="52">
        <v>15.823022116020683</v>
      </c>
      <c r="BM610" s="52">
        <v>1.7883836119190457</v>
      </c>
      <c r="BN610" s="52">
        <v>36.445544534873576</v>
      </c>
      <c r="BP610" s="52">
        <v>1.5364811473240656</v>
      </c>
      <c r="BQ610" s="52">
        <v>1.1654056464171698</v>
      </c>
      <c r="BR610" s="52">
        <v>0.37107550088811908</v>
      </c>
      <c r="BS610" s="52">
        <v>1.5143177968509975</v>
      </c>
      <c r="BT610" s="52">
        <v>1.1594207606263338</v>
      </c>
      <c r="BU610" s="52">
        <v>0.3548970362327612</v>
      </c>
      <c r="BV610" s="52">
        <v>7.8631292393641363</v>
      </c>
      <c r="BW610" s="52">
        <v>8746.3895579768759</v>
      </c>
    </row>
    <row r="611" spans="1:75">
      <c r="A611" s="49">
        <v>47299</v>
      </c>
      <c r="B611" s="50">
        <v>134.16342310486363</v>
      </c>
      <c r="C611" s="51">
        <v>315.53990213642828</v>
      </c>
      <c r="D611" s="50">
        <v>131.61034470486533</v>
      </c>
      <c r="E611" s="52">
        <v>23521.868302631377</v>
      </c>
      <c r="F611" s="52">
        <v>301.32219770252703</v>
      </c>
      <c r="G611" s="52">
        <v>562.20909248739486</v>
      </c>
      <c r="H611" s="52">
        <v>766.14157674287753</v>
      </c>
      <c r="I611" s="52">
        <v>2630.8838485121728</v>
      </c>
      <c r="J611" s="52">
        <v>160.69343353907269</v>
      </c>
      <c r="K611" s="52">
        <v>378.95261700376869</v>
      </c>
      <c r="L611" s="52">
        <v>638.31321734537676</v>
      </c>
      <c r="M611" s="52">
        <v>631.46648661016172</v>
      </c>
      <c r="N611" s="52">
        <v>245.36660050501425</v>
      </c>
      <c r="O611" s="52">
        <v>134.37158956912657</v>
      </c>
      <c r="P611" s="52">
        <v>313.69613109802208</v>
      </c>
      <c r="Q611" s="52">
        <v>137.89219712596386</v>
      </c>
      <c r="R611" s="52">
        <v>123.77415835012992</v>
      </c>
      <c r="S611" s="52">
        <v>716.65621731557576</v>
      </c>
      <c r="T611" s="52">
        <v>341.85067339936893</v>
      </c>
      <c r="U611" s="52">
        <v>1621.4195764904221</v>
      </c>
      <c r="V611" s="52">
        <v>1427.5821096445122</v>
      </c>
      <c r="W611" s="52">
        <v>1574.2882229891916</v>
      </c>
      <c r="X611" s="52">
        <v>2096.4009228517612</v>
      </c>
      <c r="Y611" s="52">
        <v>4380.5376380304497</v>
      </c>
      <c r="Z611" s="52">
        <v>899.99519218454759</v>
      </c>
      <c r="AA611" s="52">
        <v>3301.6298430271445</v>
      </c>
      <c r="AB611" s="52">
        <v>396.22696954011917</v>
      </c>
      <c r="AC611" s="52">
        <v>201624.44724067053</v>
      </c>
      <c r="AD611" s="52">
        <v>85206.223022294042</v>
      </c>
      <c r="AE611" s="52">
        <v>106051.71813373566</v>
      </c>
      <c r="AF611" s="52">
        <v>28137.202920132877</v>
      </c>
      <c r="AG611" s="52">
        <v>21379.21933916807</v>
      </c>
      <c r="AH611" s="52">
        <v>18505.197054533164</v>
      </c>
      <c r="AI611" s="52">
        <v>53032.39641780853</v>
      </c>
      <c r="AJ611" s="52">
        <v>61269.362489787738</v>
      </c>
      <c r="AK611" s="52">
        <v>160.35210288694751</v>
      </c>
      <c r="AL611" s="52">
        <v>0.73017145982012155</v>
      </c>
      <c r="AM611" s="52">
        <v>8.329642923455685</v>
      </c>
      <c r="AN611" s="52">
        <v>20.260190819855779</v>
      </c>
      <c r="AO611" s="52">
        <v>11.200376436548929</v>
      </c>
      <c r="AP611" s="52">
        <v>0.91811758329998461</v>
      </c>
      <c r="AQ611" s="52">
        <v>1.6543059745178956</v>
      </c>
      <c r="AR611" s="52">
        <v>1.4690519072258514</v>
      </c>
      <c r="AS611" s="52">
        <v>1.295599354197293</v>
      </c>
      <c r="AT611" s="52">
        <v>1.7263727726950189</v>
      </c>
      <c r="AU611" s="52">
        <v>0.93877600785290272</v>
      </c>
      <c r="AV611" s="52">
        <v>1.8489679484375907</v>
      </c>
      <c r="AW611" s="52">
        <v>1.349184888631862</v>
      </c>
      <c r="AX611" s="52">
        <v>115.85077909703055</v>
      </c>
      <c r="AY611" s="52">
        <v>0.51872328356033293</v>
      </c>
      <c r="AZ611" s="52">
        <v>5.8049329069253872</v>
      </c>
      <c r="BA611" s="52">
        <v>6.0919351637479853</v>
      </c>
      <c r="BB611" s="52">
        <v>16.113122296209138</v>
      </c>
      <c r="BC611" s="52">
        <v>2.8076808077516033</v>
      </c>
      <c r="BD611" s="52">
        <v>26.46194958819542</v>
      </c>
      <c r="BE611" s="52">
        <v>9.4554586707197199</v>
      </c>
      <c r="BF611" s="52">
        <v>18.365804175822994</v>
      </c>
      <c r="BG611" s="52">
        <v>24.213899017870425</v>
      </c>
      <c r="BH611" s="52">
        <v>6.0172731870552525</v>
      </c>
      <c r="BI611" s="52">
        <v>24.241132969160876</v>
      </c>
      <c r="BJ611" s="52">
        <v>2.9351011513344321</v>
      </c>
      <c r="BK611" s="52">
        <v>5.4697017498857656</v>
      </c>
      <c r="BL611" s="52">
        <v>15.836330066854135</v>
      </c>
      <c r="BM611" s="52">
        <v>1.7877133418951416</v>
      </c>
      <c r="BN611" s="52">
        <v>36.477038495987657</v>
      </c>
      <c r="BP611" s="52">
        <v>1.5374545072515806</v>
      </c>
      <c r="BQ611" s="52">
        <v>1.1663049298649033</v>
      </c>
      <c r="BR611" s="52">
        <v>0.37114957746816801</v>
      </c>
      <c r="BS611" s="52">
        <v>1.5149732707223544</v>
      </c>
      <c r="BT611" s="52">
        <v>1.1602183511791131</v>
      </c>
      <c r="BU611" s="52">
        <v>0.35475491953499538</v>
      </c>
      <c r="BV611" s="52">
        <v>7.8595684152484564</v>
      </c>
      <c r="BW611" s="52">
        <v>8770.1210421244305</v>
      </c>
    </row>
    <row r="612" spans="1:75">
      <c r="A612" s="49">
        <v>47330</v>
      </c>
      <c r="B612" s="50">
        <v>134.38668658009038</v>
      </c>
      <c r="C612" s="51">
        <v>316.15692683169618</v>
      </c>
      <c r="D612" s="50">
        <v>131.83087123189526</v>
      </c>
      <c r="E612" s="52">
        <v>23553.878944858428</v>
      </c>
      <c r="F612" s="52">
        <v>301.57655927442732</v>
      </c>
      <c r="G612" s="52">
        <v>562.05025334656239</v>
      </c>
      <c r="H612" s="52">
        <v>766.35367651091462</v>
      </c>
      <c r="I612" s="52">
        <v>2634.2196336744291</v>
      </c>
      <c r="J612" s="52">
        <v>160.87373574799108</v>
      </c>
      <c r="K612" s="52">
        <v>379.35501836805093</v>
      </c>
      <c r="L612" s="52">
        <v>638.81982886887363</v>
      </c>
      <c r="M612" s="52">
        <v>633.47766468127168</v>
      </c>
      <c r="N612" s="52">
        <v>245.2349652292267</v>
      </c>
      <c r="O612" s="52">
        <v>134.49568137923075</v>
      </c>
      <c r="P612" s="52">
        <v>314.03526761034323</v>
      </c>
      <c r="Q612" s="52">
        <v>137.80840857423121</v>
      </c>
      <c r="R612" s="52">
        <v>123.88688121663947</v>
      </c>
      <c r="S612" s="52">
        <v>718.04270640281482</v>
      </c>
      <c r="T612" s="52">
        <v>342.03180753583871</v>
      </c>
      <c r="U612" s="52">
        <v>1625.5640780435454</v>
      </c>
      <c r="V612" s="52">
        <v>1430.0364761982232</v>
      </c>
      <c r="W612" s="52">
        <v>1577.0138067146463</v>
      </c>
      <c r="X612" s="52">
        <v>2100.4925228607271</v>
      </c>
      <c r="Y612" s="52">
        <v>4385.7398548722267</v>
      </c>
      <c r="Z612" s="52">
        <v>901.2948034572745</v>
      </c>
      <c r="AA612" s="52">
        <v>3307.2184614941716</v>
      </c>
      <c r="AB612" s="52">
        <v>396.07772473462165</v>
      </c>
      <c r="AC612" s="52">
        <v>202230.54641162197</v>
      </c>
      <c r="AD612" s="52">
        <v>85434.563848403195</v>
      </c>
      <c r="AE612" s="52">
        <v>106335.92198888717</v>
      </c>
      <c r="AF612" s="52">
        <v>28240.821447308987</v>
      </c>
      <c r="AG612" s="52">
        <v>21422.055947188408</v>
      </c>
      <c r="AH612" s="52">
        <v>18542.059782428125</v>
      </c>
      <c r="AI612" s="52">
        <v>53114.115570245252</v>
      </c>
      <c r="AJ612" s="52">
        <v>61364.486672916719</v>
      </c>
      <c r="AK612" s="52">
        <v>160.42337383041459</v>
      </c>
      <c r="AL612" s="52">
        <v>0.72966856619102816</v>
      </c>
      <c r="AM612" s="52">
        <v>8.3329011483658704</v>
      </c>
      <c r="AN612" s="52">
        <v>20.252096400265732</v>
      </c>
      <c r="AO612" s="52">
        <v>11.18952668566377</v>
      </c>
      <c r="AP612" s="52">
        <v>0.91659085387970751</v>
      </c>
      <c r="AQ612" s="52">
        <v>1.65455899725179</v>
      </c>
      <c r="AR612" s="52">
        <v>1.4672528092585913</v>
      </c>
      <c r="AS612" s="52">
        <v>1.2937953015629715</v>
      </c>
      <c r="AT612" s="52">
        <v>1.7245595549579922</v>
      </c>
      <c r="AU612" s="52">
        <v>0.93846740660838779</v>
      </c>
      <c r="AV612" s="52">
        <v>1.8464189817431391</v>
      </c>
      <c r="AW612" s="52">
        <v>1.3478827796343174</v>
      </c>
      <c r="AX612" s="52">
        <v>115.91393907097799</v>
      </c>
      <c r="AY612" s="52">
        <v>0.51848360515636627</v>
      </c>
      <c r="AZ612" s="52">
        <v>5.8072611672748371</v>
      </c>
      <c r="BA612" s="52">
        <v>6.0929713629922198</v>
      </c>
      <c r="BB612" s="52">
        <v>16.117223752181857</v>
      </c>
      <c r="BC612" s="52">
        <v>2.8073884609489581</v>
      </c>
      <c r="BD612" s="52">
        <v>26.478849924882994</v>
      </c>
      <c r="BE612" s="52">
        <v>9.4649994355887408</v>
      </c>
      <c r="BF612" s="52">
        <v>18.377827633600383</v>
      </c>
      <c r="BG612" s="52">
        <v>24.231560338889398</v>
      </c>
      <c r="BH612" s="52">
        <v>6.0173733893015813</v>
      </c>
      <c r="BI612" s="52">
        <v>24.257338358750268</v>
      </c>
      <c r="BJ612" s="52">
        <v>2.9360935116499371</v>
      </c>
      <c r="BK612" s="52">
        <v>5.4729007901698949</v>
      </c>
      <c r="BL612" s="52">
        <v>15.84834406347645</v>
      </c>
      <c r="BM612" s="52">
        <v>1.7870582086247704</v>
      </c>
      <c r="BN612" s="52">
        <v>36.503948235944392</v>
      </c>
      <c r="BP612" s="52">
        <v>1.5383765481021856</v>
      </c>
      <c r="BQ612" s="52">
        <v>1.1669479537635081</v>
      </c>
      <c r="BR612" s="52">
        <v>0.37142859436120956</v>
      </c>
      <c r="BS612" s="52">
        <v>1.5155195601044162</v>
      </c>
      <c r="BT612" s="52">
        <v>1.1607796284069698</v>
      </c>
      <c r="BU612" s="52">
        <v>0.35473993169955886</v>
      </c>
      <c r="BV612" s="52">
        <v>7.8557784061488363</v>
      </c>
      <c r="BW612" s="52">
        <v>8795.1033351344449</v>
      </c>
    </row>
    <row r="613" spans="1:75">
      <c r="A613" s="49">
        <v>47361</v>
      </c>
      <c r="B613" s="50">
        <v>134.61225178764172</v>
      </c>
      <c r="C613" s="51">
        <v>316.78028839384956</v>
      </c>
      <c r="D613" s="50">
        <v>132.05440108586222</v>
      </c>
      <c r="E613" s="52">
        <v>23586.653258731287</v>
      </c>
      <c r="F613" s="52">
        <v>301.84440787449</v>
      </c>
      <c r="G613" s="52">
        <v>561.83315453894681</v>
      </c>
      <c r="H613" s="52">
        <v>766.5896647858674</v>
      </c>
      <c r="I613" s="52">
        <v>2637.6988954774797</v>
      </c>
      <c r="J613" s="52">
        <v>161.06504292371534</v>
      </c>
      <c r="K613" s="52">
        <v>379.81030659401608</v>
      </c>
      <c r="L613" s="52">
        <v>639.33499846042639</v>
      </c>
      <c r="M613" s="52">
        <v>635.52777278630606</v>
      </c>
      <c r="N613" s="52">
        <v>245.11553227132367</v>
      </c>
      <c r="O613" s="52">
        <v>134.62459906186126</v>
      </c>
      <c r="P613" s="52">
        <v>314.38864331070573</v>
      </c>
      <c r="Q613" s="52">
        <v>137.7259875441631</v>
      </c>
      <c r="R613" s="52">
        <v>124.00197370819026</v>
      </c>
      <c r="S613" s="52">
        <v>719.43750800351586</v>
      </c>
      <c r="T613" s="52">
        <v>342.22709899035192</v>
      </c>
      <c r="U613" s="52">
        <v>1629.802828611025</v>
      </c>
      <c r="V613" s="52">
        <v>1432.5621448133982</v>
      </c>
      <c r="W613" s="52">
        <v>1579.793157719196</v>
      </c>
      <c r="X613" s="52">
        <v>2104.6981723697918</v>
      </c>
      <c r="Y613" s="52">
        <v>4391.0376821756363</v>
      </c>
      <c r="Z613" s="52">
        <v>902.62721450524703</v>
      </c>
      <c r="AA613" s="52">
        <v>3312.8776697181165</v>
      </c>
      <c r="AB613" s="52">
        <v>395.936875979386</v>
      </c>
      <c r="AC613" s="52">
        <v>202845.24257353813</v>
      </c>
      <c r="AD613" s="52">
        <v>85665.355014893314</v>
      </c>
      <c r="AE613" s="52">
        <v>106623.17565773379</v>
      </c>
      <c r="AF613" s="52">
        <v>28346.054854316095</v>
      </c>
      <c r="AG613" s="52">
        <v>21465.485279534132</v>
      </c>
      <c r="AH613" s="52">
        <v>18579.456529544244</v>
      </c>
      <c r="AI613" s="52">
        <v>53196.981602666841</v>
      </c>
      <c r="AJ613" s="52">
        <v>61460.865570036156</v>
      </c>
      <c r="AK613" s="52">
        <v>160.49382189828</v>
      </c>
      <c r="AL613" s="52">
        <v>0.72915582593639316</v>
      </c>
      <c r="AM613" s="52">
        <v>8.3360985212568792</v>
      </c>
      <c r="AN613" s="52">
        <v>20.243933992445349</v>
      </c>
      <c r="AO613" s="52">
        <v>11.178679645101862</v>
      </c>
      <c r="AP613" s="52">
        <v>0.91510065255393025</v>
      </c>
      <c r="AQ613" s="52">
        <v>1.6548429163775571</v>
      </c>
      <c r="AR613" s="52">
        <v>1.4654380956025042</v>
      </c>
      <c r="AS613" s="52">
        <v>1.2919961436166212</v>
      </c>
      <c r="AT613" s="52">
        <v>1.7227505292836036</v>
      </c>
      <c r="AU613" s="52">
        <v>0.93815973089019078</v>
      </c>
      <c r="AV613" s="52">
        <v>1.8438745382406905</v>
      </c>
      <c r="AW613" s="52">
        <v>1.3465170395152639</v>
      </c>
      <c r="AX613" s="52">
        <v>115.9763423081632</v>
      </c>
      <c r="AY613" s="52">
        <v>0.51824923862806183</v>
      </c>
      <c r="AZ613" s="52">
        <v>5.8096453225947284</v>
      </c>
      <c r="BA613" s="52">
        <v>6.0940065656529532</v>
      </c>
      <c r="BB613" s="52">
        <v>16.120933564342259</v>
      </c>
      <c r="BC613" s="52">
        <v>2.807007083781965</v>
      </c>
      <c r="BD613" s="52">
        <v>26.496103403361275</v>
      </c>
      <c r="BE613" s="52">
        <v>9.474743176510767</v>
      </c>
      <c r="BF613" s="52">
        <v>18.390250811312018</v>
      </c>
      <c r="BG613" s="52">
        <v>24.247674248122607</v>
      </c>
      <c r="BH613" s="52">
        <v>6.0177288939763285</v>
      </c>
      <c r="BI613" s="52">
        <v>24.273545597432062</v>
      </c>
      <c r="BJ613" s="52">
        <v>2.9371006858454489</v>
      </c>
      <c r="BK613" s="52">
        <v>5.476252767047094</v>
      </c>
      <c r="BL613" s="52">
        <v>15.860192137618263</v>
      </c>
      <c r="BM613" s="52">
        <v>1.7864318632256924</v>
      </c>
      <c r="BN613" s="52">
        <v>36.529424508631742</v>
      </c>
      <c r="BP613" s="52">
        <v>1.5378849145265356</v>
      </c>
      <c r="BQ613" s="52">
        <v>1.1662286608705237</v>
      </c>
      <c r="BR613" s="52">
        <v>0.37165625365835903</v>
      </c>
      <c r="BS613" s="52">
        <v>1.5151728373471527</v>
      </c>
      <c r="BT613" s="52">
        <v>1.1603293429699637</v>
      </c>
      <c r="BU613" s="52">
        <v>0.35484349435489182</v>
      </c>
      <c r="BV613" s="52">
        <v>7.8520874553397597</v>
      </c>
      <c r="BW613" s="52">
        <v>8820.4961354386414</v>
      </c>
    </row>
    <row r="614" spans="1:75">
      <c r="A614" s="49">
        <v>47391</v>
      </c>
      <c r="B614" s="50">
        <v>134.83233852985626</v>
      </c>
      <c r="C614" s="51">
        <v>317.39075646847488</v>
      </c>
      <c r="D614" s="50">
        <v>132.27397065505696</v>
      </c>
      <c r="E614" s="52">
        <v>23618.30218275388</v>
      </c>
      <c r="F614" s="52">
        <v>302.19377063463133</v>
      </c>
      <c r="G614" s="52">
        <v>561.50879466334982</v>
      </c>
      <c r="H614" s="52">
        <v>766.80085448287423</v>
      </c>
      <c r="I614" s="52">
        <v>2641.083017116785</v>
      </c>
      <c r="J614" s="52">
        <v>161.22862826647858</v>
      </c>
      <c r="K614" s="52">
        <v>380.31269101649525</v>
      </c>
      <c r="L614" s="52">
        <v>639.80295940985286</v>
      </c>
      <c r="M614" s="52">
        <v>637.54240627748266</v>
      </c>
      <c r="N614" s="52">
        <v>244.98416613601148</v>
      </c>
      <c r="O614" s="52">
        <v>134.74704447078207</v>
      </c>
      <c r="P614" s="52">
        <v>314.73207541145382</v>
      </c>
      <c r="Q614" s="52">
        <v>137.63972741464775</v>
      </c>
      <c r="R614" s="52">
        <v>124.11308922705551</v>
      </c>
      <c r="S614" s="52">
        <v>720.79550121780483</v>
      </c>
      <c r="T614" s="52">
        <v>342.39603207657734</v>
      </c>
      <c r="U614" s="52">
        <v>1633.9535436379413</v>
      </c>
      <c r="V614" s="52">
        <v>1435.009419443955</v>
      </c>
      <c r="W614" s="52">
        <v>1582.5075348444284</v>
      </c>
      <c r="X614" s="52">
        <v>2108.7378950282932</v>
      </c>
      <c r="Y614" s="52">
        <v>4396.0421825120848</v>
      </c>
      <c r="Z614" s="52">
        <v>903.9426305217047</v>
      </c>
      <c r="AA614" s="52">
        <v>3318.4212120831012</v>
      </c>
      <c r="AB614" s="52">
        <v>395.78431293790538</v>
      </c>
      <c r="AC614" s="52">
        <v>203448.3495701472</v>
      </c>
      <c r="AD614" s="52">
        <v>85890.696772225696</v>
      </c>
      <c r="AE614" s="52">
        <v>106903.64672269821</v>
      </c>
      <c r="AF614" s="52">
        <v>28449.476683139801</v>
      </c>
      <c r="AG614" s="52">
        <v>21508.042239026228</v>
      </c>
      <c r="AH614" s="52">
        <v>18616.082385991016</v>
      </c>
      <c r="AI614" s="52">
        <v>53278.0061829408</v>
      </c>
      <c r="AJ614" s="52">
        <v>61555.168816339967</v>
      </c>
      <c r="AK614" s="52">
        <v>160.56269081447584</v>
      </c>
      <c r="AL614" s="52">
        <v>0.72860614454451322</v>
      </c>
      <c r="AM614" s="52">
        <v>8.3384765271097425</v>
      </c>
      <c r="AN614" s="52">
        <v>20.235017898213119</v>
      </c>
      <c r="AO614" s="52">
        <v>11.16793522653364</v>
      </c>
      <c r="AP614" s="52">
        <v>0.91370200670316992</v>
      </c>
      <c r="AQ614" s="52">
        <v>1.6551784013111803</v>
      </c>
      <c r="AR614" s="52">
        <v>1.4636572028114339</v>
      </c>
      <c r="AS614" s="52">
        <v>1.290257496698723</v>
      </c>
      <c r="AT614" s="52">
        <v>1.7209833726728903</v>
      </c>
      <c r="AU614" s="52">
        <v>0.93784283457898709</v>
      </c>
      <c r="AV614" s="52">
        <v>1.8412696158717154</v>
      </c>
      <c r="AW614" s="52">
        <v>1.345044295607416</v>
      </c>
      <c r="AX614" s="52">
        <v>116.03749220133759</v>
      </c>
      <c r="AY614" s="52">
        <v>0.51802205858912198</v>
      </c>
      <c r="AZ614" s="52">
        <v>5.8119615622678493</v>
      </c>
      <c r="BA614" s="52">
        <v>6.0950569955826115</v>
      </c>
      <c r="BB614" s="52">
        <v>16.123655652968832</v>
      </c>
      <c r="BC614" s="52">
        <v>2.8065594414249064</v>
      </c>
      <c r="BD614" s="52">
        <v>26.513251954899168</v>
      </c>
      <c r="BE614" s="52">
        <v>9.4843323863771118</v>
      </c>
      <c r="BF614" s="52">
        <v>18.402497109806305</v>
      </c>
      <c r="BG614" s="52">
        <v>24.263953829360737</v>
      </c>
      <c r="BH614" s="52">
        <v>6.0182012100160742</v>
      </c>
      <c r="BI614" s="52">
        <v>24.290180714894085</v>
      </c>
      <c r="BJ614" s="52">
        <v>2.9380934164100228</v>
      </c>
      <c r="BK614" s="52">
        <v>5.4799020797790341</v>
      </c>
      <c r="BL614" s="52">
        <v>15.872185219203432</v>
      </c>
      <c r="BM614" s="52">
        <v>1.7858669949928299</v>
      </c>
      <c r="BN614" s="52">
        <v>36.554845657222906</v>
      </c>
      <c r="BP614" s="52">
        <v>1.5351508270949126</v>
      </c>
      <c r="BQ614" s="52">
        <v>1.1635189060276996</v>
      </c>
      <c r="BR614" s="52">
        <v>0.37163192096631975</v>
      </c>
      <c r="BS614" s="52">
        <v>1.5134591061544294</v>
      </c>
      <c r="BT614" s="52">
        <v>1.1584092712029814</v>
      </c>
      <c r="BU614" s="52">
        <v>0.35504983498515991</v>
      </c>
      <c r="BV614" s="52">
        <v>7.848841499568274</v>
      </c>
      <c r="BW614" s="52">
        <v>8844.6144915501282</v>
      </c>
    </row>
    <row r="615" spans="1:75">
      <c r="A615" s="49">
        <v>47422</v>
      </c>
      <c r="B615" s="50">
        <v>135.05108930236631</v>
      </c>
      <c r="C615" s="51">
        <v>318.00053888853762</v>
      </c>
      <c r="D615" s="50">
        <v>132.49379856220537</v>
      </c>
      <c r="E615" s="52">
        <v>23649.58246781749</v>
      </c>
      <c r="F615" s="52">
        <v>302.59561799178198</v>
      </c>
      <c r="G615" s="52">
        <v>561.12115502549761</v>
      </c>
      <c r="H615" s="52">
        <v>766.97644358269508</v>
      </c>
      <c r="I615" s="52">
        <v>2644.4440072414377</v>
      </c>
      <c r="J615" s="52">
        <v>161.37783750987822</v>
      </c>
      <c r="K615" s="52">
        <v>380.84316890085898</v>
      </c>
      <c r="L615" s="52">
        <v>640.25138062647272</v>
      </c>
      <c r="M615" s="52">
        <v>639.55999531026089</v>
      </c>
      <c r="N615" s="52">
        <v>244.84356577730466</v>
      </c>
      <c r="O615" s="52">
        <v>134.86623737915991</v>
      </c>
      <c r="P615" s="52">
        <v>315.07102669372915</v>
      </c>
      <c r="Q615" s="52">
        <v>137.55008338181483</v>
      </c>
      <c r="R615" s="52">
        <v>124.22259398201301</v>
      </c>
      <c r="S615" s="52">
        <v>722.14785802766926</v>
      </c>
      <c r="T615" s="52">
        <v>342.55522018574896</v>
      </c>
      <c r="U615" s="52">
        <v>1638.0937651463094</v>
      </c>
      <c r="V615" s="52">
        <v>1437.4267294558306</v>
      </c>
      <c r="W615" s="52">
        <v>1585.2131098177165</v>
      </c>
      <c r="X615" s="52">
        <v>2112.7083154945603</v>
      </c>
      <c r="Y615" s="52">
        <v>4400.9152069091797</v>
      </c>
      <c r="Z615" s="52">
        <v>905.26733326887893</v>
      </c>
      <c r="AA615" s="52">
        <v>3323.967973538945</v>
      </c>
      <c r="AB615" s="52">
        <v>395.62252570977137</v>
      </c>
      <c r="AC615" s="52">
        <v>204050.53175264789</v>
      </c>
      <c r="AD615" s="52">
        <v>86115.258260988427</v>
      </c>
      <c r="AE615" s="52">
        <v>107183.1466278876</v>
      </c>
      <c r="AF615" s="52">
        <v>28552.928820909994</v>
      </c>
      <c r="AG615" s="52">
        <v>21550.43716686291</v>
      </c>
      <c r="AH615" s="52">
        <v>18652.564282301933</v>
      </c>
      <c r="AI615" s="52">
        <v>53358.531543577868</v>
      </c>
      <c r="AJ615" s="52">
        <v>61648.907257985687</v>
      </c>
      <c r="AK615" s="52">
        <v>160.63128896028314</v>
      </c>
      <c r="AL615" s="52">
        <v>0.72800821843913821</v>
      </c>
      <c r="AM615" s="52">
        <v>8.3402063783047904</v>
      </c>
      <c r="AN615" s="52">
        <v>20.225231524436705</v>
      </c>
      <c r="AO615" s="52">
        <v>11.157016927725635</v>
      </c>
      <c r="AP615" s="52">
        <v>0.9123412588381935</v>
      </c>
      <c r="AQ615" s="52">
        <v>1.6555474712116731</v>
      </c>
      <c r="AR615" s="52">
        <v>1.461856824046575</v>
      </c>
      <c r="AS615" s="52">
        <v>1.2885291575939553</v>
      </c>
      <c r="AT615" s="52">
        <v>1.7192018580701716</v>
      </c>
      <c r="AU615" s="52">
        <v>0.93748359627270184</v>
      </c>
      <c r="AV615" s="52">
        <v>1.8385822596528376</v>
      </c>
      <c r="AW615" s="52">
        <v>1.3434745020344816</v>
      </c>
      <c r="AX615" s="52">
        <v>116.09874955519392</v>
      </c>
      <c r="AY615" s="52">
        <v>0.51779163107470771</v>
      </c>
      <c r="AZ615" s="52">
        <v>5.8142263980142515</v>
      </c>
      <c r="BA615" s="52">
        <v>6.0960527658988273</v>
      </c>
      <c r="BB615" s="52">
        <v>16.125667462275633</v>
      </c>
      <c r="BC615" s="52">
        <v>2.8061503319880896</v>
      </c>
      <c r="BD615" s="52">
        <v>26.530479848028101</v>
      </c>
      <c r="BE615" s="52">
        <v>9.4938527001743953</v>
      </c>
      <c r="BF615" s="52">
        <v>18.414725147410095</v>
      </c>
      <c r="BG615" s="52">
        <v>24.28124596467223</v>
      </c>
      <c r="BH615" s="52">
        <v>6.0185573056956096</v>
      </c>
      <c r="BI615" s="52">
        <v>24.307307880642192</v>
      </c>
      <c r="BJ615" s="52">
        <v>2.9390853319712353</v>
      </c>
      <c r="BK615" s="52">
        <v>5.4837281338555082</v>
      </c>
      <c r="BL615" s="52">
        <v>15.884494415683401</v>
      </c>
      <c r="BM615" s="52">
        <v>1.7853329480999345</v>
      </c>
      <c r="BN615" s="52">
        <v>36.581248996828144</v>
      </c>
      <c r="BP615" s="52">
        <v>1.5308136502881684</v>
      </c>
      <c r="BQ615" s="52">
        <v>1.159453548355809</v>
      </c>
      <c r="BR615" s="52">
        <v>0.3713601019070108</v>
      </c>
      <c r="BS615" s="52">
        <v>1.5107443415740085</v>
      </c>
      <c r="BT615" s="52">
        <v>1.1554023928850168</v>
      </c>
      <c r="BU615" s="52">
        <v>0.35534194865542834</v>
      </c>
      <c r="BV615" s="52">
        <v>7.8457344042572883</v>
      </c>
      <c r="BW615" s="52">
        <v>8868.1382210946849</v>
      </c>
    </row>
    <row r="616" spans="1:75">
      <c r="A616" s="49">
        <v>47452</v>
      </c>
      <c r="B616" s="50">
        <v>135.26933496164469</v>
      </c>
      <c r="C616" s="51">
        <v>318.61215313811749</v>
      </c>
      <c r="D616" s="50">
        <v>132.71459683621458</v>
      </c>
      <c r="E616" s="52">
        <v>23681.05901429653</v>
      </c>
      <c r="F616" s="52">
        <v>302.98170580752196</v>
      </c>
      <c r="G616" s="52">
        <v>560.75027726019425</v>
      </c>
      <c r="H616" s="52">
        <v>767.11106862428903</v>
      </c>
      <c r="I616" s="52">
        <v>2647.8430257514119</v>
      </c>
      <c r="J616" s="52">
        <v>161.53647219849128</v>
      </c>
      <c r="K616" s="52">
        <v>381.36450614010295</v>
      </c>
      <c r="L616" s="52">
        <v>640.7180459154149</v>
      </c>
      <c r="M616" s="52">
        <v>641.59007391861326</v>
      </c>
      <c r="N616" s="52">
        <v>244.70876666822781</v>
      </c>
      <c r="O616" s="52">
        <v>134.98596856828468</v>
      </c>
      <c r="P616" s="52">
        <v>315.40931609453014</v>
      </c>
      <c r="Q616" s="52">
        <v>137.46191427653346</v>
      </c>
      <c r="R616" s="52">
        <v>124.33200807461205</v>
      </c>
      <c r="S616" s="52">
        <v>723.50590271077431</v>
      </c>
      <c r="T616" s="52">
        <v>342.7331147454679</v>
      </c>
      <c r="U616" s="52">
        <v>1642.250027602973</v>
      </c>
      <c r="V616" s="52">
        <v>1439.8462006480122</v>
      </c>
      <c r="W616" s="52">
        <v>1587.9339332727095</v>
      </c>
      <c r="X616" s="52">
        <v>2116.6935353015861</v>
      </c>
      <c r="Y616" s="52">
        <v>4405.8267329424616</v>
      </c>
      <c r="Z616" s="52">
        <v>906.60957779244825</v>
      </c>
      <c r="AA616" s="52">
        <v>3329.5547552237908</v>
      </c>
      <c r="AB616" s="52">
        <v>395.46565373421959</v>
      </c>
      <c r="AC616" s="52">
        <v>204652.88732566833</v>
      </c>
      <c r="AD616" s="52">
        <v>86340.415385309854</v>
      </c>
      <c r="AE616" s="52">
        <v>107463.3879099528</v>
      </c>
      <c r="AF616" s="52">
        <v>28656.608701928457</v>
      </c>
      <c r="AG616" s="52">
        <v>21592.705450580517</v>
      </c>
      <c r="AH616" s="52">
        <v>18688.966305634378</v>
      </c>
      <c r="AI616" s="52">
        <v>53438.671959896885</v>
      </c>
      <c r="AJ616" s="52">
        <v>61742.102247782546</v>
      </c>
      <c r="AK616" s="52">
        <v>160.69935889096621</v>
      </c>
      <c r="AL616" s="52">
        <v>0.72737265438336185</v>
      </c>
      <c r="AM616" s="52">
        <v>8.3416601369107717</v>
      </c>
      <c r="AN616" s="52">
        <v>20.214908075513087</v>
      </c>
      <c r="AO616" s="52">
        <v>11.145875284242599</v>
      </c>
      <c r="AP616" s="52">
        <v>0.9109774273013197</v>
      </c>
      <c r="AQ616" s="52">
        <v>1.6559110012731253</v>
      </c>
      <c r="AR616" s="52">
        <v>1.4600090521562985</v>
      </c>
      <c r="AS616" s="52">
        <v>1.2867843606144713</v>
      </c>
      <c r="AT616" s="52">
        <v>1.7173777928121732</v>
      </c>
      <c r="AU616" s="52">
        <v>0.93705255199589976</v>
      </c>
      <c r="AV616" s="52">
        <v>1.8358849967703768</v>
      </c>
      <c r="AW616" s="52">
        <v>1.3418781008315515</v>
      </c>
      <c r="AX616" s="52">
        <v>116.16008735648356</v>
      </c>
      <c r="AY616" s="52">
        <v>0.51755121186106412</v>
      </c>
      <c r="AZ616" s="52">
        <v>5.8164270870174128</v>
      </c>
      <c r="BA616" s="52">
        <v>6.096866779883082</v>
      </c>
      <c r="BB616" s="52">
        <v>16.127410491975024</v>
      </c>
      <c r="BC616" s="52">
        <v>2.8059194082394243</v>
      </c>
      <c r="BD616" s="52">
        <v>26.547633956101102</v>
      </c>
      <c r="BE616" s="52">
        <v>9.5032264257431969</v>
      </c>
      <c r="BF616" s="52">
        <v>18.426937586189403</v>
      </c>
      <c r="BG616" s="52">
        <v>24.299583676379793</v>
      </c>
      <c r="BH616" s="52">
        <v>6.0185307327890767</v>
      </c>
      <c r="BI616" s="52">
        <v>24.324363458917166</v>
      </c>
      <c r="BJ616" s="52">
        <v>2.9400720617884266</v>
      </c>
      <c r="BK616" s="52">
        <v>5.487422452828226</v>
      </c>
      <c r="BL616" s="52">
        <v>15.896868941102488</v>
      </c>
      <c r="BM616" s="52">
        <v>1.7847987846483495</v>
      </c>
      <c r="BN616" s="52">
        <v>36.608729510304208</v>
      </c>
      <c r="BP616" s="52">
        <v>1.5260003334881427</v>
      </c>
      <c r="BQ616" s="52">
        <v>1.1550933839035376</v>
      </c>
      <c r="BR616" s="52">
        <v>0.37090694957102338</v>
      </c>
      <c r="BS616" s="52">
        <v>1.5076759710733314</v>
      </c>
      <c r="BT616" s="52">
        <v>1.1519775580653611</v>
      </c>
      <c r="BU616" s="52">
        <v>0.35569841301670141</v>
      </c>
      <c r="BV616" s="52">
        <v>7.8423749151173983</v>
      </c>
      <c r="BW616" s="52">
        <v>8891.7005168378346</v>
      </c>
    </row>
    <row r="617" spans="1:75">
      <c r="A617" s="49">
        <v>47483</v>
      </c>
      <c r="B617" s="50">
        <v>135.48782642263799</v>
      </c>
      <c r="C617" s="51">
        <v>319.22761535486057</v>
      </c>
      <c r="D617" s="50">
        <v>132.93686898024151</v>
      </c>
      <c r="E617" s="52">
        <v>23713.088999686701</v>
      </c>
      <c r="F617" s="52">
        <v>303.30600789357578</v>
      </c>
      <c r="G617" s="52">
        <v>560.44977608082752</v>
      </c>
      <c r="H617" s="52">
        <v>767.20219846388261</v>
      </c>
      <c r="I617" s="52">
        <v>2651.3163580086925</v>
      </c>
      <c r="J617" s="52">
        <v>161.71723497010046</v>
      </c>
      <c r="K617" s="52">
        <v>381.85256975192215</v>
      </c>
      <c r="L617" s="52">
        <v>641.22856603827211</v>
      </c>
      <c r="M617" s="52">
        <v>643.63759682796172</v>
      </c>
      <c r="N617" s="52">
        <v>244.5899840216002</v>
      </c>
      <c r="O617" s="52">
        <v>135.10852430499489</v>
      </c>
      <c r="P617" s="52">
        <v>315.74863284033154</v>
      </c>
      <c r="Q617" s="52">
        <v>137.37831572509342</v>
      </c>
      <c r="R617" s="52">
        <v>124.44245843589306</v>
      </c>
      <c r="S617" s="52">
        <v>724.87692931552806</v>
      </c>
      <c r="T617" s="52">
        <v>342.94761315108309</v>
      </c>
      <c r="U617" s="52">
        <v>1646.4389633538742</v>
      </c>
      <c r="V617" s="52">
        <v>1442.2919242810458</v>
      </c>
      <c r="W617" s="52">
        <v>1590.6843892898291</v>
      </c>
      <c r="X617" s="52">
        <v>2120.7458163379661</v>
      </c>
      <c r="Y617" s="52">
        <v>4410.8878036747055</v>
      </c>
      <c r="Z617" s="52">
        <v>907.97332710953003</v>
      </c>
      <c r="AA617" s="52">
        <v>3335.2008041244362</v>
      </c>
      <c r="AB617" s="52">
        <v>395.32276367654481</v>
      </c>
      <c r="AC617" s="52">
        <v>205256.43379951292</v>
      </c>
      <c r="AD617" s="52">
        <v>86566.839504949501</v>
      </c>
      <c r="AE617" s="52">
        <v>107745.20613061228</v>
      </c>
      <c r="AF617" s="52">
        <v>28760.691934356768</v>
      </c>
      <c r="AG617" s="52">
        <v>21634.896347361228</v>
      </c>
      <c r="AH617" s="52">
        <v>18725.351211420952</v>
      </c>
      <c r="AI617" s="52">
        <v>53518.553852573517</v>
      </c>
      <c r="AJ617" s="52">
        <v>61834.833258444261</v>
      </c>
      <c r="AK617" s="52">
        <v>160.76685563477898</v>
      </c>
      <c r="AL617" s="52">
        <v>0.72671035571951392</v>
      </c>
      <c r="AM617" s="52">
        <v>8.3431317774386944</v>
      </c>
      <c r="AN617" s="52">
        <v>20.2043255843117</v>
      </c>
      <c r="AO617" s="52">
        <v>11.134483451155134</v>
      </c>
      <c r="AP617" s="52">
        <v>0.90958223328831789</v>
      </c>
      <c r="AQ617" s="52">
        <v>1.6562405820030459</v>
      </c>
      <c r="AR617" s="52">
        <v>1.4581007242218953</v>
      </c>
      <c r="AS617" s="52">
        <v>1.2850039662705439</v>
      </c>
      <c r="AT617" s="52">
        <v>1.7154952399814061</v>
      </c>
      <c r="AU617" s="52">
        <v>0.93653681658413979</v>
      </c>
      <c r="AV617" s="52">
        <v>1.833218632205136</v>
      </c>
      <c r="AW617" s="52">
        <v>1.3403052570710932</v>
      </c>
      <c r="AX617" s="52">
        <v>116.22153118290308</v>
      </c>
      <c r="AY617" s="52">
        <v>0.51729722205627404</v>
      </c>
      <c r="AZ617" s="52">
        <v>5.818561994984667</v>
      </c>
      <c r="BA617" s="52">
        <v>6.0974289869453999</v>
      </c>
      <c r="BB617" s="52">
        <v>16.12916112724211</v>
      </c>
      <c r="BC617" s="52">
        <v>2.8059498579616871</v>
      </c>
      <c r="BD617" s="52">
        <v>26.564682968276284</v>
      </c>
      <c r="BE617" s="52">
        <v>9.5124237400164162</v>
      </c>
      <c r="BF617" s="52">
        <v>18.439157813881344</v>
      </c>
      <c r="BG617" s="52">
        <v>24.318877261492513</v>
      </c>
      <c r="BH617" s="52">
        <v>6.0179902103489207</v>
      </c>
      <c r="BI617" s="52">
        <v>24.340998867466563</v>
      </c>
      <c r="BJ617" s="52">
        <v>2.941053776582609</v>
      </c>
      <c r="BK617" s="52">
        <v>5.4907934035985697</v>
      </c>
      <c r="BL617" s="52">
        <v>15.909151689502441</v>
      </c>
      <c r="BM617" s="52">
        <v>1.784242851786046</v>
      </c>
      <c r="BN617" s="52">
        <v>36.637250859440577</v>
      </c>
      <c r="BP617" s="52">
        <v>1.5216000249840305</v>
      </c>
      <c r="BQ617" s="52">
        <v>1.1512391117904637</v>
      </c>
      <c r="BR617" s="52">
        <v>0.37036091317948433</v>
      </c>
      <c r="BS617" s="52">
        <v>1.504725354584685</v>
      </c>
      <c r="BT617" s="52">
        <v>1.148643228276107</v>
      </c>
      <c r="BU617" s="52">
        <v>0.35608212633674302</v>
      </c>
      <c r="BV617" s="52">
        <v>7.8386541229612643</v>
      </c>
      <c r="BW617" s="52">
        <v>8915.7374604440502</v>
      </c>
    </row>
    <row r="618" spans="1:75">
      <c r="A618" s="49">
        <v>47514</v>
      </c>
      <c r="B618" s="50">
        <v>135.71069940594174</v>
      </c>
      <c r="C618" s="51">
        <v>319.85743337008171</v>
      </c>
      <c r="D618" s="50">
        <v>133.16407288020596</v>
      </c>
      <c r="E618" s="52">
        <v>23745.901773514288</v>
      </c>
      <c r="F618" s="52">
        <v>303.59694914736093</v>
      </c>
      <c r="G618" s="52">
        <v>560.18652478293063</v>
      </c>
      <c r="H618" s="52">
        <v>767.25969263749016</v>
      </c>
      <c r="I618" s="52">
        <v>2654.8776833241986</v>
      </c>
      <c r="J618" s="52">
        <v>161.90088425913166</v>
      </c>
      <c r="K618" s="52">
        <v>382.33174202350841</v>
      </c>
      <c r="L618" s="52">
        <v>641.7784770950675</v>
      </c>
      <c r="M618" s="52">
        <v>645.72618000341515</v>
      </c>
      <c r="N618" s="52">
        <v>244.48023850422712</v>
      </c>
      <c r="O618" s="52">
        <v>135.23350715309741</v>
      </c>
      <c r="P618" s="52">
        <v>316.08960127758405</v>
      </c>
      <c r="Q618" s="52">
        <v>137.29547798375208</v>
      </c>
      <c r="R618" s="52">
        <v>124.55567971616983</v>
      </c>
      <c r="S618" s="52">
        <v>726.2780837812611</v>
      </c>
      <c r="T618" s="52">
        <v>343.18647704273462</v>
      </c>
      <c r="U618" s="52">
        <v>1650.7142670878</v>
      </c>
      <c r="V618" s="52">
        <v>1444.8031670942062</v>
      </c>
      <c r="W618" s="52">
        <v>1593.4932047513223</v>
      </c>
      <c r="X618" s="52">
        <v>2124.8845107127581</v>
      </c>
      <c r="Y618" s="52">
        <v>4416.1087661856609</v>
      </c>
      <c r="Z618" s="52">
        <v>909.37055105800107</v>
      </c>
      <c r="AA618" s="52">
        <v>3340.9615534346913</v>
      </c>
      <c r="AB618" s="52">
        <v>395.18459970714343</v>
      </c>
      <c r="AC618" s="52">
        <v>205871.85064957218</v>
      </c>
      <c r="AD618" s="52">
        <v>86796.708950565706</v>
      </c>
      <c r="AE618" s="52">
        <v>108031.31257198703</v>
      </c>
      <c r="AF618" s="52">
        <v>28866.983664422267</v>
      </c>
      <c r="AG618" s="52">
        <v>21677.802707272192</v>
      </c>
      <c r="AH618" s="52">
        <v>18762.380194429428</v>
      </c>
      <c r="AI618" s="52">
        <v>53599.676130510146</v>
      </c>
      <c r="AJ618" s="52">
        <v>61928.914814579868</v>
      </c>
      <c r="AK618" s="52">
        <v>160.83554558843494</v>
      </c>
      <c r="AL618" s="52">
        <v>0.72602459815079201</v>
      </c>
      <c r="AM618" s="52">
        <v>8.3447178607623957</v>
      </c>
      <c r="AN618" s="52">
        <v>20.193451318626984</v>
      </c>
      <c r="AO618" s="52">
        <v>11.1227088597145</v>
      </c>
      <c r="AP618" s="52">
        <v>0.90814327422882457</v>
      </c>
      <c r="AQ618" s="52">
        <v>1.6565461555086762</v>
      </c>
      <c r="AR618" s="52">
        <v>1.4561355904261291</v>
      </c>
      <c r="AS618" s="52">
        <v>1.2831636996948403</v>
      </c>
      <c r="AT618" s="52">
        <v>1.7135473813303237</v>
      </c>
      <c r="AU618" s="52">
        <v>0.93597037865120292</v>
      </c>
      <c r="AV618" s="52">
        <v>1.8304824476712853</v>
      </c>
      <c r="AW618" s="52">
        <v>1.3387199323582124</v>
      </c>
      <c r="AX618" s="52">
        <v>116.28428684407845</v>
      </c>
      <c r="AY618" s="52">
        <v>0.5170321959306039</v>
      </c>
      <c r="AZ618" s="52">
        <v>5.8207024764217952</v>
      </c>
      <c r="BA618" s="52">
        <v>6.097865142867029</v>
      </c>
      <c r="BB618" s="52">
        <v>16.130733653662666</v>
      </c>
      <c r="BC618" s="52">
        <v>2.8061417817784053</v>
      </c>
      <c r="BD618" s="52">
        <v>26.582257425127132</v>
      </c>
      <c r="BE618" s="52">
        <v>9.5217219293342836</v>
      </c>
      <c r="BF618" s="52">
        <v>18.451673919218592</v>
      </c>
      <c r="BG618" s="52">
        <v>24.338924796771138</v>
      </c>
      <c r="BH618" s="52">
        <v>6.017233522954367</v>
      </c>
      <c r="BI618" s="52">
        <v>24.357807425842172</v>
      </c>
      <c r="BJ618" s="52">
        <v>2.9420611874191955</v>
      </c>
      <c r="BK618" s="52">
        <v>5.4940714824103543</v>
      </c>
      <c r="BL618" s="52">
        <v>15.92167475608538</v>
      </c>
      <c r="BM618" s="52">
        <v>1.783662610320349</v>
      </c>
      <c r="BN618" s="52">
        <v>36.66678850788383</v>
      </c>
      <c r="BP618" s="52">
        <v>1.5177427590514849</v>
      </c>
      <c r="BQ618" s="52">
        <v>1.1478597076361878</v>
      </c>
      <c r="BR618" s="52">
        <v>0.36988305139370381</v>
      </c>
      <c r="BS618" s="52">
        <v>1.5018022577466084</v>
      </c>
      <c r="BT618" s="52">
        <v>1.1453939424996684</v>
      </c>
      <c r="BU618" s="52">
        <v>0.35640831525257277</v>
      </c>
      <c r="BV618" s="52">
        <v>7.8352920613852479</v>
      </c>
      <c r="BW618" s="52">
        <v>8940.4713683436003</v>
      </c>
    </row>
    <row r="619" spans="1:75">
      <c r="A619" s="49">
        <v>47542</v>
      </c>
      <c r="B619" s="50">
        <v>135.92396184617454</v>
      </c>
      <c r="C619" s="51">
        <v>320.46056051598862</v>
      </c>
      <c r="D619" s="50">
        <v>133.38107819302655</v>
      </c>
      <c r="E619" s="52">
        <v>23776.893432889665</v>
      </c>
      <c r="F619" s="52">
        <v>303.88080427662601</v>
      </c>
      <c r="G619" s="52">
        <v>559.92373485570511</v>
      </c>
      <c r="H619" s="52">
        <v>767.29330138682519</v>
      </c>
      <c r="I619" s="52">
        <v>2658.2314058105862</v>
      </c>
      <c r="J619" s="52">
        <v>162.0446516472314</v>
      </c>
      <c r="K619" s="52">
        <v>382.79970133417686</v>
      </c>
      <c r="L619" s="52">
        <v>642.30664139507076</v>
      </c>
      <c r="M619" s="52">
        <v>647.70695162085553</v>
      </c>
      <c r="N619" s="52">
        <v>244.37657592708379</v>
      </c>
      <c r="O619" s="52">
        <v>135.34920071068751</v>
      </c>
      <c r="P619" s="52">
        <v>316.40400300494264</v>
      </c>
      <c r="Q619" s="52">
        <v>137.21468493046373</v>
      </c>
      <c r="R619" s="52">
        <v>124.6638656082297</v>
      </c>
      <c r="S619" s="52">
        <v>727.60973228826856</v>
      </c>
      <c r="T619" s="52">
        <v>343.40816262204731</v>
      </c>
      <c r="U619" s="52">
        <v>1654.7756607287697</v>
      </c>
      <c r="V619" s="52">
        <v>1447.2077320319534</v>
      </c>
      <c r="W619" s="52">
        <v>1596.1539552509785</v>
      </c>
      <c r="X619" s="52">
        <v>2128.7678993844561</v>
      </c>
      <c r="Y619" s="52">
        <v>4421.0249572635757</v>
      </c>
      <c r="Z619" s="52">
        <v>910.69650280755013</v>
      </c>
      <c r="AA619" s="52">
        <v>3346.4128223407483</v>
      </c>
      <c r="AB619" s="52">
        <v>395.04839379440193</v>
      </c>
      <c r="AC619" s="52">
        <v>206459.93974014692</v>
      </c>
      <c r="AD619" s="52">
        <v>87013.14145023482</v>
      </c>
      <c r="AE619" s="52">
        <v>108300.69475957325</v>
      </c>
      <c r="AF619" s="52">
        <v>28968.657678359323</v>
      </c>
      <c r="AG619" s="52">
        <v>21718.762855780977</v>
      </c>
      <c r="AH619" s="52">
        <v>18797.720489831907</v>
      </c>
      <c r="AI619" s="52">
        <v>53677.001820133199</v>
      </c>
      <c r="AJ619" s="52">
        <v>62018.623297827588</v>
      </c>
      <c r="AK619" s="52">
        <v>160.90180924576376</v>
      </c>
      <c r="AL619" s="52">
        <v>0.72537440837394185</v>
      </c>
      <c r="AM619" s="52">
        <v>8.3463075056076512</v>
      </c>
      <c r="AN619" s="52">
        <v>20.183081500781036</v>
      </c>
      <c r="AO619" s="52">
        <v>11.111399586798923</v>
      </c>
      <c r="AP619" s="52">
        <v>0.90677632251388984</v>
      </c>
      <c r="AQ619" s="52">
        <v>1.6568244299160142</v>
      </c>
      <c r="AR619" s="52">
        <v>1.4542890191789783</v>
      </c>
      <c r="AS619" s="52">
        <v>1.2813963640449921</v>
      </c>
      <c r="AT619" s="52">
        <v>1.7116965312738444</v>
      </c>
      <c r="AU619" s="52">
        <v>0.93544848779913536</v>
      </c>
      <c r="AV619" s="52">
        <v>1.8277728249022402</v>
      </c>
      <c r="AW619" s="52">
        <v>1.3371956072595432</v>
      </c>
      <c r="AX619" s="52">
        <v>116.34451837260193</v>
      </c>
      <c r="AY619" s="52">
        <v>0.51678299011059281</v>
      </c>
      <c r="AZ619" s="52">
        <v>5.8227575211354372</v>
      </c>
      <c r="BA619" s="52">
        <v>6.0983202937480074</v>
      </c>
      <c r="BB619" s="52">
        <v>16.131694608492712</v>
      </c>
      <c r="BC619" s="52">
        <v>2.8063235738133829</v>
      </c>
      <c r="BD619" s="52">
        <v>26.599642727723612</v>
      </c>
      <c r="BE619" s="52">
        <v>9.5306881528007832</v>
      </c>
      <c r="BF619" s="52">
        <v>18.463771909136476</v>
      </c>
      <c r="BG619" s="52">
        <v>24.357798583680829</v>
      </c>
      <c r="BH619" s="52">
        <v>6.0167380119964946</v>
      </c>
      <c r="BI619" s="52">
        <v>24.374209372318415</v>
      </c>
      <c r="BJ619" s="52">
        <v>2.9430463205810935</v>
      </c>
      <c r="BK619" s="52">
        <v>5.497327972057974</v>
      </c>
      <c r="BL619" s="52">
        <v>15.933835079964151</v>
      </c>
      <c r="BM619" s="52">
        <v>1.7831112380916108</v>
      </c>
      <c r="BN619" s="52">
        <v>36.694810310212361</v>
      </c>
      <c r="BP619" s="52">
        <v>1.5146057497768197</v>
      </c>
      <c r="BQ619" s="52">
        <v>1.1449272679206584</v>
      </c>
      <c r="BR619" s="52">
        <v>0.36967848182289992</v>
      </c>
      <c r="BS619" s="52">
        <v>1.4988933653819134</v>
      </c>
      <c r="BT619" s="52">
        <v>1.1423324157409038</v>
      </c>
      <c r="BU619" s="52">
        <v>0.35656094964152935</v>
      </c>
      <c r="BV619" s="52">
        <v>7.8334604982685834</v>
      </c>
      <c r="BW619" s="52">
        <v>8963.9421249287461</v>
      </c>
    </row>
    <row r="620" spans="1:75">
      <c r="A620" s="49">
        <v>47573</v>
      </c>
      <c r="B620" s="50">
        <v>136.13855740704363</v>
      </c>
      <c r="C620" s="51">
        <v>321.06678539544583</v>
      </c>
      <c r="D620" s="50">
        <v>133.59851273388466</v>
      </c>
      <c r="E620" s="52">
        <v>23807.461167458565</v>
      </c>
      <c r="F620" s="52">
        <v>304.20220956855241</v>
      </c>
      <c r="G620" s="52">
        <v>559.6178203792341</v>
      </c>
      <c r="H620" s="52">
        <v>767.3181492581723</v>
      </c>
      <c r="I620" s="52">
        <v>2661.5272423538468</v>
      </c>
      <c r="J620" s="52">
        <v>162.14129068606323</v>
      </c>
      <c r="K620" s="52">
        <v>383.30016510705315</v>
      </c>
      <c r="L620" s="52">
        <v>642.82561430142766</v>
      </c>
      <c r="M620" s="52">
        <v>649.67615319692322</v>
      </c>
      <c r="N620" s="52">
        <v>244.26801382684178</v>
      </c>
      <c r="O620" s="52">
        <v>135.4604457952683</v>
      </c>
      <c r="P620" s="52">
        <v>316.70836803413209</v>
      </c>
      <c r="Q620" s="52">
        <v>137.13055882230401</v>
      </c>
      <c r="R620" s="52">
        <v>124.77260856738975</v>
      </c>
      <c r="S620" s="52">
        <v>728.937136283565</v>
      </c>
      <c r="T620" s="52">
        <v>343.60995001730419</v>
      </c>
      <c r="U620" s="52">
        <v>1658.8281704571939</v>
      </c>
      <c r="V620" s="52">
        <v>1449.6223735579799</v>
      </c>
      <c r="W620" s="52">
        <v>1598.7937246902336</v>
      </c>
      <c r="X620" s="52">
        <v>2132.5613924543704</v>
      </c>
      <c r="Y620" s="52">
        <v>4425.8268629312515</v>
      </c>
      <c r="Z620" s="52">
        <v>912.01368246323636</v>
      </c>
      <c r="AA620" s="52">
        <v>3351.8164072555878</v>
      </c>
      <c r="AB620" s="52">
        <v>394.9023912756914</v>
      </c>
      <c r="AC620" s="52">
        <v>207050.85614121344</v>
      </c>
      <c r="AD620" s="52">
        <v>87226.370468385765</v>
      </c>
      <c r="AE620" s="52">
        <v>108566.08974715201</v>
      </c>
      <c r="AF620" s="52">
        <v>29070.872775220101</v>
      </c>
      <c r="AG620" s="52">
        <v>21759.922980621937</v>
      </c>
      <c r="AH620" s="52">
        <v>18833.199676746321</v>
      </c>
      <c r="AI620" s="52">
        <v>53754.594412992075</v>
      </c>
      <c r="AJ620" s="52">
        <v>62108.752684358631</v>
      </c>
      <c r="AK620" s="52">
        <v>160.96952695322915</v>
      </c>
      <c r="AL620" s="52">
        <v>0.72474044871999088</v>
      </c>
      <c r="AM620" s="52">
        <v>8.3479763236654456</v>
      </c>
      <c r="AN620" s="52">
        <v>20.17280477138927</v>
      </c>
      <c r="AO620" s="52">
        <v>11.100087999005712</v>
      </c>
      <c r="AP620" s="52">
        <v>0.90542774486737232</v>
      </c>
      <c r="AQ620" s="52">
        <v>1.657109130484206</v>
      </c>
      <c r="AR620" s="52">
        <v>1.452503500324295</v>
      </c>
      <c r="AS620" s="52">
        <v>1.2796272687839754</v>
      </c>
      <c r="AT620" s="52">
        <v>1.7098760389112027</v>
      </c>
      <c r="AU620" s="52">
        <v>0.93498903112639153</v>
      </c>
      <c r="AV620" s="52">
        <v>1.8249112854182679</v>
      </c>
      <c r="AW620" s="52">
        <v>1.3356439988333038</v>
      </c>
      <c r="AX620" s="52">
        <v>116.40540084822644</v>
      </c>
      <c r="AY620" s="52">
        <v>0.51654455171871871</v>
      </c>
      <c r="AZ620" s="52">
        <v>5.8248827845982891</v>
      </c>
      <c r="BA620" s="52">
        <v>6.0989460823400279</v>
      </c>
      <c r="BB620" s="52">
        <v>16.131899865239017</v>
      </c>
      <c r="BC620" s="52">
        <v>2.8063954229169945</v>
      </c>
      <c r="BD620" s="52">
        <v>26.617872719322481</v>
      </c>
      <c r="BE620" s="52">
        <v>9.539903354688807</v>
      </c>
      <c r="BF620" s="52">
        <v>18.476158688573406</v>
      </c>
      <c r="BG620" s="52">
        <v>24.376048343150966</v>
      </c>
      <c r="BH620" s="52">
        <v>6.0167490356721949</v>
      </c>
      <c r="BI620" s="52">
        <v>24.391321333485745</v>
      </c>
      <c r="BJ620" s="52">
        <v>2.9440628502484141</v>
      </c>
      <c r="BK620" s="52">
        <v>5.5008961926777697</v>
      </c>
      <c r="BL620" s="52">
        <v>15.946362290354896</v>
      </c>
      <c r="BM620" s="52">
        <v>1.7825711642809996</v>
      </c>
      <c r="BN620" s="52">
        <v>36.722347120724379</v>
      </c>
      <c r="BP620" s="52">
        <v>1.5118487796881386</v>
      </c>
      <c r="BQ620" s="52">
        <v>1.1420326040036255</v>
      </c>
      <c r="BR620" s="52">
        <v>0.36981617565822578</v>
      </c>
      <c r="BS620" s="52">
        <v>1.4956906653913451</v>
      </c>
      <c r="BT620" s="52">
        <v>1.1391882077948521</v>
      </c>
      <c r="BU620" s="52">
        <v>0.35650245759508481</v>
      </c>
      <c r="BV620" s="52">
        <v>7.8335160769281851</v>
      </c>
      <c r="BW620" s="52">
        <v>8987.1392097473145</v>
      </c>
    </row>
    <row r="621" spans="1:75">
      <c r="A621" s="49">
        <v>47603</v>
      </c>
      <c r="B621" s="50">
        <v>136.36109933201223</v>
      </c>
      <c r="C621" s="51">
        <v>321.69449394214899</v>
      </c>
      <c r="D621" s="50">
        <v>133.82352350647173</v>
      </c>
      <c r="E621" s="52">
        <v>23839.344115511576</v>
      </c>
      <c r="F621" s="52">
        <v>304.56296965132157</v>
      </c>
      <c r="G621" s="52">
        <v>559.29329897512991</v>
      </c>
      <c r="H621" s="52">
        <v>767.34928615192575</v>
      </c>
      <c r="I621" s="52">
        <v>2664.9855341722568</v>
      </c>
      <c r="J621" s="52">
        <v>162.2242035155495</v>
      </c>
      <c r="K621" s="52">
        <v>383.84798715934159</v>
      </c>
      <c r="L621" s="52">
        <v>643.37082824607694</v>
      </c>
      <c r="M621" s="52">
        <v>651.72382298285766</v>
      </c>
      <c r="N621" s="52">
        <v>244.15728239715099</v>
      </c>
      <c r="O621" s="52">
        <v>135.57743160743266</v>
      </c>
      <c r="P621" s="52">
        <v>317.0332904453079</v>
      </c>
      <c r="Q621" s="52">
        <v>137.04702725665024</v>
      </c>
      <c r="R621" s="52">
        <v>124.88751993700862</v>
      </c>
      <c r="S621" s="52">
        <v>730.32272022329266</v>
      </c>
      <c r="T621" s="52">
        <v>343.818483248353</v>
      </c>
      <c r="U621" s="52">
        <v>1663.0759516010683</v>
      </c>
      <c r="V621" s="52">
        <v>1452.1376543180397</v>
      </c>
      <c r="W621" s="52">
        <v>1601.5426873316367</v>
      </c>
      <c r="X621" s="52">
        <v>2136.4808420062063</v>
      </c>
      <c r="Y621" s="52">
        <v>4430.8100720643997</v>
      </c>
      <c r="Z621" s="52">
        <v>913.38979165876901</v>
      </c>
      <c r="AA621" s="52">
        <v>3357.4469437966745</v>
      </c>
      <c r="AB621" s="52">
        <v>394.75630511219305</v>
      </c>
      <c r="AC621" s="52">
        <v>207664.33132357599</v>
      </c>
      <c r="AD621" s="52">
        <v>87446.415517679852</v>
      </c>
      <c r="AE621" s="52">
        <v>108839.96826756795</v>
      </c>
      <c r="AF621" s="52">
        <v>29176.989092608292</v>
      </c>
      <c r="AG621" s="52">
        <v>21802.632552983363</v>
      </c>
      <c r="AH621" s="52">
        <v>18869.986791334548</v>
      </c>
      <c r="AI621" s="52">
        <v>53835.052881721655</v>
      </c>
      <c r="AJ621" s="52">
        <v>62202.302240244549</v>
      </c>
      <c r="AK621" s="52">
        <v>161.0407471810002</v>
      </c>
      <c r="AL621" s="52">
        <v>0.72411437052699812</v>
      </c>
      <c r="AM621" s="52">
        <v>8.3497926494664476</v>
      </c>
      <c r="AN621" s="52">
        <v>20.162473423996321</v>
      </c>
      <c r="AO621" s="52">
        <v>11.088566403998993</v>
      </c>
      <c r="AP621" s="52">
        <v>0.90404913530273912</v>
      </c>
      <c r="AQ621" s="52">
        <v>1.6574412135927559</v>
      </c>
      <c r="AR621" s="52">
        <v>1.4507259233747087</v>
      </c>
      <c r="AS621" s="52">
        <v>1.2778162943453328</v>
      </c>
      <c r="AT621" s="52">
        <v>1.7080288497352285</v>
      </c>
      <c r="AU621" s="52">
        <v>0.93458663367593242</v>
      </c>
      <c r="AV621" s="52">
        <v>1.8218649897387271</v>
      </c>
      <c r="AW621" s="52">
        <v>1.3340533650928894</v>
      </c>
      <c r="AX621" s="52">
        <v>116.46886207258018</v>
      </c>
      <c r="AY621" s="52">
        <v>0.51631146648298154</v>
      </c>
      <c r="AZ621" s="52">
        <v>5.8272235731487552</v>
      </c>
      <c r="BA621" s="52">
        <v>6.099782184052553</v>
      </c>
      <c r="BB621" s="52">
        <v>16.131515411349636</v>
      </c>
      <c r="BC621" s="52">
        <v>2.8063831258603993</v>
      </c>
      <c r="BD621" s="52">
        <v>26.636975503278276</v>
      </c>
      <c r="BE621" s="52">
        <v>9.5497076872270554</v>
      </c>
      <c r="BF621" s="52">
        <v>18.489368528376023</v>
      </c>
      <c r="BG621" s="52">
        <v>24.394471084279939</v>
      </c>
      <c r="BH621" s="52">
        <v>6.017123508864703</v>
      </c>
      <c r="BI621" s="52">
        <v>24.409411684361597</v>
      </c>
      <c r="BJ621" s="52">
        <v>2.9451108552088652</v>
      </c>
      <c r="BK621" s="52">
        <v>5.5047557767985076</v>
      </c>
      <c r="BL621" s="52">
        <v>15.959545051104699</v>
      </c>
      <c r="BM621" s="52">
        <v>1.7820203690503453</v>
      </c>
      <c r="BN621" s="52">
        <v>36.750561897301424</v>
      </c>
      <c r="BP621" s="52">
        <v>1.508882340680187</v>
      </c>
      <c r="BQ621" s="52">
        <v>1.1387562191812322</v>
      </c>
      <c r="BR621" s="52">
        <v>0.37012612151447682</v>
      </c>
      <c r="BS621" s="52">
        <v>1.492019672721896</v>
      </c>
      <c r="BT621" s="52">
        <v>1.1357035326635621</v>
      </c>
      <c r="BU621" s="52">
        <v>0.35631614005154311</v>
      </c>
      <c r="BV621" s="52">
        <v>7.8345601902343329</v>
      </c>
      <c r="BW621" s="52">
        <v>9011.0907168785725</v>
      </c>
    </row>
    <row r="622" spans="1:75">
      <c r="A622" s="49">
        <v>47634</v>
      </c>
      <c r="B622" s="50">
        <v>136.58333660000955</v>
      </c>
      <c r="C622" s="51">
        <v>322.32034994474793</v>
      </c>
      <c r="D622" s="50">
        <v>134.04855198647468</v>
      </c>
      <c r="E622" s="52">
        <v>23872.552263367561</v>
      </c>
      <c r="F622" s="52">
        <v>304.92918230815519</v>
      </c>
      <c r="G622" s="52">
        <v>559.01972898203996</v>
      </c>
      <c r="H622" s="52">
        <v>767.40151319328334</v>
      </c>
      <c r="I622" s="52">
        <v>2668.6539640359342</v>
      </c>
      <c r="J622" s="52">
        <v>162.33759416519635</v>
      </c>
      <c r="K622" s="52">
        <v>384.41639804635798</v>
      </c>
      <c r="L622" s="52">
        <v>643.95438221361371</v>
      </c>
      <c r="M622" s="52">
        <v>653.81736612115651</v>
      </c>
      <c r="N622" s="52">
        <v>244.05893702047968</v>
      </c>
      <c r="O622" s="52">
        <v>135.70575562693298</v>
      </c>
      <c r="P622" s="52">
        <v>317.39675620612837</v>
      </c>
      <c r="Q622" s="52">
        <v>136.97687432794802</v>
      </c>
      <c r="R622" s="52">
        <v>125.00756694628826</v>
      </c>
      <c r="S622" s="52">
        <v>731.7467041493303</v>
      </c>
      <c r="T622" s="52">
        <v>344.05938918504023</v>
      </c>
      <c r="U622" s="52">
        <v>1667.4755601361394</v>
      </c>
      <c r="V622" s="52">
        <v>1454.6855538952495</v>
      </c>
      <c r="W622" s="52">
        <v>1604.3711783148108</v>
      </c>
      <c r="X622" s="52">
        <v>2140.5311640707714</v>
      </c>
      <c r="Y622" s="52">
        <v>4436.0182529125486</v>
      </c>
      <c r="Z622" s="52">
        <v>914.81410753955288</v>
      </c>
      <c r="AA622" s="52">
        <v>3363.2547913633525</v>
      </c>
      <c r="AB622" s="52">
        <v>394.63727247198261</v>
      </c>
      <c r="AC622" s="52">
        <v>208279.79886307256</v>
      </c>
      <c r="AD622" s="52">
        <v>87670.240162541784</v>
      </c>
      <c r="AE622" s="52">
        <v>109118.55107338198</v>
      </c>
      <c r="AF622" s="52">
        <v>29283.391898939688</v>
      </c>
      <c r="AG622" s="52">
        <v>21845.409476149467</v>
      </c>
      <c r="AH622" s="52">
        <v>18906.820733251112</v>
      </c>
      <c r="AI622" s="52">
        <v>53915.658248247637</v>
      </c>
      <c r="AJ622" s="52">
        <v>62296.058813948788</v>
      </c>
      <c r="AK622" s="52">
        <v>161.1126421223988</v>
      </c>
      <c r="AL622" s="52">
        <v>0.72353135358008003</v>
      </c>
      <c r="AM622" s="52">
        <v>8.3517170270994203</v>
      </c>
      <c r="AN622" s="52">
        <v>20.152677293142094</v>
      </c>
      <c r="AO622" s="52">
        <v>11.077428912484809</v>
      </c>
      <c r="AP622" s="52">
        <v>0.90267706155383431</v>
      </c>
      <c r="AQ622" s="52">
        <v>1.6578482577409182</v>
      </c>
      <c r="AR622" s="52">
        <v>1.4490144355865098</v>
      </c>
      <c r="AS622" s="52">
        <v>1.2760461750936707</v>
      </c>
      <c r="AT622" s="52">
        <v>1.7062137811102613</v>
      </c>
      <c r="AU622" s="52">
        <v>0.93425575143373862</v>
      </c>
      <c r="AV622" s="52">
        <v>1.8188362305282946</v>
      </c>
      <c r="AW622" s="52">
        <v>1.3325372182495607</v>
      </c>
      <c r="AX622" s="52">
        <v>116.53260135212763</v>
      </c>
      <c r="AY622" s="52">
        <v>0.51609289763268129</v>
      </c>
      <c r="AZ622" s="52">
        <v>5.829792356438702</v>
      </c>
      <c r="BA622" s="52">
        <v>6.100788774930181</v>
      </c>
      <c r="BB622" s="52">
        <v>16.130829869986854</v>
      </c>
      <c r="BC622" s="52">
        <v>2.8063536514621981</v>
      </c>
      <c r="BD622" s="52">
        <v>26.655448833825968</v>
      </c>
      <c r="BE622" s="52">
        <v>9.5597830765707901</v>
      </c>
      <c r="BF622" s="52">
        <v>18.503106583337932</v>
      </c>
      <c r="BG622" s="52">
        <v>24.412839532932153</v>
      </c>
      <c r="BH622" s="52">
        <v>6.0175657742994746</v>
      </c>
      <c r="BI622" s="52">
        <v>24.427363477084004</v>
      </c>
      <c r="BJ622" s="52">
        <v>2.9461063106165026</v>
      </c>
      <c r="BK622" s="52">
        <v>5.5085297565749514</v>
      </c>
      <c r="BL622" s="52">
        <v>15.972727413202877</v>
      </c>
      <c r="BM622" s="52">
        <v>1.7814684312565547</v>
      </c>
      <c r="BN622" s="52">
        <v>36.778976260947303</v>
      </c>
      <c r="BP622" s="52">
        <v>1.5051627296413626</v>
      </c>
      <c r="BQ622" s="52">
        <v>1.1348336198697648</v>
      </c>
      <c r="BR622" s="52">
        <v>0.3703291096927358</v>
      </c>
      <c r="BS622" s="52">
        <v>1.4879548207090627</v>
      </c>
      <c r="BT622" s="52">
        <v>1.1318140345204981</v>
      </c>
      <c r="BU622" s="52">
        <v>0.35614078621766831</v>
      </c>
      <c r="BV622" s="52">
        <v>7.8351602815467141</v>
      </c>
      <c r="BW622" s="52">
        <v>9035.4183009324533</v>
      </c>
    </row>
    <row r="623" spans="1:75">
      <c r="A623" s="49">
        <v>47664</v>
      </c>
      <c r="B623" s="50">
        <v>136.8044749886011</v>
      </c>
      <c r="C623" s="51">
        <v>322.94224729263226</v>
      </c>
      <c r="D623" s="50">
        <v>134.27339095033238</v>
      </c>
      <c r="E623" s="52">
        <v>23907.733345985413</v>
      </c>
      <c r="F623" s="52">
        <v>305.28448615136244</v>
      </c>
      <c r="G623" s="52">
        <v>558.83827974597614</v>
      </c>
      <c r="H623" s="52">
        <v>767.48533423710614</v>
      </c>
      <c r="I623" s="52">
        <v>2672.6348503530025</v>
      </c>
      <c r="J623" s="52">
        <v>162.51338789140183</v>
      </c>
      <c r="K623" s="52">
        <v>385.0007383534064</v>
      </c>
      <c r="L623" s="52">
        <v>644.59441596418617</v>
      </c>
      <c r="M623" s="52">
        <v>655.97801008820534</v>
      </c>
      <c r="N623" s="52">
        <v>243.97965968884529</v>
      </c>
      <c r="O623" s="52">
        <v>135.85120681797466</v>
      </c>
      <c r="P623" s="52">
        <v>317.81626029610635</v>
      </c>
      <c r="Q623" s="52">
        <v>136.92620321201781</v>
      </c>
      <c r="R623" s="52">
        <v>125.13434441958864</v>
      </c>
      <c r="S623" s="52">
        <v>733.22480139210825</v>
      </c>
      <c r="T623" s="52">
        <v>344.35196673919756</v>
      </c>
      <c r="U623" s="52">
        <v>1672.0822376156846</v>
      </c>
      <c r="V623" s="52">
        <v>1457.2744603072604</v>
      </c>
      <c r="W623" s="52">
        <v>1607.3159759824475</v>
      </c>
      <c r="X623" s="52">
        <v>2144.7924123068651</v>
      </c>
      <c r="Y623" s="52">
        <v>4441.5795552134514</v>
      </c>
      <c r="Z623" s="52">
        <v>916.30690283874674</v>
      </c>
      <c r="AA623" s="52">
        <v>3369.3262398799261</v>
      </c>
      <c r="AB623" s="52">
        <v>394.55880906047918</v>
      </c>
      <c r="AC623" s="52">
        <v>208897.04821004867</v>
      </c>
      <c r="AD623" s="52">
        <v>87900.255164273578</v>
      </c>
      <c r="AE623" s="52">
        <v>109404.83869578043</v>
      </c>
      <c r="AF623" s="52">
        <v>29389.994006546338</v>
      </c>
      <c r="AG623" s="52">
        <v>21888.222996354103</v>
      </c>
      <c r="AH623" s="52">
        <v>18943.689702272415</v>
      </c>
      <c r="AI623" s="52">
        <v>53996.436260763803</v>
      </c>
      <c r="AJ623" s="52">
        <v>62390.003171888988</v>
      </c>
      <c r="AK623" s="52">
        <v>161.18469488027816</v>
      </c>
      <c r="AL623" s="52">
        <v>0.7229976527834272</v>
      </c>
      <c r="AM623" s="52">
        <v>8.3537596953561923</v>
      </c>
      <c r="AN623" s="52">
        <v>20.14354103198275</v>
      </c>
      <c r="AO623" s="52">
        <v>11.066783683847946</v>
      </c>
      <c r="AP623" s="52">
        <v>0.90130549328529619</v>
      </c>
      <c r="AQ623" s="52">
        <v>1.6583448304472161</v>
      </c>
      <c r="AR623" s="52">
        <v>1.447354968811851</v>
      </c>
      <c r="AS623" s="52">
        <v>1.2743240825121271</v>
      </c>
      <c r="AT623" s="52">
        <v>1.70442043835792</v>
      </c>
      <c r="AU623" s="52">
        <v>0.93398233713196532</v>
      </c>
      <c r="AV623" s="52">
        <v>1.8159218287864254</v>
      </c>
      <c r="AW623" s="52">
        <v>1.3311297048494453</v>
      </c>
      <c r="AX623" s="52">
        <v>116.59633571932403</v>
      </c>
      <c r="AY623" s="52">
        <v>0.51588637216288291</v>
      </c>
      <c r="AZ623" s="52">
        <v>5.8326092742092444</v>
      </c>
      <c r="BA623" s="52">
        <v>6.1019109265413132</v>
      </c>
      <c r="BB623" s="52">
        <v>16.130096094095887</v>
      </c>
      <c r="BC623" s="52">
        <v>2.8063497638213448</v>
      </c>
      <c r="BD623" s="52">
        <v>26.672738522198053</v>
      </c>
      <c r="BE623" s="52">
        <v>9.5700671573169522</v>
      </c>
      <c r="BF623" s="52">
        <v>18.517346284662683</v>
      </c>
      <c r="BG623" s="52">
        <v>24.431476415964426</v>
      </c>
      <c r="BH623" s="52">
        <v>6.0178549089391407</v>
      </c>
      <c r="BI623" s="52">
        <v>24.444818128986906</v>
      </c>
      <c r="BJ623" s="52">
        <v>2.9470235647594865</v>
      </c>
      <c r="BK623" s="52">
        <v>5.5120554111432281</v>
      </c>
      <c r="BL623" s="52">
        <v>15.985739151011996</v>
      </c>
      <c r="BM623" s="52">
        <v>1.7809097455563461</v>
      </c>
      <c r="BN623" s="52">
        <v>36.807893337154141</v>
      </c>
      <c r="BP623" s="52">
        <v>1.5004942504689098</v>
      </c>
      <c r="BQ623" s="52">
        <v>1.1302530651601652</v>
      </c>
      <c r="BR623" s="52">
        <v>0.37024118522337329</v>
      </c>
      <c r="BS623" s="52">
        <v>1.4836470820475369</v>
      </c>
      <c r="BT623" s="52">
        <v>1.1275746147303531</v>
      </c>
      <c r="BU623" s="52">
        <v>0.35607246734046688</v>
      </c>
      <c r="BV623" s="52">
        <v>7.834314947932338</v>
      </c>
      <c r="BW623" s="52">
        <v>9060.4025460124012</v>
      </c>
    </row>
    <row r="624" spans="1:75">
      <c r="A624" s="49">
        <v>47695</v>
      </c>
      <c r="B624" s="50">
        <v>137.02434415228461</v>
      </c>
      <c r="C624" s="51">
        <v>323.56018776427055</v>
      </c>
      <c r="D624" s="50">
        <v>134.49779311223557</v>
      </c>
      <c r="E624" s="52">
        <v>23944.396860030389</v>
      </c>
      <c r="F624" s="52">
        <v>305.63675894335876</v>
      </c>
      <c r="G624" s="52">
        <v>558.73572655142311</v>
      </c>
      <c r="H624" s="52">
        <v>767.59710877220482</v>
      </c>
      <c r="I624" s="52">
        <v>2676.8696877091161</v>
      </c>
      <c r="J624" s="52">
        <v>162.73487743494971</v>
      </c>
      <c r="K624" s="52">
        <v>385.61683940478872</v>
      </c>
      <c r="L624" s="52">
        <v>645.27605192747808</v>
      </c>
      <c r="M624" s="52">
        <v>658.19049395644856</v>
      </c>
      <c r="N624" s="52">
        <v>243.91388603612299</v>
      </c>
      <c r="O624" s="52">
        <v>136.00926566117954</v>
      </c>
      <c r="P624" s="52">
        <v>318.27889140539111</v>
      </c>
      <c r="Q624" s="52">
        <v>136.89029868547954</v>
      </c>
      <c r="R624" s="52">
        <v>125.26669990223262</v>
      </c>
      <c r="S624" s="52">
        <v>734.74665367110606</v>
      </c>
      <c r="T624" s="52">
        <v>344.67622736480928</v>
      </c>
      <c r="U624" s="52">
        <v>1676.8453914210681</v>
      </c>
      <c r="V624" s="52">
        <v>1459.8995646344076</v>
      </c>
      <c r="W624" s="52">
        <v>1610.3485968079299</v>
      </c>
      <c r="X624" s="52">
        <v>2149.1850877721463</v>
      </c>
      <c r="Y624" s="52">
        <v>4447.39248457551</v>
      </c>
      <c r="Z624" s="52">
        <v>917.85011224040102</v>
      </c>
      <c r="AA624" s="52">
        <v>3375.6148793807915</v>
      </c>
      <c r="AB624" s="52">
        <v>394.50942566582273</v>
      </c>
      <c r="AC624" s="52">
        <v>209517.256095394</v>
      </c>
      <c r="AD624" s="52">
        <v>88133.493038362067</v>
      </c>
      <c r="AE624" s="52">
        <v>109695.13765691941</v>
      </c>
      <c r="AF624" s="52">
        <v>29496.964618882826</v>
      </c>
      <c r="AG624" s="52">
        <v>21931.237049871874</v>
      </c>
      <c r="AH624" s="52">
        <v>18980.740565707605</v>
      </c>
      <c r="AI624" s="52">
        <v>54077.801909000642</v>
      </c>
      <c r="AJ624" s="52">
        <v>62484.598432156345</v>
      </c>
      <c r="AK624" s="52">
        <v>161.25660681561567</v>
      </c>
      <c r="AL624" s="52">
        <v>0.72250200808001308</v>
      </c>
      <c r="AM624" s="52">
        <v>8.3559250104779448</v>
      </c>
      <c r="AN624" s="52">
        <v>20.134887700201944</v>
      </c>
      <c r="AO624" s="52">
        <v>11.056460681664307</v>
      </c>
      <c r="AP624" s="52">
        <v>0.89994024029290876</v>
      </c>
      <c r="AQ624" s="52">
        <v>1.6588833739576418</v>
      </c>
      <c r="AR624" s="52">
        <v>1.4457083833008402</v>
      </c>
      <c r="AS624" s="52">
        <v>1.2726130438811285</v>
      </c>
      <c r="AT624" s="52">
        <v>1.7026208723570651</v>
      </c>
      <c r="AU624" s="52">
        <v>0.93372423049931386</v>
      </c>
      <c r="AV624" s="52">
        <v>1.8131833363899674</v>
      </c>
      <c r="AW624" s="52">
        <v>1.3297872019071704</v>
      </c>
      <c r="AX624" s="52">
        <v>116.65971071653128</v>
      </c>
      <c r="AY624" s="52">
        <v>0.51568067513336802</v>
      </c>
      <c r="AZ624" s="52">
        <v>5.8355226916535159</v>
      </c>
      <c r="BA624" s="52">
        <v>6.1030115844952242</v>
      </c>
      <c r="BB624" s="52">
        <v>16.129352345671165</v>
      </c>
      <c r="BC624" s="52">
        <v>2.8063204173757246</v>
      </c>
      <c r="BD624" s="52">
        <v>26.689310252035579</v>
      </c>
      <c r="BE624" s="52">
        <v>9.5803670450339027</v>
      </c>
      <c r="BF624" s="52">
        <v>18.531662970135407</v>
      </c>
      <c r="BG624" s="52">
        <v>24.450436922182675</v>
      </c>
      <c r="BH624" s="52">
        <v>6.0180458135887864</v>
      </c>
      <c r="BI624" s="52">
        <v>24.46200839894253</v>
      </c>
      <c r="BJ624" s="52">
        <v>2.9479080983925789</v>
      </c>
      <c r="BK624" s="52">
        <v>5.515474830416121</v>
      </c>
      <c r="BL624" s="52">
        <v>15.998625468192321</v>
      </c>
      <c r="BM624" s="52">
        <v>1.7803492456418275</v>
      </c>
      <c r="BN624" s="52">
        <v>36.837124384624225</v>
      </c>
      <c r="BP624" s="52">
        <v>1.4959970161078437</v>
      </c>
      <c r="BQ624" s="52">
        <v>1.1260243290734868</v>
      </c>
      <c r="BR624" s="52">
        <v>0.36997268691418633</v>
      </c>
      <c r="BS624" s="52">
        <v>1.4797604898321293</v>
      </c>
      <c r="BT624" s="52">
        <v>1.1236930622028247</v>
      </c>
      <c r="BU624" s="52">
        <v>0.35606742764620353</v>
      </c>
      <c r="BV624" s="52">
        <v>7.8324420734669173</v>
      </c>
      <c r="BW624" s="52">
        <v>9085.9431944124153</v>
      </c>
    </row>
    <row r="625" spans="1:75">
      <c r="A625" s="49">
        <v>47726</v>
      </c>
      <c r="B625" s="50">
        <v>137.24658722096993</v>
      </c>
      <c r="C625" s="51">
        <v>324.18502550992753</v>
      </c>
      <c r="D625" s="50">
        <v>134.72516990027901</v>
      </c>
      <c r="E625" s="52">
        <v>23982.248952073434</v>
      </c>
      <c r="F625" s="52">
        <v>306.00807971876833</v>
      </c>
      <c r="G625" s="52">
        <v>558.67817920590596</v>
      </c>
      <c r="H625" s="52">
        <v>767.73011156465975</v>
      </c>
      <c r="I625" s="52">
        <v>2681.312489037402</v>
      </c>
      <c r="J625" s="52">
        <v>162.97192167331494</v>
      </c>
      <c r="K625" s="52">
        <v>386.2979865465914</v>
      </c>
      <c r="L625" s="52">
        <v>645.98381571802531</v>
      </c>
      <c r="M625" s="52">
        <v>660.46287636443856</v>
      </c>
      <c r="N625" s="52">
        <v>243.85061695706099</v>
      </c>
      <c r="O625" s="52">
        <v>136.17433855927459</v>
      </c>
      <c r="P625" s="52">
        <v>318.76851017050626</v>
      </c>
      <c r="Q625" s="52">
        <v>136.86000476273776</v>
      </c>
      <c r="R625" s="52">
        <v>125.40466978883882</v>
      </c>
      <c r="S625" s="52">
        <v>736.31759806319826</v>
      </c>
      <c r="T625" s="52">
        <v>345.00349578561804</v>
      </c>
      <c r="U625" s="52">
        <v>1681.7546717609248</v>
      </c>
      <c r="V625" s="52">
        <v>1462.5943509044066</v>
      </c>
      <c r="W625" s="52">
        <v>1613.4670694168776</v>
      </c>
      <c r="X625" s="52">
        <v>2153.6448623014071</v>
      </c>
      <c r="Y625" s="52">
        <v>4453.3693471486049</v>
      </c>
      <c r="Z625" s="52">
        <v>919.43727927249404</v>
      </c>
      <c r="AA625" s="52">
        <v>3382.1305151911183</v>
      </c>
      <c r="AB625" s="52">
        <v>394.46791906014926</v>
      </c>
      <c r="AC625" s="52">
        <v>210152.27115988731</v>
      </c>
      <c r="AD625" s="52">
        <v>88368.891805341162</v>
      </c>
      <c r="AE625" s="52">
        <v>109988.12612687387</v>
      </c>
      <c r="AF625" s="52">
        <v>29606.318522376878</v>
      </c>
      <c r="AG625" s="52">
        <v>21975.391753886975</v>
      </c>
      <c r="AH625" s="52">
        <v>19018.785922925319</v>
      </c>
      <c r="AI625" s="52">
        <v>54161.648665597364</v>
      </c>
      <c r="AJ625" s="52">
        <v>62582.035961458758</v>
      </c>
      <c r="AK625" s="52">
        <v>161.32932129938666</v>
      </c>
      <c r="AL625" s="52">
        <v>0.72201868225426058</v>
      </c>
      <c r="AM625" s="52">
        <v>8.3582508982217405</v>
      </c>
      <c r="AN625" s="52">
        <v>20.126289682571716</v>
      </c>
      <c r="AO625" s="52">
        <v>11.046020102114491</v>
      </c>
      <c r="AP625" s="52">
        <v>0.89856894759150818</v>
      </c>
      <c r="AQ625" s="52">
        <v>1.6594025413594922</v>
      </c>
      <c r="AR625" s="52">
        <v>1.4439986112754395</v>
      </c>
      <c r="AS625" s="52">
        <v>1.270831871304777</v>
      </c>
      <c r="AT625" s="52">
        <v>1.7007507379612141</v>
      </c>
      <c r="AU625" s="52">
        <v>0.93342396149144469</v>
      </c>
      <c r="AV625" s="52">
        <v>1.8106272522185933</v>
      </c>
      <c r="AW625" s="52">
        <v>1.3284161770864176</v>
      </c>
      <c r="AX625" s="52">
        <v>116.72337490011518</v>
      </c>
      <c r="AY625" s="52">
        <v>0.5154578663973699</v>
      </c>
      <c r="AZ625" s="52">
        <v>5.8383653370932027</v>
      </c>
      <c r="BA625" s="52">
        <v>6.1039393085633371</v>
      </c>
      <c r="BB625" s="52">
        <v>16.128553574108668</v>
      </c>
      <c r="BC625" s="52">
        <v>2.8061810873351209</v>
      </c>
      <c r="BD625" s="52">
        <v>26.706261707544929</v>
      </c>
      <c r="BE625" s="52">
        <v>9.5906080266896403</v>
      </c>
      <c r="BF625" s="52">
        <v>18.545717443459697</v>
      </c>
      <c r="BG625" s="52">
        <v>24.469999709249205</v>
      </c>
      <c r="BH625" s="52">
        <v>6.0182908378924518</v>
      </c>
      <c r="BI625" s="52">
        <v>24.479656716729814</v>
      </c>
      <c r="BJ625" s="52">
        <v>2.948845470766349</v>
      </c>
      <c r="BK625" s="52">
        <v>5.5190937308549524</v>
      </c>
      <c r="BL625" s="52">
        <v>16.011717517426494</v>
      </c>
      <c r="BM625" s="52">
        <v>1.7797863796324471</v>
      </c>
      <c r="BN625" s="52">
        <v>36.866788823202612</v>
      </c>
      <c r="BP625" s="52">
        <v>1.4931973700802172</v>
      </c>
      <c r="BQ625" s="52">
        <v>1.1234648880368518</v>
      </c>
      <c r="BR625" s="52">
        <v>0.36973248204336534</v>
      </c>
      <c r="BS625" s="52">
        <v>1.4770897938494361</v>
      </c>
      <c r="BT625" s="52">
        <v>1.121056710099501</v>
      </c>
      <c r="BU625" s="52">
        <v>0.35603308376331338</v>
      </c>
      <c r="BV625" s="52">
        <v>7.8304234935353785</v>
      </c>
      <c r="BW625" s="52">
        <v>9112.2259932766046</v>
      </c>
    </row>
    <row r="626" spans="1:75">
      <c r="A626" s="49">
        <v>47756</v>
      </c>
      <c r="B626" s="50">
        <v>137.4643275863491</v>
      </c>
      <c r="C626" s="51">
        <v>324.79761214423922</v>
      </c>
      <c r="D626" s="50">
        <v>134.94814337065134</v>
      </c>
      <c r="E626" s="52">
        <v>24019.393340365092</v>
      </c>
      <c r="F626" s="52">
        <v>306.39708437249067</v>
      </c>
      <c r="G626" s="52">
        <v>558.63990098622935</v>
      </c>
      <c r="H626" s="52">
        <v>767.87553887485217</v>
      </c>
      <c r="I626" s="52">
        <v>2685.7257619017423</v>
      </c>
      <c r="J626" s="52">
        <v>163.19195740334689</v>
      </c>
      <c r="K626" s="52">
        <v>387.03393919418255</v>
      </c>
      <c r="L626" s="52">
        <v>646.67361707094051</v>
      </c>
      <c r="M626" s="52">
        <v>662.70079179797324</v>
      </c>
      <c r="N626" s="52">
        <v>243.78447338752449</v>
      </c>
      <c r="O626" s="52">
        <v>136.33483858884622</v>
      </c>
      <c r="P626" s="52">
        <v>319.25077855330892</v>
      </c>
      <c r="Q626" s="52">
        <v>136.82950177316087</v>
      </c>
      <c r="R626" s="52">
        <v>125.54203800842321</v>
      </c>
      <c r="S626" s="52">
        <v>737.87180735723427</v>
      </c>
      <c r="T626" s="52">
        <v>345.30010364515084</v>
      </c>
      <c r="U626" s="52">
        <v>1686.5847321649392</v>
      </c>
      <c r="V626" s="52">
        <v>1465.2614201629535</v>
      </c>
      <c r="W626" s="52">
        <v>1616.5320461076994</v>
      </c>
      <c r="X626" s="52">
        <v>2157.9329718862969</v>
      </c>
      <c r="Y626" s="52">
        <v>4459.1859453419847</v>
      </c>
      <c r="Z626" s="52">
        <v>920.99284067392966</v>
      </c>
      <c r="AA626" s="52">
        <v>3388.5879015734731</v>
      </c>
      <c r="AB626" s="52">
        <v>394.42029946902767</v>
      </c>
      <c r="AC626" s="52">
        <v>210782.76085186005</v>
      </c>
      <c r="AD626" s="52">
        <v>88595.89596316019</v>
      </c>
      <c r="AE626" s="52">
        <v>110270.66631177267</v>
      </c>
      <c r="AF626" s="52">
        <v>29714.722035484512</v>
      </c>
      <c r="AG626" s="52">
        <v>22019.412945004304</v>
      </c>
      <c r="AH626" s="52">
        <v>19056.728597780068</v>
      </c>
      <c r="AI626" s="52">
        <v>54245.607243108752</v>
      </c>
      <c r="AJ626" s="52">
        <v>62679.559916941325</v>
      </c>
      <c r="AK626" s="52">
        <v>161.40041436745474</v>
      </c>
      <c r="AL626" s="52">
        <v>0.72155326617939863</v>
      </c>
      <c r="AM626" s="52">
        <v>8.3606720221461721</v>
      </c>
      <c r="AN626" s="52">
        <v>20.117834743577987</v>
      </c>
      <c r="AO626" s="52">
        <v>11.035609455232043</v>
      </c>
      <c r="AP626" s="52">
        <v>0.89724508633362343</v>
      </c>
      <c r="AQ626" s="52">
        <v>1.6598461225810752</v>
      </c>
      <c r="AR626" s="52">
        <v>1.4422479136982171</v>
      </c>
      <c r="AS626" s="52">
        <v>1.2690071848417575</v>
      </c>
      <c r="AT626" s="52">
        <v>1.698850400399897</v>
      </c>
      <c r="AU626" s="52">
        <v>0.93305531010288789</v>
      </c>
      <c r="AV626" s="52">
        <v>1.8083466456203798</v>
      </c>
      <c r="AW626" s="52">
        <v>1.3270107925409926</v>
      </c>
      <c r="AX626" s="52">
        <v>116.78507630183982</v>
      </c>
      <c r="AY626" s="52">
        <v>0.51521601683695428</v>
      </c>
      <c r="AZ626" s="52">
        <v>5.8409139950429863</v>
      </c>
      <c r="BA626" s="52">
        <v>6.1045719733073689</v>
      </c>
      <c r="BB626" s="52">
        <v>16.127657034224832</v>
      </c>
      <c r="BC626" s="52">
        <v>2.8059030117389434</v>
      </c>
      <c r="BD626" s="52">
        <v>26.723547543709476</v>
      </c>
      <c r="BE626" s="52">
        <v>9.6003304711465418</v>
      </c>
      <c r="BF626" s="52">
        <v>18.558715909750511</v>
      </c>
      <c r="BG626" s="52">
        <v>24.48956570792167</v>
      </c>
      <c r="BH626" s="52">
        <v>6.0186546390953781</v>
      </c>
      <c r="BI626" s="52">
        <v>24.497503322106787</v>
      </c>
      <c r="BJ626" s="52">
        <v>2.9498481351106118</v>
      </c>
      <c r="BK626" s="52">
        <v>5.522947015341682</v>
      </c>
      <c r="BL626" s="52">
        <v>16.024708171276142</v>
      </c>
      <c r="BM626" s="52">
        <v>1.7792436380423169</v>
      </c>
      <c r="BN626" s="52">
        <v>36.895799190892525</v>
      </c>
      <c r="BP626" s="52">
        <v>1.493012343874822</v>
      </c>
      <c r="BQ626" s="52">
        <v>1.123360116376231</v>
      </c>
      <c r="BR626" s="52">
        <v>0.36965222749082993</v>
      </c>
      <c r="BS626" s="52">
        <v>1.4761508704163133</v>
      </c>
      <c r="BT626" s="52">
        <v>1.1202478273771703</v>
      </c>
      <c r="BU626" s="52">
        <v>0.35590304299500225</v>
      </c>
      <c r="BV626" s="52">
        <v>7.8289976345142351</v>
      </c>
      <c r="BW626" s="52">
        <v>9138.2396252175167</v>
      </c>
    </row>
    <row r="627" spans="1:75">
      <c r="A627" s="49">
        <v>47787</v>
      </c>
      <c r="B627" s="50">
        <v>137.68213342298424</v>
      </c>
      <c r="C627" s="51">
        <v>325.40971979282557</v>
      </c>
      <c r="D627" s="50">
        <v>135.170964422125</v>
      </c>
      <c r="E627" s="52">
        <v>24056.435284222327</v>
      </c>
      <c r="F627" s="52">
        <v>306.80423459260453</v>
      </c>
      <c r="G627" s="52">
        <v>558.60807248541425</v>
      </c>
      <c r="H627" s="52">
        <v>768.04393128906531</v>
      </c>
      <c r="I627" s="52">
        <v>2690.1554269523722</v>
      </c>
      <c r="J627" s="52">
        <v>163.40044956888644</v>
      </c>
      <c r="K627" s="52">
        <v>387.81634569312297</v>
      </c>
      <c r="L627" s="52">
        <v>647.35199590191814</v>
      </c>
      <c r="M627" s="52">
        <v>664.94187184813768</v>
      </c>
      <c r="N627" s="52">
        <v>243.71449344217658</v>
      </c>
      <c r="O627" s="52">
        <v>136.49299000724849</v>
      </c>
      <c r="P627" s="52">
        <v>319.73107852170904</v>
      </c>
      <c r="Q627" s="52">
        <v>136.79695347580503</v>
      </c>
      <c r="R627" s="52">
        <v>125.68049624572028</v>
      </c>
      <c r="S627" s="52">
        <v>739.43364950404657</v>
      </c>
      <c r="T627" s="52">
        <v>345.58000248274016</v>
      </c>
      <c r="U627" s="52">
        <v>1691.4136123996109</v>
      </c>
      <c r="V627" s="52">
        <v>1467.9321692010328</v>
      </c>
      <c r="W627" s="52">
        <v>1619.594609735834</v>
      </c>
      <c r="X627" s="52">
        <v>2162.1476074067814</v>
      </c>
      <c r="Y627" s="52">
        <v>4464.9616996684381</v>
      </c>
      <c r="Z627" s="52">
        <v>922.54047017433345</v>
      </c>
      <c r="AA627" s="52">
        <v>3395.0761518416807</v>
      </c>
      <c r="AB627" s="52">
        <v>394.36577669107504</v>
      </c>
      <c r="AC627" s="52">
        <v>211418.79692131473</v>
      </c>
      <c r="AD627" s="52">
        <v>88820.915208385835</v>
      </c>
      <c r="AE627" s="52">
        <v>110550.73598873999</v>
      </c>
      <c r="AF627" s="52">
        <v>29823.967074060631</v>
      </c>
      <c r="AG627" s="52">
        <v>22063.935804797758</v>
      </c>
      <c r="AH627" s="52">
        <v>19095.111211392188</v>
      </c>
      <c r="AI627" s="52">
        <v>54330.764356582396</v>
      </c>
      <c r="AJ627" s="52">
        <v>62778.449348095928</v>
      </c>
      <c r="AK627" s="52">
        <v>161.47142109681943</v>
      </c>
      <c r="AL627" s="52">
        <v>0.72111132752615958</v>
      </c>
      <c r="AM627" s="52">
        <v>8.3632634095753726</v>
      </c>
      <c r="AN627" s="52">
        <v>20.109485914389932</v>
      </c>
      <c r="AO627" s="52">
        <v>11.025111177309055</v>
      </c>
      <c r="AP627" s="52">
        <v>0.89595436144038343</v>
      </c>
      <c r="AQ627" s="52">
        <v>1.6602718916800503</v>
      </c>
      <c r="AR627" s="52">
        <v>1.4404411316880272</v>
      </c>
      <c r="AS627" s="52">
        <v>1.2671428267410281</v>
      </c>
      <c r="AT627" s="52">
        <v>1.6969112892434022</v>
      </c>
      <c r="AU627" s="52">
        <v>0.93262609684085962</v>
      </c>
      <c r="AV627" s="52">
        <v>1.8062022470497345</v>
      </c>
      <c r="AW627" s="52">
        <v>1.3255613335935661</v>
      </c>
      <c r="AX627" s="52">
        <v>116.84616928583672</v>
      </c>
      <c r="AY627" s="52">
        <v>0.5149576739020103</v>
      </c>
      <c r="AZ627" s="52">
        <v>5.8433219142119217</v>
      </c>
      <c r="BA627" s="52">
        <v>6.1050495038169528</v>
      </c>
      <c r="BB627" s="52">
        <v>16.126474683473429</v>
      </c>
      <c r="BC627" s="52">
        <v>2.8055955583169574</v>
      </c>
      <c r="BD627" s="52">
        <v>26.740992187762693</v>
      </c>
      <c r="BE627" s="52">
        <v>9.6098943740474958</v>
      </c>
      <c r="BF627" s="52">
        <v>18.571204502841518</v>
      </c>
      <c r="BG627" s="52">
        <v>24.509690369899957</v>
      </c>
      <c r="BH627" s="52">
        <v>6.018988518660227</v>
      </c>
      <c r="BI627" s="52">
        <v>24.515765896487622</v>
      </c>
      <c r="BJ627" s="52">
        <v>2.9508924090130737</v>
      </c>
      <c r="BK627" s="52">
        <v>5.5269630565420691</v>
      </c>
      <c r="BL627" s="52">
        <v>16.037910432327585</v>
      </c>
      <c r="BM627" s="52">
        <v>1.778703900894705</v>
      </c>
      <c r="BN627" s="52">
        <v>36.92518030230196</v>
      </c>
      <c r="BP627" s="52">
        <v>1.4940347232585471</v>
      </c>
      <c r="BQ627" s="52">
        <v>1.1244449003809882</v>
      </c>
      <c r="BR627" s="52">
        <v>0.36958982272359031</v>
      </c>
      <c r="BS627" s="52">
        <v>1.4761331139222509</v>
      </c>
      <c r="BT627" s="52">
        <v>1.1204517660812745</v>
      </c>
      <c r="BU627" s="52">
        <v>0.35568134788650974</v>
      </c>
      <c r="BV627" s="52">
        <v>7.8280962088610977</v>
      </c>
      <c r="BW627" s="52">
        <v>9164.4648934391244</v>
      </c>
    </row>
    <row r="628" spans="1:75">
      <c r="A628" s="49">
        <v>47817</v>
      </c>
      <c r="B628" s="50">
        <v>137.90118199069985</v>
      </c>
      <c r="C628" s="51">
        <v>326.02322841637459</v>
      </c>
      <c r="D628" s="50">
        <v>135.39440345275216</v>
      </c>
      <c r="E628" s="52">
        <v>24093.584891001385</v>
      </c>
      <c r="F628" s="52">
        <v>307.21877768004003</v>
      </c>
      <c r="G628" s="52">
        <v>558.57606005864216</v>
      </c>
      <c r="H628" s="52">
        <v>768.24730565138157</v>
      </c>
      <c r="I628" s="52">
        <v>2694.5980439759792</v>
      </c>
      <c r="J628" s="52">
        <v>163.60761909220989</v>
      </c>
      <c r="K628" s="52">
        <v>388.61585144440954</v>
      </c>
      <c r="L628" s="52">
        <v>648.01958210024361</v>
      </c>
      <c r="M628" s="52">
        <v>667.19408079519246</v>
      </c>
      <c r="N628" s="52">
        <v>243.64316433678226</v>
      </c>
      <c r="O628" s="52">
        <v>136.6502553488186</v>
      </c>
      <c r="P628" s="52">
        <v>320.2120954869315</v>
      </c>
      <c r="Q628" s="52">
        <v>136.76281109830987</v>
      </c>
      <c r="R628" s="52">
        <v>125.81990423382571</v>
      </c>
      <c r="S628" s="52">
        <v>741.00662876483989</v>
      </c>
      <c r="T628" s="52">
        <v>345.86197144134593</v>
      </c>
      <c r="U628" s="52">
        <v>1696.2612533815204</v>
      </c>
      <c r="V628" s="52">
        <v>1470.5943035891901</v>
      </c>
      <c r="W628" s="52">
        <v>1622.6681958246977</v>
      </c>
      <c r="X628" s="52">
        <v>2166.3539155074704</v>
      </c>
      <c r="Y628" s="52">
        <v>4470.7688424477974</v>
      </c>
      <c r="Z628" s="52">
        <v>924.08555516518345</v>
      </c>
      <c r="AA628" s="52">
        <v>3401.598199178527</v>
      </c>
      <c r="AB628" s="52">
        <v>394.30916524374237</v>
      </c>
      <c r="AC628" s="52">
        <v>212059.72755978108</v>
      </c>
      <c r="AD628" s="52">
        <v>89048.298762162522</v>
      </c>
      <c r="AE628" s="52">
        <v>110833.7483382543</v>
      </c>
      <c r="AF628" s="52">
        <v>29934.018607644241</v>
      </c>
      <c r="AG628" s="52">
        <v>22108.807021518798</v>
      </c>
      <c r="AH628" s="52">
        <v>19133.795304594438</v>
      </c>
      <c r="AI628" s="52">
        <v>54416.65535822809</v>
      </c>
      <c r="AJ628" s="52">
        <v>62878.186360807224</v>
      </c>
      <c r="AK628" s="52">
        <v>161.54283563570741</v>
      </c>
      <c r="AL628" s="52">
        <v>0.72071310771013186</v>
      </c>
      <c r="AM628" s="52">
        <v>8.3660683598155927</v>
      </c>
      <c r="AN628" s="52">
        <v>20.101433637575248</v>
      </c>
      <c r="AO628" s="52">
        <v>11.01465217009342</v>
      </c>
      <c r="AP628" s="52">
        <v>0.89470350959381906</v>
      </c>
      <c r="AQ628" s="52">
        <v>1.660756531310229</v>
      </c>
      <c r="AR628" s="52">
        <v>1.4386055188548199</v>
      </c>
      <c r="AS628" s="52">
        <v>1.2652912374820517</v>
      </c>
      <c r="AT628" s="52">
        <v>1.6949681523185367</v>
      </c>
      <c r="AU628" s="52">
        <v>0.93216491103363142</v>
      </c>
      <c r="AV628" s="52">
        <v>1.8040620017537852</v>
      </c>
      <c r="AW628" s="52">
        <v>1.3241003070150328</v>
      </c>
      <c r="AX628" s="52">
        <v>116.90714932401509</v>
      </c>
      <c r="AY628" s="52">
        <v>0.51469388627592705</v>
      </c>
      <c r="AZ628" s="52">
        <v>5.8457716152333887</v>
      </c>
      <c r="BA628" s="52">
        <v>6.1055647311150096</v>
      </c>
      <c r="BB628" s="52">
        <v>16.124805715532663</v>
      </c>
      <c r="BC628" s="52">
        <v>2.8054140638424241</v>
      </c>
      <c r="BD628" s="52">
        <v>26.757853712079427</v>
      </c>
      <c r="BE628" s="52">
        <v>9.6195948603174966</v>
      </c>
      <c r="BF628" s="52">
        <v>18.583711032600451</v>
      </c>
      <c r="BG628" s="52">
        <v>24.53066725928802</v>
      </c>
      <c r="BH628" s="52">
        <v>6.0190724465297532</v>
      </c>
      <c r="BI628" s="52">
        <v>24.53425267400841</v>
      </c>
      <c r="BJ628" s="52">
        <v>2.9519139706564603</v>
      </c>
      <c r="BK628" s="52">
        <v>5.5309232759134224</v>
      </c>
      <c r="BL628" s="52">
        <v>16.05141542816224</v>
      </c>
      <c r="BM628" s="52">
        <v>1.7781553641044108</v>
      </c>
      <c r="BN628" s="52">
        <v>36.955676183508089</v>
      </c>
      <c r="BP628" s="52">
        <v>1.4942251926753669</v>
      </c>
      <c r="BQ628" s="52">
        <v>1.1248985513113439</v>
      </c>
      <c r="BR628" s="52">
        <v>0.36932664123402598</v>
      </c>
      <c r="BS628" s="52">
        <v>1.4758956996258348</v>
      </c>
      <c r="BT628" s="52">
        <v>1.1204992319767675</v>
      </c>
      <c r="BU628" s="52">
        <v>0.35539646774608019</v>
      </c>
      <c r="BV628" s="52">
        <v>7.8274518435180651</v>
      </c>
      <c r="BW628" s="52">
        <v>9191.0245540777851</v>
      </c>
    </row>
    <row r="629" spans="1:75">
      <c r="A629" s="49">
        <v>47848</v>
      </c>
      <c r="B629" s="50">
        <v>138.12216259575177</v>
      </c>
      <c r="C629" s="51">
        <v>326.63978026759241</v>
      </c>
      <c r="D629" s="50">
        <v>135.6189635215147</v>
      </c>
      <c r="E629" s="52">
        <v>24130.975039186018</v>
      </c>
      <c r="F629" s="52">
        <v>307.63297399418849</v>
      </c>
      <c r="G629" s="52">
        <v>558.53967576074388</v>
      </c>
      <c r="H629" s="52">
        <v>768.49096906641796</v>
      </c>
      <c r="I629" s="52">
        <v>2699.0462650639874</v>
      </c>
      <c r="J629" s="52">
        <v>163.82060771711892</v>
      </c>
      <c r="K629" s="52">
        <v>389.40730409510434</v>
      </c>
      <c r="L629" s="52">
        <v>648.67807504072061</v>
      </c>
      <c r="M629" s="52">
        <v>669.46258085767829</v>
      </c>
      <c r="N629" s="52">
        <v>243.57190121899569</v>
      </c>
      <c r="O629" s="52">
        <v>136.8077520830106</v>
      </c>
      <c r="P629" s="52">
        <v>320.69481206763413</v>
      </c>
      <c r="Q629" s="52">
        <v>136.72733295338244</v>
      </c>
      <c r="R629" s="52">
        <v>125.95999940202361</v>
      </c>
      <c r="S629" s="52">
        <v>742.59311848791742</v>
      </c>
      <c r="T629" s="52">
        <v>346.15728153480637</v>
      </c>
      <c r="U629" s="52">
        <v>1701.1404725094476</v>
      </c>
      <c r="V629" s="52">
        <v>1473.240669652459</v>
      </c>
      <c r="W629" s="52">
        <v>1625.7622385904674</v>
      </c>
      <c r="X629" s="52">
        <v>2170.5970267723164</v>
      </c>
      <c r="Y629" s="52">
        <v>4476.6550494696821</v>
      </c>
      <c r="Z629" s="52">
        <v>925.63191046875215</v>
      </c>
      <c r="AA629" s="52">
        <v>3408.1522121417424</v>
      </c>
      <c r="AB629" s="52">
        <v>394.25320688079324</v>
      </c>
      <c r="AC629" s="52">
        <v>212704.99258795092</v>
      </c>
      <c r="AD629" s="52">
        <v>89280.925747963687</v>
      </c>
      <c r="AE629" s="52">
        <v>111123.2869682312</v>
      </c>
      <c r="AF629" s="52">
        <v>30044.842394155839</v>
      </c>
      <c r="AG629" s="52">
        <v>22153.914816155549</v>
      </c>
      <c r="AH629" s="52">
        <v>19172.679957661898</v>
      </c>
      <c r="AI629" s="52">
        <v>54502.938783903279</v>
      </c>
      <c r="AJ629" s="52">
        <v>62978.390134349946</v>
      </c>
      <c r="AK629" s="52">
        <v>161.61494521897347</v>
      </c>
      <c r="AL629" s="52">
        <v>0.7203734949998174</v>
      </c>
      <c r="AM629" s="52">
        <v>8.36909573616445</v>
      </c>
      <c r="AN629" s="52">
        <v>20.093759655216409</v>
      </c>
      <c r="AO629" s="52">
        <v>11.004290424092042</v>
      </c>
      <c r="AP629" s="52">
        <v>0.89349179626139719</v>
      </c>
      <c r="AQ629" s="52">
        <v>1.6613475437036194</v>
      </c>
      <c r="AR629" s="52">
        <v>1.436763329779267</v>
      </c>
      <c r="AS629" s="52">
        <v>1.2634875657787499</v>
      </c>
      <c r="AT629" s="52">
        <v>1.6930441013422928</v>
      </c>
      <c r="AU629" s="52">
        <v>0.93169532846035685</v>
      </c>
      <c r="AV629" s="52">
        <v>1.801813540004068</v>
      </c>
      <c r="AW629" s="52">
        <v>1.3226472184972906</v>
      </c>
      <c r="AX629" s="52">
        <v>116.96847820864811</v>
      </c>
      <c r="AY629" s="52">
        <v>0.51443251593199446</v>
      </c>
      <c r="AZ629" s="52">
        <v>5.8483820890194753</v>
      </c>
      <c r="BA629" s="52">
        <v>6.1062442049376608</v>
      </c>
      <c r="BB629" s="52">
        <v>16.122576149556064</v>
      </c>
      <c r="BC629" s="52">
        <v>2.8054605497858458</v>
      </c>
      <c r="BD629" s="52">
        <v>26.773716371386282</v>
      </c>
      <c r="BE629" s="52">
        <v>9.6296291019647349</v>
      </c>
      <c r="BF629" s="52">
        <v>18.596593161383943</v>
      </c>
      <c r="BG629" s="52">
        <v>24.552658462341153</v>
      </c>
      <c r="BH629" s="52">
        <v>6.0187856022929473</v>
      </c>
      <c r="BI629" s="52">
        <v>24.552707355078912</v>
      </c>
      <c r="BJ629" s="52">
        <v>2.9528685161119115</v>
      </c>
      <c r="BK629" s="52">
        <v>5.534673868047614</v>
      </c>
      <c r="BL629" s="52">
        <v>16.065164968852073</v>
      </c>
      <c r="BM629" s="52">
        <v>1.7775916774544092</v>
      </c>
      <c r="BN629" s="52">
        <v>36.987748114181862</v>
      </c>
      <c r="BP629" s="52">
        <v>1.4922740695877903</v>
      </c>
      <c r="BQ629" s="52">
        <v>1.1235555089529483</v>
      </c>
      <c r="BR629" s="52">
        <v>0.36871856048462853</v>
      </c>
      <c r="BS629" s="52">
        <v>1.4746618857757459</v>
      </c>
      <c r="BT629" s="52">
        <v>1.119600209212231</v>
      </c>
      <c r="BU629" s="52">
        <v>0.35506167658792448</v>
      </c>
      <c r="BV629" s="52">
        <v>7.8268764530432469</v>
      </c>
      <c r="BW629" s="52">
        <v>9217.9393658945646</v>
      </c>
    </row>
    <row r="630" spans="1:75">
      <c r="A630" s="49">
        <v>47879</v>
      </c>
      <c r="B630" s="50">
        <v>138.34782062843442</v>
      </c>
      <c r="C630" s="51">
        <v>327.27036148252625</v>
      </c>
      <c r="D630" s="50">
        <v>135.84797678250939</v>
      </c>
      <c r="E630" s="52">
        <v>24169.103270342272</v>
      </c>
      <c r="F630" s="52">
        <v>308.05460385434452</v>
      </c>
      <c r="G630" s="52">
        <v>558.50133994807516</v>
      </c>
      <c r="H630" s="52">
        <v>768.7613445147872</v>
      </c>
      <c r="I630" s="52">
        <v>2703.5516221665084</v>
      </c>
      <c r="J630" s="52">
        <v>164.04057989545888</v>
      </c>
      <c r="K630" s="52">
        <v>390.18978851546922</v>
      </c>
      <c r="L630" s="52">
        <v>649.3438204064845</v>
      </c>
      <c r="M630" s="52">
        <v>671.78030262220534</v>
      </c>
      <c r="N630" s="52">
        <v>243.4976877126422</v>
      </c>
      <c r="O630" s="52">
        <v>136.96814268917566</v>
      </c>
      <c r="P630" s="52">
        <v>321.18265802875879</v>
      </c>
      <c r="Q630" s="52">
        <v>136.68964282442411</v>
      </c>
      <c r="R630" s="52">
        <v>126.10235201321062</v>
      </c>
      <c r="S630" s="52">
        <v>744.2172273157405</v>
      </c>
      <c r="T630" s="52">
        <v>346.4587780568869</v>
      </c>
      <c r="U630" s="52">
        <v>1706.1205909163241</v>
      </c>
      <c r="V630" s="52">
        <v>1475.9236533868939</v>
      </c>
      <c r="W630" s="52">
        <v>1628.9237336696635</v>
      </c>
      <c r="X630" s="52">
        <v>2174.9306448094785</v>
      </c>
      <c r="Y630" s="52">
        <v>4482.6866696991265</v>
      </c>
      <c r="Z630" s="52">
        <v>927.20387970154445</v>
      </c>
      <c r="AA630" s="52">
        <v>3414.8261453478085</v>
      </c>
      <c r="AB630" s="52">
        <v>394.19337503368695</v>
      </c>
      <c r="AC630" s="52">
        <v>213364.57898063044</v>
      </c>
      <c r="AD630" s="52">
        <v>89520.845661717074</v>
      </c>
      <c r="AE630" s="52">
        <v>111421.90272140503</v>
      </c>
      <c r="AF630" s="52">
        <v>30158.173390084696</v>
      </c>
      <c r="AG630" s="52">
        <v>22199.991583828963</v>
      </c>
      <c r="AH630" s="52">
        <v>19212.397132747596</v>
      </c>
      <c r="AI630" s="52">
        <v>54591.015685808277</v>
      </c>
      <c r="AJ630" s="52">
        <v>63080.685710945436</v>
      </c>
      <c r="AK630" s="52">
        <v>161.68856041083833</v>
      </c>
      <c r="AL630" s="52">
        <v>0.72008284273878442</v>
      </c>
      <c r="AM630" s="52">
        <v>8.372284196929316</v>
      </c>
      <c r="AN630" s="52">
        <v>20.086065050590062</v>
      </c>
      <c r="AO630" s="52">
        <v>10.99369801095717</v>
      </c>
      <c r="AP630" s="52">
        <v>0.89227300994799963</v>
      </c>
      <c r="AQ630" s="52">
        <v>1.6620090763930009</v>
      </c>
      <c r="AR630" s="52">
        <v>1.4348933336311582</v>
      </c>
      <c r="AS630" s="52">
        <v>1.2616838009029556</v>
      </c>
      <c r="AT630" s="52">
        <v>1.6910954273255723</v>
      </c>
      <c r="AU630" s="52">
        <v>0.93122010784496057</v>
      </c>
      <c r="AV630" s="52">
        <v>1.7993649350816756</v>
      </c>
      <c r="AW630" s="52">
        <v>1.3211583207400597</v>
      </c>
      <c r="AX630" s="52">
        <v>117.0315386534278</v>
      </c>
      <c r="AY630" s="52">
        <v>0.514167765792785</v>
      </c>
      <c r="AZ630" s="52">
        <v>5.8511180533650107</v>
      </c>
      <c r="BA630" s="52">
        <v>6.1070209004908742</v>
      </c>
      <c r="BB630" s="52">
        <v>16.120096305520423</v>
      </c>
      <c r="BC630" s="52">
        <v>2.8056675044729587</v>
      </c>
      <c r="BD630" s="52">
        <v>26.789463941007853</v>
      </c>
      <c r="BE630" s="52">
        <v>9.640051533768494</v>
      </c>
      <c r="BF630" s="52">
        <v>18.609899260103703</v>
      </c>
      <c r="BG630" s="52">
        <v>24.575730763901507</v>
      </c>
      <c r="BH630" s="52">
        <v>6.018322625377726</v>
      </c>
      <c r="BI630" s="52">
        <v>24.57095670685052</v>
      </c>
      <c r="BJ630" s="52">
        <v>2.953789873414808</v>
      </c>
      <c r="BK630" s="52">
        <v>5.5383233799779363</v>
      </c>
      <c r="BL630" s="52">
        <v>16.078843457684403</v>
      </c>
      <c r="BM630" s="52">
        <v>1.7770145530479156</v>
      </c>
      <c r="BN630" s="52">
        <v>37.021449802293169</v>
      </c>
      <c r="BP630" s="52">
        <v>1.4891204786817394</v>
      </c>
      <c r="BQ630" s="52">
        <v>1.121268768945048</v>
      </c>
      <c r="BR630" s="52">
        <v>0.36785170968411668</v>
      </c>
      <c r="BS630" s="52">
        <v>1.4727567816303382</v>
      </c>
      <c r="BT630" s="52">
        <v>1.1181153711983032</v>
      </c>
      <c r="BU630" s="52">
        <v>0.35464141042452424</v>
      </c>
      <c r="BV630" s="52">
        <v>7.8264025057038866</v>
      </c>
      <c r="BW630" s="52">
        <v>9245.3331298828125</v>
      </c>
    </row>
    <row r="631" spans="1:75">
      <c r="A631" s="49">
        <v>47907</v>
      </c>
      <c r="B631" s="50">
        <v>138.56224405462854</v>
      </c>
      <c r="C631" s="51">
        <v>327.87457588102137</v>
      </c>
      <c r="D631" s="50">
        <v>136.06603394713602</v>
      </c>
      <c r="E631" s="52">
        <v>24205.319134611687</v>
      </c>
      <c r="F631" s="52">
        <v>308.45999987426745</v>
      </c>
      <c r="G631" s="52">
        <v>558.46853293837717</v>
      </c>
      <c r="H631" s="52">
        <v>769.01633583767602</v>
      </c>
      <c r="I631" s="52">
        <v>2707.8008046900586</v>
      </c>
      <c r="J631" s="52">
        <v>164.24806628785362</v>
      </c>
      <c r="K631" s="52">
        <v>390.90520972386003</v>
      </c>
      <c r="L631" s="52">
        <v>649.98035722784698</v>
      </c>
      <c r="M631" s="52">
        <v>673.9901093095541</v>
      </c>
      <c r="N631" s="52">
        <v>243.42274809898976</v>
      </c>
      <c r="O631" s="52">
        <v>137.12081044186303</v>
      </c>
      <c r="P631" s="52">
        <v>321.63859641369032</v>
      </c>
      <c r="Q631" s="52">
        <v>136.65184636324349</v>
      </c>
      <c r="R631" s="52">
        <v>126.23697603324295</v>
      </c>
      <c r="S631" s="52">
        <v>745.77030376897062</v>
      </c>
      <c r="T631" s="52">
        <v>346.72883100707884</v>
      </c>
      <c r="U631" s="52">
        <v>1710.8619059210178</v>
      </c>
      <c r="V631" s="52">
        <v>1478.4837917451348</v>
      </c>
      <c r="W631" s="52">
        <v>1631.9400574120559</v>
      </c>
      <c r="X631" s="52">
        <v>2179.0404798069171</v>
      </c>
      <c r="Y631" s="52">
        <v>4488.4196598935878</v>
      </c>
      <c r="Z631" s="52">
        <v>928.69760504524618</v>
      </c>
      <c r="AA631" s="52">
        <v>3421.1653255722154</v>
      </c>
      <c r="AB631" s="52">
        <v>394.12849154946991</v>
      </c>
      <c r="AC631" s="52">
        <v>213995.1237293056</v>
      </c>
      <c r="AD631" s="52">
        <v>89749.301816088817</v>
      </c>
      <c r="AE631" s="52">
        <v>111706.25008283343</v>
      </c>
      <c r="AF631" s="52">
        <v>30266.562482380443</v>
      </c>
      <c r="AG631" s="52">
        <v>22244.074270310146</v>
      </c>
      <c r="AH631" s="52">
        <v>19250.395102884089</v>
      </c>
      <c r="AI631" s="52">
        <v>54675.265863963534</v>
      </c>
      <c r="AJ631" s="52">
        <v>63178.537556959047</v>
      </c>
      <c r="AK631" s="52">
        <v>161.75836765140826</v>
      </c>
      <c r="AL631" s="52">
        <v>0.71984655172812906</v>
      </c>
      <c r="AM631" s="52">
        <v>8.3752822901151376</v>
      </c>
      <c r="AN631" s="52">
        <v>20.078481397907517</v>
      </c>
      <c r="AO631" s="52">
        <v>10.983352556026407</v>
      </c>
      <c r="AP631" s="52">
        <v>0.89109304709908044</v>
      </c>
      <c r="AQ631" s="52">
        <v>1.6626240757302315</v>
      </c>
      <c r="AR631" s="52">
        <v>1.4331201394365312</v>
      </c>
      <c r="AS631" s="52">
        <v>1.2599609934675624</v>
      </c>
      <c r="AT631" s="52">
        <v>1.6892254799210735</v>
      </c>
      <c r="AU631" s="52">
        <v>0.93077528102763352</v>
      </c>
      <c r="AV631" s="52">
        <v>1.796853278535439</v>
      </c>
      <c r="AW631" s="52">
        <v>1.3197002613281776</v>
      </c>
      <c r="AX631" s="52">
        <v>117.09252814795556</v>
      </c>
      <c r="AY631" s="52">
        <v>0.51391239939409517</v>
      </c>
      <c r="AZ631" s="52">
        <v>5.8536655323639151</v>
      </c>
      <c r="BA631" s="52">
        <v>6.1077045430096666</v>
      </c>
      <c r="BB631" s="52">
        <v>16.117986357039108</v>
      </c>
      <c r="BC631" s="52">
        <v>2.8058957751574263</v>
      </c>
      <c r="BD631" s="52">
        <v>26.804994173098489</v>
      </c>
      <c r="BE631" s="52">
        <v>9.6499795207512626</v>
      </c>
      <c r="BF631" s="52">
        <v>18.622447630656616</v>
      </c>
      <c r="BG631" s="52">
        <v>24.597937004559622</v>
      </c>
      <c r="BH631" s="52">
        <v>6.0180052120454741</v>
      </c>
      <c r="BI631" s="52">
        <v>24.587358105653298</v>
      </c>
      <c r="BJ631" s="52">
        <v>2.9546578379162645</v>
      </c>
      <c r="BK631" s="52">
        <v>5.5417523422646422</v>
      </c>
      <c r="BL631" s="52">
        <v>16.090947924589273</v>
      </c>
      <c r="BM631" s="52">
        <v>1.7764767808556436</v>
      </c>
      <c r="BN631" s="52">
        <v>37.053812300487024</v>
      </c>
      <c r="BP631" s="52">
        <v>1.4866352895041928</v>
      </c>
      <c r="BQ631" s="52">
        <v>1.119674387204993</v>
      </c>
      <c r="BR631" s="52">
        <v>0.36696090216875227</v>
      </c>
      <c r="BS631" s="52">
        <v>1.471008260576387</v>
      </c>
      <c r="BT631" s="52">
        <v>1.1168806871781791</v>
      </c>
      <c r="BU631" s="52">
        <v>0.35412757340418466</v>
      </c>
      <c r="BV631" s="52">
        <v>7.8261623198995949</v>
      </c>
      <c r="BW631" s="52">
        <v>9271.0431467209546</v>
      </c>
    </row>
    <row r="632" spans="1:75">
      <c r="A632" s="49">
        <v>47938</v>
      </c>
      <c r="B632" s="50">
        <v>138.77558889191957</v>
      </c>
      <c r="C632" s="51">
        <v>328.48266525770867</v>
      </c>
      <c r="D632" s="50">
        <v>136.28379997683149</v>
      </c>
      <c r="E632" s="52">
        <v>24241.317459114151</v>
      </c>
      <c r="F632" s="52">
        <v>308.8707750090548</v>
      </c>
      <c r="G632" s="52">
        <v>558.43773148184823</v>
      </c>
      <c r="H632" s="52">
        <v>769.25074767633794</v>
      </c>
      <c r="I632" s="52">
        <v>2712.0022439807653</v>
      </c>
      <c r="J632" s="52">
        <v>164.45043672362883</v>
      </c>
      <c r="K632" s="52">
        <v>391.58953614268574</v>
      </c>
      <c r="L632" s="52">
        <v>650.62447044070086</v>
      </c>
      <c r="M632" s="52">
        <v>676.2001888850524</v>
      </c>
      <c r="N632" s="52">
        <v>243.34182603119481</v>
      </c>
      <c r="O632" s="52">
        <v>137.27324311233937</v>
      </c>
      <c r="P632" s="52">
        <v>322.0834267883892</v>
      </c>
      <c r="Q632" s="52">
        <v>136.61181460105769</v>
      </c>
      <c r="R632" s="52">
        <v>126.37017395443493</v>
      </c>
      <c r="S632" s="52">
        <v>747.32697712227457</v>
      </c>
      <c r="T632" s="52">
        <v>346.97059700349644</v>
      </c>
      <c r="U632" s="52">
        <v>1715.5932080207333</v>
      </c>
      <c r="V632" s="52">
        <v>1481.0586215796009</v>
      </c>
      <c r="W632" s="52">
        <v>1634.9545773058649</v>
      </c>
      <c r="X632" s="52">
        <v>2183.1120541773498</v>
      </c>
      <c r="Y632" s="52">
        <v>4494.1031140834884</v>
      </c>
      <c r="Z632" s="52">
        <v>930.18569356112948</v>
      </c>
      <c r="AA632" s="52">
        <v>3427.4727603928336</v>
      </c>
      <c r="AB632" s="52">
        <v>394.05221790435814</v>
      </c>
      <c r="AC632" s="52">
        <v>214627.96654625863</v>
      </c>
      <c r="AD632" s="52">
        <v>89975.850485001836</v>
      </c>
      <c r="AE632" s="52">
        <v>111988.22335286294</v>
      </c>
      <c r="AF632" s="52">
        <v>30375.387812552912</v>
      </c>
      <c r="AG632" s="52">
        <v>22288.381848892859</v>
      </c>
      <c r="AH632" s="52">
        <v>19288.58994839653</v>
      </c>
      <c r="AI632" s="52">
        <v>54759.968765620266</v>
      </c>
      <c r="AJ632" s="52">
        <v>63276.904662793684</v>
      </c>
      <c r="AK632" s="52">
        <v>161.82752223252768</v>
      </c>
      <c r="AL632" s="52">
        <v>0.71964243240660342</v>
      </c>
      <c r="AM632" s="52">
        <v>8.3781459123166577</v>
      </c>
      <c r="AN632" s="52">
        <v>20.070438648769333</v>
      </c>
      <c r="AO632" s="52">
        <v>10.972650304106214</v>
      </c>
      <c r="AP632" s="52">
        <v>0.8898746175824096</v>
      </c>
      <c r="AQ632" s="52">
        <v>1.6631750959530753</v>
      </c>
      <c r="AR632" s="52">
        <v>1.431361281781832</v>
      </c>
      <c r="AS632" s="52">
        <v>1.2582118450516118</v>
      </c>
      <c r="AT632" s="52">
        <v>1.6873305802204883</v>
      </c>
      <c r="AU632" s="52">
        <v>0.93034489661535658</v>
      </c>
      <c r="AV632" s="52">
        <v>1.7941662095395112</v>
      </c>
      <c r="AW632" s="52">
        <v>1.3181857759227569</v>
      </c>
      <c r="AX632" s="52">
        <v>117.15458428090618</v>
      </c>
      <c r="AY632" s="52">
        <v>0.51365177001629958</v>
      </c>
      <c r="AZ632" s="52">
        <v>5.8560757460466943</v>
      </c>
      <c r="BA632" s="52">
        <v>6.1082472481028809</v>
      </c>
      <c r="BB632" s="52">
        <v>16.116413018636166</v>
      </c>
      <c r="BC632" s="52">
        <v>2.8060688169789501</v>
      </c>
      <c r="BD632" s="52">
        <v>26.821618957505112</v>
      </c>
      <c r="BE632" s="52">
        <v>9.659800921266358</v>
      </c>
      <c r="BF632" s="52">
        <v>18.634686966366584</v>
      </c>
      <c r="BG632" s="52">
        <v>24.620040995312944</v>
      </c>
      <c r="BH632" s="52">
        <v>6.0179798400269879</v>
      </c>
      <c r="BI632" s="52">
        <v>24.602499302867198</v>
      </c>
      <c r="BJ632" s="52">
        <v>2.9555455611902759</v>
      </c>
      <c r="BK632" s="52">
        <v>5.5452056588931757</v>
      </c>
      <c r="BL632" s="52">
        <v>16.101748079346912</v>
      </c>
      <c r="BM632" s="52">
        <v>1.7759570361841694</v>
      </c>
      <c r="BN632" s="52">
        <v>37.085910733616458</v>
      </c>
      <c r="BP632" s="52">
        <v>1.4856699576841728</v>
      </c>
      <c r="BQ632" s="52">
        <v>1.1195438775504309</v>
      </c>
      <c r="BR632" s="52">
        <v>0.36612607993470925</v>
      </c>
      <c r="BS632" s="52">
        <v>1.4697398772282946</v>
      </c>
      <c r="BT632" s="52">
        <v>1.1162674717845456</v>
      </c>
      <c r="BU632" s="52">
        <v>0.35347240544656561</v>
      </c>
      <c r="BV632" s="52">
        <v>7.8262420683449525</v>
      </c>
      <c r="BW632" s="52">
        <v>9296.1760395573037</v>
      </c>
    </row>
    <row r="633" spans="1:75">
      <c r="A633" s="49">
        <v>47968</v>
      </c>
      <c r="B633" s="50">
        <v>138.99601643858477</v>
      </c>
      <c r="C633" s="51">
        <v>329.11265986089904</v>
      </c>
      <c r="D633" s="50">
        <v>136.50880836825041</v>
      </c>
      <c r="E633" s="52">
        <v>24278.275289845373</v>
      </c>
      <c r="F633" s="52">
        <v>309.29462272543458</v>
      </c>
      <c r="G633" s="52">
        <v>558.38535456533236</v>
      </c>
      <c r="H633" s="52">
        <v>769.47061241076642</v>
      </c>
      <c r="I633" s="52">
        <v>2716.3319072172044</v>
      </c>
      <c r="J633" s="52">
        <v>164.6570601421098</v>
      </c>
      <c r="K633" s="52">
        <v>392.28496972396971</v>
      </c>
      <c r="L633" s="52">
        <v>651.29716912441268</v>
      </c>
      <c r="M633" s="52">
        <v>678.49116915091872</v>
      </c>
      <c r="N633" s="52">
        <v>243.25357233531153</v>
      </c>
      <c r="O633" s="52">
        <v>137.43028065411298</v>
      </c>
      <c r="P633" s="52">
        <v>322.53844195057951</v>
      </c>
      <c r="Q633" s="52">
        <v>136.56818340866207</v>
      </c>
      <c r="R633" s="52">
        <v>126.50654626892259</v>
      </c>
      <c r="S633" s="52">
        <v>748.93402762481321</v>
      </c>
      <c r="T633" s="52">
        <v>347.20170057701569</v>
      </c>
      <c r="U633" s="52">
        <v>1720.4790540749207</v>
      </c>
      <c r="V633" s="52">
        <v>1483.7256293808421</v>
      </c>
      <c r="W633" s="52">
        <v>1638.0543103316179</v>
      </c>
      <c r="X633" s="52">
        <v>2187.2891533435632</v>
      </c>
      <c r="Y633" s="52">
        <v>4499.9174691367161</v>
      </c>
      <c r="Z633" s="52">
        <v>931.71185817445314</v>
      </c>
      <c r="AA633" s="52">
        <v>3433.9531636987504</v>
      </c>
      <c r="AB633" s="52">
        <v>393.96391724562272</v>
      </c>
      <c r="AC633" s="52">
        <v>215284.15362162591</v>
      </c>
      <c r="AD633" s="52">
        <v>90209.444380760193</v>
      </c>
      <c r="AE633" s="52">
        <v>112278.96542396545</v>
      </c>
      <c r="AF633" s="52">
        <v>30488.229462416966</v>
      </c>
      <c r="AG633" s="52">
        <v>22334.307509120306</v>
      </c>
      <c r="AH633" s="52">
        <v>19328.189650340875</v>
      </c>
      <c r="AI633" s="52">
        <v>54847.815322120987</v>
      </c>
      <c r="AJ633" s="52">
        <v>63378.889030965169</v>
      </c>
      <c r="AK633" s="52">
        <v>161.89840305879866</v>
      </c>
      <c r="AL633" s="52">
        <v>0.719463878731464</v>
      </c>
      <c r="AM633" s="52">
        <v>8.381004277438235</v>
      </c>
      <c r="AN633" s="52">
        <v>20.06197287235409</v>
      </c>
      <c r="AO633" s="52">
        <v>10.961504716224347</v>
      </c>
      <c r="AP633" s="52">
        <v>0.88860114988795735</v>
      </c>
      <c r="AQ633" s="52">
        <v>1.663700165995518</v>
      </c>
      <c r="AR633" s="52">
        <v>1.4295779475617867</v>
      </c>
      <c r="AS633" s="52">
        <v>1.2564007351673354</v>
      </c>
      <c r="AT633" s="52">
        <v>1.6853769238537402</v>
      </c>
      <c r="AU633" s="52">
        <v>0.92992674345920634</v>
      </c>
      <c r="AV633" s="52">
        <v>1.7913265492107409</v>
      </c>
      <c r="AW633" s="52">
        <v>1.3165945044000789</v>
      </c>
      <c r="AX633" s="52">
        <v>117.21923258972043</v>
      </c>
      <c r="AY633" s="52">
        <v>0.51338290742217696</v>
      </c>
      <c r="AZ633" s="52">
        <v>5.8585134647185138</v>
      </c>
      <c r="BA633" s="52">
        <v>6.10874063577503</v>
      </c>
      <c r="BB633" s="52">
        <v>16.115101163027187</v>
      </c>
      <c r="BC633" s="52">
        <v>2.8062050437438302</v>
      </c>
      <c r="BD633" s="52">
        <v>26.839371078523495</v>
      </c>
      <c r="BE633" s="52">
        <v>9.6699936485538878</v>
      </c>
      <c r="BF633" s="52">
        <v>18.647207671388362</v>
      </c>
      <c r="BG633" s="52">
        <v>24.642661346671716</v>
      </c>
      <c r="BH633" s="52">
        <v>6.0180556309254216</v>
      </c>
      <c r="BI633" s="52">
        <v>24.617197596669818</v>
      </c>
      <c r="BJ633" s="52">
        <v>2.956485512249492</v>
      </c>
      <c r="BK633" s="52">
        <v>5.548742643375105</v>
      </c>
      <c r="BL633" s="52">
        <v>16.111969446080426</v>
      </c>
      <c r="BM633" s="52">
        <v>1.7754168444143337</v>
      </c>
      <c r="BN633" s="52">
        <v>37.118860038990775</v>
      </c>
      <c r="BP633" s="52">
        <v>1.4852910910112163</v>
      </c>
      <c r="BQ633" s="52">
        <v>1.1199918122651675</v>
      </c>
      <c r="BR633" s="52">
        <v>0.36529927860052946</v>
      </c>
      <c r="BS633" s="52">
        <v>1.4685119781953593</v>
      </c>
      <c r="BT633" s="52">
        <v>1.1158500694980225</v>
      </c>
      <c r="BU633" s="52">
        <v>0.35266190861972668</v>
      </c>
      <c r="BV633" s="52">
        <v>7.8267612851321848</v>
      </c>
      <c r="BW633" s="52">
        <v>9321.9095264275875</v>
      </c>
    </row>
    <row r="634" spans="1:75">
      <c r="A634" s="49">
        <v>47999</v>
      </c>
      <c r="B634" s="50">
        <v>139.21784757801723</v>
      </c>
      <c r="C634" s="51">
        <v>329.74043509404686</v>
      </c>
      <c r="D634" s="50">
        <v>136.73402933973159</v>
      </c>
      <c r="E634" s="52">
        <v>24314.962612250158</v>
      </c>
      <c r="F634" s="52">
        <v>309.70850459079168</v>
      </c>
      <c r="G634" s="52">
        <v>558.2814915766038</v>
      </c>
      <c r="H634" s="52">
        <v>769.67149952351451</v>
      </c>
      <c r="I634" s="52">
        <v>2720.6973519902076</v>
      </c>
      <c r="J634" s="52">
        <v>164.86568180324448</v>
      </c>
      <c r="K634" s="52">
        <v>392.99543445653495</v>
      </c>
      <c r="L634" s="52">
        <v>651.97391371361368</v>
      </c>
      <c r="M634" s="52">
        <v>680.79744111494188</v>
      </c>
      <c r="N634" s="52">
        <v>243.16324153961614</v>
      </c>
      <c r="O634" s="52">
        <v>137.58639065089312</v>
      </c>
      <c r="P634" s="52">
        <v>322.99816340514491</v>
      </c>
      <c r="Q634" s="52">
        <v>136.52239932853638</v>
      </c>
      <c r="R634" s="52">
        <v>126.64189377347488</v>
      </c>
      <c r="S634" s="52">
        <v>750.5316785582371</v>
      </c>
      <c r="T634" s="52">
        <v>347.43094863616409</v>
      </c>
      <c r="U634" s="52">
        <v>1725.3689907470778</v>
      </c>
      <c r="V634" s="52">
        <v>1486.3812437336592</v>
      </c>
      <c r="W634" s="52">
        <v>1641.1191758086845</v>
      </c>
      <c r="X634" s="52">
        <v>2191.4499577275446</v>
      </c>
      <c r="Y634" s="52">
        <v>4505.6674881083591</v>
      </c>
      <c r="Z634" s="52">
        <v>933.21743445146467</v>
      </c>
      <c r="AA634" s="52">
        <v>3440.3867542490125</v>
      </c>
      <c r="AB634" s="52">
        <v>393.87005327441432</v>
      </c>
      <c r="AC634" s="52">
        <v>215941.86312804683</v>
      </c>
      <c r="AD634" s="52">
        <v>90444.876887367616</v>
      </c>
      <c r="AE634" s="52">
        <v>112571.99592181174</v>
      </c>
      <c r="AF634" s="52">
        <v>30601.282730394792</v>
      </c>
      <c r="AG634" s="52">
        <v>22380.201088721235</v>
      </c>
      <c r="AH634" s="52">
        <v>19367.780273482684</v>
      </c>
      <c r="AI634" s="52">
        <v>54935.676287112699</v>
      </c>
      <c r="AJ634" s="52">
        <v>63480.828480232143</v>
      </c>
      <c r="AK634" s="52">
        <v>161.96884993439721</v>
      </c>
      <c r="AL634" s="52">
        <v>0.71932104874999381</v>
      </c>
      <c r="AM634" s="52">
        <v>8.3838380291840178</v>
      </c>
      <c r="AN634" s="52">
        <v>20.053853534868047</v>
      </c>
      <c r="AO634" s="52">
        <v>10.950694456899297</v>
      </c>
      <c r="AP634" s="52">
        <v>0.88735461320392195</v>
      </c>
      <c r="AQ634" s="52">
        <v>1.6642242893459267</v>
      </c>
      <c r="AR634" s="52">
        <v>1.4278560422002733</v>
      </c>
      <c r="AS634" s="52">
        <v>1.2546267310343306</v>
      </c>
      <c r="AT634" s="52">
        <v>1.6834743271065236</v>
      </c>
      <c r="AU634" s="52">
        <v>0.9295502646008601</v>
      </c>
      <c r="AV634" s="52">
        <v>1.7885821117800538</v>
      </c>
      <c r="AW634" s="52">
        <v>1.3150260736020432</v>
      </c>
      <c r="AX634" s="52">
        <v>117.2835342557575</v>
      </c>
      <c r="AY634" s="52">
        <v>0.51312343820797157</v>
      </c>
      <c r="AZ634" s="52">
        <v>5.861040061589466</v>
      </c>
      <c r="BA634" s="52">
        <v>6.1092971034175267</v>
      </c>
      <c r="BB634" s="52">
        <v>16.113698492404975</v>
      </c>
      <c r="BC634" s="52">
        <v>2.806345321350701</v>
      </c>
      <c r="BD634" s="52">
        <v>26.856762192782856</v>
      </c>
      <c r="BE634" s="52">
        <v>9.6804662586655468</v>
      </c>
      <c r="BF634" s="52">
        <v>18.659905114248694</v>
      </c>
      <c r="BG634" s="52">
        <v>24.664984627551728</v>
      </c>
      <c r="BH634" s="52">
        <v>6.0179116441042071</v>
      </c>
      <c r="BI634" s="52">
        <v>24.631462143824226</v>
      </c>
      <c r="BJ634" s="52">
        <v>2.9574411585063283</v>
      </c>
      <c r="BK634" s="52">
        <v>5.5521425059245475</v>
      </c>
      <c r="BL634" s="52">
        <v>16.121878475003363</v>
      </c>
      <c r="BM634" s="52">
        <v>1.7748424890634207</v>
      </c>
      <c r="BN634" s="52">
        <v>37.151796207582997</v>
      </c>
      <c r="BP634" s="52">
        <v>1.483935711574891</v>
      </c>
      <c r="BQ634" s="52">
        <v>1.1194960089220154</v>
      </c>
      <c r="BR634" s="52">
        <v>0.36443970262846581</v>
      </c>
      <c r="BS634" s="52">
        <v>1.4666733342943894</v>
      </c>
      <c r="BT634" s="52">
        <v>1.114934726377889</v>
      </c>
      <c r="BU634" s="52">
        <v>0.35173860783294414</v>
      </c>
      <c r="BV634" s="52">
        <v>7.8278422062585671</v>
      </c>
      <c r="BW634" s="52">
        <v>9347.9199420136792</v>
      </c>
    </row>
    <row r="635" spans="1:75">
      <c r="A635" s="49">
        <v>48029</v>
      </c>
      <c r="B635" s="50">
        <v>139.44188852421939</v>
      </c>
      <c r="C635" s="51">
        <v>330.36338893482463</v>
      </c>
      <c r="D635" s="50">
        <v>136.95964457058969</v>
      </c>
      <c r="E635" s="52">
        <v>24351.402928590775</v>
      </c>
      <c r="F635" s="52">
        <v>310.10618099750332</v>
      </c>
      <c r="G635" s="52">
        <v>558.1056472294033</v>
      </c>
      <c r="H635" s="52">
        <v>769.85869033907852</v>
      </c>
      <c r="I635" s="52">
        <v>2725.1287194758652</v>
      </c>
      <c r="J635" s="52">
        <v>165.07922996363291</v>
      </c>
      <c r="K635" s="52">
        <v>393.73887554320197</v>
      </c>
      <c r="L635" s="52">
        <v>652.65142476937422</v>
      </c>
      <c r="M635" s="52">
        <v>683.12306558129683</v>
      </c>
      <c r="N635" s="52">
        <v>243.07360571914663</v>
      </c>
      <c r="O635" s="52">
        <v>137.74136515574452</v>
      </c>
      <c r="P635" s="52">
        <v>323.46831249396007</v>
      </c>
      <c r="Q635" s="52">
        <v>136.47477629803276</v>
      </c>
      <c r="R635" s="52">
        <v>126.7765892717056</v>
      </c>
      <c r="S635" s="52">
        <v>752.11595386974511</v>
      </c>
      <c r="T635" s="52">
        <v>347.67090339629601</v>
      </c>
      <c r="U635" s="52">
        <v>1730.2679095828285</v>
      </c>
      <c r="V635" s="52">
        <v>1489.014038129958</v>
      </c>
      <c r="W635" s="52">
        <v>1644.1419294734796</v>
      </c>
      <c r="X635" s="52">
        <v>2195.6079176923881</v>
      </c>
      <c r="Y635" s="52">
        <v>4511.3612324935693</v>
      </c>
      <c r="Z635" s="52">
        <v>934.69978287816048</v>
      </c>
      <c r="AA635" s="52">
        <v>3446.7756970345972</v>
      </c>
      <c r="AB635" s="52">
        <v>393.77461790068384</v>
      </c>
      <c r="AC635" s="52">
        <v>216600.43749478657</v>
      </c>
      <c r="AD635" s="52">
        <v>90683.760407892856</v>
      </c>
      <c r="AE635" s="52">
        <v>112869.32171630859</v>
      </c>
      <c r="AF635" s="52">
        <v>30714.407728954156</v>
      </c>
      <c r="AG635" s="52">
        <v>22425.931761320433</v>
      </c>
      <c r="AH635" s="52">
        <v>19407.248743677141</v>
      </c>
      <c r="AI635" s="52">
        <v>55023.290124710402</v>
      </c>
      <c r="AJ635" s="52">
        <v>63582.42038356066</v>
      </c>
      <c r="AK635" s="52">
        <v>162.03893416244537</v>
      </c>
      <c r="AL635" s="52">
        <v>0.71921012586972211</v>
      </c>
      <c r="AM635" s="52">
        <v>8.3866780716770641</v>
      </c>
      <c r="AN635" s="52">
        <v>20.04635256426409</v>
      </c>
      <c r="AO635" s="52">
        <v>10.940464366801704</v>
      </c>
      <c r="AP635" s="52">
        <v>0.88615950213534234</v>
      </c>
      <c r="AQ635" s="52">
        <v>1.6647760560605094</v>
      </c>
      <c r="AR635" s="52">
        <v>1.4262021806932657</v>
      </c>
      <c r="AS635" s="52">
        <v>1.2529112110178782</v>
      </c>
      <c r="AT635" s="52">
        <v>1.6816459568408997</v>
      </c>
      <c r="AU635" s="52">
        <v>0.9292169067635162</v>
      </c>
      <c r="AV635" s="52">
        <v>1.7860424761696776</v>
      </c>
      <c r="AW635" s="52">
        <v>1.3135100778717363</v>
      </c>
      <c r="AX635" s="52">
        <v>117.3468729055797</v>
      </c>
      <c r="AY635" s="52">
        <v>0.51287776568084764</v>
      </c>
      <c r="AZ635" s="52">
        <v>5.8637291779935667</v>
      </c>
      <c r="BA635" s="52">
        <v>6.1099844382998221</v>
      </c>
      <c r="BB635" s="52">
        <v>16.111966829483087</v>
      </c>
      <c r="BC635" s="52">
        <v>2.8065126152476294</v>
      </c>
      <c r="BD635" s="52">
        <v>26.873267164236555</v>
      </c>
      <c r="BE635" s="52">
        <v>9.6913317213455841</v>
      </c>
      <c r="BF635" s="52">
        <v>18.672936687540883</v>
      </c>
      <c r="BG635" s="52">
        <v>24.686893050341556</v>
      </c>
      <c r="BH635" s="52">
        <v>6.0173734557194019</v>
      </c>
      <c r="BI635" s="52">
        <v>24.645708692508439</v>
      </c>
      <c r="BJ635" s="52">
        <v>2.9584006793961937</v>
      </c>
      <c r="BK635" s="52">
        <v>5.5553541754256006</v>
      </c>
      <c r="BL635" s="52">
        <v>16.13195383711718</v>
      </c>
      <c r="BM635" s="52">
        <v>1.7742151339977379</v>
      </c>
      <c r="BN635" s="52">
        <v>37.184737386958055</v>
      </c>
      <c r="BP635" s="52">
        <v>1.480611388074855</v>
      </c>
      <c r="BQ635" s="52">
        <v>1.1171291417442262</v>
      </c>
      <c r="BR635" s="52">
        <v>0.36348224631025611</v>
      </c>
      <c r="BS635" s="52">
        <v>1.4638066585641354</v>
      </c>
      <c r="BT635" s="52">
        <v>1.1130911203256497</v>
      </c>
      <c r="BU635" s="52">
        <v>0.35071553821520257</v>
      </c>
      <c r="BV635" s="52">
        <v>7.8293878517113624</v>
      </c>
      <c r="BW635" s="52">
        <v>9374.5625503182418</v>
      </c>
    </row>
    <row r="636" spans="1:75">
      <c r="A636" s="49">
        <v>48060</v>
      </c>
      <c r="B636" s="50">
        <v>139.66667978952248</v>
      </c>
      <c r="C636" s="51">
        <v>330.98176227555041</v>
      </c>
      <c r="D636" s="50">
        <v>137.18529943788363</v>
      </c>
      <c r="E636" s="52">
        <v>24387.679211481925</v>
      </c>
      <c r="F636" s="52">
        <v>310.4897262185151</v>
      </c>
      <c r="G636" s="52">
        <v>557.8648512905404</v>
      </c>
      <c r="H636" s="52">
        <v>770.03936023235076</v>
      </c>
      <c r="I636" s="52">
        <v>2729.5948755837258</v>
      </c>
      <c r="J636" s="52">
        <v>165.29522568522202</v>
      </c>
      <c r="K636" s="52">
        <v>394.50424001870618</v>
      </c>
      <c r="L636" s="52">
        <v>653.32562375678526</v>
      </c>
      <c r="M636" s="52">
        <v>685.45723695067625</v>
      </c>
      <c r="N636" s="52">
        <v>242.98762575329673</v>
      </c>
      <c r="O636" s="52">
        <v>137.89537245986398</v>
      </c>
      <c r="P636" s="52">
        <v>323.94227256878247</v>
      </c>
      <c r="Q636" s="52">
        <v>136.42596695472997</v>
      </c>
      <c r="R636" s="52">
        <v>126.91097851647365</v>
      </c>
      <c r="S636" s="52">
        <v>753.69149756023</v>
      </c>
      <c r="T636" s="52">
        <v>347.91812133320394</v>
      </c>
      <c r="U636" s="52">
        <v>1735.1645537771044</v>
      </c>
      <c r="V636" s="52">
        <v>1491.6276704722475</v>
      </c>
      <c r="W636" s="52">
        <v>1647.1446152860599</v>
      </c>
      <c r="X636" s="52">
        <v>2199.7633825006983</v>
      </c>
      <c r="Y636" s="52">
        <v>4517.0293508434006</v>
      </c>
      <c r="Z636" s="52">
        <v>936.17113181467982</v>
      </c>
      <c r="AA636" s="52">
        <v>3453.1403548844878</v>
      </c>
      <c r="AB636" s="52">
        <v>393.68061456380173</v>
      </c>
      <c r="AC636" s="52">
        <v>217258.60481520623</v>
      </c>
      <c r="AD636" s="52">
        <v>90925.047366142273</v>
      </c>
      <c r="AE636" s="52">
        <v>113169.63894056504</v>
      </c>
      <c r="AF636" s="52">
        <v>30827.435102047461</v>
      </c>
      <c r="AG636" s="52">
        <v>22471.433455791204</v>
      </c>
      <c r="AH636" s="52">
        <v>19446.512395318478</v>
      </c>
      <c r="AI636" s="52">
        <v>55110.41467514346</v>
      </c>
      <c r="AJ636" s="52">
        <v>63683.468318916137</v>
      </c>
      <c r="AK636" s="52">
        <v>162.10828468497962</v>
      </c>
      <c r="AL636" s="52">
        <v>0.71911071799132187</v>
      </c>
      <c r="AM636" s="52">
        <v>8.3893969924444516</v>
      </c>
      <c r="AN636" s="52">
        <v>20.039044727030539</v>
      </c>
      <c r="AO636" s="52">
        <v>10.930537016746859</v>
      </c>
      <c r="AP636" s="52">
        <v>0.88498991705778129</v>
      </c>
      <c r="AQ636" s="52">
        <v>1.6653319457043601</v>
      </c>
      <c r="AR636" s="52">
        <v>1.4245690575738874</v>
      </c>
      <c r="AS636" s="52">
        <v>1.2512199752377309</v>
      </c>
      <c r="AT636" s="52">
        <v>1.6798486372030195</v>
      </c>
      <c r="AU636" s="52">
        <v>0.92889167501080894</v>
      </c>
      <c r="AV636" s="52">
        <v>1.7836693637831147</v>
      </c>
      <c r="AW636" s="52">
        <v>1.3120164448712697</v>
      </c>
      <c r="AX636" s="52">
        <v>117.40934610136995</v>
      </c>
      <c r="AY636" s="52">
        <v>0.51263722289548885</v>
      </c>
      <c r="AZ636" s="52">
        <v>5.8664372041258179</v>
      </c>
      <c r="BA636" s="52">
        <v>6.1106703197658661</v>
      </c>
      <c r="BB636" s="52">
        <v>16.110218915622681</v>
      </c>
      <c r="BC636" s="52">
        <v>2.8066510524555679</v>
      </c>
      <c r="BD636" s="52">
        <v>26.889646757514246</v>
      </c>
      <c r="BE636" s="52">
        <v>9.7023222927274482</v>
      </c>
      <c r="BF636" s="52">
        <v>18.68597894235544</v>
      </c>
      <c r="BG636" s="52">
        <v>24.708058807368001</v>
      </c>
      <c r="BH636" s="52">
        <v>6.0167245866520513</v>
      </c>
      <c r="BI636" s="52">
        <v>24.659893856504031</v>
      </c>
      <c r="BJ636" s="52">
        <v>2.9593390354308329</v>
      </c>
      <c r="BK636" s="52">
        <v>5.5584797218607198</v>
      </c>
      <c r="BL636" s="52">
        <v>16.142075098254868</v>
      </c>
      <c r="BM636" s="52">
        <v>1.7735526783480084</v>
      </c>
      <c r="BN636" s="52">
        <v>37.217032152618614</v>
      </c>
      <c r="BP636" s="52">
        <v>1.4762214157249658</v>
      </c>
      <c r="BQ636" s="52">
        <v>1.1138439298637453</v>
      </c>
      <c r="BR636" s="52">
        <v>0.36237748599641267</v>
      </c>
      <c r="BS636" s="52">
        <v>1.4603343222951215</v>
      </c>
      <c r="BT636" s="52">
        <v>1.1107716564569743</v>
      </c>
      <c r="BU636" s="52">
        <v>0.34956266581186002</v>
      </c>
      <c r="BV636" s="52">
        <v>7.8306905181717967</v>
      </c>
      <c r="BW636" s="52">
        <v>9401.6413251738395</v>
      </c>
    </row>
    <row r="637" spans="1:75">
      <c r="A637" s="49">
        <v>48091</v>
      </c>
      <c r="B637" s="50">
        <v>139.89363149376285</v>
      </c>
      <c r="C637" s="51">
        <v>331.60691075668399</v>
      </c>
      <c r="D637" s="50">
        <v>137.41414592470673</v>
      </c>
      <c r="E637" s="52">
        <v>24424.492486884516</v>
      </c>
      <c r="F637" s="52">
        <v>310.87040011285086</v>
      </c>
      <c r="G637" s="52">
        <v>557.57166394735532</v>
      </c>
      <c r="H637" s="52">
        <v>770.22452962831142</v>
      </c>
      <c r="I637" s="52">
        <v>2734.1160168090773</v>
      </c>
      <c r="J637" s="52">
        <v>165.51281408854055</v>
      </c>
      <c r="K637" s="52">
        <v>395.28281666704964</v>
      </c>
      <c r="L637" s="52">
        <v>654.0030611737767</v>
      </c>
      <c r="M637" s="52">
        <v>687.8219828416984</v>
      </c>
      <c r="N637" s="52">
        <v>242.90700350728847</v>
      </c>
      <c r="O637" s="52">
        <v>138.05123654420998</v>
      </c>
      <c r="P637" s="52">
        <v>324.41678813054796</v>
      </c>
      <c r="Q637" s="52">
        <v>136.3759611846894</v>
      </c>
      <c r="R637" s="52">
        <v>127.04760776123693</v>
      </c>
      <c r="S637" s="52">
        <v>755.29187370716568</v>
      </c>
      <c r="T637" s="52">
        <v>348.16770550371297</v>
      </c>
      <c r="U637" s="52">
        <v>1740.1221038615931</v>
      </c>
      <c r="V637" s="52">
        <v>1494.2739220317153</v>
      </c>
      <c r="W637" s="52">
        <v>1650.2092004247731</v>
      </c>
      <c r="X637" s="52">
        <v>2203.9804999914259</v>
      </c>
      <c r="Y637" s="52">
        <v>4522.8042376578578</v>
      </c>
      <c r="Z637" s="52">
        <v>937.67331501922661</v>
      </c>
      <c r="AA637" s="52">
        <v>3459.6123626747681</v>
      </c>
      <c r="AB637" s="52">
        <v>393.58928738644858</v>
      </c>
      <c r="AC637" s="52">
        <v>217925.62987526003</v>
      </c>
      <c r="AD637" s="52">
        <v>91170.704744076531</v>
      </c>
      <c r="AE637" s="52">
        <v>113475.3957942532</v>
      </c>
      <c r="AF637" s="52">
        <v>30942.03247801719</v>
      </c>
      <c r="AG637" s="52">
        <v>22517.405751144695</v>
      </c>
      <c r="AH637" s="52">
        <v>19486.139753537795</v>
      </c>
      <c r="AI637" s="52">
        <v>55198.234356791741</v>
      </c>
      <c r="AJ637" s="52">
        <v>63785.461636402913</v>
      </c>
      <c r="AK637" s="52">
        <v>162.17750978238521</v>
      </c>
      <c r="AL637" s="52">
        <v>0.71899436397929561</v>
      </c>
      <c r="AM637" s="52">
        <v>8.3918546299495169</v>
      </c>
      <c r="AN637" s="52">
        <v>20.031135404467463</v>
      </c>
      <c r="AO637" s="52">
        <v>10.920286410600848</v>
      </c>
      <c r="AP637" s="52">
        <v>0.88378289056169212</v>
      </c>
      <c r="AQ637" s="52">
        <v>1.6658593193618976</v>
      </c>
      <c r="AR637" s="52">
        <v>1.4228627669499181</v>
      </c>
      <c r="AS637" s="52">
        <v>1.2494711842811095</v>
      </c>
      <c r="AT637" s="52">
        <v>1.6779858854038578</v>
      </c>
      <c r="AU637" s="52">
        <v>0.92852070322318936</v>
      </c>
      <c r="AV637" s="52">
        <v>1.7813341426670728</v>
      </c>
      <c r="AW637" s="52">
        <v>1.3104695188258999</v>
      </c>
      <c r="AX637" s="52">
        <v>117.47232384503549</v>
      </c>
      <c r="AY637" s="52">
        <v>0.51238450106604672</v>
      </c>
      <c r="AZ637" s="52">
        <v>5.8689870695253052</v>
      </c>
      <c r="BA637" s="52">
        <v>6.1111619480502517</v>
      </c>
      <c r="BB637" s="52">
        <v>16.108934609489815</v>
      </c>
      <c r="BC637" s="52">
        <v>2.806678892650281</v>
      </c>
      <c r="BD637" s="52">
        <v>26.907387926153117</v>
      </c>
      <c r="BE637" s="52">
        <v>9.7132131669655326</v>
      </c>
      <c r="BF637" s="52">
        <v>18.698750222642577</v>
      </c>
      <c r="BG637" s="52">
        <v>24.728423600265337</v>
      </c>
      <c r="BH637" s="52">
        <v>6.0164019080825266</v>
      </c>
      <c r="BI637" s="52">
        <v>24.674050532810902</v>
      </c>
      <c r="BJ637" s="52">
        <v>2.9602413365848346</v>
      </c>
      <c r="BK637" s="52">
        <v>5.5617274939187711</v>
      </c>
      <c r="BL637" s="52">
        <v>16.15208170288815</v>
      </c>
      <c r="BM637" s="52">
        <v>1.7728752514932209</v>
      </c>
      <c r="BN637" s="52">
        <v>37.248315659922454</v>
      </c>
      <c r="BP637" s="52">
        <v>1.4722677331357714</v>
      </c>
      <c r="BQ637" s="52">
        <v>1.1112057995201359</v>
      </c>
      <c r="BR637" s="52">
        <v>0.3610619338569156</v>
      </c>
      <c r="BS637" s="52">
        <v>1.4569195704459543</v>
      </c>
      <c r="BT637" s="52">
        <v>1.108703774024522</v>
      </c>
      <c r="BU637" s="52">
        <v>0.34821579637965411</v>
      </c>
      <c r="BV637" s="52">
        <v>7.8308362267130329</v>
      </c>
      <c r="BW637" s="52">
        <v>9429.2108818561792</v>
      </c>
    </row>
    <row r="638" spans="1:75">
      <c r="A638" s="49">
        <v>48121</v>
      </c>
      <c r="B638" s="50">
        <v>140.11398251454037</v>
      </c>
      <c r="C638" s="51">
        <v>332.219922541144</v>
      </c>
      <c r="D638" s="50">
        <v>137.63848498660761</v>
      </c>
      <c r="E638" s="52">
        <v>24460.720464599133</v>
      </c>
      <c r="F638" s="52">
        <v>311.23952323570848</v>
      </c>
      <c r="G638" s="52">
        <v>557.23699207355583</v>
      </c>
      <c r="H638" s="52">
        <v>770.41091462820771</v>
      </c>
      <c r="I638" s="52">
        <v>2738.5051659625956</v>
      </c>
      <c r="J638" s="52">
        <v>165.72171887051471</v>
      </c>
      <c r="K638" s="52">
        <v>396.03396541799106</v>
      </c>
      <c r="L638" s="52">
        <v>654.65853204930897</v>
      </c>
      <c r="M638" s="52">
        <v>690.12900471982232</v>
      </c>
      <c r="N638" s="52">
        <v>242.83513432635615</v>
      </c>
      <c r="O638" s="52">
        <v>138.20389870146755</v>
      </c>
      <c r="P638" s="52">
        <v>324.86836050453906</v>
      </c>
      <c r="Q638" s="52">
        <v>136.32666236309646</v>
      </c>
      <c r="R638" s="52">
        <v>127.18180682770908</v>
      </c>
      <c r="S638" s="52">
        <v>756.87108965551795</v>
      </c>
      <c r="T638" s="52">
        <v>348.4058556325113</v>
      </c>
      <c r="U638" s="52">
        <v>1744.9694667994356</v>
      </c>
      <c r="V638" s="52">
        <v>1496.876283085222</v>
      </c>
      <c r="W638" s="52">
        <v>1653.258492767314</v>
      </c>
      <c r="X638" s="52">
        <v>2208.1236756246535</v>
      </c>
      <c r="Y638" s="52">
        <v>4528.5277150324237</v>
      </c>
      <c r="Z638" s="52">
        <v>939.17040259757391</v>
      </c>
      <c r="AA638" s="52">
        <v>3466.0013954187434</v>
      </c>
      <c r="AB638" s="52">
        <v>393.50544694249982</v>
      </c>
      <c r="AC638" s="52">
        <v>218579.04590485891</v>
      </c>
      <c r="AD638" s="52">
        <v>91411.175890403989</v>
      </c>
      <c r="AE638" s="52">
        <v>113774.69762785434</v>
      </c>
      <c r="AF638" s="52">
        <v>31054.397697079181</v>
      </c>
      <c r="AG638" s="52">
        <v>22562.342269410688</v>
      </c>
      <c r="AH638" s="52">
        <v>19524.809679462513</v>
      </c>
      <c r="AI638" s="52">
        <v>55283.764144353074</v>
      </c>
      <c r="AJ638" s="52">
        <v>63885.008289396763</v>
      </c>
      <c r="AK638" s="52">
        <v>162.24425359678764</v>
      </c>
      <c r="AL638" s="52">
        <v>0.71884184552836816</v>
      </c>
      <c r="AM638" s="52">
        <v>8.3938742858900994</v>
      </c>
      <c r="AN638" s="52">
        <v>20.022482216885933</v>
      </c>
      <c r="AO638" s="52">
        <v>10.909766085539014</v>
      </c>
      <c r="AP638" s="52">
        <v>0.88255064044084675</v>
      </c>
      <c r="AQ638" s="52">
        <v>1.6663226116254615</v>
      </c>
      <c r="AR638" s="52">
        <v>1.4211001607291109</v>
      </c>
      <c r="AS638" s="52">
        <v>1.2476898725704815</v>
      </c>
      <c r="AT638" s="52">
        <v>1.6760802623068836</v>
      </c>
      <c r="AU638" s="52">
        <v>0.92808576788544694</v>
      </c>
      <c r="AV638" s="52">
        <v>1.7790454199234469</v>
      </c>
      <c r="AW638" s="52">
        <v>1.3088913496304788</v>
      </c>
      <c r="AX638" s="52">
        <v>117.53423837972805</v>
      </c>
      <c r="AY638" s="52">
        <v>0.51212044449954797</v>
      </c>
      <c r="AZ638" s="52">
        <v>5.8711817675464166</v>
      </c>
      <c r="BA638" s="52">
        <v>6.1113353536697108</v>
      </c>
      <c r="BB638" s="52">
        <v>16.108434090111405</v>
      </c>
      <c r="BC638" s="52">
        <v>2.8065639204423252</v>
      </c>
      <c r="BD638" s="52">
        <v>26.926547791995109</v>
      </c>
      <c r="BE638" s="52">
        <v>9.7234423906542364</v>
      </c>
      <c r="BF638" s="52">
        <v>18.710612886430074</v>
      </c>
      <c r="BG638" s="52">
        <v>24.747325591246288</v>
      </c>
      <c r="BH638" s="52">
        <v>6.0166741426568482</v>
      </c>
      <c r="BI638" s="52">
        <v>24.687533000173669</v>
      </c>
      <c r="BJ638" s="52">
        <v>2.9610660012889034</v>
      </c>
      <c r="BK638" s="52">
        <v>5.5650730662241887</v>
      </c>
      <c r="BL638" s="52">
        <v>16.161393933037356</v>
      </c>
      <c r="BM638" s="52">
        <v>1.7722269128091284</v>
      </c>
      <c r="BN638" s="52">
        <v>37.277331902707616</v>
      </c>
      <c r="BP638" s="52">
        <v>1.4698342472625276</v>
      </c>
      <c r="BQ638" s="52">
        <v>1.1102602070507903</v>
      </c>
      <c r="BR638" s="52">
        <v>0.35957404020591638</v>
      </c>
      <c r="BS638" s="52">
        <v>1.4540862518673141</v>
      </c>
      <c r="BT638" s="52">
        <v>1.1073938261251897</v>
      </c>
      <c r="BU638" s="52">
        <v>0.34669242576346732</v>
      </c>
      <c r="BV638" s="52">
        <v>7.8294406832816703</v>
      </c>
      <c r="BW638" s="52">
        <v>9456.1124608596165</v>
      </c>
    </row>
    <row r="639" spans="1:75">
      <c r="A639" s="49">
        <v>48152</v>
      </c>
      <c r="B639" s="50">
        <v>140.33232859185625</v>
      </c>
      <c r="C639" s="51">
        <v>332.83208188471656</v>
      </c>
      <c r="D639" s="50">
        <v>137.86234345978065</v>
      </c>
      <c r="E639" s="52">
        <v>24496.899368991773</v>
      </c>
      <c r="F639" s="52">
        <v>311.60235249653698</v>
      </c>
      <c r="G639" s="52">
        <v>556.81047432797573</v>
      </c>
      <c r="H639" s="52">
        <v>770.5884785282035</v>
      </c>
      <c r="I639" s="52">
        <v>2742.8278206132291</v>
      </c>
      <c r="J639" s="52">
        <v>165.92542712578191</v>
      </c>
      <c r="K639" s="52">
        <v>396.7715638927034</v>
      </c>
      <c r="L639" s="52">
        <v>655.30253387785206</v>
      </c>
      <c r="M639" s="52">
        <v>692.41633202372896</v>
      </c>
      <c r="N639" s="52">
        <v>242.76502181709773</v>
      </c>
      <c r="O639" s="52">
        <v>138.35482982428925</v>
      </c>
      <c r="P639" s="52">
        <v>325.30437223440515</v>
      </c>
      <c r="Q639" s="52">
        <v>136.27606505063935</v>
      </c>
      <c r="R639" s="52">
        <v>127.31372188704628</v>
      </c>
      <c r="S639" s="52">
        <v>758.45440028372013</v>
      </c>
      <c r="T639" s="52">
        <v>348.64024286182416</v>
      </c>
      <c r="U639" s="52">
        <v>1749.7918353696625</v>
      </c>
      <c r="V639" s="52">
        <v>1499.4856389869726</v>
      </c>
      <c r="W639" s="52">
        <v>1656.3318006800066</v>
      </c>
      <c r="X639" s="52">
        <v>2212.2742803779342</v>
      </c>
      <c r="Y639" s="52">
        <v>4534.2887481223916</v>
      </c>
      <c r="Z639" s="52">
        <v>940.68436882098115</v>
      </c>
      <c r="AA639" s="52">
        <v>3472.4046693690602</v>
      </c>
      <c r="AB639" s="52">
        <v>393.42704205887935</v>
      </c>
      <c r="AC639" s="52">
        <v>219230.24402858366</v>
      </c>
      <c r="AD639" s="52">
        <v>91649.845713294315</v>
      </c>
      <c r="AE639" s="52">
        <v>114071.75743915958</v>
      </c>
      <c r="AF639" s="52">
        <v>31166.492666679045</v>
      </c>
      <c r="AG639" s="52">
        <v>22607.014040745074</v>
      </c>
      <c r="AH639" s="52">
        <v>19563.198654492055</v>
      </c>
      <c r="AI639" s="52">
        <v>55368.4988454388</v>
      </c>
      <c r="AJ639" s="52">
        <v>63983.805208494588</v>
      </c>
      <c r="AK639" s="52">
        <v>162.31064907990157</v>
      </c>
      <c r="AL639" s="52">
        <v>0.71863846011101196</v>
      </c>
      <c r="AM639" s="52">
        <v>8.3956402181572614</v>
      </c>
      <c r="AN639" s="52">
        <v>20.013351971944495</v>
      </c>
      <c r="AO639" s="52">
        <v>10.899073293672934</v>
      </c>
      <c r="AP639" s="52">
        <v>0.88129631956678256</v>
      </c>
      <c r="AQ639" s="52">
        <v>1.666778541750729</v>
      </c>
      <c r="AR639" s="52">
        <v>1.4192982305133726</v>
      </c>
      <c r="AS639" s="52">
        <v>1.2458818688605642</v>
      </c>
      <c r="AT639" s="52">
        <v>1.6741491973385094</v>
      </c>
      <c r="AU639" s="52">
        <v>0.92760242351388089</v>
      </c>
      <c r="AV639" s="52">
        <v>1.7767702241836825</v>
      </c>
      <c r="AW639" s="52">
        <v>1.3072964852387574</v>
      </c>
      <c r="AX639" s="52">
        <v>117.59689775067231</v>
      </c>
      <c r="AY639" s="52">
        <v>0.51185109340792312</v>
      </c>
      <c r="AZ639" s="52">
        <v>5.8732521395394279</v>
      </c>
      <c r="BA639" s="52">
        <v>6.11136285111969</v>
      </c>
      <c r="BB639" s="52">
        <v>16.108322446039246</v>
      </c>
      <c r="BC639" s="52">
        <v>2.8064254207927131</v>
      </c>
      <c r="BD639" s="52">
        <v>26.946358906826184</v>
      </c>
      <c r="BE639" s="52">
        <v>9.7335334868891348</v>
      </c>
      <c r="BF639" s="52">
        <v>18.722319480362199</v>
      </c>
      <c r="BG639" s="52">
        <v>24.766217602296702</v>
      </c>
      <c r="BH639" s="52">
        <v>6.0172543212350815</v>
      </c>
      <c r="BI639" s="52">
        <v>24.700399357322304</v>
      </c>
      <c r="BJ639" s="52">
        <v>2.9618649491157774</v>
      </c>
      <c r="BK639" s="52">
        <v>5.5684265024479362</v>
      </c>
      <c r="BL639" s="52">
        <v>16.170107907526017</v>
      </c>
      <c r="BM639" s="52">
        <v>1.7715930439785992</v>
      </c>
      <c r="BN639" s="52">
        <v>37.306176509467825</v>
      </c>
      <c r="BP639" s="52">
        <v>1.4680205337222545</v>
      </c>
      <c r="BQ639" s="52">
        <v>1.1100193372056368</v>
      </c>
      <c r="BR639" s="52">
        <v>0.35800119652225065</v>
      </c>
      <c r="BS639" s="52">
        <v>1.4512959986384357</v>
      </c>
      <c r="BT639" s="52">
        <v>1.1063026713297492</v>
      </c>
      <c r="BU639" s="52">
        <v>0.34499332725798953</v>
      </c>
      <c r="BV639" s="52">
        <v>7.8277063638632818</v>
      </c>
      <c r="BW639" s="52">
        <v>9482.8761069466982</v>
      </c>
    </row>
    <row r="640" spans="1:75">
      <c r="A640" s="49">
        <v>48182</v>
      </c>
      <c r="B640" s="50">
        <v>140.55036499871832</v>
      </c>
      <c r="C640" s="51">
        <v>333.44455609860211</v>
      </c>
      <c r="D640" s="50">
        <v>138.08626478354756</v>
      </c>
      <c r="E640" s="52">
        <v>24532.934773635865</v>
      </c>
      <c r="F640" s="52">
        <v>311.95666115069372</v>
      </c>
      <c r="G640" s="52">
        <v>556.23376720050976</v>
      </c>
      <c r="H640" s="52">
        <v>770.73963308446105</v>
      </c>
      <c r="I640" s="52">
        <v>2747.088323676338</v>
      </c>
      <c r="J640" s="52">
        <v>166.12501209709251</v>
      </c>
      <c r="K640" s="52">
        <v>397.50244837563173</v>
      </c>
      <c r="L640" s="52">
        <v>655.93571130538282</v>
      </c>
      <c r="M640" s="52">
        <v>694.68789634130269</v>
      </c>
      <c r="N640" s="52">
        <v>242.68903465031957</v>
      </c>
      <c r="O640" s="52">
        <v>138.50271144142218</v>
      </c>
      <c r="P640" s="52">
        <v>325.72727196604632</v>
      </c>
      <c r="Q640" s="52">
        <v>136.22254384540332</v>
      </c>
      <c r="R640" s="52">
        <v>127.44080355378489</v>
      </c>
      <c r="S640" s="52">
        <v>760.03923787006647</v>
      </c>
      <c r="T640" s="52">
        <v>348.87746920481635</v>
      </c>
      <c r="U640" s="52">
        <v>1754.5998771262666</v>
      </c>
      <c r="V640" s="52">
        <v>1502.1097145085494</v>
      </c>
      <c r="W640" s="52">
        <v>1659.4088421309366</v>
      </c>
      <c r="X640" s="52">
        <v>2216.449377280132</v>
      </c>
      <c r="Y640" s="52">
        <v>4540.0725568733487</v>
      </c>
      <c r="Z640" s="52">
        <v>942.20809671490179</v>
      </c>
      <c r="AA640" s="52">
        <v>3478.8068624446169</v>
      </c>
      <c r="AB640" s="52">
        <v>393.35266892961226</v>
      </c>
      <c r="AC640" s="52">
        <v>219880.37878239949</v>
      </c>
      <c r="AD640" s="52">
        <v>91886.51116294066</v>
      </c>
      <c r="AE640" s="52">
        <v>114366.32251547178</v>
      </c>
      <c r="AF640" s="52">
        <v>31278.502188265324</v>
      </c>
      <c r="AG640" s="52">
        <v>22651.470114187399</v>
      </c>
      <c r="AH640" s="52">
        <v>19601.372189112506</v>
      </c>
      <c r="AI640" s="52">
        <v>55452.598389871913</v>
      </c>
      <c r="AJ640" s="52">
        <v>64081.96152818203</v>
      </c>
      <c r="AK640" s="52">
        <v>162.37805487788282</v>
      </c>
      <c r="AL640" s="52">
        <v>0.71837560024578129</v>
      </c>
      <c r="AM640" s="52">
        <v>8.3973737596369276</v>
      </c>
      <c r="AN640" s="52">
        <v>20.004387296464603</v>
      </c>
      <c r="AO640" s="52">
        <v>10.888637936596448</v>
      </c>
      <c r="AP640" s="52">
        <v>0.88005798206474239</v>
      </c>
      <c r="AQ640" s="52">
        <v>1.6672954414295722</v>
      </c>
      <c r="AR640" s="52">
        <v>1.4175272278585909</v>
      </c>
      <c r="AS640" s="52">
        <v>1.2441015212968827</v>
      </c>
      <c r="AT640" s="52">
        <v>1.6722663630604075</v>
      </c>
      <c r="AU640" s="52">
        <v>0.92710873497826474</v>
      </c>
      <c r="AV640" s="52">
        <v>1.7745355695575806</v>
      </c>
      <c r="AW640" s="52">
        <v>1.3057450976174247</v>
      </c>
      <c r="AX640" s="52">
        <v>117.66117010141413</v>
      </c>
      <c r="AY640" s="52">
        <v>0.51159192453475655</v>
      </c>
      <c r="AZ640" s="52">
        <v>5.8754816377351142</v>
      </c>
      <c r="BA640" s="52">
        <v>6.1114931791322302</v>
      </c>
      <c r="BB640" s="52">
        <v>16.10802223905921</v>
      </c>
      <c r="BC640" s="52">
        <v>2.8064273850022192</v>
      </c>
      <c r="BD640" s="52">
        <v>26.965251322959862</v>
      </c>
      <c r="BE640" s="52">
        <v>9.7440052549277123</v>
      </c>
      <c r="BF640" s="52">
        <v>18.734650707275918</v>
      </c>
      <c r="BG640" s="52">
        <v>24.786554624823232</v>
      </c>
      <c r="BH640" s="52">
        <v>6.0176918274024498</v>
      </c>
      <c r="BI640" s="52">
        <v>24.712497479980811</v>
      </c>
      <c r="BJ640" s="52">
        <v>2.9626908083480279</v>
      </c>
      <c r="BK640" s="52">
        <v>5.5715781313328385</v>
      </c>
      <c r="BL640" s="52">
        <v>16.178228542406579</v>
      </c>
      <c r="BM640" s="52">
        <v>1.7709615948521331</v>
      </c>
      <c r="BN640" s="52">
        <v>37.336987264888982</v>
      </c>
      <c r="BP640" s="52">
        <v>1.4654317998172095</v>
      </c>
      <c r="BQ640" s="52">
        <v>1.1089455354493112</v>
      </c>
      <c r="BR640" s="52">
        <v>0.35648626437129377</v>
      </c>
      <c r="BS640" s="52">
        <v>1.4477914109205205</v>
      </c>
      <c r="BT640" s="52">
        <v>1.1046330409046883</v>
      </c>
      <c r="BU640" s="52">
        <v>0.34315836999060895</v>
      </c>
      <c r="BV640" s="52">
        <v>7.827310155627007</v>
      </c>
      <c r="BW640" s="52">
        <v>9509.69968247215</v>
      </c>
    </row>
    <row r="641" spans="1:75">
      <c r="A641" s="49">
        <v>48213</v>
      </c>
      <c r="B641" s="50">
        <v>140.76943838523866</v>
      </c>
      <c r="C641" s="51">
        <v>334.05849614982765</v>
      </c>
      <c r="D641" s="50">
        <v>138.31080457689842</v>
      </c>
      <c r="E641" s="52">
        <v>24568.790111557129</v>
      </c>
      <c r="F641" s="52">
        <v>312.30069755781591</v>
      </c>
      <c r="G641" s="52">
        <v>555.4794283961096</v>
      </c>
      <c r="H641" s="52">
        <v>770.85455108385895</v>
      </c>
      <c r="I641" s="52">
        <v>2751.2946398325503</v>
      </c>
      <c r="J641" s="52">
        <v>166.3214642552644</v>
      </c>
      <c r="K641" s="52">
        <v>398.23246054621711</v>
      </c>
      <c r="L641" s="52">
        <v>656.55856477736586</v>
      </c>
      <c r="M641" s="52">
        <v>696.9476616236592</v>
      </c>
      <c r="N641" s="52">
        <v>242.60304437619783</v>
      </c>
      <c r="O641" s="52">
        <v>138.64682572576848</v>
      </c>
      <c r="P641" s="52">
        <v>326.13935210204295</v>
      </c>
      <c r="Q641" s="52">
        <v>136.16535063151031</v>
      </c>
      <c r="R641" s="52">
        <v>127.56162527155492</v>
      </c>
      <c r="S641" s="52">
        <v>761.62385289851693</v>
      </c>
      <c r="T641" s="52">
        <v>349.12240734056479</v>
      </c>
      <c r="U641" s="52">
        <v>1759.4047125884363</v>
      </c>
      <c r="V641" s="52">
        <v>1504.7551007470897</v>
      </c>
      <c r="W641" s="52">
        <v>1662.4763923465243</v>
      </c>
      <c r="X641" s="52">
        <v>2220.6611612142933</v>
      </c>
      <c r="Y641" s="52">
        <v>4545.8714842177451</v>
      </c>
      <c r="Z641" s="52">
        <v>943.73615660153393</v>
      </c>
      <c r="AA641" s="52">
        <v>3485.1986595596518</v>
      </c>
      <c r="AB641" s="52">
        <v>393.28143281606776</v>
      </c>
      <c r="AC641" s="52">
        <v>220530.84821885632</v>
      </c>
      <c r="AD641" s="52">
        <v>92121.213492870331</v>
      </c>
      <c r="AE641" s="52">
        <v>114658.44419836228</v>
      </c>
      <c r="AF641" s="52">
        <v>31390.643222631948</v>
      </c>
      <c r="AG641" s="52">
        <v>22695.776384749719</v>
      </c>
      <c r="AH641" s="52">
        <v>19639.406449071823</v>
      </c>
      <c r="AI641" s="52">
        <v>55536.257933555113</v>
      </c>
      <c r="AJ641" s="52">
        <v>64179.639968749012</v>
      </c>
      <c r="AK641" s="52">
        <v>162.44741611471099</v>
      </c>
      <c r="AL641" s="52">
        <v>0.71805396804871457</v>
      </c>
      <c r="AM641" s="52">
        <v>8.3992443564704686</v>
      </c>
      <c r="AN641" s="52">
        <v>19.99601828766566</v>
      </c>
      <c r="AO641" s="52">
        <v>10.87871996307325</v>
      </c>
      <c r="AP641" s="52">
        <v>0.87886107788196366</v>
      </c>
      <c r="AQ641" s="52">
        <v>1.6679139879244407</v>
      </c>
      <c r="AR641" s="52">
        <v>1.4158353282725711</v>
      </c>
      <c r="AS641" s="52">
        <v>1.2423839694001213</v>
      </c>
      <c r="AT641" s="52">
        <v>1.6704785744530513</v>
      </c>
      <c r="AU641" s="52">
        <v>0.92663098373310693</v>
      </c>
      <c r="AV641" s="52">
        <v>1.7723403533084146</v>
      </c>
      <c r="AW641" s="52">
        <v>1.3042756897071563</v>
      </c>
      <c r="AX641" s="52">
        <v>117.72760215723106</v>
      </c>
      <c r="AY641" s="52">
        <v>0.51135268057236494</v>
      </c>
      <c r="AZ641" s="52">
        <v>5.8780536625248887</v>
      </c>
      <c r="BA641" s="52">
        <v>6.1118825179930294</v>
      </c>
      <c r="BB641" s="52">
        <v>16.107157889317961</v>
      </c>
      <c r="BC641" s="52">
        <v>2.8066766505324914</v>
      </c>
      <c r="BD641" s="52">
        <v>26.98230926446136</v>
      </c>
      <c r="BE641" s="52">
        <v>9.755193011459685</v>
      </c>
      <c r="BF641" s="52">
        <v>18.748102591733538</v>
      </c>
      <c r="BG641" s="52">
        <v>24.809194266675942</v>
      </c>
      <c r="BH641" s="52">
        <v>6.0176796221940387</v>
      </c>
      <c r="BI641" s="52">
        <v>24.723795669934443</v>
      </c>
      <c r="BJ641" s="52">
        <v>2.9635795251984569</v>
      </c>
      <c r="BK641" s="52">
        <v>5.5744068944796679</v>
      </c>
      <c r="BL641" s="52">
        <v>16.185809246279419</v>
      </c>
      <c r="BM641" s="52">
        <v>1.7703233526440418</v>
      </c>
      <c r="BN641" s="52">
        <v>37.371063928750736</v>
      </c>
      <c r="BP641" s="52">
        <v>1.4611593781850272</v>
      </c>
      <c r="BQ641" s="52">
        <v>1.1060249630451924</v>
      </c>
      <c r="BR641" s="52">
        <v>0.35513441506097271</v>
      </c>
      <c r="BS641" s="52">
        <v>1.4431184874096465</v>
      </c>
      <c r="BT641" s="52">
        <v>1.1018625294729587</v>
      </c>
      <c r="BU641" s="52">
        <v>0.34125595799301783</v>
      </c>
      <c r="BV641" s="52">
        <v>7.8292874338165408</v>
      </c>
      <c r="BW641" s="52">
        <v>9536.6947326275604</v>
      </c>
    </row>
    <row r="642" spans="1:75">
      <c r="A642" s="49">
        <v>48244</v>
      </c>
      <c r="B642" s="50">
        <v>140.99345473069022</v>
      </c>
      <c r="C642" s="51">
        <v>334.68509548232561</v>
      </c>
      <c r="D642" s="50">
        <v>138.54024802161862</v>
      </c>
      <c r="E642" s="52">
        <v>24605.204497275812</v>
      </c>
      <c r="F642" s="52">
        <v>312.64033720579988</v>
      </c>
      <c r="G642" s="52">
        <v>554.61206136307408</v>
      </c>
      <c r="H642" s="52">
        <v>770.95072958378057</v>
      </c>
      <c r="I642" s="52">
        <v>2755.5387008843882</v>
      </c>
      <c r="J642" s="52">
        <v>166.51899849857023</v>
      </c>
      <c r="K642" s="52">
        <v>398.97678884238968</v>
      </c>
      <c r="L642" s="52">
        <v>657.18202401868882</v>
      </c>
      <c r="M642" s="52">
        <v>699.23774333700783</v>
      </c>
      <c r="N642" s="52">
        <v>242.51262071049743</v>
      </c>
      <c r="O642" s="52">
        <v>138.79084867234491</v>
      </c>
      <c r="P642" s="52">
        <v>326.54999749263328</v>
      </c>
      <c r="Q642" s="52">
        <v>136.10568295656554</v>
      </c>
      <c r="R642" s="52">
        <v>127.6804780628412</v>
      </c>
      <c r="S642" s="52">
        <v>763.23491109420934</v>
      </c>
      <c r="T642" s="52">
        <v>349.37850555756518</v>
      </c>
      <c r="U642" s="52">
        <v>1764.298785484486</v>
      </c>
      <c r="V642" s="52">
        <v>1507.4676062392011</v>
      </c>
      <c r="W642" s="52">
        <v>1665.5929445840659</v>
      </c>
      <c r="X642" s="52">
        <v>2224.9746278802595</v>
      </c>
      <c r="Y642" s="52">
        <v>4551.7936105359222</v>
      </c>
      <c r="Z642" s="52">
        <v>945.29273101384001</v>
      </c>
      <c r="AA642" s="52">
        <v>3491.6940999985222</v>
      </c>
      <c r="AB642" s="52">
        <v>393.21258500062169</v>
      </c>
      <c r="AC642" s="52">
        <v>221194.57160728209</v>
      </c>
      <c r="AD642" s="52">
        <v>92358.711270132379</v>
      </c>
      <c r="AE642" s="52">
        <v>114954.04522434357</v>
      </c>
      <c r="AF642" s="52">
        <v>31505.082146129302</v>
      </c>
      <c r="AG642" s="52">
        <v>22740.792773227538</v>
      </c>
      <c r="AH642" s="52">
        <v>19678.049739483864</v>
      </c>
      <c r="AI642" s="52">
        <v>55621.198105689014</v>
      </c>
      <c r="AJ642" s="52">
        <v>64278.815249350766</v>
      </c>
      <c r="AK642" s="52">
        <v>162.51949783366533</v>
      </c>
      <c r="AL642" s="52">
        <v>0.71770140994715714</v>
      </c>
      <c r="AM642" s="52">
        <v>8.4012977019339168</v>
      </c>
      <c r="AN642" s="52">
        <v>19.987878278108134</v>
      </c>
      <c r="AO642" s="52">
        <v>10.86887916616134</v>
      </c>
      <c r="AP642" s="52">
        <v>0.87767190775365078</v>
      </c>
      <c r="AQ642" s="52">
        <v>1.6685965330320722</v>
      </c>
      <c r="AR642" s="52">
        <v>1.4141737488451678</v>
      </c>
      <c r="AS642" s="52">
        <v>1.2406757196339671</v>
      </c>
      <c r="AT642" s="52">
        <v>1.6687181638199329</v>
      </c>
      <c r="AU642" s="52">
        <v>0.9261522869143054</v>
      </c>
      <c r="AV642" s="52">
        <v>1.770057093959035</v>
      </c>
      <c r="AW642" s="52">
        <v>1.3028337145998752</v>
      </c>
      <c r="AX642" s="52">
        <v>117.7967531248146</v>
      </c>
      <c r="AY642" s="52">
        <v>0.51112100517099368</v>
      </c>
      <c r="AZ642" s="52">
        <v>5.8808783090883683</v>
      </c>
      <c r="BA642" s="52">
        <v>6.1124038744432427</v>
      </c>
      <c r="BB642" s="52">
        <v>16.105968182530976</v>
      </c>
      <c r="BC642" s="52">
        <v>2.8071011591086825</v>
      </c>
      <c r="BD642" s="52">
        <v>26.998959828949264</v>
      </c>
      <c r="BE642" s="52">
        <v>9.7670311994940757</v>
      </c>
      <c r="BF642" s="52">
        <v>18.762483196182838</v>
      </c>
      <c r="BG642" s="52">
        <v>24.833449001634314</v>
      </c>
      <c r="BH642" s="52">
        <v>6.0173573690511644</v>
      </c>
      <c r="BI642" s="52">
        <v>24.734866430862777</v>
      </c>
      <c r="BJ642" s="52">
        <v>2.9645292115315134</v>
      </c>
      <c r="BK642" s="52">
        <v>5.5771224924002682</v>
      </c>
      <c r="BL642" s="52">
        <v>16.193214723374695</v>
      </c>
      <c r="BM642" s="52">
        <v>1.7696672019409592</v>
      </c>
      <c r="BN642" s="52">
        <v>37.407581360650155</v>
      </c>
      <c r="BP642" s="52">
        <v>1.4557607261193615</v>
      </c>
      <c r="BQ642" s="52">
        <v>1.1018492737334342</v>
      </c>
      <c r="BR642" s="52">
        <v>0.35391145221693743</v>
      </c>
      <c r="BS642" s="52">
        <v>1.4377216437921649</v>
      </c>
      <c r="BT642" s="52">
        <v>1.0982993770871432</v>
      </c>
      <c r="BU642" s="52">
        <v>0.33942226670877707</v>
      </c>
      <c r="BV642" s="52">
        <v>7.8326621120495181</v>
      </c>
      <c r="BW642" s="52">
        <v>9564.144990359584</v>
      </c>
    </row>
    <row r="643" spans="1:75">
      <c r="A643" s="49">
        <v>48273</v>
      </c>
      <c r="B643" s="50">
        <v>141.21148207052289</v>
      </c>
      <c r="C643" s="51">
        <v>335.29497758360128</v>
      </c>
      <c r="D643" s="50">
        <v>138.76402373414422</v>
      </c>
      <c r="E643" s="52">
        <v>24640.620195926262</v>
      </c>
      <c r="F643" s="52">
        <v>312.96044962845167</v>
      </c>
      <c r="G643" s="52">
        <v>553.7840880296867</v>
      </c>
      <c r="H643" s="52">
        <v>771.04728301877867</v>
      </c>
      <c r="I643" s="52">
        <v>2759.6430938729436</v>
      </c>
      <c r="J643" s="52">
        <v>166.70909656011821</v>
      </c>
      <c r="K643" s="52">
        <v>399.70151019202353</v>
      </c>
      <c r="L643" s="52">
        <v>657.77712395067874</v>
      </c>
      <c r="M643" s="52">
        <v>701.45280599369312</v>
      </c>
      <c r="N643" s="52">
        <v>242.4324065683538</v>
      </c>
      <c r="O643" s="52">
        <v>138.9298123283159</v>
      </c>
      <c r="P643" s="52">
        <v>326.94230333282133</v>
      </c>
      <c r="Q643" s="52">
        <v>136.04943413639458</v>
      </c>
      <c r="R643" s="52">
        <v>127.79515975334778</v>
      </c>
      <c r="S643" s="52">
        <v>764.79587428295054</v>
      </c>
      <c r="T643" s="52">
        <v>349.63078153164702</v>
      </c>
      <c r="U643" s="52">
        <v>1769.0585903060012</v>
      </c>
      <c r="V643" s="52">
        <v>1510.1159004726414</v>
      </c>
      <c r="W643" s="52">
        <v>1668.6223483649565</v>
      </c>
      <c r="X643" s="52">
        <v>2229.1706096135231</v>
      </c>
      <c r="Y643" s="52">
        <v>4557.5699887463243</v>
      </c>
      <c r="Z643" s="52">
        <v>946.80299909888151</v>
      </c>
      <c r="AA643" s="52">
        <v>3497.9936360429074</v>
      </c>
      <c r="AB643" s="52">
        <v>393.15011677958256</v>
      </c>
      <c r="AC643" s="52">
        <v>221841.71937422917</v>
      </c>
      <c r="AD643" s="52">
        <v>92588.699863996997</v>
      </c>
      <c r="AE643" s="52">
        <v>115240.2999703473</v>
      </c>
      <c r="AF643" s="52">
        <v>31616.605919541984</v>
      </c>
      <c r="AG643" s="52">
        <v>22784.489279280449</v>
      </c>
      <c r="AH643" s="52">
        <v>19715.565992137483</v>
      </c>
      <c r="AI643" s="52">
        <v>55703.691225158756</v>
      </c>
      <c r="AJ643" s="52">
        <v>64375.11246146827</v>
      </c>
      <c r="AK643" s="52">
        <v>162.58996953720884</v>
      </c>
      <c r="AL643" s="52">
        <v>0.71737774958179723</v>
      </c>
      <c r="AM643" s="52">
        <v>8.4033927940663169</v>
      </c>
      <c r="AN643" s="52">
        <v>19.979918297115265</v>
      </c>
      <c r="AO643" s="52">
        <v>10.859147753389873</v>
      </c>
      <c r="AP643" s="52">
        <v>0.87652091127341103</v>
      </c>
      <c r="AQ643" s="52">
        <v>1.6692343625247053</v>
      </c>
      <c r="AR643" s="52">
        <v>1.4125783637964247</v>
      </c>
      <c r="AS643" s="52">
        <v>1.2390145916188917</v>
      </c>
      <c r="AT643" s="52">
        <v>1.6670043926516944</v>
      </c>
      <c r="AU643" s="52">
        <v>0.92567572198540493</v>
      </c>
      <c r="AV643" s="52">
        <v>1.7676835174389798</v>
      </c>
      <c r="AW643" s="52">
        <v>1.3014358868838765</v>
      </c>
      <c r="AX643" s="52">
        <v>117.86435965325779</v>
      </c>
      <c r="AY643" s="52">
        <v>0.51089383446366088</v>
      </c>
      <c r="AZ643" s="52">
        <v>5.8835841970767122</v>
      </c>
      <c r="BA643" s="52">
        <v>6.1128081533423595</v>
      </c>
      <c r="BB643" s="52">
        <v>16.104963978989339</v>
      </c>
      <c r="BC643" s="52">
        <v>2.8075424380889484</v>
      </c>
      <c r="BD643" s="52">
        <v>27.016167866033985</v>
      </c>
      <c r="BE643" s="52">
        <v>9.7785048448673351</v>
      </c>
      <c r="BF643" s="52">
        <v>18.776386222753931</v>
      </c>
      <c r="BG643" s="52">
        <v>24.856479081517922</v>
      </c>
      <c r="BH643" s="52">
        <v>6.0170290335924523</v>
      </c>
      <c r="BI643" s="52">
        <v>24.745691586839804</v>
      </c>
      <c r="BJ643" s="52">
        <v>2.9654595892001265</v>
      </c>
      <c r="BK643" s="52">
        <v>5.5798454062776353</v>
      </c>
      <c r="BL643" s="52">
        <v>16.200386597401589</v>
      </c>
      <c r="BM643" s="52">
        <v>1.7690273459809853</v>
      </c>
      <c r="BN643" s="52">
        <v>37.442526364522379</v>
      </c>
      <c r="BP643" s="52">
        <v>1.4506267631940286</v>
      </c>
      <c r="BQ643" s="52">
        <v>1.097805645814615</v>
      </c>
      <c r="BR643" s="52">
        <v>0.35282111743548866</v>
      </c>
      <c r="BS643" s="52">
        <v>1.4326939972896322</v>
      </c>
      <c r="BT643" s="52">
        <v>1.0947628789741932</v>
      </c>
      <c r="BU643" s="52">
        <v>0.33793111832547484</v>
      </c>
      <c r="BV643" s="52">
        <v>7.8356059699014216</v>
      </c>
      <c r="BW643" s="52">
        <v>9590.4856323949225</v>
      </c>
    </row>
    <row r="644" spans="1:75">
      <c r="A644" s="49">
        <v>48304</v>
      </c>
      <c r="B644" s="50">
        <v>141.4306439186837</v>
      </c>
      <c r="C644" s="51">
        <v>335.90882970753216</v>
      </c>
      <c r="D644" s="50">
        <v>138.98976274315388</v>
      </c>
      <c r="E644" s="52">
        <v>24676.362024995589</v>
      </c>
      <c r="F644" s="52">
        <v>313.27345425590511</v>
      </c>
      <c r="G644" s="52">
        <v>553.04518664075488</v>
      </c>
      <c r="H644" s="52">
        <v>771.16339150900319</v>
      </c>
      <c r="I644" s="52">
        <v>2763.7717941658152</v>
      </c>
      <c r="J644" s="52">
        <v>166.89937694427829</v>
      </c>
      <c r="K644" s="52">
        <v>400.43141528414264</v>
      </c>
      <c r="L644" s="52">
        <v>658.36762483357904</v>
      </c>
      <c r="M644" s="52">
        <v>703.67395550192839</v>
      </c>
      <c r="N644" s="52">
        <v>242.36631599176795</v>
      </c>
      <c r="O644" s="52">
        <v>139.07011802167813</v>
      </c>
      <c r="P644" s="52">
        <v>327.33295654896045</v>
      </c>
      <c r="Q644" s="52">
        <v>135.99691695078548</v>
      </c>
      <c r="R644" s="52">
        <v>127.9120077251667</v>
      </c>
      <c r="S644" s="52">
        <v>766.36036048503593</v>
      </c>
      <c r="T644" s="52">
        <v>349.88537284232405</v>
      </c>
      <c r="U644" s="52">
        <v>1773.8542857732505</v>
      </c>
      <c r="V644" s="52">
        <v>1512.7858444618121</v>
      </c>
      <c r="W644" s="52">
        <v>1671.6752749240447</v>
      </c>
      <c r="X644" s="52">
        <v>2233.3804012724786</v>
      </c>
      <c r="Y644" s="52">
        <v>4563.3992697320155</v>
      </c>
      <c r="Z644" s="52">
        <v>948.31842173819223</v>
      </c>
      <c r="AA644" s="52">
        <v>3504.3192378381086</v>
      </c>
      <c r="AB644" s="52">
        <v>393.09229432108003</v>
      </c>
      <c r="AC644" s="52">
        <v>222494.93589081304</v>
      </c>
      <c r="AD644" s="52">
        <v>92819.932413562652</v>
      </c>
      <c r="AE644" s="52">
        <v>115528.10301079288</v>
      </c>
      <c r="AF644" s="52">
        <v>31729.074438971857</v>
      </c>
      <c r="AG644" s="52">
        <v>22828.399992127572</v>
      </c>
      <c r="AH644" s="52">
        <v>19753.276158125169</v>
      </c>
      <c r="AI644" s="52">
        <v>55786.700598593678</v>
      </c>
      <c r="AJ644" s="52">
        <v>64471.977544415378</v>
      </c>
      <c r="AK644" s="52">
        <v>162.66046702074669</v>
      </c>
      <c r="AL644" s="52">
        <v>0.71710251167279504</v>
      </c>
      <c r="AM644" s="52">
        <v>8.4055811293693559</v>
      </c>
      <c r="AN644" s="52">
        <v>19.971618427699731</v>
      </c>
      <c r="AO644" s="52">
        <v>10.8489347866496</v>
      </c>
      <c r="AP644" s="52">
        <v>0.87535261593034042</v>
      </c>
      <c r="AQ644" s="52">
        <v>1.6698019305251599</v>
      </c>
      <c r="AR644" s="52">
        <v>1.4109654824746793</v>
      </c>
      <c r="AS644" s="52">
        <v>1.2373186095706665</v>
      </c>
      <c r="AT644" s="52">
        <v>1.6652344461028641</v>
      </c>
      <c r="AU644" s="52">
        <v>0.92517635253475861</v>
      </c>
      <c r="AV644" s="52">
        <v>1.7650872492747787</v>
      </c>
      <c r="AW644" s="52">
        <v>1.2999981027115874</v>
      </c>
      <c r="AX644" s="52">
        <v>117.93186924004206</v>
      </c>
      <c r="AY644" s="52">
        <v>0.51065389773195358</v>
      </c>
      <c r="AZ644" s="52">
        <v>5.8861010959259268</v>
      </c>
      <c r="BA644" s="52">
        <v>6.1129630381511824</v>
      </c>
      <c r="BB644" s="52">
        <v>16.104423347680317</v>
      </c>
      <c r="BC644" s="52">
        <v>2.8079116702720057</v>
      </c>
      <c r="BD644" s="52">
        <v>27.035516625029906</v>
      </c>
      <c r="BE644" s="52">
        <v>9.7896919287440749</v>
      </c>
      <c r="BF644" s="52">
        <v>18.789803598481679</v>
      </c>
      <c r="BG644" s="52">
        <v>24.877922884909616</v>
      </c>
      <c r="BH644" s="52">
        <v>6.0168811541215907</v>
      </c>
      <c r="BI644" s="52">
        <v>24.756979353095016</v>
      </c>
      <c r="BJ644" s="52">
        <v>2.9663764573314468</v>
      </c>
      <c r="BK644" s="52">
        <v>5.5828233312349766</v>
      </c>
      <c r="BL644" s="52">
        <v>16.207779562282902</v>
      </c>
      <c r="BM644" s="52">
        <v>1.7683850408758748</v>
      </c>
      <c r="BN644" s="52">
        <v>37.475526484029906</v>
      </c>
      <c r="BP644" s="52">
        <v>1.4463794677398139</v>
      </c>
      <c r="BQ644" s="52">
        <v>1.0945939803270683</v>
      </c>
      <c r="BR644" s="52">
        <v>0.35178548750522048</v>
      </c>
      <c r="BS644" s="52">
        <v>1.4284491723313206</v>
      </c>
      <c r="BT644" s="52">
        <v>1.0916109070700082</v>
      </c>
      <c r="BU644" s="52">
        <v>0.33683826526506772</v>
      </c>
      <c r="BV644" s="52">
        <v>7.8370890142996945</v>
      </c>
      <c r="BW644" s="52">
        <v>9616.4638385734252</v>
      </c>
    </row>
    <row r="645" spans="1:75">
      <c r="A645" s="49">
        <v>48334</v>
      </c>
      <c r="B645" s="50">
        <v>141.65436945521117</v>
      </c>
      <c r="C645" s="51">
        <v>336.53571013572315</v>
      </c>
      <c r="D645" s="50">
        <v>139.22043296912065</v>
      </c>
      <c r="E645" s="52">
        <v>24713.00682988167</v>
      </c>
      <c r="F645" s="52">
        <v>313.58724150834604</v>
      </c>
      <c r="G645" s="52">
        <v>552.36496383100746</v>
      </c>
      <c r="H645" s="52">
        <v>771.29441177882256</v>
      </c>
      <c r="I645" s="52">
        <v>2768.0197462608417</v>
      </c>
      <c r="J645" s="52">
        <v>167.09503574805956</v>
      </c>
      <c r="K645" s="52">
        <v>401.17525286606201</v>
      </c>
      <c r="L645" s="52">
        <v>658.97521196442347</v>
      </c>
      <c r="M645" s="52">
        <v>705.95122859726348</v>
      </c>
      <c r="N645" s="52">
        <v>242.30948909949512</v>
      </c>
      <c r="O645" s="52">
        <v>139.21523802765489</v>
      </c>
      <c r="P645" s="52">
        <v>327.73393549956381</v>
      </c>
      <c r="Q645" s="52">
        <v>135.94717440195382</v>
      </c>
      <c r="R645" s="52">
        <v>128.03247163568935</v>
      </c>
      <c r="S645" s="52">
        <v>767.95671291658653</v>
      </c>
      <c r="T645" s="52">
        <v>350.14539091284388</v>
      </c>
      <c r="U645" s="52">
        <v>1778.7739134555682</v>
      </c>
      <c r="V645" s="52">
        <v>1515.513764278156</v>
      </c>
      <c r="W645" s="52">
        <v>1674.7985260394091</v>
      </c>
      <c r="X645" s="52">
        <v>2237.6721534318581</v>
      </c>
      <c r="Y645" s="52">
        <v>4569.3529526645934</v>
      </c>
      <c r="Z645" s="52">
        <v>949.86747209752605</v>
      </c>
      <c r="AA645" s="52">
        <v>3510.7813216574182</v>
      </c>
      <c r="AB645" s="52">
        <v>393.03781228030567</v>
      </c>
      <c r="AC645" s="52">
        <v>223162.87667795818</v>
      </c>
      <c r="AD645" s="52">
        <v>93057.11327388286</v>
      </c>
      <c r="AE645" s="52">
        <v>115823.30958909988</v>
      </c>
      <c r="AF645" s="52">
        <v>31844.011328506469</v>
      </c>
      <c r="AG645" s="52">
        <v>22873.133954111734</v>
      </c>
      <c r="AH645" s="52">
        <v>19791.699801452956</v>
      </c>
      <c r="AI645" s="52">
        <v>55871.345278994246</v>
      </c>
      <c r="AJ645" s="52">
        <v>64570.728093179066</v>
      </c>
      <c r="AK645" s="52">
        <v>162.73185394754012</v>
      </c>
      <c r="AL645" s="52">
        <v>0.71686654958563545</v>
      </c>
      <c r="AM645" s="52">
        <v>8.4079577341675762</v>
      </c>
      <c r="AN645" s="52">
        <v>19.963138112022232</v>
      </c>
      <c r="AO645" s="52">
        <v>10.838313828237975</v>
      </c>
      <c r="AP645" s="52">
        <v>0.87415983909165029</v>
      </c>
      <c r="AQ645" s="52">
        <v>1.6703453924397764</v>
      </c>
      <c r="AR645" s="52">
        <v>1.4093194382285825</v>
      </c>
      <c r="AS645" s="52">
        <v>1.2355862211479689</v>
      </c>
      <c r="AT645" s="52">
        <v>1.6633914599259394</v>
      </c>
      <c r="AU645" s="52">
        <v>0.92466900224705262</v>
      </c>
      <c r="AV645" s="52">
        <v>1.7623385505158997</v>
      </c>
      <c r="AW645" s="52">
        <v>1.2985039253814346</v>
      </c>
      <c r="AX645" s="52">
        <v>117.99993823136514</v>
      </c>
      <c r="AY645" s="52">
        <v>0.51040067554725588</v>
      </c>
      <c r="AZ645" s="52">
        <v>5.888525688134056</v>
      </c>
      <c r="BA645" s="52">
        <v>6.1129483466967942</v>
      </c>
      <c r="BB645" s="52">
        <v>16.104243464698083</v>
      </c>
      <c r="BC645" s="52">
        <v>2.8082123440263485</v>
      </c>
      <c r="BD645" s="52">
        <v>27.056155908294024</v>
      </c>
      <c r="BE645" s="52">
        <v>9.8008769106740754</v>
      </c>
      <c r="BF645" s="52">
        <v>18.803185590822249</v>
      </c>
      <c r="BG645" s="52">
        <v>24.898547520395368</v>
      </c>
      <c r="BH645" s="52">
        <v>6.0168417826527731</v>
      </c>
      <c r="BI645" s="52">
        <v>24.768777604137238</v>
      </c>
      <c r="BJ645" s="52">
        <v>2.9672969680027261</v>
      </c>
      <c r="BK645" s="52">
        <v>5.5859897382208148</v>
      </c>
      <c r="BL645" s="52">
        <v>16.215490897884592</v>
      </c>
      <c r="BM645" s="52">
        <v>1.7677323284071766</v>
      </c>
      <c r="BN645" s="52">
        <v>37.507636774952211</v>
      </c>
      <c r="BP645" s="52">
        <v>1.4427667580932999</v>
      </c>
      <c r="BQ645" s="52">
        <v>1.0919752280771111</v>
      </c>
      <c r="BR645" s="52">
        <v>0.35079153005766178</v>
      </c>
      <c r="BS645" s="52">
        <v>1.4247806692728773</v>
      </c>
      <c r="BT645" s="52">
        <v>1.0887668997553799</v>
      </c>
      <c r="BU645" s="52">
        <v>0.33601376949809492</v>
      </c>
      <c r="BV645" s="52">
        <v>7.8375545042722177</v>
      </c>
      <c r="BW645" s="52">
        <v>9642.6811537623398</v>
      </c>
    </row>
    <row r="646" spans="1:75">
      <c r="A646" s="49">
        <v>48365</v>
      </c>
      <c r="B646" s="50">
        <v>141.87874816629974</v>
      </c>
      <c r="C646" s="51">
        <v>337.16367300992056</v>
      </c>
      <c r="D646" s="50">
        <v>139.45113077921974</v>
      </c>
      <c r="E646" s="52">
        <v>24749.887830818854</v>
      </c>
      <c r="F646" s="52">
        <v>313.89967668619789</v>
      </c>
      <c r="G646" s="52">
        <v>551.706141408593</v>
      </c>
      <c r="H646" s="52">
        <v>771.42435220484776</v>
      </c>
      <c r="I646" s="52">
        <v>2772.3453916984222</v>
      </c>
      <c r="J646" s="52">
        <v>167.29527540503759</v>
      </c>
      <c r="K646" s="52">
        <v>401.91601556058851</v>
      </c>
      <c r="L646" s="52">
        <v>659.60501680517143</v>
      </c>
      <c r="M646" s="52">
        <v>708.26316332354418</v>
      </c>
      <c r="N646" s="52">
        <v>242.25578925274914</v>
      </c>
      <c r="O646" s="52">
        <v>139.36382468679784</v>
      </c>
      <c r="P646" s="52">
        <v>328.14507307987958</v>
      </c>
      <c r="Q646" s="52">
        <v>135.90027899143377</v>
      </c>
      <c r="R646" s="52">
        <v>128.15311819765597</v>
      </c>
      <c r="S646" s="52">
        <v>769.56148353258084</v>
      </c>
      <c r="T646" s="52">
        <v>350.40577839093936</v>
      </c>
      <c r="U646" s="52">
        <v>1783.745136706046</v>
      </c>
      <c r="V646" s="52">
        <v>1518.2448155549505</v>
      </c>
      <c r="W646" s="52">
        <v>1677.9326043536946</v>
      </c>
      <c r="X646" s="52">
        <v>2241.9757477978183</v>
      </c>
      <c r="Y646" s="52">
        <v>4575.2969168071304</v>
      </c>
      <c r="Z646" s="52">
        <v>951.42897050491263</v>
      </c>
      <c r="AA646" s="52">
        <v>3517.2776114506228</v>
      </c>
      <c r="AB646" s="52">
        <v>392.98707774808753</v>
      </c>
      <c r="AC646" s="52">
        <v>223831.26635529919</v>
      </c>
      <c r="AD646" s="52">
        <v>93297.207869022124</v>
      </c>
      <c r="AE646" s="52">
        <v>116122.14273212802</v>
      </c>
      <c r="AF646" s="52">
        <v>31959.017666362946</v>
      </c>
      <c r="AG646" s="52">
        <v>22917.766641416856</v>
      </c>
      <c r="AH646" s="52">
        <v>19830.036921554994</v>
      </c>
      <c r="AI646" s="52">
        <v>55955.812098157025</v>
      </c>
      <c r="AJ646" s="52">
        <v>64669.268727925519</v>
      </c>
      <c r="AK646" s="52">
        <v>162.80275733852122</v>
      </c>
      <c r="AL646" s="52">
        <v>0.71665845933697003</v>
      </c>
      <c r="AM646" s="52">
        <v>8.4105731956660748</v>
      </c>
      <c r="AN646" s="52">
        <v>19.955105796711699</v>
      </c>
      <c r="AO646" s="52">
        <v>10.827874141737759</v>
      </c>
      <c r="AP646" s="52">
        <v>0.87298438497612463</v>
      </c>
      <c r="AQ646" s="52">
        <v>1.6709204735888041</v>
      </c>
      <c r="AR646" s="52">
        <v>1.4076922553218361</v>
      </c>
      <c r="AS646" s="52">
        <v>1.2338908001246078</v>
      </c>
      <c r="AT646" s="52">
        <v>1.6615368232473444</v>
      </c>
      <c r="AU646" s="52">
        <v>0.92419659319473857</v>
      </c>
      <c r="AV646" s="52">
        <v>1.7596531821930717</v>
      </c>
      <c r="AW646" s="52">
        <v>1.2969996286806382</v>
      </c>
      <c r="AX646" s="52">
        <v>118.06705656910179</v>
      </c>
      <c r="AY646" s="52">
        <v>0.51014601311450658</v>
      </c>
      <c r="AZ646" s="52">
        <v>5.8909422184796929</v>
      </c>
      <c r="BA646" s="52">
        <v>6.1129137243166749</v>
      </c>
      <c r="BB646" s="52">
        <v>16.104205665122269</v>
      </c>
      <c r="BC646" s="52">
        <v>2.8084677558663609</v>
      </c>
      <c r="BD646" s="52">
        <v>27.075834396956189</v>
      </c>
      <c r="BE646" s="52">
        <v>9.8121050673108847</v>
      </c>
      <c r="BF646" s="52">
        <v>18.816769641493597</v>
      </c>
      <c r="BG646" s="52">
        <v>24.918917055512146</v>
      </c>
      <c r="BH646" s="52">
        <v>6.0167550307683531</v>
      </c>
      <c r="BI646" s="52">
        <v>24.780594972698317</v>
      </c>
      <c r="BJ646" s="52">
        <v>2.9682164997130682</v>
      </c>
      <c r="BK646" s="52">
        <v>5.5890857563447955</v>
      </c>
      <c r="BL646" s="52">
        <v>16.223292715821909</v>
      </c>
      <c r="BM646" s="52">
        <v>1.7670828446075428</v>
      </c>
      <c r="BN646" s="52">
        <v>37.539489878626959</v>
      </c>
      <c r="BP646" s="52">
        <v>1.4393577527164692</v>
      </c>
      <c r="BQ646" s="52">
        <v>1.0894818573424052</v>
      </c>
      <c r="BR646" s="52">
        <v>0.34987589541818914</v>
      </c>
      <c r="BS646" s="52">
        <v>1.4213879453187297</v>
      </c>
      <c r="BT646" s="52">
        <v>1.086098289365069</v>
      </c>
      <c r="BU646" s="52">
        <v>0.33528965593018989</v>
      </c>
      <c r="BV646" s="52">
        <v>7.8379119325113757</v>
      </c>
      <c r="BW646" s="52">
        <v>9668.9777930133769</v>
      </c>
    </row>
    <row r="647" spans="1:75">
      <c r="A647" s="49">
        <v>48395</v>
      </c>
      <c r="B647" s="50">
        <v>142.10346516350594</v>
      </c>
      <c r="C647" s="51">
        <v>337.79125591870786</v>
      </c>
      <c r="D647" s="50">
        <v>139.68094533671004</v>
      </c>
      <c r="E647" s="52">
        <v>24786.959503690403</v>
      </c>
      <c r="F647" s="52">
        <v>314.21294611392852</v>
      </c>
      <c r="G647" s="52">
        <v>551.02431548585491</v>
      </c>
      <c r="H647" s="52">
        <v>771.54820163970192</v>
      </c>
      <c r="I647" s="52">
        <v>2776.7660720851272</v>
      </c>
      <c r="J647" s="52">
        <v>167.50189412536758</v>
      </c>
      <c r="K647" s="52">
        <v>402.65315842839578</v>
      </c>
      <c r="L647" s="52">
        <v>660.26524739898741</v>
      </c>
      <c r="M647" s="52">
        <v>710.61866842024028</v>
      </c>
      <c r="N647" s="52">
        <v>242.20013009725758</v>
      </c>
      <c r="O647" s="52">
        <v>139.51635115776057</v>
      </c>
      <c r="P647" s="52">
        <v>328.57055033482612</v>
      </c>
      <c r="Q647" s="52">
        <v>135.85569946545488</v>
      </c>
      <c r="R647" s="52">
        <v>128.27305734405914</v>
      </c>
      <c r="S647" s="52">
        <v>771.17674384855979</v>
      </c>
      <c r="T647" s="52">
        <v>350.66584809831983</v>
      </c>
      <c r="U647" s="52">
        <v>1788.7725251050588</v>
      </c>
      <c r="V647" s="52">
        <v>1520.973378368343</v>
      </c>
      <c r="W647" s="52">
        <v>1681.0734543129802</v>
      </c>
      <c r="X647" s="52">
        <v>2246.2899610519407</v>
      </c>
      <c r="Y647" s="52">
        <v>4581.2102815533681</v>
      </c>
      <c r="Z647" s="52">
        <v>953.00519323237245</v>
      </c>
      <c r="AA647" s="52">
        <v>3523.8136591383568</v>
      </c>
      <c r="AB647" s="52">
        <v>392.94010674965881</v>
      </c>
      <c r="AC647" s="52">
        <v>224497.83324953716</v>
      </c>
      <c r="AD647" s="52">
        <v>93540.442953618374</v>
      </c>
      <c r="AE647" s="52">
        <v>116424.88469371796</v>
      </c>
      <c r="AF647" s="52">
        <v>32073.733897678056</v>
      </c>
      <c r="AG647" s="52">
        <v>22962.190571681658</v>
      </c>
      <c r="AH647" s="52">
        <v>19868.187133908272</v>
      </c>
      <c r="AI647" s="52">
        <v>56039.861688343684</v>
      </c>
      <c r="AJ647" s="52">
        <v>64767.346903181075</v>
      </c>
      <c r="AK647" s="52">
        <v>162.87300962898493</v>
      </c>
      <c r="AL647" s="52">
        <v>0.71645720410063707</v>
      </c>
      <c r="AM647" s="52">
        <v>8.4135012913572904</v>
      </c>
      <c r="AN647" s="52">
        <v>19.947845186820874</v>
      </c>
      <c r="AO647" s="52">
        <v>10.817886691323171</v>
      </c>
      <c r="AP647" s="52">
        <v>0.87183998395794338</v>
      </c>
      <c r="AQ647" s="52">
        <v>1.6715642647793478</v>
      </c>
      <c r="AR647" s="52">
        <v>1.4060964592014595</v>
      </c>
      <c r="AS647" s="52">
        <v>1.2322574921337945</v>
      </c>
      <c r="AT647" s="52">
        <v>1.6596918824998284</v>
      </c>
      <c r="AU647" s="52">
        <v>0.92377841474711508</v>
      </c>
      <c r="AV647" s="52">
        <v>1.7571568168418403</v>
      </c>
      <c r="AW647" s="52">
        <v>1.2955013769556294</v>
      </c>
      <c r="AX647" s="52">
        <v>118.1329514698494</v>
      </c>
      <c r="AY647" s="52">
        <v>0.50989402117726668</v>
      </c>
      <c r="AZ647" s="52">
        <v>5.8934295878648602</v>
      </c>
      <c r="BA647" s="52">
        <v>6.1129632557819908</v>
      </c>
      <c r="BB647" s="52">
        <v>16.104151191391672</v>
      </c>
      <c r="BC647" s="52">
        <v>2.8086970908470295</v>
      </c>
      <c r="BD647" s="52">
        <v>27.093283348716795</v>
      </c>
      <c r="BE647" s="52">
        <v>9.823522869264707</v>
      </c>
      <c r="BF647" s="52">
        <v>18.830811347191531</v>
      </c>
      <c r="BG647" s="52">
        <v>24.939670822738361</v>
      </c>
      <c r="BH647" s="52">
        <v>6.016527935039873</v>
      </c>
      <c r="BI647" s="52">
        <v>24.792212972301058</v>
      </c>
      <c r="BJ647" s="52">
        <v>2.9691423673287014</v>
      </c>
      <c r="BK647" s="52">
        <v>5.5919774584510984</v>
      </c>
      <c r="BL647" s="52">
        <v>16.231093147359935</v>
      </c>
      <c r="BM647" s="52">
        <v>1.7664385172103114</v>
      </c>
      <c r="BN647" s="52">
        <v>37.571890782813234</v>
      </c>
      <c r="BP647" s="52">
        <v>1.4358165036576489</v>
      </c>
      <c r="BQ647" s="52">
        <v>1.0867720005180066</v>
      </c>
      <c r="BR647" s="52">
        <v>0.34904450314934365</v>
      </c>
      <c r="BS647" s="52">
        <v>1.4180045284796505</v>
      </c>
      <c r="BT647" s="52">
        <v>1.0834796752741871</v>
      </c>
      <c r="BU647" s="52">
        <v>0.33452485318606101</v>
      </c>
      <c r="BV647" s="52">
        <v>7.8388236012930674</v>
      </c>
      <c r="BW647" s="52">
        <v>9695.5861922020722</v>
      </c>
    </row>
    <row r="648" spans="1:75">
      <c r="A648" s="49">
        <v>48426</v>
      </c>
      <c r="B648" s="50">
        <v>142.32812074346529</v>
      </c>
      <c r="C648" s="51">
        <v>338.41799859435582</v>
      </c>
      <c r="D648" s="50">
        <v>139.90973954090489</v>
      </c>
      <c r="E648" s="52">
        <v>24824.289525639626</v>
      </c>
      <c r="F648" s="52">
        <v>314.52616031843451</v>
      </c>
      <c r="G648" s="52">
        <v>550.29686266075703</v>
      </c>
      <c r="H648" s="52">
        <v>771.68966345392892</v>
      </c>
      <c r="I648" s="52">
        <v>2781.2769905028322</v>
      </c>
      <c r="J648" s="52">
        <v>167.71537290811781</v>
      </c>
      <c r="K648" s="52">
        <v>403.39931219191322</v>
      </c>
      <c r="L648" s="52">
        <v>660.94522074237466</v>
      </c>
      <c r="M648" s="52">
        <v>713.00966951791793</v>
      </c>
      <c r="N648" s="52">
        <v>242.14488601954955</v>
      </c>
      <c r="O648" s="52">
        <v>139.67208478935513</v>
      </c>
      <c r="P648" s="52">
        <v>329.00883496766011</v>
      </c>
      <c r="Q648" s="52">
        <v>135.81415712806367</v>
      </c>
      <c r="R648" s="52">
        <v>128.39336221292615</v>
      </c>
      <c r="S648" s="52">
        <v>772.80377826731535</v>
      </c>
      <c r="T648" s="52">
        <v>350.92537116977167</v>
      </c>
      <c r="U648" s="52">
        <v>1793.857425046529</v>
      </c>
      <c r="V648" s="52">
        <v>1523.7093408417797</v>
      </c>
      <c r="W648" s="52">
        <v>1684.2329940583197</v>
      </c>
      <c r="X648" s="52">
        <v>2250.6110312971136</v>
      </c>
      <c r="Y648" s="52">
        <v>4587.1226356591906</v>
      </c>
      <c r="Z648" s="52">
        <v>954.59419443614536</v>
      </c>
      <c r="AA648" s="52">
        <v>3530.406662041742</v>
      </c>
      <c r="AB648" s="52">
        <v>392.89918521740623</v>
      </c>
      <c r="AC648" s="52">
        <v>225163.99399831219</v>
      </c>
      <c r="AD648" s="52">
        <v>93785.540690852751</v>
      </c>
      <c r="AE648" s="52">
        <v>116729.94500597061</v>
      </c>
      <c r="AF648" s="52">
        <v>32188.346455650946</v>
      </c>
      <c r="AG648" s="52">
        <v>23006.559642068802</v>
      </c>
      <c r="AH648" s="52">
        <v>19906.268538751909</v>
      </c>
      <c r="AI648" s="52">
        <v>56123.844875812531</v>
      </c>
      <c r="AJ648" s="52">
        <v>64865.41704622392</v>
      </c>
      <c r="AK648" s="52">
        <v>162.94248079243792</v>
      </c>
      <c r="AL648" s="52">
        <v>0.71623059574912695</v>
      </c>
      <c r="AM648" s="52">
        <v>8.4167999679921195</v>
      </c>
      <c r="AN648" s="52">
        <v>19.941194151438051</v>
      </c>
      <c r="AO648" s="52">
        <v>10.808163587619822</v>
      </c>
      <c r="AP648" s="52">
        <v>0.87071463749851963</v>
      </c>
      <c r="AQ648" s="52">
        <v>1.6722271796825225</v>
      </c>
      <c r="AR648" s="52">
        <v>1.4045063393293071</v>
      </c>
      <c r="AS648" s="52">
        <v>1.2306517716903229</v>
      </c>
      <c r="AT648" s="52">
        <v>1.6578419347617104</v>
      </c>
      <c r="AU648" s="52">
        <v>0.92338890826478393</v>
      </c>
      <c r="AV648" s="52">
        <v>1.7548291806517462</v>
      </c>
      <c r="AW648" s="52">
        <v>1.2940036339791292</v>
      </c>
      <c r="AX648" s="52">
        <v>118.19759092054841</v>
      </c>
      <c r="AY648" s="52">
        <v>0.50963659388564275</v>
      </c>
      <c r="AZ648" s="52">
        <v>5.8959116739495059</v>
      </c>
      <c r="BA648" s="52">
        <v>6.1130407783127723</v>
      </c>
      <c r="BB648" s="52">
        <v>16.104166156274356</v>
      </c>
      <c r="BC648" s="52">
        <v>2.8088797785185893</v>
      </c>
      <c r="BD648" s="52">
        <v>27.109261782599553</v>
      </c>
      <c r="BE648" s="52">
        <v>9.8350041341261871</v>
      </c>
      <c r="BF648" s="52">
        <v>18.844928338643044</v>
      </c>
      <c r="BG648" s="52">
        <v>24.960488047270523</v>
      </c>
      <c r="BH648" s="52">
        <v>6.0162736365361322</v>
      </c>
      <c r="BI648" s="52">
        <v>24.80369572045522</v>
      </c>
      <c r="BJ648" s="52">
        <v>2.9700706657094997</v>
      </c>
      <c r="BK648" s="52">
        <v>5.5947669470239614</v>
      </c>
      <c r="BL648" s="52">
        <v>16.238858109563985</v>
      </c>
      <c r="BM648" s="52">
        <v>1.7657984480522446</v>
      </c>
      <c r="BN648" s="52">
        <v>37.60437195973411</v>
      </c>
      <c r="BP648" s="52">
        <v>1.4323768707052353</v>
      </c>
      <c r="BQ648" s="52">
        <v>1.0841069171775974</v>
      </c>
      <c r="BR648" s="52">
        <v>0.34826995356519136</v>
      </c>
      <c r="BS648" s="52">
        <v>1.4147458729341686</v>
      </c>
      <c r="BT648" s="52">
        <v>1.0810054741394255</v>
      </c>
      <c r="BU648" s="52">
        <v>0.33374039880037609</v>
      </c>
      <c r="BV648" s="52">
        <v>7.8400411858643979</v>
      </c>
      <c r="BW648" s="52">
        <v>9722.608162692477</v>
      </c>
    </row>
    <row r="649" spans="1:75">
      <c r="A649" s="49">
        <v>48457</v>
      </c>
      <c r="B649" s="50">
        <v>142.55595689998458</v>
      </c>
      <c r="C649" s="51">
        <v>339.05403871341576</v>
      </c>
      <c r="D649" s="50">
        <v>140.14138597164364</v>
      </c>
      <c r="E649" s="52">
        <v>24862.597820796313</v>
      </c>
      <c r="F649" s="52">
        <v>314.84252340974467</v>
      </c>
      <c r="G649" s="52">
        <v>549.49591980754371</v>
      </c>
      <c r="H649" s="52">
        <v>771.88519841312404</v>
      </c>
      <c r="I649" s="52">
        <v>2785.9395429890365</v>
      </c>
      <c r="J649" s="52">
        <v>167.93924997248237</v>
      </c>
      <c r="K649" s="52">
        <v>404.18422619677</v>
      </c>
      <c r="L649" s="52">
        <v>661.63861975740758</v>
      </c>
      <c r="M649" s="52">
        <v>715.46124214030078</v>
      </c>
      <c r="N649" s="52">
        <v>242.09411561570221</v>
      </c>
      <c r="O649" s="52">
        <v>139.83241126672064</v>
      </c>
      <c r="P649" s="52">
        <v>329.46358109593029</v>
      </c>
      <c r="Q649" s="52">
        <v>135.77613390299243</v>
      </c>
      <c r="R649" s="52">
        <v>128.51777602615016</v>
      </c>
      <c r="S649" s="52">
        <v>774.47031801145886</v>
      </c>
      <c r="T649" s="52">
        <v>351.18853243069361</v>
      </c>
      <c r="U649" s="52">
        <v>1799.0834186657241</v>
      </c>
      <c r="V649" s="52">
        <v>1526.512988305981</v>
      </c>
      <c r="W649" s="52">
        <v>1687.4807347414655</v>
      </c>
      <c r="X649" s="52">
        <v>2255.0050644069429</v>
      </c>
      <c r="Y649" s="52">
        <v>4593.1785411553519</v>
      </c>
      <c r="Z649" s="52">
        <v>956.21856534601216</v>
      </c>
      <c r="AA649" s="52">
        <v>3537.1863845558687</v>
      </c>
      <c r="AB649" s="52">
        <v>392.86675495017442</v>
      </c>
      <c r="AC649" s="52">
        <v>225843.36552256922</v>
      </c>
      <c r="AD649" s="52">
        <v>94034.682142069258</v>
      </c>
      <c r="AE649" s="52">
        <v>117040.03828922394</v>
      </c>
      <c r="AF649" s="52">
        <v>32305.109536824686</v>
      </c>
      <c r="AG649" s="52">
        <v>23051.847240686417</v>
      </c>
      <c r="AH649" s="52">
        <v>19945.10017548838</v>
      </c>
      <c r="AI649" s="52">
        <v>56209.696898429625</v>
      </c>
      <c r="AJ649" s="52">
        <v>64965.791191224132</v>
      </c>
      <c r="AK649" s="52">
        <v>163.01219178948011</v>
      </c>
      <c r="AL649" s="52">
        <v>0.71593799825096804</v>
      </c>
      <c r="AM649" s="52">
        <v>8.4205762044030941</v>
      </c>
      <c r="AN649" s="52">
        <v>19.93471074620949</v>
      </c>
      <c r="AO649" s="52">
        <v>10.798196543556367</v>
      </c>
      <c r="AP649" s="52">
        <v>0.86956880757013766</v>
      </c>
      <c r="AQ649" s="52">
        <v>1.6728398851440531</v>
      </c>
      <c r="AR649" s="52">
        <v>1.4028563360704041</v>
      </c>
      <c r="AS649" s="52">
        <v>1.2289914811590279</v>
      </c>
      <c r="AT649" s="52">
        <v>1.6559293806301632</v>
      </c>
      <c r="AU649" s="52">
        <v>0.92298002069151885</v>
      </c>
      <c r="AV649" s="52">
        <v>1.7525617444946786</v>
      </c>
      <c r="AW649" s="52">
        <v>1.2924688893701621</v>
      </c>
      <c r="AX649" s="52">
        <v>118.26208788635689</v>
      </c>
      <c r="AY649" s="52">
        <v>0.50935704985656027</v>
      </c>
      <c r="AZ649" s="52">
        <v>5.8982985106159767</v>
      </c>
      <c r="BA649" s="52">
        <v>6.113035685993025</v>
      </c>
      <c r="BB649" s="52">
        <v>16.104420961233817</v>
      </c>
      <c r="BC649" s="52">
        <v>2.8089845356486376</v>
      </c>
      <c r="BD649" s="52">
        <v>27.125501686992543</v>
      </c>
      <c r="BE649" s="52">
        <v>9.8465150440216913</v>
      </c>
      <c r="BF649" s="52">
        <v>18.858742235694081</v>
      </c>
      <c r="BG649" s="52">
        <v>24.981058202143156</v>
      </c>
      <c r="BH649" s="52">
        <v>6.0161739748887602</v>
      </c>
      <c r="BI649" s="52">
        <v>24.815393156825468</v>
      </c>
      <c r="BJ649" s="52">
        <v>2.9710088188108901</v>
      </c>
      <c r="BK649" s="52">
        <v>5.5976851765806188</v>
      </c>
      <c r="BL649" s="52">
        <v>16.246699159899201</v>
      </c>
      <c r="BM649" s="52">
        <v>1.7651502448657963</v>
      </c>
      <c r="BN649" s="52">
        <v>37.63655778209889</v>
      </c>
      <c r="BP649" s="52">
        <v>1.4294142708738125</v>
      </c>
      <c r="BQ649" s="52">
        <v>1.0819144983805957</v>
      </c>
      <c r="BR649" s="52">
        <v>0.34749977250917696</v>
      </c>
      <c r="BS649" s="52">
        <v>1.4118051805848917</v>
      </c>
      <c r="BT649" s="52">
        <v>1.078805714796838</v>
      </c>
      <c r="BU649" s="52">
        <v>0.33299946578523715</v>
      </c>
      <c r="BV649" s="52">
        <v>7.8410216603848726</v>
      </c>
      <c r="BW649" s="52">
        <v>9750.5476239092895</v>
      </c>
    </row>
    <row r="650" spans="1:75">
      <c r="A650" s="49">
        <v>48487</v>
      </c>
      <c r="B650" s="50">
        <v>142.77949481429533</v>
      </c>
      <c r="C650" s="51">
        <v>339.67901535428439</v>
      </c>
      <c r="D650" s="50">
        <v>140.36868842722228</v>
      </c>
      <c r="E650" s="52">
        <v>24900.738309052587</v>
      </c>
      <c r="F650" s="52">
        <v>315.1520936201016</v>
      </c>
      <c r="G650" s="52">
        <v>548.64772572666402</v>
      </c>
      <c r="H650" s="52">
        <v>772.14741023033855</v>
      </c>
      <c r="I650" s="52">
        <v>2790.5967111602426</v>
      </c>
      <c r="J650" s="52">
        <v>168.16594466784349</v>
      </c>
      <c r="K650" s="52">
        <v>404.9945576749742</v>
      </c>
      <c r="L650" s="52">
        <v>662.31134278904642</v>
      </c>
      <c r="M650" s="52">
        <v>717.88654138992229</v>
      </c>
      <c r="N650" s="52">
        <v>242.05275073318433</v>
      </c>
      <c r="O650" s="52">
        <v>139.99164085242276</v>
      </c>
      <c r="P650" s="52">
        <v>329.91778386365621</v>
      </c>
      <c r="Q650" s="52">
        <v>135.74365514885866</v>
      </c>
      <c r="R650" s="52">
        <v>128.6434551972896</v>
      </c>
      <c r="S650" s="52">
        <v>776.1241072346146</v>
      </c>
      <c r="T650" s="52">
        <v>351.44767794599755</v>
      </c>
      <c r="U650" s="52">
        <v>1804.2834250735739</v>
      </c>
      <c r="V650" s="52">
        <v>1529.3031255262592</v>
      </c>
      <c r="W650" s="52">
        <v>1690.72534805038</v>
      </c>
      <c r="X650" s="52">
        <v>2259.3297728575767</v>
      </c>
      <c r="Y650" s="52">
        <v>4599.2144242371123</v>
      </c>
      <c r="Z650" s="52">
        <v>957.82379791975643</v>
      </c>
      <c r="AA650" s="52">
        <v>3543.9509831498685</v>
      </c>
      <c r="AB650" s="52">
        <v>392.84530734441552</v>
      </c>
      <c r="AC650" s="52">
        <v>226515.07715822855</v>
      </c>
      <c r="AD650" s="52">
        <v>94278.467669852573</v>
      </c>
      <c r="AE650" s="52">
        <v>117343.46535784403</v>
      </c>
      <c r="AF650" s="52">
        <v>32420.412065490087</v>
      </c>
      <c r="AG650" s="52">
        <v>23096.659272988636</v>
      </c>
      <c r="AH650" s="52">
        <v>19983.478209400178</v>
      </c>
      <c r="AI650" s="52">
        <v>56294.774627494815</v>
      </c>
      <c r="AJ650" s="52">
        <v>65065.406623013812</v>
      </c>
      <c r="AK650" s="52">
        <v>163.08001127264774</v>
      </c>
      <c r="AL650" s="52">
        <v>0.71557686499242357</v>
      </c>
      <c r="AM650" s="52">
        <v>8.4246626331781354</v>
      </c>
      <c r="AN650" s="52">
        <v>19.928347095185504</v>
      </c>
      <c r="AO650" s="52">
        <v>10.788107597036287</v>
      </c>
      <c r="AP650" s="52">
        <v>0.86842730402750024</v>
      </c>
      <c r="AQ650" s="52">
        <v>1.6733536886909861</v>
      </c>
      <c r="AR650" s="52">
        <v>1.4011753031102367</v>
      </c>
      <c r="AS650" s="52">
        <v>1.2272973820200908</v>
      </c>
      <c r="AT650" s="52">
        <v>1.654001952523322</v>
      </c>
      <c r="AU650" s="52">
        <v>0.92253438124610809</v>
      </c>
      <c r="AV650" s="52">
        <v>1.7503753885254507</v>
      </c>
      <c r="AW650" s="52">
        <v>1.2909421970776749</v>
      </c>
      <c r="AX650" s="52">
        <v>118.32461831706266</v>
      </c>
      <c r="AY650" s="52">
        <v>0.50905866708490066</v>
      </c>
      <c r="AZ650" s="52">
        <v>5.9004471671534704</v>
      </c>
      <c r="BA650" s="52">
        <v>6.1128864475797551</v>
      </c>
      <c r="BB650" s="52">
        <v>16.104943301404514</v>
      </c>
      <c r="BC650" s="52">
        <v>2.8090056063568531</v>
      </c>
      <c r="BD650" s="52">
        <v>27.142422625639785</v>
      </c>
      <c r="BE650" s="52">
        <v>9.8575682465142265</v>
      </c>
      <c r="BF650" s="52">
        <v>18.871479156520216</v>
      </c>
      <c r="BG650" s="52">
        <v>25.000490390323101</v>
      </c>
      <c r="BH650" s="52">
        <v>6.0163167087205993</v>
      </c>
      <c r="BI650" s="52">
        <v>24.827045860327779</v>
      </c>
      <c r="BJ650" s="52">
        <v>2.9719230548585376</v>
      </c>
      <c r="BK650" s="52">
        <v>5.6007552445361704</v>
      </c>
      <c r="BL650" s="52">
        <v>16.254367560621663</v>
      </c>
      <c r="BM650" s="52">
        <v>1.7645128067668945</v>
      </c>
      <c r="BN650" s="52">
        <v>37.667064243368806</v>
      </c>
      <c r="BP650" s="52">
        <v>1.4271959575048336</v>
      </c>
      <c r="BQ650" s="52">
        <v>1.0804666071354101</v>
      </c>
      <c r="BR650" s="52">
        <v>0.34672935038203528</v>
      </c>
      <c r="BS650" s="52">
        <v>1.4093769029326115</v>
      </c>
      <c r="BT650" s="52">
        <v>1.0770112172700466</v>
      </c>
      <c r="BU650" s="52">
        <v>0.33236568565674435</v>
      </c>
      <c r="BV650" s="52">
        <v>7.841397784495105</v>
      </c>
      <c r="BW650" s="52">
        <v>9778.5309047510218</v>
      </c>
    </row>
    <row r="651" spans="1:75">
      <c r="A651" s="49">
        <v>48518</v>
      </c>
      <c r="B651" s="50">
        <v>143.00317266207909</v>
      </c>
      <c r="C651" s="51">
        <v>340.30415422778816</v>
      </c>
      <c r="D651" s="50">
        <v>140.59607059848045</v>
      </c>
      <c r="E651" s="52">
        <v>24939.383458569166</v>
      </c>
      <c r="F651" s="52">
        <v>315.46666674045548</v>
      </c>
      <c r="G651" s="52">
        <v>547.78476457538147</v>
      </c>
      <c r="H651" s="52">
        <v>772.45611027700284</v>
      </c>
      <c r="I651" s="52">
        <v>2795.3384194267132</v>
      </c>
      <c r="J651" s="52">
        <v>168.39787272404459</v>
      </c>
      <c r="K651" s="52">
        <v>405.84006770081339</v>
      </c>
      <c r="L651" s="52">
        <v>662.9797393533612</v>
      </c>
      <c r="M651" s="52">
        <v>720.33711841678428</v>
      </c>
      <c r="N651" s="52">
        <v>242.01860045485438</v>
      </c>
      <c r="O651" s="52">
        <v>140.1538554691229</v>
      </c>
      <c r="P651" s="52">
        <v>330.38041585206145</v>
      </c>
      <c r="Q651" s="52">
        <v>135.71604152670835</v>
      </c>
      <c r="R651" s="52">
        <v>128.77191430119979</v>
      </c>
      <c r="S651" s="52">
        <v>777.79551514313221</v>
      </c>
      <c r="T651" s="52">
        <v>351.71054874069148</v>
      </c>
      <c r="U651" s="52">
        <v>1809.5498565291805</v>
      </c>
      <c r="V651" s="52">
        <v>1532.1171339320078</v>
      </c>
      <c r="W651" s="52">
        <v>1694.0219865814752</v>
      </c>
      <c r="X651" s="52">
        <v>2263.6679589434739</v>
      </c>
      <c r="Y651" s="52">
        <v>4605.3155006689412</v>
      </c>
      <c r="Z651" s="52">
        <v>959.43839956017871</v>
      </c>
      <c r="AA651" s="52">
        <v>3550.8165707671114</v>
      </c>
      <c r="AB651" s="52">
        <v>392.83129794120549</v>
      </c>
      <c r="AC651" s="52">
        <v>227186.35016066028</v>
      </c>
      <c r="AD651" s="52">
        <v>94520.930025931331</v>
      </c>
      <c r="AE651" s="52">
        <v>117645.24554129569</v>
      </c>
      <c r="AF651" s="52">
        <v>32535.654703263313</v>
      </c>
      <c r="AG651" s="52">
        <v>23141.271813023475</v>
      </c>
      <c r="AH651" s="52">
        <v>20021.651670317497</v>
      </c>
      <c r="AI651" s="52">
        <v>56379.333309573514</v>
      </c>
      <c r="AJ651" s="52">
        <v>65164.525205673708</v>
      </c>
      <c r="AK651" s="52">
        <v>163.14783565369584</v>
      </c>
      <c r="AL651" s="52">
        <v>0.71520086521688364</v>
      </c>
      <c r="AM651" s="52">
        <v>8.4288030741285649</v>
      </c>
      <c r="AN651" s="52">
        <v>19.921977053638624</v>
      </c>
      <c r="AO651" s="52">
        <v>10.777973114242476</v>
      </c>
      <c r="AP651" s="52">
        <v>0.8672857280477817</v>
      </c>
      <c r="AQ651" s="52">
        <v>1.6738981746964254</v>
      </c>
      <c r="AR651" s="52">
        <v>1.3994549922728414</v>
      </c>
      <c r="AS651" s="52">
        <v>1.2255762887683475</v>
      </c>
      <c r="AT651" s="52">
        <v>1.6520526096145689</v>
      </c>
      <c r="AU651" s="52">
        <v>0.92204661582444158</v>
      </c>
      <c r="AV651" s="52">
        <v>1.7482397069268758</v>
      </c>
      <c r="AW651" s="52">
        <v>1.2894189956525459</v>
      </c>
      <c r="AX651" s="52">
        <v>118.38702610540655</v>
      </c>
      <c r="AY651" s="52">
        <v>0.50875015676748236</v>
      </c>
      <c r="AZ651" s="52">
        <v>5.9025146684969867</v>
      </c>
      <c r="BA651" s="52">
        <v>6.1126755161451234</v>
      </c>
      <c r="BB651" s="52">
        <v>16.105386398973003</v>
      </c>
      <c r="BC651" s="52">
        <v>2.8090330281918265</v>
      </c>
      <c r="BD651" s="52">
        <v>27.159679072668716</v>
      </c>
      <c r="BE651" s="52">
        <v>9.8685385164834791</v>
      </c>
      <c r="BF651" s="52">
        <v>18.883836865605367</v>
      </c>
      <c r="BG651" s="52">
        <v>25.020118976432471</v>
      </c>
      <c r="BH651" s="52">
        <v>6.0164929044493025</v>
      </c>
      <c r="BI651" s="52">
        <v>24.83883249453239</v>
      </c>
      <c r="BJ651" s="52">
        <v>2.9728374231199268</v>
      </c>
      <c r="BK651" s="52">
        <v>5.603945334333055</v>
      </c>
      <c r="BL651" s="52">
        <v>16.262049737288766</v>
      </c>
      <c r="BM651" s="52">
        <v>1.763873426272796</v>
      </c>
      <c r="BN651" s="52">
        <v>37.697690521276769</v>
      </c>
      <c r="BP651" s="52">
        <v>1.4251015750360825</v>
      </c>
      <c r="BQ651" s="52">
        <v>1.0791539764782834</v>
      </c>
      <c r="BR651" s="52">
        <v>0.34594759858267815</v>
      </c>
      <c r="BS651" s="52">
        <v>1.4070951402743137</v>
      </c>
      <c r="BT651" s="52">
        <v>1.0753336311918833</v>
      </c>
      <c r="BU651" s="52">
        <v>0.33176150906928664</v>
      </c>
      <c r="BV651" s="52">
        <v>7.8415099632956329</v>
      </c>
      <c r="BW651" s="52">
        <v>9806.9631955325603</v>
      </c>
    </row>
    <row r="652" spans="1:75">
      <c r="A652" s="49">
        <v>48548</v>
      </c>
      <c r="B652" s="50">
        <v>143.22801970680013</v>
      </c>
      <c r="C652" s="51">
        <v>340.93065816200493</v>
      </c>
      <c r="D652" s="50">
        <v>140.82433434419877</v>
      </c>
      <c r="E652" s="52">
        <v>24978.569304958979</v>
      </c>
      <c r="F652" s="52">
        <v>315.79476994851916</v>
      </c>
      <c r="G652" s="52">
        <v>546.96569911589222</v>
      </c>
      <c r="H652" s="52">
        <v>772.77451222147795</v>
      </c>
      <c r="I652" s="52">
        <v>2800.1848047258954</v>
      </c>
      <c r="J652" s="52">
        <v>168.63353742163937</v>
      </c>
      <c r="K652" s="52">
        <v>406.71273061968384</v>
      </c>
      <c r="L652" s="52">
        <v>663.65430228617038</v>
      </c>
      <c r="M652" s="52">
        <v>722.83069960189357</v>
      </c>
      <c r="N652" s="52">
        <v>241.98875413089991</v>
      </c>
      <c r="O652" s="52">
        <v>140.32112021887053</v>
      </c>
      <c r="P652" s="52">
        <v>330.8542367000133</v>
      </c>
      <c r="Q652" s="52">
        <v>135.69289456942741</v>
      </c>
      <c r="R652" s="52">
        <v>128.90210901638494</v>
      </c>
      <c r="S652" s="52">
        <v>779.48837729580703</v>
      </c>
      <c r="T652" s="52">
        <v>351.98134260488052</v>
      </c>
      <c r="U652" s="52">
        <v>1814.8919689136246</v>
      </c>
      <c r="V652" s="52">
        <v>1534.9416479151384</v>
      </c>
      <c r="W652" s="52">
        <v>1697.3693301075448</v>
      </c>
      <c r="X652" s="52">
        <v>2268.0350749667732</v>
      </c>
      <c r="Y652" s="52">
        <v>4611.4548596518734</v>
      </c>
      <c r="Z652" s="52">
        <v>961.06591938830286</v>
      </c>
      <c r="AA652" s="52">
        <v>3557.785330893596</v>
      </c>
      <c r="AB652" s="52">
        <v>392.82026401488889</v>
      </c>
      <c r="AC652" s="52">
        <v>227852.02896359761</v>
      </c>
      <c r="AD652" s="52">
        <v>94762.53776616852</v>
      </c>
      <c r="AE652" s="52">
        <v>117945.9620291233</v>
      </c>
      <c r="AF652" s="52">
        <v>32650.165160783134</v>
      </c>
      <c r="AG652" s="52">
        <v>23185.078376404443</v>
      </c>
      <c r="AH652" s="52">
        <v>20059.119565510751</v>
      </c>
      <c r="AI652" s="52">
        <v>56461.878268782297</v>
      </c>
      <c r="AJ652" s="52">
        <v>65261.342039140065</v>
      </c>
      <c r="AK652" s="52">
        <v>163.2166236858815</v>
      </c>
      <c r="AL652" s="52">
        <v>0.71488941717931687</v>
      </c>
      <c r="AM652" s="52">
        <v>8.4326019905197125</v>
      </c>
      <c r="AN652" s="52">
        <v>19.915654857538176</v>
      </c>
      <c r="AO652" s="52">
        <v>10.768163449837205</v>
      </c>
      <c r="AP652" s="52">
        <v>0.86616613744299686</v>
      </c>
      <c r="AQ652" s="52">
        <v>1.6746369725272718</v>
      </c>
      <c r="AR652" s="52">
        <v>1.3977273448623844</v>
      </c>
      <c r="AS652" s="52">
        <v>1.223882416580212</v>
      </c>
      <c r="AT652" s="52">
        <v>1.6501167802112227</v>
      </c>
      <c r="AU652" s="52">
        <v>0.92152854386420135</v>
      </c>
      <c r="AV652" s="52">
        <v>1.7461785930019686</v>
      </c>
      <c r="AW652" s="52">
        <v>1.2879266640017402</v>
      </c>
      <c r="AX652" s="52">
        <v>118.45026802020148</v>
      </c>
      <c r="AY652" s="52">
        <v>0.50845053914163141</v>
      </c>
      <c r="AZ652" s="52">
        <v>5.9046760645801744</v>
      </c>
      <c r="BA652" s="52">
        <v>6.1125297442350224</v>
      </c>
      <c r="BB652" s="52">
        <v>16.105286267617096</v>
      </c>
      <c r="BC652" s="52">
        <v>2.809181703136225</v>
      </c>
      <c r="BD652" s="52">
        <v>27.176180284066746</v>
      </c>
      <c r="BE652" s="52">
        <v>9.8797080727604527</v>
      </c>
      <c r="BF652" s="52">
        <v>18.896538368767747</v>
      </c>
      <c r="BG652" s="52">
        <v>25.041309847030789</v>
      </c>
      <c r="BH652" s="52">
        <v>6.0164071309225013</v>
      </c>
      <c r="BI652" s="52">
        <v>24.850700808330537</v>
      </c>
      <c r="BJ652" s="52">
        <v>2.9737645434550357</v>
      </c>
      <c r="BK652" s="52">
        <v>5.607114560516008</v>
      </c>
      <c r="BL652" s="52">
        <v>16.269821703900622</v>
      </c>
      <c r="BM652" s="52">
        <v>1.7632298556006087</v>
      </c>
      <c r="BN652" s="52">
        <v>37.73019962270434</v>
      </c>
      <c r="BP652" s="52">
        <v>1.422335187260372</v>
      </c>
      <c r="BQ652" s="52">
        <v>1.0771694544392327</v>
      </c>
      <c r="BR652" s="52">
        <v>0.34516573278281915</v>
      </c>
      <c r="BS652" s="52">
        <v>1.4045147180867692</v>
      </c>
      <c r="BT652" s="52">
        <v>1.0734257164100807</v>
      </c>
      <c r="BU652" s="52">
        <v>0.33108900166456201</v>
      </c>
      <c r="BV652" s="52">
        <v>7.8418868882659201</v>
      </c>
      <c r="BW652" s="52">
        <v>9835.7712037881211</v>
      </c>
    </row>
    <row r="653" spans="1:75">
      <c r="A653" s="49">
        <v>48579</v>
      </c>
      <c r="B653" s="50">
        <v>143.45486609259575</v>
      </c>
      <c r="C653" s="51">
        <v>341.55961285307706</v>
      </c>
      <c r="D653" s="50">
        <v>141.05414251926999</v>
      </c>
      <c r="E653" s="52">
        <v>25018.292499826799</v>
      </c>
      <c r="F653" s="52">
        <v>316.14266914555861</v>
      </c>
      <c r="G653" s="52">
        <v>546.22031263574479</v>
      </c>
      <c r="H653" s="52">
        <v>773.07605573270587</v>
      </c>
      <c r="I653" s="52">
        <v>2805.1422796561833</v>
      </c>
      <c r="J653" s="52">
        <v>168.87137469891158</v>
      </c>
      <c r="K653" s="52">
        <v>407.60261422347639</v>
      </c>
      <c r="L653" s="52">
        <v>664.34290672258862</v>
      </c>
      <c r="M653" s="52">
        <v>725.37809429341746</v>
      </c>
      <c r="N653" s="52">
        <v>241.96106506603576</v>
      </c>
      <c r="O653" s="52">
        <v>140.49457773199725</v>
      </c>
      <c r="P653" s="52">
        <v>331.34006424602723</v>
      </c>
      <c r="Q653" s="52">
        <v>135.67364894453016</v>
      </c>
      <c r="R653" s="52">
        <v>129.03309001274889</v>
      </c>
      <c r="S653" s="52">
        <v>781.20498863042837</v>
      </c>
      <c r="T653" s="52">
        <v>352.26142029872824</v>
      </c>
      <c r="U653" s="52">
        <v>1820.3129888258634</v>
      </c>
      <c r="V653" s="52">
        <v>1537.767436272615</v>
      </c>
      <c r="W653" s="52">
        <v>1700.7639499774143</v>
      </c>
      <c r="X653" s="52">
        <v>2272.4407353905899</v>
      </c>
      <c r="Y653" s="52">
        <v>4617.6219138253118</v>
      </c>
      <c r="Z653" s="52">
        <v>962.7081562605116</v>
      </c>
      <c r="AA653" s="52">
        <v>3564.8540537686599</v>
      </c>
      <c r="AB653" s="52">
        <v>392.80849088974026</v>
      </c>
      <c r="AC653" s="52">
        <v>228509.30049059467</v>
      </c>
      <c r="AD653" s="52">
        <v>95003.578639334242</v>
      </c>
      <c r="AE653" s="52">
        <v>118245.97296408685</v>
      </c>
      <c r="AF653" s="52">
        <v>32763.590041652802</v>
      </c>
      <c r="AG653" s="52">
        <v>23227.718328829735</v>
      </c>
      <c r="AH653" s="52">
        <v>20095.587327787955</v>
      </c>
      <c r="AI653" s="52">
        <v>56541.517235109881</v>
      </c>
      <c r="AJ653" s="52">
        <v>65354.768936895554</v>
      </c>
      <c r="AK653" s="52">
        <v>163.28681041564673</v>
      </c>
      <c r="AL653" s="52">
        <v>0.7146856927072569</v>
      </c>
      <c r="AM653" s="52">
        <v>8.4358558655386009</v>
      </c>
      <c r="AN653" s="52">
        <v>19.909409480086797</v>
      </c>
      <c r="AO653" s="52">
        <v>10.758867921758323</v>
      </c>
      <c r="AP653" s="52">
        <v>0.86507938516966065</v>
      </c>
      <c r="AQ653" s="52">
        <v>1.6756669380964953</v>
      </c>
      <c r="AR653" s="52">
        <v>1.3960099443319185</v>
      </c>
      <c r="AS653" s="52">
        <v>1.2222493471035119</v>
      </c>
      <c r="AT653" s="52">
        <v>1.6482116080881115</v>
      </c>
      <c r="AU653" s="52">
        <v>0.92098836169804688</v>
      </c>
      <c r="AV653" s="52">
        <v>1.7441895465571209</v>
      </c>
      <c r="AW653" s="52">
        <v>1.286472790640302</v>
      </c>
      <c r="AX653" s="52">
        <v>118.5147950901019</v>
      </c>
      <c r="AY653" s="52">
        <v>0.50816993801591681</v>
      </c>
      <c r="AZ653" s="52">
        <v>5.9070251404172591</v>
      </c>
      <c r="BA653" s="52">
        <v>6.1125063111389712</v>
      </c>
      <c r="BB653" s="52">
        <v>16.104381469228574</v>
      </c>
      <c r="BC653" s="52">
        <v>2.809520870514755</v>
      </c>
      <c r="BD653" s="52">
        <v>27.191240061344878</v>
      </c>
      <c r="BE653" s="52">
        <v>9.8912269682773655</v>
      </c>
      <c r="BF653" s="52">
        <v>18.910013599741845</v>
      </c>
      <c r="BG653" s="52">
        <v>25.064831788801857</v>
      </c>
      <c r="BH653" s="52">
        <v>6.0158789428852257</v>
      </c>
      <c r="BI653" s="52">
        <v>24.862605845604481</v>
      </c>
      <c r="BJ653" s="52">
        <v>2.9747097445173085</v>
      </c>
      <c r="BK653" s="52">
        <v>5.6101671844765901</v>
      </c>
      <c r="BL653" s="52">
        <v>16.277728916851864</v>
      </c>
      <c r="BM653" s="52">
        <v>1.7625807978249448</v>
      </c>
      <c r="BN653" s="52">
        <v>37.765579627286044</v>
      </c>
      <c r="BP653" s="52">
        <v>1.4184572010811778</v>
      </c>
      <c r="BQ653" s="52">
        <v>1.0740700396108291</v>
      </c>
      <c r="BR653" s="52">
        <v>0.34438716141120229</v>
      </c>
      <c r="BS653" s="52">
        <v>1.4013661508553572</v>
      </c>
      <c r="BT653" s="52">
        <v>1.071085780107927</v>
      </c>
      <c r="BU653" s="52">
        <v>0.33028037081690387</v>
      </c>
      <c r="BV653" s="52">
        <v>7.8427624522197634</v>
      </c>
      <c r="BW653" s="52">
        <v>9864.8503226234061</v>
      </c>
    </row>
    <row r="654" spans="1:75">
      <c r="A654" s="49">
        <v>48610</v>
      </c>
      <c r="B654" s="50">
        <v>143.68759503468286</v>
      </c>
      <c r="C654" s="51">
        <v>342.20200168835601</v>
      </c>
      <c r="D654" s="50">
        <v>141.28946254067588</v>
      </c>
      <c r="E654" s="52">
        <v>25059.045496502229</v>
      </c>
      <c r="F654" s="52">
        <v>316.51467198043343</v>
      </c>
      <c r="G654" s="52">
        <v>545.47480661446048</v>
      </c>
      <c r="H654" s="52">
        <v>773.36955462348078</v>
      </c>
      <c r="I654" s="52">
        <v>2810.249526170473</v>
      </c>
      <c r="J654" s="52">
        <v>169.11322249774071</v>
      </c>
      <c r="K654" s="52">
        <v>408.50655011303962</v>
      </c>
      <c r="L654" s="52">
        <v>665.0563523634487</v>
      </c>
      <c r="M654" s="52">
        <v>728.00798937053446</v>
      </c>
      <c r="N654" s="52">
        <v>241.93499321590042</v>
      </c>
      <c r="O654" s="52">
        <v>140.67506751904804</v>
      </c>
      <c r="P654" s="52">
        <v>331.83995976317073</v>
      </c>
      <c r="Q654" s="52">
        <v>135.65661484010579</v>
      </c>
      <c r="R654" s="52">
        <v>129.16622177313172</v>
      </c>
      <c r="S654" s="52">
        <v>782.96974516155262</v>
      </c>
      <c r="T654" s="52">
        <v>352.54748934723676</v>
      </c>
      <c r="U654" s="52">
        <v>1825.8816711494039</v>
      </c>
      <c r="V654" s="52">
        <v>1540.6435441008859</v>
      </c>
      <c r="W654" s="52">
        <v>1704.2483551719736</v>
      </c>
      <c r="X654" s="52">
        <v>2276.947156722988</v>
      </c>
      <c r="Y654" s="52">
        <v>4623.9553425600452</v>
      </c>
      <c r="Z654" s="52">
        <v>964.38762841469816</v>
      </c>
      <c r="AA654" s="52">
        <v>3572.112250495582</v>
      </c>
      <c r="AB654" s="52">
        <v>392.79409866091316</v>
      </c>
      <c r="AC654" s="52">
        <v>229173.66177835772</v>
      </c>
      <c r="AD654" s="52">
        <v>95247.781475647804</v>
      </c>
      <c r="AE654" s="52">
        <v>118549.91943216324</v>
      </c>
      <c r="AF654" s="52">
        <v>32878.460382861478</v>
      </c>
      <c r="AG654" s="52">
        <v>23270.332173670493</v>
      </c>
      <c r="AH654" s="52">
        <v>20132.033723538923</v>
      </c>
      <c r="AI654" s="52">
        <v>56620.630752378893</v>
      </c>
      <c r="AJ654" s="52">
        <v>65447.583315203265</v>
      </c>
      <c r="AK654" s="52">
        <v>163.35831160554963</v>
      </c>
      <c r="AL654" s="52">
        <v>0.71451430910477232</v>
      </c>
      <c r="AM654" s="52">
        <v>8.4390246445733688</v>
      </c>
      <c r="AN654" s="52">
        <v>19.903084684531354</v>
      </c>
      <c r="AO654" s="52">
        <v>10.749545730800639</v>
      </c>
      <c r="AP654" s="52">
        <v>0.86398261344337723</v>
      </c>
      <c r="AQ654" s="52">
        <v>1.6768853473965259</v>
      </c>
      <c r="AR654" s="52">
        <v>1.3942484931692654</v>
      </c>
      <c r="AS654" s="52">
        <v>1.220618960168776</v>
      </c>
      <c r="AT654" s="52">
        <v>1.6462658731519872</v>
      </c>
      <c r="AU654" s="52">
        <v>0.92041605858507713</v>
      </c>
      <c r="AV654" s="52">
        <v>1.7421503616741016</v>
      </c>
      <c r="AW654" s="52">
        <v>1.2849780218286118</v>
      </c>
      <c r="AX654" s="52">
        <v>118.58051194532985</v>
      </c>
      <c r="AY654" s="52">
        <v>0.50788600201110146</v>
      </c>
      <c r="AZ654" s="52">
        <v>5.9094386807748025</v>
      </c>
      <c r="BA654" s="52">
        <v>6.1124430789927677</v>
      </c>
      <c r="BB654" s="52">
        <v>16.103050118973179</v>
      </c>
      <c r="BC654" s="52">
        <v>2.8099782578722245</v>
      </c>
      <c r="BD654" s="52">
        <v>27.205708266896828</v>
      </c>
      <c r="BE654" s="52">
        <v>9.9030153473178224</v>
      </c>
      <c r="BF654" s="52">
        <v>18.923993429709828</v>
      </c>
      <c r="BG654" s="52">
        <v>25.089911366242074</v>
      </c>
      <c r="BH654" s="52">
        <v>6.015087395936491</v>
      </c>
      <c r="BI654" s="52">
        <v>24.874714975866805</v>
      </c>
      <c r="BJ654" s="52">
        <v>2.9756705724763788</v>
      </c>
      <c r="BK654" s="52">
        <v>5.6131968569806627</v>
      </c>
      <c r="BL654" s="52">
        <v>16.285847546728029</v>
      </c>
      <c r="BM654" s="52">
        <v>1.7619174677610348</v>
      </c>
      <c r="BN654" s="52">
        <v>37.802904971304443</v>
      </c>
      <c r="BP654" s="52">
        <v>1.4140993827473252</v>
      </c>
      <c r="BQ654" s="52">
        <v>1.07052122268285</v>
      </c>
      <c r="BR654" s="52">
        <v>0.34357816002035002</v>
      </c>
      <c r="BS654" s="52">
        <v>1.3978842024075528</v>
      </c>
      <c r="BT654" s="52">
        <v>1.0685336691057008</v>
      </c>
      <c r="BU654" s="52">
        <v>0.32935053335254894</v>
      </c>
      <c r="BV654" s="52">
        <v>7.8434585474671854</v>
      </c>
      <c r="BW654" s="52">
        <v>9894.4488530543549</v>
      </c>
    </row>
    <row r="655" spans="1:75">
      <c r="A655" s="49">
        <v>48638</v>
      </c>
      <c r="B655" s="50">
        <v>143.9109839917094</v>
      </c>
      <c r="C655" s="51">
        <v>342.81664448643903</v>
      </c>
      <c r="D655" s="50">
        <v>141.51502906501159</v>
      </c>
      <c r="E655" s="52">
        <v>25097.980122811561</v>
      </c>
      <c r="F655" s="52">
        <v>316.88186937795086</v>
      </c>
      <c r="G655" s="52">
        <v>544.69221988825927</v>
      </c>
      <c r="H655" s="52">
        <v>773.64986132271588</v>
      </c>
      <c r="I655" s="52">
        <v>2815.1184567729279</v>
      </c>
      <c r="J655" s="52">
        <v>169.3414442137416</v>
      </c>
      <c r="K655" s="52">
        <v>409.347725437821</v>
      </c>
      <c r="L655" s="52">
        <v>665.74464855929341</v>
      </c>
      <c r="M655" s="52">
        <v>730.52861946664882</v>
      </c>
      <c r="N655" s="52">
        <v>241.91262657095544</v>
      </c>
      <c r="O655" s="52">
        <v>140.84785829235832</v>
      </c>
      <c r="P655" s="52">
        <v>332.3138070502651</v>
      </c>
      <c r="Q655" s="52">
        <v>135.64121401393953</v>
      </c>
      <c r="R655" s="52">
        <v>129.29225508466229</v>
      </c>
      <c r="S655" s="52">
        <v>784.66212044648796</v>
      </c>
      <c r="T655" s="52">
        <v>352.81097239069641</v>
      </c>
      <c r="U655" s="52">
        <v>1831.2091534415792</v>
      </c>
      <c r="V655" s="52">
        <v>1543.3902896668628</v>
      </c>
      <c r="W655" s="52">
        <v>1707.580401120724</v>
      </c>
      <c r="X655" s="52">
        <v>2281.2464441110246</v>
      </c>
      <c r="Y655" s="52">
        <v>4630.090895409563</v>
      </c>
      <c r="Z655" s="52">
        <v>965.98934224977188</v>
      </c>
      <c r="AA655" s="52">
        <v>3579.055358127699</v>
      </c>
      <c r="AB655" s="52">
        <v>392.77727726114347</v>
      </c>
      <c r="AC655" s="52">
        <v>229809.13074248176</v>
      </c>
      <c r="AD655" s="52">
        <v>95479.091098155288</v>
      </c>
      <c r="AE655" s="52">
        <v>118837.81839057377</v>
      </c>
      <c r="AF655" s="52">
        <v>32988.321527736531</v>
      </c>
      <c r="AG655" s="52">
        <v>23310.87057266491</v>
      </c>
      <c r="AH655" s="52">
        <v>20166.705782213383</v>
      </c>
      <c r="AI655" s="52">
        <v>56695.82818600961</v>
      </c>
      <c r="AJ655" s="52">
        <v>65535.801018442427</v>
      </c>
      <c r="AK655" s="52">
        <v>163.42486685035485</v>
      </c>
      <c r="AL655" s="52">
        <v>0.71428276671213098</v>
      </c>
      <c r="AM655" s="52">
        <v>8.4424713798465998</v>
      </c>
      <c r="AN655" s="52">
        <v>19.897012385765265</v>
      </c>
      <c r="AO655" s="52">
        <v>10.740258239209652</v>
      </c>
      <c r="AP655" s="52">
        <v>0.86291223243071202</v>
      </c>
      <c r="AQ655" s="52">
        <v>1.6780259040925947</v>
      </c>
      <c r="AR655" s="52">
        <v>1.3925205552358031</v>
      </c>
      <c r="AS655" s="52">
        <v>1.2190458463124483</v>
      </c>
      <c r="AT655" s="52">
        <v>1.644351810531459</v>
      </c>
      <c r="AU655" s="52">
        <v>0.91984632373441855</v>
      </c>
      <c r="AV655" s="52">
        <v>1.7400854085870898</v>
      </c>
      <c r="AW655" s="52">
        <v>1.2834701574772356</v>
      </c>
      <c r="AX655" s="52">
        <v>118.64162830449641</v>
      </c>
      <c r="AY655" s="52">
        <v>0.5075922361585461</v>
      </c>
      <c r="AZ655" s="52">
        <v>5.9115334522004037</v>
      </c>
      <c r="BA655" s="52">
        <v>6.1121324882426835</v>
      </c>
      <c r="BB655" s="52">
        <v>16.101966395238247</v>
      </c>
      <c r="BC655" s="52">
        <v>2.8104003241824103</v>
      </c>
      <c r="BD655" s="52">
        <v>27.219656084065459</v>
      </c>
      <c r="BE655" s="52">
        <v>9.9139338808849313</v>
      </c>
      <c r="BF655" s="52">
        <v>18.936827258406474</v>
      </c>
      <c r="BG655" s="52">
        <v>25.113200517204991</v>
      </c>
      <c r="BH655" s="52">
        <v>6.0143856678374243</v>
      </c>
      <c r="BI655" s="52">
        <v>24.886226160297934</v>
      </c>
      <c r="BJ655" s="52">
        <v>2.9765615154252112</v>
      </c>
      <c r="BK655" s="52">
        <v>5.6160956900764303</v>
      </c>
      <c r="BL655" s="52">
        <v>16.293568955022369</v>
      </c>
      <c r="BM655" s="52">
        <v>1.7612855750695482</v>
      </c>
      <c r="BN655" s="52">
        <v>37.837534722273368</v>
      </c>
      <c r="BP655" s="52">
        <v>1.4105533668272463</v>
      </c>
      <c r="BQ655" s="52">
        <v>1.0677878844352173</v>
      </c>
      <c r="BR655" s="52">
        <v>0.34276548250402683</v>
      </c>
      <c r="BS655" s="52">
        <v>1.3947446752281394</v>
      </c>
      <c r="BT655" s="52">
        <v>1.0663224070490938</v>
      </c>
      <c r="BU655" s="52">
        <v>0.32842226818066983</v>
      </c>
      <c r="BV655" s="52">
        <v>7.8430287068975826</v>
      </c>
      <c r="BW655" s="52">
        <v>9922.4087412825647</v>
      </c>
    </row>
    <row r="656" spans="1:75">
      <c r="A656" s="49">
        <v>48669</v>
      </c>
      <c r="B656" s="50">
        <v>144.13601511512553</v>
      </c>
      <c r="C656" s="51">
        <v>343.43450337870706</v>
      </c>
      <c r="D656" s="50">
        <v>141.74204617149888</v>
      </c>
      <c r="E656" s="52">
        <v>25136.910285476715</v>
      </c>
      <c r="F656" s="52">
        <v>317.25944367512278</v>
      </c>
      <c r="G656" s="52">
        <v>543.78019757568836</v>
      </c>
      <c r="H656" s="52">
        <v>773.93868523463607</v>
      </c>
      <c r="I656" s="52">
        <v>2819.9627752626134</v>
      </c>
      <c r="J656" s="52">
        <v>169.5667482385592</v>
      </c>
      <c r="K656" s="52">
        <v>410.16182546822296</v>
      </c>
      <c r="L656" s="52">
        <v>666.4401369867245</v>
      </c>
      <c r="M656" s="52">
        <v>733.05317423372503</v>
      </c>
      <c r="N656" s="52">
        <v>241.89239899183232</v>
      </c>
      <c r="O656" s="52">
        <v>141.01957234526955</v>
      </c>
      <c r="P656" s="52">
        <v>332.78112185992779</v>
      </c>
      <c r="Q656" s="52">
        <v>135.62545496721435</v>
      </c>
      <c r="R656" s="52">
        <v>129.41732670042305</v>
      </c>
      <c r="S656" s="52">
        <v>786.36250904869405</v>
      </c>
      <c r="T656" s="52">
        <v>353.05925449116097</v>
      </c>
      <c r="U656" s="52">
        <v>1836.5461543546089</v>
      </c>
      <c r="V656" s="52">
        <v>1546.1500176483344</v>
      </c>
      <c r="W656" s="52">
        <v>1710.9163556895369</v>
      </c>
      <c r="X656" s="52">
        <v>2285.5441759081646</v>
      </c>
      <c r="Y656" s="52">
        <v>4636.3506451172216</v>
      </c>
      <c r="Z656" s="52">
        <v>967.59003805166356</v>
      </c>
      <c r="AA656" s="52">
        <v>3586.0087540626764</v>
      </c>
      <c r="AB656" s="52">
        <v>392.75714966020877</v>
      </c>
      <c r="AC656" s="52">
        <v>230452.5763774995</v>
      </c>
      <c r="AD656" s="52">
        <v>95709.568244472626</v>
      </c>
      <c r="AE656" s="52">
        <v>119124.68120525729</v>
      </c>
      <c r="AF656" s="52">
        <v>33099.378039175463</v>
      </c>
      <c r="AG656" s="52">
        <v>23351.883955701705</v>
      </c>
      <c r="AH656" s="52">
        <v>20201.788302013952</v>
      </c>
      <c r="AI656" s="52">
        <v>56772.155370481552</v>
      </c>
      <c r="AJ656" s="52">
        <v>65625.325050215572</v>
      </c>
      <c r="AK656" s="52">
        <v>163.48909860837364</v>
      </c>
      <c r="AL656" s="52">
        <v>0.71391600965251845</v>
      </c>
      <c r="AM656" s="52">
        <v>8.4466946609919109</v>
      </c>
      <c r="AN656" s="52">
        <v>19.890837452378154</v>
      </c>
      <c r="AO656" s="52">
        <v>10.730226781699926</v>
      </c>
      <c r="AP656" s="52">
        <v>0.86179740659563031</v>
      </c>
      <c r="AQ656" s="52">
        <v>1.6790108067528513</v>
      </c>
      <c r="AR656" s="52">
        <v>1.3907252876810925</v>
      </c>
      <c r="AS656" s="52">
        <v>1.2174181066260528</v>
      </c>
      <c r="AT656" s="52">
        <v>1.6423459297441314</v>
      </c>
      <c r="AU656" s="52">
        <v>0.91925719867586231</v>
      </c>
      <c r="AV656" s="52">
        <v>1.7378251804550546</v>
      </c>
      <c r="AW656" s="52">
        <v>1.2818468674771382</v>
      </c>
      <c r="AX656" s="52">
        <v>118.70056441101816</v>
      </c>
      <c r="AY656" s="52">
        <v>0.50726086301907458</v>
      </c>
      <c r="AZ656" s="52">
        <v>5.9132999120197534</v>
      </c>
      <c r="BA656" s="52">
        <v>6.1114624060930742</v>
      </c>
      <c r="BB656" s="52">
        <v>16.10147499360685</v>
      </c>
      <c r="BC656" s="52">
        <v>2.8107265557740786</v>
      </c>
      <c r="BD656" s="52">
        <v>27.234449715473719</v>
      </c>
      <c r="BE656" s="52">
        <v>9.9243460083680777</v>
      </c>
      <c r="BF656" s="52">
        <v>18.948758863453424</v>
      </c>
      <c r="BG656" s="52">
        <v>25.134847179055214</v>
      </c>
      <c r="BH656" s="52">
        <v>6.0139379160508755</v>
      </c>
      <c r="BI656" s="52">
        <v>24.897696745129409</v>
      </c>
      <c r="BJ656" s="52">
        <v>2.9774134843084479</v>
      </c>
      <c r="BK656" s="52">
        <v>5.6190540693182074</v>
      </c>
      <c r="BL656" s="52">
        <v>16.301229190978884</v>
      </c>
      <c r="BM656" s="52">
        <v>1.7606550308659163</v>
      </c>
      <c r="BN656" s="52">
        <v>37.869919742968293</v>
      </c>
      <c r="BP656" s="52">
        <v>1.4081608043803322</v>
      </c>
      <c r="BQ656" s="52">
        <v>1.0662749066888806</v>
      </c>
      <c r="BR656" s="52">
        <v>0.34188589787358536</v>
      </c>
      <c r="BS656" s="52">
        <v>1.3920313288728077</v>
      </c>
      <c r="BT656" s="52">
        <v>1.0645351614953289</v>
      </c>
      <c r="BU656" s="52">
        <v>0.3274961674009495</v>
      </c>
      <c r="BV656" s="52">
        <v>7.8409909826493074</v>
      </c>
      <c r="BW656" s="52">
        <v>9950.053631636405</v>
      </c>
    </row>
    <row r="657" spans="1:75">
      <c r="A657" s="49">
        <v>48699</v>
      </c>
      <c r="B657" s="50">
        <v>144.36949991295114</v>
      </c>
      <c r="C657" s="51">
        <v>344.07474156742296</v>
      </c>
      <c r="D657" s="50">
        <v>141.97746353832383</v>
      </c>
      <c r="E657" s="52">
        <v>25177.130416183172</v>
      </c>
      <c r="F657" s="52">
        <v>317.66126464701568</v>
      </c>
      <c r="G657" s="52">
        <v>542.73925877710178</v>
      </c>
      <c r="H657" s="52">
        <v>774.23539292179044</v>
      </c>
      <c r="I657" s="52">
        <v>2824.9817249611019</v>
      </c>
      <c r="J657" s="52">
        <v>169.79899339837331</v>
      </c>
      <c r="K657" s="52">
        <v>411.00102461203932</v>
      </c>
      <c r="L657" s="52">
        <v>667.1678662362508</v>
      </c>
      <c r="M657" s="52">
        <v>735.67226650888722</v>
      </c>
      <c r="N657" s="52">
        <v>241.87075716738278</v>
      </c>
      <c r="O657" s="52">
        <v>141.1963396295362</v>
      </c>
      <c r="P657" s="52">
        <v>333.26212170477959</v>
      </c>
      <c r="Q657" s="52">
        <v>135.60883957362967</v>
      </c>
      <c r="R657" s="52">
        <v>129.54647203634184</v>
      </c>
      <c r="S657" s="52">
        <v>788.12581174545926</v>
      </c>
      <c r="T657" s="52">
        <v>353.30547857588778</v>
      </c>
      <c r="U657" s="52">
        <v>1842.0800361088166</v>
      </c>
      <c r="V657" s="52">
        <v>1549.0103846097986</v>
      </c>
      <c r="W657" s="52">
        <v>1714.3674415500989</v>
      </c>
      <c r="X657" s="52">
        <v>2289.983938547643</v>
      </c>
      <c r="Y657" s="52">
        <v>4642.8627746681368</v>
      </c>
      <c r="Z657" s="52">
        <v>969.24451683713119</v>
      </c>
      <c r="AA657" s="52">
        <v>3593.2038893901745</v>
      </c>
      <c r="AB657" s="52">
        <v>392.73492197828989</v>
      </c>
      <c r="AC657" s="52">
        <v>231124.36763941447</v>
      </c>
      <c r="AD657" s="52">
        <v>95949.105920124057</v>
      </c>
      <c r="AE657" s="52">
        <v>119422.82119611105</v>
      </c>
      <c r="AF657" s="52">
        <v>33215.137852493921</v>
      </c>
      <c r="AG657" s="52">
        <v>23394.699592002235</v>
      </c>
      <c r="AH657" s="52">
        <v>20238.431877724328</v>
      </c>
      <c r="AI657" s="52">
        <v>56852.14508426984</v>
      </c>
      <c r="AJ657" s="52">
        <v>65719.075569168723</v>
      </c>
      <c r="AK657" s="52">
        <v>163.5548555439959</v>
      </c>
      <c r="AL657" s="52">
        <v>0.71344421513301015</v>
      </c>
      <c r="AM657" s="52">
        <v>8.4515102869210139</v>
      </c>
      <c r="AN657" s="52">
        <v>19.884382310399086</v>
      </c>
      <c r="AO657" s="52">
        <v>10.719427808296556</v>
      </c>
      <c r="AP657" s="52">
        <v>0.86063328366484104</v>
      </c>
      <c r="AQ657" s="52">
        <v>1.6798696214696975</v>
      </c>
      <c r="AR657" s="52">
        <v>1.3888527028330524</v>
      </c>
      <c r="AS657" s="52">
        <v>1.2156981217786476</v>
      </c>
      <c r="AT657" s="52">
        <v>1.6402270639756655</v>
      </c>
      <c r="AU657" s="52">
        <v>0.9186630966129693</v>
      </c>
      <c r="AV657" s="52">
        <v>1.7353374452851615</v>
      </c>
      <c r="AW657" s="52">
        <v>1.2801464753332159</v>
      </c>
      <c r="AX657" s="52">
        <v>118.76101308092476</v>
      </c>
      <c r="AY657" s="52">
        <v>0.50690008040740697</v>
      </c>
      <c r="AZ657" s="52">
        <v>5.9149840225116348</v>
      </c>
      <c r="BA657" s="52">
        <v>6.1106273519340899</v>
      </c>
      <c r="BB657" s="52">
        <v>16.101471907265175</v>
      </c>
      <c r="BC657" s="52">
        <v>2.8109978443593717</v>
      </c>
      <c r="BD657" s="52">
        <v>27.250323411605009</v>
      </c>
      <c r="BE657" s="52">
        <v>9.9349229364190244</v>
      </c>
      <c r="BF657" s="52">
        <v>18.960706527282795</v>
      </c>
      <c r="BG657" s="52">
        <v>25.156420870001117</v>
      </c>
      <c r="BH657" s="52">
        <v>6.0136581303862231</v>
      </c>
      <c r="BI657" s="52">
        <v>24.909460153318165</v>
      </c>
      <c r="BJ657" s="52">
        <v>2.978264426770814</v>
      </c>
      <c r="BK657" s="52">
        <v>5.6220891231360532</v>
      </c>
      <c r="BL657" s="52">
        <v>16.309106602450871</v>
      </c>
      <c r="BM657" s="52">
        <v>1.7600041811537419</v>
      </c>
      <c r="BN657" s="52">
        <v>37.902341650674742</v>
      </c>
      <c r="BP657" s="52">
        <v>1.4060221787542104</v>
      </c>
      <c r="BQ657" s="52">
        <v>1.0651303587791821</v>
      </c>
      <c r="BR657" s="52">
        <v>0.34089182015134917</v>
      </c>
      <c r="BS657" s="52">
        <v>1.3893232451053337</v>
      </c>
      <c r="BT657" s="52">
        <v>1.0627747847232967</v>
      </c>
      <c r="BU657" s="52">
        <v>0.32654846039780144</v>
      </c>
      <c r="BV657" s="52">
        <v>7.8379927803451812</v>
      </c>
      <c r="BW657" s="52">
        <v>9978.6424046834309</v>
      </c>
    </row>
    <row r="658" spans="1:75">
      <c r="A658" s="49">
        <v>48730</v>
      </c>
      <c r="B658" s="50">
        <v>144.60276550884853</v>
      </c>
      <c r="C658" s="51">
        <v>344.71397297052789</v>
      </c>
      <c r="D658" s="50">
        <v>142.21260783619121</v>
      </c>
      <c r="E658" s="52">
        <v>25217.339407500509</v>
      </c>
      <c r="F658" s="52">
        <v>318.07699199801971</v>
      </c>
      <c r="G658" s="52">
        <v>541.66313442065109</v>
      </c>
      <c r="H658" s="52">
        <v>774.51309479911242</v>
      </c>
      <c r="I658" s="52">
        <v>2830.0712993048851</v>
      </c>
      <c r="J658" s="52">
        <v>170.03396866164141</v>
      </c>
      <c r="K658" s="52">
        <v>411.87472944610539</v>
      </c>
      <c r="L658" s="52">
        <v>667.90707127575672</v>
      </c>
      <c r="M658" s="52">
        <v>738.31212297021864</v>
      </c>
      <c r="N658" s="52">
        <v>241.84450023999858</v>
      </c>
      <c r="O658" s="52">
        <v>141.37348623411549</v>
      </c>
      <c r="P658" s="52">
        <v>333.74864477595133</v>
      </c>
      <c r="Q658" s="52">
        <v>135.59235052513466</v>
      </c>
      <c r="R658" s="52">
        <v>129.67666383081627</v>
      </c>
      <c r="S658" s="52">
        <v>789.89227470949356</v>
      </c>
      <c r="T658" s="52">
        <v>353.55000080082624</v>
      </c>
      <c r="U658" s="52">
        <v>1847.6452402596271</v>
      </c>
      <c r="V658" s="52">
        <v>1551.8685614245853</v>
      </c>
      <c r="W658" s="52">
        <v>1717.8221960824824</v>
      </c>
      <c r="X658" s="52">
        <v>2294.4213478234146</v>
      </c>
      <c r="Y658" s="52">
        <v>4649.2927763827383</v>
      </c>
      <c r="Z658" s="52">
        <v>970.90081630405712</v>
      </c>
      <c r="AA658" s="52">
        <v>3600.4079104586835</v>
      </c>
      <c r="AB658" s="52">
        <v>392.71397286110124</v>
      </c>
      <c r="AC658" s="52">
        <v>231799.08448088745</v>
      </c>
      <c r="AD658" s="52">
        <v>96192.708227557523</v>
      </c>
      <c r="AE658" s="52">
        <v>119726.02021334248</v>
      </c>
      <c r="AF658" s="52">
        <v>33331.2599104888</v>
      </c>
      <c r="AG658" s="52">
        <v>23437.673689081905</v>
      </c>
      <c r="AH658" s="52">
        <v>20275.250554929818</v>
      </c>
      <c r="AI658" s="52">
        <v>56932.721108154903</v>
      </c>
      <c r="AJ658" s="52">
        <v>65813.379491210013</v>
      </c>
      <c r="AK658" s="52">
        <v>163.62257349911718</v>
      </c>
      <c r="AL658" s="52">
        <v>0.71296177580746101</v>
      </c>
      <c r="AM658" s="52">
        <v>8.4562018674783292</v>
      </c>
      <c r="AN658" s="52">
        <v>19.877917061782359</v>
      </c>
      <c r="AO658" s="52">
        <v>10.708753418477793</v>
      </c>
      <c r="AP658" s="52">
        <v>0.85950959367830604</v>
      </c>
      <c r="AQ658" s="52">
        <v>1.6806098177005497</v>
      </c>
      <c r="AR658" s="52">
        <v>1.3870398400890296</v>
      </c>
      <c r="AS658" s="52">
        <v>1.2139767307528253</v>
      </c>
      <c r="AT658" s="52">
        <v>1.6381384004281803</v>
      </c>
      <c r="AU658" s="52">
        <v>0.91812995815522414</v>
      </c>
      <c r="AV658" s="52">
        <v>1.73278477751756</v>
      </c>
      <c r="AW658" s="52">
        <v>1.2785642958981278</v>
      </c>
      <c r="AX658" s="52">
        <v>118.8235964187451</v>
      </c>
      <c r="AY658" s="52">
        <v>0.50655295146017099</v>
      </c>
      <c r="AZ658" s="52">
        <v>5.9168280302809793</v>
      </c>
      <c r="BA658" s="52">
        <v>6.1099896909098232</v>
      </c>
      <c r="BB658" s="52">
        <v>16.101714159989157</v>
      </c>
      <c r="BC658" s="52">
        <v>2.8112727260299688</v>
      </c>
      <c r="BD658" s="52">
        <v>27.26617731537009</v>
      </c>
      <c r="BE658" s="52">
        <v>9.9458254143565661</v>
      </c>
      <c r="BF658" s="52">
        <v>18.973128411708579</v>
      </c>
      <c r="BG658" s="52">
        <v>25.1787133804192</v>
      </c>
      <c r="BH658" s="52">
        <v>6.0133943347215295</v>
      </c>
      <c r="BI658" s="52">
        <v>24.921060018515544</v>
      </c>
      <c r="BJ658" s="52">
        <v>2.9791033844751751</v>
      </c>
      <c r="BK658" s="52">
        <v>5.6249698445185903</v>
      </c>
      <c r="BL658" s="52">
        <v>16.316986790523515</v>
      </c>
      <c r="BM658" s="52">
        <v>1.7593533360593556</v>
      </c>
      <c r="BN658" s="52">
        <v>37.935811520644251</v>
      </c>
      <c r="BP658" s="52">
        <v>1.4028899322203812</v>
      </c>
      <c r="BQ658" s="52">
        <v>1.0630936423737196</v>
      </c>
      <c r="BR658" s="52">
        <v>0.33979628992035998</v>
      </c>
      <c r="BS658" s="52">
        <v>1.3861676913032668</v>
      </c>
      <c r="BT658" s="52">
        <v>1.0605621072726565</v>
      </c>
      <c r="BU658" s="52">
        <v>0.32560558399986361</v>
      </c>
      <c r="BV658" s="52">
        <v>7.8352760598288791</v>
      </c>
      <c r="BW658" s="52">
        <v>10007.723933169918</v>
      </c>
    </row>
    <row r="659" spans="1:75">
      <c r="A659" s="49">
        <v>48760</v>
      </c>
      <c r="B659" s="50">
        <v>144.83489534523494</v>
      </c>
      <c r="C659" s="51">
        <v>345.35038183300446</v>
      </c>
      <c r="D659" s="50">
        <v>142.44670248718077</v>
      </c>
      <c r="E659" s="52">
        <v>25257.553781140225</v>
      </c>
      <c r="F659" s="52">
        <v>318.50566152706745</v>
      </c>
      <c r="G659" s="52">
        <v>540.6028170714776</v>
      </c>
      <c r="H659" s="52">
        <v>774.76128564154112</v>
      </c>
      <c r="I659" s="52">
        <v>2835.2645702193181</v>
      </c>
      <c r="J659" s="52">
        <v>170.27325942429403</v>
      </c>
      <c r="K659" s="52">
        <v>412.80542918890717</v>
      </c>
      <c r="L659" s="52">
        <v>668.65833186966677</v>
      </c>
      <c r="M659" s="52">
        <v>740.97746356800201</v>
      </c>
      <c r="N659" s="52">
        <v>241.81205954781424</v>
      </c>
      <c r="O659" s="52">
        <v>141.55171640911917</v>
      </c>
      <c r="P659" s="52">
        <v>334.24495619398851</v>
      </c>
      <c r="Q659" s="52">
        <v>135.57640876148361</v>
      </c>
      <c r="R659" s="52">
        <v>129.80863885817428</v>
      </c>
      <c r="S659" s="52">
        <v>791.65966666112649</v>
      </c>
      <c r="T659" s="52">
        <v>353.79971646933507</v>
      </c>
      <c r="U659" s="52">
        <v>1853.2463530443608</v>
      </c>
      <c r="V659" s="52">
        <v>1554.7185598474616</v>
      </c>
      <c r="W659" s="52">
        <v>1721.2823455071853</v>
      </c>
      <c r="X659" s="52">
        <v>2298.8569445258008</v>
      </c>
      <c r="Y659" s="52">
        <v>4655.5666006227339</v>
      </c>
      <c r="Z659" s="52">
        <v>972.56085378360581</v>
      </c>
      <c r="AA659" s="52">
        <v>3607.6210897946107</v>
      </c>
      <c r="AB659" s="52">
        <v>392.69642859417945</v>
      </c>
      <c r="AC659" s="52">
        <v>232473.60784351031</v>
      </c>
      <c r="AD659" s="52">
        <v>96441.721537653604</v>
      </c>
      <c r="AE659" s="52">
        <v>120035.95401954651</v>
      </c>
      <c r="AF659" s="52">
        <v>33447.255748198433</v>
      </c>
      <c r="AG659" s="52">
        <v>23480.588987198225</v>
      </c>
      <c r="AH659" s="52">
        <v>20312.067396824063</v>
      </c>
      <c r="AI659" s="52">
        <v>57013.431240113576</v>
      </c>
      <c r="AJ659" s="52">
        <v>65907.678432098925</v>
      </c>
      <c r="AK659" s="52">
        <v>163.69384942054748</v>
      </c>
      <c r="AL659" s="52">
        <v>0.71252968707509956</v>
      </c>
      <c r="AM659" s="52">
        <v>8.4603589369294543</v>
      </c>
      <c r="AN659" s="52">
        <v>19.871483087801607</v>
      </c>
      <c r="AO659" s="52">
        <v>10.69859446377183</v>
      </c>
      <c r="AP659" s="52">
        <v>0.85845826938481573</v>
      </c>
      <c r="AQ659" s="52">
        <v>1.6812713466504496</v>
      </c>
      <c r="AR659" s="52">
        <v>1.3853328395011582</v>
      </c>
      <c r="AS659" s="52">
        <v>1.2122811259912851</v>
      </c>
      <c r="AT659" s="52">
        <v>1.6361305458226221</v>
      </c>
      <c r="AU659" s="52">
        <v>0.91768024597598319</v>
      </c>
      <c r="AV659" s="52">
        <v>1.7302552558719375</v>
      </c>
      <c r="AW659" s="52">
        <v>1.2771848365135763</v>
      </c>
      <c r="AX659" s="52">
        <v>118.88988602471848</v>
      </c>
      <c r="AY659" s="52">
        <v>0.50624049797819071</v>
      </c>
      <c r="AZ659" s="52">
        <v>5.9190279039127445</v>
      </c>
      <c r="BA659" s="52">
        <v>6.1097653767094018</v>
      </c>
      <c r="BB659" s="52">
        <v>16.102015249384568</v>
      </c>
      <c r="BC659" s="52">
        <v>2.8116009886007913</v>
      </c>
      <c r="BD659" s="52">
        <v>27.281567558972164</v>
      </c>
      <c r="BE659" s="52">
        <v>9.9573780781279009</v>
      </c>
      <c r="BF659" s="52">
        <v>18.986570193308093</v>
      </c>
      <c r="BG659" s="52">
        <v>25.202684973428646</v>
      </c>
      <c r="BH659" s="52">
        <v>6.0130352059068777</v>
      </c>
      <c r="BI659" s="52">
        <v>24.932480307916801</v>
      </c>
      <c r="BJ659" s="52">
        <v>2.9799472339245159</v>
      </c>
      <c r="BK659" s="52">
        <v>5.6276322057664707</v>
      </c>
      <c r="BL659" s="52">
        <v>16.324900868122736</v>
      </c>
      <c r="BM659" s="52">
        <v>1.758702215742475</v>
      </c>
      <c r="BN659" s="52">
        <v>37.971664039728545</v>
      </c>
      <c r="BP659" s="52">
        <v>1.3979112090232471</v>
      </c>
      <c r="BQ659" s="52">
        <v>1.0593143039072552</v>
      </c>
      <c r="BR659" s="52">
        <v>0.33859690511793211</v>
      </c>
      <c r="BS659" s="52">
        <v>1.3821946382988244</v>
      </c>
      <c r="BT659" s="52">
        <v>1.0575377612917995</v>
      </c>
      <c r="BU659" s="52">
        <v>0.32465687700411461</v>
      </c>
      <c r="BV659" s="52">
        <v>7.8336648981086912</v>
      </c>
      <c r="BW659" s="52">
        <v>10037.61943596204</v>
      </c>
    </row>
    <row r="660" spans="1:75">
      <c r="A660" s="49">
        <v>48791</v>
      </c>
      <c r="B660" s="50">
        <v>145.06544589400741</v>
      </c>
      <c r="C660" s="51">
        <v>345.98419551782672</v>
      </c>
      <c r="D660" s="50">
        <v>142.67965556254174</v>
      </c>
      <c r="E660" s="52">
        <v>25297.778552557251</v>
      </c>
      <c r="F660" s="52">
        <v>318.93763118814076</v>
      </c>
      <c r="G660" s="52">
        <v>539.55971295182258</v>
      </c>
      <c r="H660" s="52">
        <v>774.98877921448116</v>
      </c>
      <c r="I660" s="52">
        <v>2840.5149676838228</v>
      </c>
      <c r="J660" s="52">
        <v>170.51280043610643</v>
      </c>
      <c r="K660" s="52">
        <v>413.7720587604469</v>
      </c>
      <c r="L660" s="52">
        <v>669.41682384944249</v>
      </c>
      <c r="M660" s="52">
        <v>743.65296358519026</v>
      </c>
      <c r="N660" s="52">
        <v>241.77873222061223</v>
      </c>
      <c r="O660" s="52">
        <v>141.73027987258448</v>
      </c>
      <c r="P660" s="52">
        <v>334.74474674180868</v>
      </c>
      <c r="Q660" s="52">
        <v>135.56131115732077</v>
      </c>
      <c r="R660" s="52">
        <v>129.94169183447957</v>
      </c>
      <c r="S660" s="52">
        <v>793.4260819536604</v>
      </c>
      <c r="T660" s="52">
        <v>354.05442130190107</v>
      </c>
      <c r="U660" s="52">
        <v>1858.8577529699091</v>
      </c>
      <c r="V660" s="52">
        <v>1557.5652767756894</v>
      </c>
      <c r="W660" s="52">
        <v>1724.7502463899793</v>
      </c>
      <c r="X660" s="52">
        <v>2303.2882828008264</v>
      </c>
      <c r="Y660" s="52">
        <v>4661.7600707007996</v>
      </c>
      <c r="Z660" s="52">
        <v>974.22536714426087</v>
      </c>
      <c r="AA660" s="52">
        <v>3614.8365794522388</v>
      </c>
      <c r="AB660" s="52">
        <v>392.6825590566807</v>
      </c>
      <c r="AC660" s="52">
        <v>233147.23675496731</v>
      </c>
      <c r="AD660" s="52">
        <v>96693.280906615721</v>
      </c>
      <c r="AE660" s="52">
        <v>120349.05677426246</v>
      </c>
      <c r="AF660" s="52">
        <v>33563.035801759652</v>
      </c>
      <c r="AG660" s="52">
        <v>23523.397769196621</v>
      </c>
      <c r="AH660" s="52">
        <v>20348.819866553429</v>
      </c>
      <c r="AI660" s="52">
        <v>57094.094526158224</v>
      </c>
      <c r="AJ660" s="52">
        <v>66001.832252902866</v>
      </c>
      <c r="AK660" s="52">
        <v>163.76715373055589</v>
      </c>
      <c r="AL660" s="52">
        <v>0.71213279086007408</v>
      </c>
      <c r="AM660" s="52">
        <v>8.4641208162441135</v>
      </c>
      <c r="AN660" s="52">
        <v>19.86505300059892</v>
      </c>
      <c r="AO660" s="52">
        <v>10.688799393453426</v>
      </c>
      <c r="AP660" s="52">
        <v>0.85744990581212821</v>
      </c>
      <c r="AQ660" s="52">
        <v>1.6818667335599808</v>
      </c>
      <c r="AR660" s="52">
        <v>1.3836858684484352</v>
      </c>
      <c r="AS660" s="52">
        <v>1.2106078637674316</v>
      </c>
      <c r="AT660" s="52">
        <v>1.6341743172245426</v>
      </c>
      <c r="AU660" s="52">
        <v>0.91726837161906827</v>
      </c>
      <c r="AV660" s="52">
        <v>1.7278232053978437</v>
      </c>
      <c r="AW660" s="52">
        <v>1.2759231276981038</v>
      </c>
      <c r="AX660" s="52">
        <v>118.95825522561228</v>
      </c>
      <c r="AY660" s="52">
        <v>0.50594884388509298</v>
      </c>
      <c r="AZ660" s="52">
        <v>5.9214422393725403</v>
      </c>
      <c r="BA660" s="52">
        <v>6.1097807920567933</v>
      </c>
      <c r="BB660" s="52">
        <v>16.102486344978153</v>
      </c>
      <c r="BC660" s="52">
        <v>2.8119633333614815</v>
      </c>
      <c r="BD660" s="52">
        <v>27.296596721956327</v>
      </c>
      <c r="BE660" s="52">
        <v>9.9693141650228245</v>
      </c>
      <c r="BF660" s="52">
        <v>19.000573783812502</v>
      </c>
      <c r="BG660" s="52">
        <v>25.227484077034937</v>
      </c>
      <c r="BH660" s="52">
        <v>6.0126649243006058</v>
      </c>
      <c r="BI660" s="52">
        <v>24.943845504256448</v>
      </c>
      <c r="BJ660" s="52">
        <v>2.980805613691055</v>
      </c>
      <c r="BK660" s="52">
        <v>5.6302087953945081</v>
      </c>
      <c r="BL660" s="52">
        <v>16.332831096289972</v>
      </c>
      <c r="BM660" s="52">
        <v>1.7580531061225444</v>
      </c>
      <c r="BN660" s="52">
        <v>38.008761575265275</v>
      </c>
      <c r="BP660" s="52">
        <v>1.3916980383557178</v>
      </c>
      <c r="BQ660" s="52">
        <v>1.0543768472609021</v>
      </c>
      <c r="BR660" s="52">
        <v>0.33732119106946723</v>
      </c>
      <c r="BS660" s="52">
        <v>1.3775652035424906</v>
      </c>
      <c r="BT660" s="52">
        <v>1.0538894983774592</v>
      </c>
      <c r="BU660" s="52">
        <v>0.32367570512419219</v>
      </c>
      <c r="BV660" s="52">
        <v>7.832815524295814</v>
      </c>
      <c r="BW660" s="52">
        <v>10068.164553296181</v>
      </c>
    </row>
    <row r="661" spans="1:75">
      <c r="A661" s="49">
        <v>48822</v>
      </c>
      <c r="B661" s="50">
        <v>145.29790149255084</v>
      </c>
      <c r="C661" s="51">
        <v>346.62673772093387</v>
      </c>
      <c r="D661" s="50">
        <v>142.91542528719913</v>
      </c>
      <c r="E661" s="52">
        <v>25338.67422677144</v>
      </c>
      <c r="F661" s="52">
        <v>319.36705595029576</v>
      </c>
      <c r="G661" s="52">
        <v>538.50151382900413</v>
      </c>
      <c r="H661" s="52">
        <v>775.2149711948249</v>
      </c>
      <c r="I661" s="52">
        <v>2845.8333020731807</v>
      </c>
      <c r="J661" s="52">
        <v>170.75041461483605</v>
      </c>
      <c r="K661" s="52">
        <v>414.75388000421827</v>
      </c>
      <c r="L661" s="52">
        <v>670.18812875946867</v>
      </c>
      <c r="M661" s="52">
        <v>746.35982192283677</v>
      </c>
      <c r="N661" s="52">
        <v>241.75175356378239</v>
      </c>
      <c r="O661" s="52">
        <v>141.9108339023538</v>
      </c>
      <c r="P661" s="52">
        <v>335.24609815713859</v>
      </c>
      <c r="Q661" s="52">
        <v>135.54706912119724</v>
      </c>
      <c r="R661" s="52">
        <v>130.07678051680446</v>
      </c>
      <c r="S661" s="52">
        <v>795.21860562242387</v>
      </c>
      <c r="T661" s="52">
        <v>354.31567736401882</v>
      </c>
      <c r="U661" s="52">
        <v>1864.5346820343646</v>
      </c>
      <c r="V661" s="52">
        <v>1560.4641037854035</v>
      </c>
      <c r="W661" s="52">
        <v>1728.2853613699515</v>
      </c>
      <c r="X661" s="52">
        <v>2307.7844900287269</v>
      </c>
      <c r="Y661" s="52">
        <v>4668.1038212689664</v>
      </c>
      <c r="Z661" s="52">
        <v>975.92200019301458</v>
      </c>
      <c r="AA661" s="52">
        <v>3622.1631447493714</v>
      </c>
      <c r="AB661" s="52">
        <v>392.67178344601513</v>
      </c>
      <c r="AC661" s="52">
        <v>233831.10425032338</v>
      </c>
      <c r="AD661" s="52">
        <v>96947.120308583777</v>
      </c>
      <c r="AE661" s="52">
        <v>120664.9973780109</v>
      </c>
      <c r="AF661" s="52">
        <v>33680.540309371485</v>
      </c>
      <c r="AG661" s="52">
        <v>23566.809587666103</v>
      </c>
      <c r="AH661" s="52">
        <v>20386.084212972273</v>
      </c>
      <c r="AI661" s="52">
        <v>57175.936750450441</v>
      </c>
      <c r="AJ661" s="52">
        <v>66097.379879934175</v>
      </c>
      <c r="AK661" s="52">
        <v>163.84104712713028</v>
      </c>
      <c r="AL661" s="52">
        <v>0.71172323516868585</v>
      </c>
      <c r="AM661" s="52">
        <v>8.4678794619525899</v>
      </c>
      <c r="AN661" s="52">
        <v>19.858470511859313</v>
      </c>
      <c r="AO661" s="52">
        <v>10.678867814698137</v>
      </c>
      <c r="AP661" s="52">
        <v>0.85641679562966955</v>
      </c>
      <c r="AQ661" s="52">
        <v>1.6824100401574997</v>
      </c>
      <c r="AR661" s="52">
        <v>1.3819933908297013</v>
      </c>
      <c r="AS661" s="52">
        <v>1.2089156328190345</v>
      </c>
      <c r="AT661" s="52">
        <v>1.6321805075050737</v>
      </c>
      <c r="AU661" s="52">
        <v>0.91681733942653321</v>
      </c>
      <c r="AV661" s="52">
        <v>1.7255208666113415</v>
      </c>
      <c r="AW661" s="52">
        <v>1.2746132420190055</v>
      </c>
      <c r="AX661" s="52">
        <v>119.02705936972052</v>
      </c>
      <c r="AY661" s="52">
        <v>0.50564706521348146</v>
      </c>
      <c r="AZ661" s="52">
        <v>5.9238503258684725</v>
      </c>
      <c r="BA661" s="52">
        <v>6.1097248404684867</v>
      </c>
      <c r="BB661" s="52">
        <v>16.103348989865832</v>
      </c>
      <c r="BC661" s="52">
        <v>2.812322384323183</v>
      </c>
      <c r="BD661" s="52">
        <v>27.311801130830823</v>
      </c>
      <c r="BE661" s="52">
        <v>9.9813533668676691</v>
      </c>
      <c r="BF661" s="52">
        <v>19.014555977747566</v>
      </c>
      <c r="BG661" s="52">
        <v>25.25202557336419</v>
      </c>
      <c r="BH661" s="52">
        <v>6.0124297159829085</v>
      </c>
      <c r="BI661" s="52">
        <v>24.955517245328895</v>
      </c>
      <c r="BJ661" s="52">
        <v>2.9817000401296441</v>
      </c>
      <c r="BK661" s="52">
        <v>5.6329450039493461</v>
      </c>
      <c r="BL661" s="52">
        <v>16.340872199787203</v>
      </c>
      <c r="BM661" s="52">
        <v>1.7573985843264675</v>
      </c>
      <c r="BN661" s="52">
        <v>38.04570132436892</v>
      </c>
      <c r="BP661" s="52">
        <v>1.3852792324492662</v>
      </c>
      <c r="BQ661" s="52">
        <v>1.0492921461569025</v>
      </c>
      <c r="BR661" s="52">
        <v>0.33598708628699481</v>
      </c>
      <c r="BS661" s="52">
        <v>1.3725512328458154</v>
      </c>
      <c r="BT661" s="52">
        <v>1.0499381067873459</v>
      </c>
      <c r="BU661" s="52">
        <v>0.32261312605236703</v>
      </c>
      <c r="BV661" s="52">
        <v>7.8319626487843177</v>
      </c>
      <c r="BW661" s="52">
        <v>10099.525538233018</v>
      </c>
    </row>
    <row r="662" spans="1:75">
      <c r="A662" s="49">
        <v>48852</v>
      </c>
      <c r="B662" s="50">
        <v>145.52481494198244</v>
      </c>
      <c r="C662" s="51">
        <v>347.25839471817017</v>
      </c>
      <c r="D662" s="50">
        <v>143.14670416306083</v>
      </c>
      <c r="E662" s="52">
        <v>25378.905835461617</v>
      </c>
      <c r="F662" s="52">
        <v>319.77150777547308</v>
      </c>
      <c r="G662" s="52">
        <v>537.45084429057317</v>
      </c>
      <c r="H662" s="52">
        <v>775.44295337200163</v>
      </c>
      <c r="I662" s="52">
        <v>2850.9911305838573</v>
      </c>
      <c r="J662" s="52">
        <v>170.97511788631479</v>
      </c>
      <c r="K662" s="52">
        <v>415.69190850512433</v>
      </c>
      <c r="L662" s="52">
        <v>670.94161895398668</v>
      </c>
      <c r="M662" s="52">
        <v>748.99487524529297</v>
      </c>
      <c r="N662" s="52">
        <v>241.73577119534215</v>
      </c>
      <c r="O662" s="52">
        <v>142.08651977165135</v>
      </c>
      <c r="P662" s="52">
        <v>335.72545316265894</v>
      </c>
      <c r="Q662" s="52">
        <v>135.53391080967461</v>
      </c>
      <c r="R662" s="52">
        <v>130.20833766888828</v>
      </c>
      <c r="S662" s="52">
        <v>796.97785824402627</v>
      </c>
      <c r="T662" s="52">
        <v>354.57248080031326</v>
      </c>
      <c r="U662" s="52">
        <v>1870.0695602801939</v>
      </c>
      <c r="V662" s="52">
        <v>1563.3263734534382</v>
      </c>
      <c r="W662" s="52">
        <v>1731.7733487920216</v>
      </c>
      <c r="X662" s="52">
        <v>2312.1991403996944</v>
      </c>
      <c r="Y662" s="52">
        <v>4674.4784146229422</v>
      </c>
      <c r="Z662" s="52">
        <v>977.59590465898316</v>
      </c>
      <c r="AA662" s="52">
        <v>3629.3568011559314</v>
      </c>
      <c r="AB662" s="52">
        <v>392.66392711286124</v>
      </c>
      <c r="AC662" s="52">
        <v>234503.60273424783</v>
      </c>
      <c r="AD662" s="52">
        <v>97192.211242357895</v>
      </c>
      <c r="AE662" s="52">
        <v>120970.04920857747</v>
      </c>
      <c r="AF662" s="52">
        <v>33796.081873893738</v>
      </c>
      <c r="AG662" s="52">
        <v>23609.449466311933</v>
      </c>
      <c r="AH662" s="52">
        <v>20422.656464326381</v>
      </c>
      <c r="AI662" s="52">
        <v>57256.278824273744</v>
      </c>
      <c r="AJ662" s="52">
        <v>66191.271522704759</v>
      </c>
      <c r="AK662" s="52">
        <v>163.91133811020603</v>
      </c>
      <c r="AL662" s="52">
        <v>0.7112858073009799</v>
      </c>
      <c r="AM662" s="52">
        <v>8.4717711179381396</v>
      </c>
      <c r="AN662" s="52">
        <v>19.851954865292647</v>
      </c>
      <c r="AO662" s="52">
        <v>10.668897940070989</v>
      </c>
      <c r="AP662" s="52">
        <v>0.85535791816279627</v>
      </c>
      <c r="AQ662" s="52">
        <v>1.6829096471721035</v>
      </c>
      <c r="AR662" s="52">
        <v>1.3802572961084176</v>
      </c>
      <c r="AS662" s="52">
        <v>1.2072500702540008</v>
      </c>
      <c r="AT662" s="52">
        <v>1.6301756270205563</v>
      </c>
      <c r="AU662" s="52">
        <v>0.9162932199114342</v>
      </c>
      <c r="AV662" s="52">
        <v>1.7234526763476121</v>
      </c>
      <c r="AW662" s="52">
        <v>1.27320148471966</v>
      </c>
      <c r="AX662" s="52">
        <v>119.09222341819356</v>
      </c>
      <c r="AY662" s="52">
        <v>0.50532750525453596</v>
      </c>
      <c r="AZ662" s="52">
        <v>5.9260018920564717</v>
      </c>
      <c r="BA662" s="52">
        <v>6.1093908273925388</v>
      </c>
      <c r="BB662" s="52">
        <v>16.104649205909421</v>
      </c>
      <c r="BC662" s="52">
        <v>2.8126341195655793</v>
      </c>
      <c r="BD662" s="52">
        <v>27.326855260739102</v>
      </c>
      <c r="BE662" s="52">
        <v>9.9927906398350999</v>
      </c>
      <c r="BF662" s="52">
        <v>19.027554259728639</v>
      </c>
      <c r="BG662" s="52">
        <v>25.274624798819424</v>
      </c>
      <c r="BH662" s="52">
        <v>6.0123949087535342</v>
      </c>
      <c r="BI662" s="52">
        <v>24.967159826820716</v>
      </c>
      <c r="BJ662" s="52">
        <v>2.982599333260441</v>
      </c>
      <c r="BK662" s="52">
        <v>5.6358493520490205</v>
      </c>
      <c r="BL662" s="52">
        <v>16.348711141843037</v>
      </c>
      <c r="BM662" s="52">
        <v>1.7567611729858374</v>
      </c>
      <c r="BN662" s="52">
        <v>38.080049558170138</v>
      </c>
      <c r="BP662" s="52">
        <v>1.3797350204413912</v>
      </c>
      <c r="BQ662" s="52">
        <v>1.0450657641456929</v>
      </c>
      <c r="BR662" s="52">
        <v>0.33466925626556382</v>
      </c>
      <c r="BS662" s="52">
        <v>1.3676217126097374</v>
      </c>
      <c r="BT662" s="52">
        <v>1.0461344202475933</v>
      </c>
      <c r="BU662" s="52">
        <v>0.32148729235923384</v>
      </c>
      <c r="BV662" s="52">
        <v>7.8305316720448896</v>
      </c>
      <c r="BW662" s="52">
        <v>10130.479641354084</v>
      </c>
    </row>
    <row r="663" spans="1:75">
      <c r="A663" s="49">
        <v>48883</v>
      </c>
      <c r="B663" s="50">
        <v>145.75091536021642</v>
      </c>
      <c r="C663" s="51">
        <v>347.89110395756938</v>
      </c>
      <c r="D663" s="50">
        <v>143.37801358899884</v>
      </c>
      <c r="E663" s="52">
        <v>25419.067742328491</v>
      </c>
      <c r="F663" s="52">
        <v>320.1615591315973</v>
      </c>
      <c r="G663" s="52">
        <v>536.39042526750916</v>
      </c>
      <c r="H663" s="52">
        <v>775.67101887709669</v>
      </c>
      <c r="I663" s="52">
        <v>2856.0699657622363</v>
      </c>
      <c r="J663" s="52">
        <v>171.19533168284161</v>
      </c>
      <c r="K663" s="52">
        <v>416.60170822302177</v>
      </c>
      <c r="L663" s="52">
        <v>671.68715871487473</v>
      </c>
      <c r="M663" s="52">
        <v>751.6052174052644</v>
      </c>
      <c r="N663" s="52">
        <v>241.72266867696757</v>
      </c>
      <c r="O663" s="52">
        <v>142.25985204532458</v>
      </c>
      <c r="P663" s="52">
        <v>336.19114893338372</v>
      </c>
      <c r="Q663" s="52">
        <v>135.51997569645005</v>
      </c>
      <c r="R663" s="52">
        <v>130.337347299882</v>
      </c>
      <c r="S663" s="52">
        <v>798.73193922121789</v>
      </c>
      <c r="T663" s="52">
        <v>354.82670487872053</v>
      </c>
      <c r="U663" s="52">
        <v>1875.5641391702718</v>
      </c>
      <c r="V663" s="52">
        <v>1566.1925006267284</v>
      </c>
      <c r="W663" s="52">
        <v>1735.2627886753648</v>
      </c>
      <c r="X663" s="52">
        <v>2316.6092778244806</v>
      </c>
      <c r="Y663" s="52">
        <v>4680.9448557274955</v>
      </c>
      <c r="Z663" s="52">
        <v>979.27316921998954</v>
      </c>
      <c r="AA663" s="52">
        <v>3636.5331227684605</v>
      </c>
      <c r="AB663" s="52">
        <v>392.6579628307673</v>
      </c>
      <c r="AC663" s="52">
        <v>235177.22933178564</v>
      </c>
      <c r="AD663" s="52">
        <v>97434.259086547361</v>
      </c>
      <c r="AE663" s="52">
        <v>121271.31345908872</v>
      </c>
      <c r="AF663" s="52">
        <v>33911.828126592023</v>
      </c>
      <c r="AG663" s="52">
        <v>23652.088883286524</v>
      </c>
      <c r="AH663" s="52">
        <v>20459.201729007305</v>
      </c>
      <c r="AI663" s="52">
        <v>57336.559915915612</v>
      </c>
      <c r="AJ663" s="52">
        <v>66285.17809419478</v>
      </c>
      <c r="AK663" s="52">
        <v>163.97982404783608</v>
      </c>
      <c r="AL663" s="52">
        <v>0.71082341976016905</v>
      </c>
      <c r="AM663" s="52">
        <v>8.4758968681027564</v>
      </c>
      <c r="AN663" s="52">
        <v>19.845576200070941</v>
      </c>
      <c r="AO663" s="52">
        <v>10.658855912275612</v>
      </c>
      <c r="AP663" s="52">
        <v>0.85427126305805889</v>
      </c>
      <c r="AQ663" s="52">
        <v>1.6834622164667141</v>
      </c>
      <c r="AR663" s="52">
        <v>1.3784724713224288</v>
      </c>
      <c r="AS663" s="52">
        <v>1.2055900076394179</v>
      </c>
      <c r="AT663" s="52">
        <v>1.6281463589375855</v>
      </c>
      <c r="AU663" s="52">
        <v>0.91570230436287425</v>
      </c>
      <c r="AV663" s="52">
        <v>1.7214971439816216</v>
      </c>
      <c r="AW663" s="52">
        <v>1.271714146472908</v>
      </c>
      <c r="AX663" s="52">
        <v>119.15563733232838</v>
      </c>
      <c r="AY663" s="52">
        <v>0.50499338900079882</v>
      </c>
      <c r="AZ663" s="52">
        <v>5.9280188270570378</v>
      </c>
      <c r="BA663" s="52">
        <v>6.1088679739980085</v>
      </c>
      <c r="BB663" s="52">
        <v>16.106078469554983</v>
      </c>
      <c r="BC663" s="52">
        <v>2.8129034295430286</v>
      </c>
      <c r="BD663" s="52">
        <v>27.341794974951735</v>
      </c>
      <c r="BE663" s="52">
        <v>10.003966924208667</v>
      </c>
      <c r="BF663" s="52">
        <v>19.040156844522684</v>
      </c>
      <c r="BG663" s="52">
        <v>25.296515089850271</v>
      </c>
      <c r="BH663" s="52">
        <v>6.012341409606198</v>
      </c>
      <c r="BI663" s="52">
        <v>24.978610515534395</v>
      </c>
      <c r="BJ663" s="52">
        <v>2.9834878273541108</v>
      </c>
      <c r="BK663" s="52">
        <v>5.6387549073345236</v>
      </c>
      <c r="BL663" s="52">
        <v>16.356367780143515</v>
      </c>
      <c r="BM663" s="52">
        <v>1.7561266457592981</v>
      </c>
      <c r="BN663" s="52">
        <v>38.113385443605722</v>
      </c>
      <c r="BP663" s="52">
        <v>1.375078431422627</v>
      </c>
      <c r="BQ663" s="52">
        <v>1.0417231192752239</v>
      </c>
      <c r="BR663" s="52">
        <v>0.33335531214212216</v>
      </c>
      <c r="BS663" s="52">
        <v>1.362871427173471</v>
      </c>
      <c r="BT663" s="52">
        <v>1.0425605256703772</v>
      </c>
      <c r="BU663" s="52">
        <v>0.32031090149933833</v>
      </c>
      <c r="BV663" s="52">
        <v>7.8283441621005618</v>
      </c>
      <c r="BW663" s="52">
        <v>10161.700577609001</v>
      </c>
    </row>
    <row r="664" spans="1:75">
      <c r="A664" s="49">
        <v>48913</v>
      </c>
      <c r="B664" s="50">
        <v>145.97746505828303</v>
      </c>
      <c r="C664" s="51">
        <v>348.5265376579863</v>
      </c>
      <c r="D664" s="50">
        <v>143.61018912571598</v>
      </c>
      <c r="E664" s="52">
        <v>25459.08174660206</v>
      </c>
      <c r="F664" s="52">
        <v>320.54484892917486</v>
      </c>
      <c r="G664" s="52">
        <v>535.32378528395975</v>
      </c>
      <c r="H664" s="52">
        <v>775.88894737145552</v>
      </c>
      <c r="I664" s="52">
        <v>2861.0834376543762</v>
      </c>
      <c r="J664" s="52">
        <v>171.41807990955809</v>
      </c>
      <c r="K664" s="52">
        <v>417.49201512020079</v>
      </c>
      <c r="L664" s="52">
        <v>672.42334813231912</v>
      </c>
      <c r="M664" s="52">
        <v>754.20067264052727</v>
      </c>
      <c r="N664" s="52">
        <v>241.7012726468034</v>
      </c>
      <c r="O664" s="52">
        <v>142.43067718033367</v>
      </c>
      <c r="P664" s="52">
        <v>336.64603256535094</v>
      </c>
      <c r="Q664" s="52">
        <v>135.50324056770964</v>
      </c>
      <c r="R664" s="52">
        <v>130.46268241753179</v>
      </c>
      <c r="S664" s="52">
        <v>800.48036337789767</v>
      </c>
      <c r="T664" s="52">
        <v>355.07618197463455</v>
      </c>
      <c r="U664" s="52">
        <v>1881.0399288510903</v>
      </c>
      <c r="V664" s="52">
        <v>1569.0527185595904</v>
      </c>
      <c r="W664" s="52">
        <v>1738.7428765387585</v>
      </c>
      <c r="X664" s="52">
        <v>2321.0213045183568</v>
      </c>
      <c r="Y664" s="52">
        <v>4687.4214219110709</v>
      </c>
      <c r="Z664" s="52">
        <v>980.95214051683581</v>
      </c>
      <c r="AA664" s="52">
        <v>3643.6914325429125</v>
      </c>
      <c r="AB664" s="52">
        <v>392.6529268038459</v>
      </c>
      <c r="AC664" s="52">
        <v>235853.72906198501</v>
      </c>
      <c r="AD664" s="52">
        <v>97676.295205581308</v>
      </c>
      <c r="AE664" s="52">
        <v>121572.56314289296</v>
      </c>
      <c r="AF664" s="52">
        <v>34028.09700547879</v>
      </c>
      <c r="AG664" s="52">
        <v>23694.812200898428</v>
      </c>
      <c r="AH664" s="52">
        <v>20495.804099859793</v>
      </c>
      <c r="AI664" s="52">
        <v>57416.948052310945</v>
      </c>
      <c r="AJ664" s="52">
        <v>66379.257640945914</v>
      </c>
      <c r="AK664" s="52">
        <v>164.04788921901491</v>
      </c>
      <c r="AL664" s="52">
        <v>0.71035775233807119</v>
      </c>
      <c r="AM664" s="52">
        <v>8.4802243462007034</v>
      </c>
      <c r="AN664" s="52">
        <v>19.839558820395421</v>
      </c>
      <c r="AO664" s="52">
        <v>10.648976721917279</v>
      </c>
      <c r="AP664" s="52">
        <v>0.85318707277917083</v>
      </c>
      <c r="AQ664" s="52">
        <v>1.6841725485935362</v>
      </c>
      <c r="AR664" s="52">
        <v>1.3766850033496061</v>
      </c>
      <c r="AS664" s="52">
        <v>1.203946126533568</v>
      </c>
      <c r="AT664" s="52">
        <v>1.6261293750823824</v>
      </c>
      <c r="AU664" s="52">
        <v>0.91507842818767815</v>
      </c>
      <c r="AV664" s="52">
        <v>1.7195341187153947</v>
      </c>
      <c r="AW664" s="52">
        <v>1.2702440483772079</v>
      </c>
      <c r="AX664" s="52">
        <v>119.21892485697754</v>
      </c>
      <c r="AY664" s="52">
        <v>0.5046608963812711</v>
      </c>
      <c r="AZ664" s="52">
        <v>5.9300651722209299</v>
      </c>
      <c r="BA664" s="52">
        <v>6.1083415825928871</v>
      </c>
      <c r="BB664" s="52">
        <v>16.107195161702112</v>
      </c>
      <c r="BC664" s="52">
        <v>2.8131401217513483</v>
      </c>
      <c r="BD664" s="52">
        <v>27.356298701884224</v>
      </c>
      <c r="BE664" s="52">
        <v>10.015176473924658</v>
      </c>
      <c r="BF664" s="52">
        <v>19.053000643391474</v>
      </c>
      <c r="BG664" s="52">
        <v>25.319073143741115</v>
      </c>
      <c r="BH664" s="52">
        <v>6.0119729590679833</v>
      </c>
      <c r="BI664" s="52">
        <v>24.989405541680753</v>
      </c>
      <c r="BJ664" s="52">
        <v>2.9843275434783814</v>
      </c>
      <c r="BK664" s="52">
        <v>5.6413580713133946</v>
      </c>
      <c r="BL664" s="52">
        <v>16.363719928687594</v>
      </c>
      <c r="BM664" s="52">
        <v>1.7554897630351867</v>
      </c>
      <c r="BN664" s="52">
        <v>38.147389739441373</v>
      </c>
      <c r="BP664" s="52">
        <v>1.3711700495953361</v>
      </c>
      <c r="BQ664" s="52">
        <v>1.0391230203288917</v>
      </c>
      <c r="BR664" s="52">
        <v>0.33204702929700336</v>
      </c>
      <c r="BS664" s="52">
        <v>1.3584274240410499</v>
      </c>
      <c r="BT664" s="52">
        <v>1.0392990529498396</v>
      </c>
      <c r="BU664" s="52">
        <v>0.31912837110127534</v>
      </c>
      <c r="BV664" s="52">
        <v>7.8253886560288572</v>
      </c>
      <c r="BW664" s="52">
        <v>10193.468502537409</v>
      </c>
    </row>
    <row r="665" spans="1:75">
      <c r="A665" s="49">
        <v>48944</v>
      </c>
      <c r="B665" s="50">
        <v>146.20546764987071</v>
      </c>
      <c r="C665" s="51">
        <v>349.16609495166631</v>
      </c>
      <c r="D665" s="50">
        <v>143.84389601240775</v>
      </c>
      <c r="E665" s="52">
        <v>25498.928381635298</v>
      </c>
      <c r="F665" s="52">
        <v>320.92810712811809</v>
      </c>
      <c r="G665" s="52">
        <v>534.2544328281956</v>
      </c>
      <c r="H665" s="52">
        <v>776.09235160942035</v>
      </c>
      <c r="I665" s="52">
        <v>2866.0480287147143</v>
      </c>
      <c r="J665" s="52">
        <v>171.64608270590824</v>
      </c>
      <c r="K665" s="52">
        <v>418.37220307211243</v>
      </c>
      <c r="L665" s="52">
        <v>673.14989835792971</v>
      </c>
      <c r="M665" s="52">
        <v>756.79110147431493</v>
      </c>
      <c r="N665" s="52">
        <v>241.66449130146253</v>
      </c>
      <c r="O665" s="52">
        <v>142.59922642861642</v>
      </c>
      <c r="P665" s="52">
        <v>337.09284717379319</v>
      </c>
      <c r="Q665" s="52">
        <v>135.4827014492945</v>
      </c>
      <c r="R665" s="52">
        <v>130.58390563606255</v>
      </c>
      <c r="S665" s="52">
        <v>802.22369699799003</v>
      </c>
      <c r="T665" s="52">
        <v>355.32015770691777</v>
      </c>
      <c r="U665" s="52">
        <v>1886.5165066881286</v>
      </c>
      <c r="V665" s="52">
        <v>1571.9027577687896</v>
      </c>
      <c r="W665" s="52">
        <v>1742.2089431987654</v>
      </c>
      <c r="X665" s="52">
        <v>2325.4439370366595</v>
      </c>
      <c r="Y665" s="52">
        <v>4693.8523378314512</v>
      </c>
      <c r="Z665" s="52">
        <v>982.63151873925449</v>
      </c>
      <c r="AA665" s="52">
        <v>3650.8350442604674</v>
      </c>
      <c r="AB665" s="52">
        <v>392.64772694922925</v>
      </c>
      <c r="AC665" s="52">
        <v>236534.60555952595</v>
      </c>
      <c r="AD665" s="52">
        <v>97920.759077733077</v>
      </c>
      <c r="AE665" s="52">
        <v>121876.83449770798</v>
      </c>
      <c r="AF665" s="52">
        <v>34145.159172865649</v>
      </c>
      <c r="AG665" s="52">
        <v>23737.695528363027</v>
      </c>
      <c r="AH665" s="52">
        <v>20532.543367001319</v>
      </c>
      <c r="AI665" s="52">
        <v>57497.615687620259</v>
      </c>
      <c r="AJ665" s="52">
        <v>66473.664211703886</v>
      </c>
      <c r="AK665" s="52">
        <v>164.11669096573738</v>
      </c>
      <c r="AL665" s="52">
        <v>0.70990340420675857</v>
      </c>
      <c r="AM665" s="52">
        <v>8.4847473077355851</v>
      </c>
      <c r="AN665" s="52">
        <v>19.834045366579367</v>
      </c>
      <c r="AO665" s="52">
        <v>10.639394654712129</v>
      </c>
      <c r="AP665" s="52">
        <v>0.85212529853942542</v>
      </c>
      <c r="AQ665" s="52">
        <v>1.6851058888024719</v>
      </c>
      <c r="AR665" s="52">
        <v>1.3749252268361518</v>
      </c>
      <c r="AS665" s="52">
        <v>1.2023219800267402</v>
      </c>
      <c r="AT665" s="52">
        <v>1.6241442010326748</v>
      </c>
      <c r="AU665" s="52">
        <v>0.91444789275919169</v>
      </c>
      <c r="AV665" s="52">
        <v>1.7174741445770421</v>
      </c>
      <c r="AW665" s="52">
        <v>1.2688500223049497</v>
      </c>
      <c r="AX665" s="52">
        <v>119.28330710964397</v>
      </c>
      <c r="AY665" s="52">
        <v>0.50433995863216208</v>
      </c>
      <c r="AZ665" s="52">
        <v>5.9322447697669567</v>
      </c>
      <c r="BA665" s="52">
        <v>6.1079313941975872</v>
      </c>
      <c r="BB665" s="52">
        <v>16.10775379436992</v>
      </c>
      <c r="BC665" s="52">
        <v>2.8133614848822264</v>
      </c>
      <c r="BD665" s="52">
        <v>27.370214881405474</v>
      </c>
      <c r="BE665" s="52">
        <v>10.026635275962162</v>
      </c>
      <c r="BF665" s="52">
        <v>19.066490155073904</v>
      </c>
      <c r="BG665" s="52">
        <v>25.343198347956903</v>
      </c>
      <c r="BH665" s="52">
        <v>6.0111370474520713</v>
      </c>
      <c r="BI665" s="52">
        <v>24.999338489386343</v>
      </c>
      <c r="BJ665" s="52">
        <v>2.9851005989438555</v>
      </c>
      <c r="BK665" s="52">
        <v>5.6434909536488238</v>
      </c>
      <c r="BL665" s="52">
        <v>16.370746935762824</v>
      </c>
      <c r="BM665" s="52">
        <v>1.7548462668225353</v>
      </c>
      <c r="BN665" s="52">
        <v>38.183195109028489</v>
      </c>
      <c r="BP665" s="52">
        <v>1.3678143510009133</v>
      </c>
      <c r="BQ665" s="52">
        <v>1.0370592310003215</v>
      </c>
      <c r="BR665" s="52">
        <v>0.33075512003345087</v>
      </c>
      <c r="BS665" s="52">
        <v>1.3543723653438651</v>
      </c>
      <c r="BT665" s="52">
        <v>1.0363948529233196</v>
      </c>
      <c r="BU665" s="52">
        <v>0.31797751242078037</v>
      </c>
      <c r="BV665" s="52">
        <v>7.8217194296059107</v>
      </c>
      <c r="BW665" s="52">
        <v>10225.842264190796</v>
      </c>
    </row>
    <row r="666" spans="1:75">
      <c r="A666" s="49">
        <v>48975</v>
      </c>
      <c r="B666" s="50">
        <v>146.43886643561024</v>
      </c>
      <c r="C666" s="51">
        <v>349.82069615812293</v>
      </c>
      <c r="D666" s="50">
        <v>144.08307204264096</v>
      </c>
      <c r="E666" s="52">
        <v>25539.432067186601</v>
      </c>
      <c r="F666" s="52">
        <v>321.32208804062179</v>
      </c>
      <c r="G666" s="52">
        <v>533.16867981094026</v>
      </c>
      <c r="H666" s="52">
        <v>776.29886017283127</v>
      </c>
      <c r="I666" s="52">
        <v>2871.074559897665</v>
      </c>
      <c r="J666" s="52">
        <v>171.87234961397706</v>
      </c>
      <c r="K666" s="52">
        <v>419.2693237298198</v>
      </c>
      <c r="L666" s="52">
        <v>673.88240181294179</v>
      </c>
      <c r="M666" s="52">
        <v>759.43004596341518</v>
      </c>
      <c r="N666" s="52">
        <v>241.61761664130515</v>
      </c>
      <c r="O666" s="52">
        <v>142.76984273287798</v>
      </c>
      <c r="P666" s="52">
        <v>337.54203709347115</v>
      </c>
      <c r="Q666" s="52">
        <v>135.46032003827034</v>
      </c>
      <c r="R666" s="52">
        <v>130.7049114471001</v>
      </c>
      <c r="S666" s="52">
        <v>803.99470526899302</v>
      </c>
      <c r="T666" s="52">
        <v>355.56650996298316</v>
      </c>
      <c r="U666" s="52">
        <v>1892.0988147550772</v>
      </c>
      <c r="V666" s="52">
        <v>1574.8023969104454</v>
      </c>
      <c r="W666" s="52">
        <v>1745.7326007091231</v>
      </c>
      <c r="X666" s="52">
        <v>2329.9657158312057</v>
      </c>
      <c r="Y666" s="52">
        <v>4700.3660878654446</v>
      </c>
      <c r="Z666" s="52">
        <v>984.33848125894031</v>
      </c>
      <c r="AA666" s="52">
        <v>3658.0979218670436</v>
      </c>
      <c r="AB666" s="52">
        <v>392.64069014119224</v>
      </c>
      <c r="AC666" s="52">
        <v>237231.64712551332</v>
      </c>
      <c r="AD666" s="52">
        <v>98172.314235824728</v>
      </c>
      <c r="AE666" s="52">
        <v>122189.93201379094</v>
      </c>
      <c r="AF666" s="52">
        <v>34265.034432678454</v>
      </c>
      <c r="AG666" s="52">
        <v>23781.489766388171</v>
      </c>
      <c r="AH666" s="52">
        <v>20570.087187151756</v>
      </c>
      <c r="AI666" s="52">
        <v>57580.069806887259</v>
      </c>
      <c r="AJ666" s="52">
        <v>66570.0814227058</v>
      </c>
      <c r="AK666" s="52">
        <v>164.18785730951404</v>
      </c>
      <c r="AL666" s="52">
        <v>0.70944597731877657</v>
      </c>
      <c r="AM666" s="52">
        <v>8.4896041578463013</v>
      </c>
      <c r="AN666" s="52">
        <v>19.828816750552505</v>
      </c>
      <c r="AO666" s="52">
        <v>10.629766615408082</v>
      </c>
      <c r="AP666" s="52">
        <v>0.85105673388370051</v>
      </c>
      <c r="AQ666" s="52">
        <v>1.6862125202845368</v>
      </c>
      <c r="AR666" s="52">
        <v>1.3731464233041475</v>
      </c>
      <c r="AS666" s="52">
        <v>1.2006714034320001</v>
      </c>
      <c r="AT666" s="52">
        <v>1.6221241473939434</v>
      </c>
      <c r="AU666" s="52">
        <v>0.91380576006262371</v>
      </c>
      <c r="AV666" s="52">
        <v>1.7152870814251431</v>
      </c>
      <c r="AW666" s="52">
        <v>1.267462546149956</v>
      </c>
      <c r="AX666" s="52">
        <v>119.34984173915619</v>
      </c>
      <c r="AY666" s="52">
        <v>0.50401592162539133</v>
      </c>
      <c r="AZ666" s="52">
        <v>5.9345103672390147</v>
      </c>
      <c r="BA666" s="52">
        <v>6.107549228893232</v>
      </c>
      <c r="BB666" s="52">
        <v>16.108138726152962</v>
      </c>
      <c r="BC666" s="52">
        <v>2.8136139333176788</v>
      </c>
      <c r="BD666" s="52">
        <v>27.38417138408629</v>
      </c>
      <c r="BE666" s="52">
        <v>10.038506312554912</v>
      </c>
      <c r="BF666" s="52">
        <v>19.080523305602611</v>
      </c>
      <c r="BG666" s="52">
        <v>25.368683873044869</v>
      </c>
      <c r="BH666" s="52">
        <v>6.0101286867152783</v>
      </c>
      <c r="BI666" s="52">
        <v>25.009198819557504</v>
      </c>
      <c r="BJ666" s="52">
        <v>2.985866574613723</v>
      </c>
      <c r="BK666" s="52">
        <v>5.6454560406160574</v>
      </c>
      <c r="BL666" s="52">
        <v>16.377876204543657</v>
      </c>
      <c r="BM666" s="52">
        <v>1.7541844196617979</v>
      </c>
      <c r="BN666" s="52">
        <v>38.220804119001954</v>
      </c>
      <c r="BP666" s="52">
        <v>1.3645416710961369</v>
      </c>
      <c r="BQ666" s="52">
        <v>1.0350445650758282</v>
      </c>
      <c r="BR666" s="52">
        <v>0.32949710605692328</v>
      </c>
      <c r="BS666" s="52">
        <v>1.3505710225229361</v>
      </c>
      <c r="BT666" s="52">
        <v>1.0337128015047299</v>
      </c>
      <c r="BU666" s="52">
        <v>0.31685822101844091</v>
      </c>
      <c r="BV666" s="52">
        <v>7.8175788601680152</v>
      </c>
      <c r="BW666" s="52">
        <v>10258.690684026287</v>
      </c>
    </row>
    <row r="667" spans="1:75">
      <c r="A667" s="49">
        <v>49003</v>
      </c>
      <c r="B667" s="50">
        <v>146.66242841549683</v>
      </c>
      <c r="C667" s="51">
        <v>350.44788820878603</v>
      </c>
      <c r="D667" s="50">
        <v>144.31209564746158</v>
      </c>
      <c r="E667" s="52">
        <v>25578.193760288614</v>
      </c>
      <c r="F667" s="52">
        <v>321.70443408114704</v>
      </c>
      <c r="G667" s="52">
        <v>532.14007300537617</v>
      </c>
      <c r="H667" s="52">
        <v>776.5139272727871</v>
      </c>
      <c r="I667" s="52">
        <v>2875.870866207672</v>
      </c>
      <c r="J667" s="52">
        <v>172.06877731252462</v>
      </c>
      <c r="K667" s="52">
        <v>420.13776001280974</v>
      </c>
      <c r="L667" s="52">
        <v>674.57860375047733</v>
      </c>
      <c r="M667" s="52">
        <v>761.95728719656893</v>
      </c>
      <c r="N667" s="52">
        <v>241.57370370599841</v>
      </c>
      <c r="O667" s="52">
        <v>142.93342021177523</v>
      </c>
      <c r="P667" s="52">
        <v>337.96792814295208</v>
      </c>
      <c r="Q667" s="52">
        <v>135.44075450988021</v>
      </c>
      <c r="R667" s="52">
        <v>130.8205052169173</v>
      </c>
      <c r="S667" s="52">
        <v>805.6841145256268</v>
      </c>
      <c r="T667" s="52">
        <v>355.80441206161464</v>
      </c>
      <c r="U667" s="52">
        <v>1897.4380430515989</v>
      </c>
      <c r="V667" s="52">
        <v>1577.5815658881995</v>
      </c>
      <c r="W667" s="52">
        <v>1749.1059098342168</v>
      </c>
      <c r="X667" s="52">
        <v>2334.309859874259</v>
      </c>
      <c r="Y667" s="52">
        <v>4706.589224550341</v>
      </c>
      <c r="Z667" s="52">
        <v>985.96286419083901</v>
      </c>
      <c r="AA667" s="52">
        <v>3665.0308462909557</v>
      </c>
      <c r="AB667" s="52">
        <v>392.63079619675409</v>
      </c>
      <c r="AC667" s="52">
        <v>237899.83072178703</v>
      </c>
      <c r="AD667" s="52">
        <v>98414.562460865287</v>
      </c>
      <c r="AE667" s="52">
        <v>122491.44566920826</v>
      </c>
      <c r="AF667" s="52">
        <v>34379.96535816363</v>
      </c>
      <c r="AG667" s="52">
        <v>23823.38968095609</v>
      </c>
      <c r="AH667" s="52">
        <v>20606.054169335537</v>
      </c>
      <c r="AI667" s="52">
        <v>57659.129818064823</v>
      </c>
      <c r="AJ667" s="52">
        <v>66662.37429182019</v>
      </c>
      <c r="AK667" s="52">
        <v>164.25696215394419</v>
      </c>
      <c r="AL667" s="52">
        <v>0.7090017310822857</v>
      </c>
      <c r="AM667" s="52">
        <v>8.4945433245323194</v>
      </c>
      <c r="AN667" s="52">
        <v>19.823983094791142</v>
      </c>
      <c r="AO667" s="52">
        <v>10.62043803916978</v>
      </c>
      <c r="AP667" s="52">
        <v>0.85002906938026557</v>
      </c>
      <c r="AQ667" s="52">
        <v>1.6873104468099231</v>
      </c>
      <c r="AR667" s="52">
        <v>1.3714316048912483</v>
      </c>
      <c r="AS667" s="52">
        <v>1.1990760122332307</v>
      </c>
      <c r="AT667" s="52">
        <v>1.6201521363929194</v>
      </c>
      <c r="AU667" s="52">
        <v>0.91319206301474354</v>
      </c>
      <c r="AV667" s="52">
        <v>1.7131525717728178</v>
      </c>
      <c r="AW667" s="52">
        <v>1.2660941347064312</v>
      </c>
      <c r="AX667" s="52">
        <v>119.41378548480237</v>
      </c>
      <c r="AY667" s="52">
        <v>0.50369504823408662</v>
      </c>
      <c r="AZ667" s="52">
        <v>5.9365792759199394</v>
      </c>
      <c r="BA667" s="52">
        <v>6.1070813177502714</v>
      </c>
      <c r="BB667" s="52">
        <v>16.108870380674489</v>
      </c>
      <c r="BC667" s="52">
        <v>2.8139259034568176</v>
      </c>
      <c r="BD667" s="52">
        <v>27.397814163988055</v>
      </c>
      <c r="BE667" s="52">
        <v>10.049911502482635</v>
      </c>
      <c r="BF667" s="52">
        <v>19.093654014037124</v>
      </c>
      <c r="BG667" s="52">
        <v>25.392807032447308</v>
      </c>
      <c r="BH667" s="52">
        <v>6.0094468458971404</v>
      </c>
      <c r="BI667" s="52">
        <v>25.019193574287264</v>
      </c>
      <c r="BJ667" s="52">
        <v>2.9866400541089075</v>
      </c>
      <c r="BK667" s="52">
        <v>5.6475182556813319</v>
      </c>
      <c r="BL667" s="52">
        <v>16.385035266197519</v>
      </c>
      <c r="BM667" s="52">
        <v>1.7535473522182525</v>
      </c>
      <c r="BN667" s="52">
        <v>38.256644438586328</v>
      </c>
      <c r="BP667" s="52">
        <v>1.3611086497798428</v>
      </c>
      <c r="BQ667" s="52">
        <v>1.0327143622229673</v>
      </c>
      <c r="BR667" s="52">
        <v>0.32839428757857342</v>
      </c>
      <c r="BS667" s="52">
        <v>1.3471366886868574</v>
      </c>
      <c r="BT667" s="52">
        <v>1.0312861874616439</v>
      </c>
      <c r="BU667" s="52">
        <v>0.31585050122443398</v>
      </c>
      <c r="BV667" s="52">
        <v>7.8136149590271611</v>
      </c>
      <c r="BW667" s="52">
        <v>10289.075389121261</v>
      </c>
    </row>
    <row r="668" spans="1:75">
      <c r="A668" s="49">
        <v>49034</v>
      </c>
      <c r="B668" s="50">
        <v>146.88726832255</v>
      </c>
      <c r="C668" s="51">
        <v>351.07893093200698</v>
      </c>
      <c r="D668" s="50">
        <v>144.54227029724467</v>
      </c>
      <c r="E668" s="52">
        <v>25617.292007315544</v>
      </c>
      <c r="F668" s="52">
        <v>322.0957659224589</v>
      </c>
      <c r="G668" s="52">
        <v>531.11617114226669</v>
      </c>
      <c r="H668" s="52">
        <v>776.75910079863763</v>
      </c>
      <c r="I668" s="52">
        <v>2880.6998243473708</v>
      </c>
      <c r="J668" s="52">
        <v>172.23965302782673</v>
      </c>
      <c r="K668" s="52">
        <v>421.02380057352207</v>
      </c>
      <c r="L668" s="52">
        <v>675.278432241671</v>
      </c>
      <c r="M668" s="52">
        <v>764.50700845184826</v>
      </c>
      <c r="N668" s="52">
        <v>241.53717202128422</v>
      </c>
      <c r="O668" s="52">
        <v>143.0993972027434</v>
      </c>
      <c r="P668" s="52">
        <v>338.3948791288891</v>
      </c>
      <c r="Q668" s="52">
        <v>135.42496371794974</v>
      </c>
      <c r="R668" s="52">
        <v>130.93826395489515</v>
      </c>
      <c r="S668" s="52">
        <v>807.38049266259031</v>
      </c>
      <c r="T668" s="52">
        <v>356.04870973431292</v>
      </c>
      <c r="U668" s="52">
        <v>1902.8124093291381</v>
      </c>
      <c r="V668" s="52">
        <v>1580.3897399419259</v>
      </c>
      <c r="W668" s="52">
        <v>1752.5106991620794</v>
      </c>
      <c r="X668" s="52">
        <v>2338.7000051756058</v>
      </c>
      <c r="Y668" s="52">
        <v>4712.8617006521072</v>
      </c>
      <c r="Z668" s="52">
        <v>987.58692535499654</v>
      </c>
      <c r="AA668" s="52">
        <v>3671.9966667876129</v>
      </c>
      <c r="AB668" s="52">
        <v>392.61693456150113</v>
      </c>
      <c r="AC668" s="52">
        <v>238572.48560493224</v>
      </c>
      <c r="AD668" s="52">
        <v>98659.415360481507</v>
      </c>
      <c r="AE668" s="52">
        <v>122796.20124915338</v>
      </c>
      <c r="AF668" s="52">
        <v>34495.680525502852</v>
      </c>
      <c r="AG668" s="52">
        <v>23865.507128011795</v>
      </c>
      <c r="AH668" s="52">
        <v>20642.270387464952</v>
      </c>
      <c r="AI668" s="52">
        <v>57738.84050847638</v>
      </c>
      <c r="AJ668" s="52">
        <v>66755.221242627784</v>
      </c>
      <c r="AK668" s="52">
        <v>164.32743448370528</v>
      </c>
      <c r="AL668" s="52">
        <v>0.70854158962198022</v>
      </c>
      <c r="AM668" s="52">
        <v>8.4998081571632813</v>
      </c>
      <c r="AN668" s="52">
        <v>19.819116118934847</v>
      </c>
      <c r="AO668" s="52">
        <v>10.610766372147706</v>
      </c>
      <c r="AP668" s="52">
        <v>0.84897818059764707</v>
      </c>
      <c r="AQ668" s="52">
        <v>1.6883563340543919</v>
      </c>
      <c r="AR668" s="52">
        <v>1.3696789901263284</v>
      </c>
      <c r="AS668" s="52">
        <v>1.1974436424235106</v>
      </c>
      <c r="AT668" s="52">
        <v>1.6181044636942981</v>
      </c>
      <c r="AU668" s="52">
        <v>0.9125787332889177</v>
      </c>
      <c r="AV668" s="52">
        <v>1.7109949969432614</v>
      </c>
      <c r="AW668" s="52">
        <v>1.2646310304757677</v>
      </c>
      <c r="AX668" s="52">
        <v>119.47799830697477</v>
      </c>
      <c r="AY668" s="52">
        <v>0.50335324819048588</v>
      </c>
      <c r="AZ668" s="52">
        <v>5.9384799071910583</v>
      </c>
      <c r="BA668" s="52">
        <v>6.1064316825565674</v>
      </c>
      <c r="BB668" s="52">
        <v>16.110296989520712</v>
      </c>
      <c r="BC668" s="52">
        <v>2.8143232990762277</v>
      </c>
      <c r="BD668" s="52">
        <v>27.412131830449066</v>
      </c>
      <c r="BE668" s="52">
        <v>10.061377291477495</v>
      </c>
      <c r="BF668" s="52">
        <v>19.106227456171425</v>
      </c>
      <c r="BG668" s="52">
        <v>25.416077648559884</v>
      </c>
      <c r="BH668" s="52">
        <v>6.0092989536933601</v>
      </c>
      <c r="BI668" s="52">
        <v>25.030320057675482</v>
      </c>
      <c r="BJ668" s="52">
        <v>2.9874962163420635</v>
      </c>
      <c r="BK668" s="52">
        <v>5.6500185622097625</v>
      </c>
      <c r="BL668" s="52">
        <v>16.392805277565195</v>
      </c>
      <c r="BM668" s="52">
        <v>1.7529054582437018</v>
      </c>
      <c r="BN668" s="52">
        <v>38.291778239361463</v>
      </c>
      <c r="BP668" s="52">
        <v>1.3570716781166172</v>
      </c>
      <c r="BQ668" s="52">
        <v>1.0296486830338836</v>
      </c>
      <c r="BR668" s="52">
        <v>0.32742299512263401</v>
      </c>
      <c r="BS668" s="52">
        <v>1.3437621040314796</v>
      </c>
      <c r="BT668" s="52">
        <v>1.0288481307967055</v>
      </c>
      <c r="BU668" s="52">
        <v>0.31491397324791781</v>
      </c>
      <c r="BV668" s="52">
        <v>7.809905314632136</v>
      </c>
      <c r="BW668" s="52">
        <v>10318.198109472951</v>
      </c>
    </row>
    <row r="669" spans="1:75">
      <c r="A669" s="49">
        <v>49064</v>
      </c>
      <c r="B669" s="50">
        <v>147.12058097693759</v>
      </c>
      <c r="C669" s="51">
        <v>351.73353138503927</v>
      </c>
      <c r="D669" s="50">
        <v>144.78064287764332</v>
      </c>
      <c r="E669" s="52">
        <v>25657.872830788296</v>
      </c>
      <c r="F669" s="52">
        <v>322.50563069439181</v>
      </c>
      <c r="G669" s="52">
        <v>530.05153143703933</v>
      </c>
      <c r="H669" s="52">
        <v>777.03179723011954</v>
      </c>
      <c r="I669" s="52">
        <v>2885.7090150083104</v>
      </c>
      <c r="J669" s="52">
        <v>172.40629846975207</v>
      </c>
      <c r="K669" s="52">
        <v>421.93064995010695</v>
      </c>
      <c r="L669" s="52">
        <v>676.0094301588523</v>
      </c>
      <c r="M669" s="52">
        <v>767.16035237039125</v>
      </c>
      <c r="N669" s="52">
        <v>241.50442853147786</v>
      </c>
      <c r="O669" s="52">
        <v>143.27245298802544</v>
      </c>
      <c r="P669" s="52">
        <v>338.83864932876702</v>
      </c>
      <c r="Q669" s="52">
        <v>135.411024663349</v>
      </c>
      <c r="R669" s="52">
        <v>131.06145930103958</v>
      </c>
      <c r="S669" s="52">
        <v>809.13778345485525</v>
      </c>
      <c r="T669" s="52">
        <v>356.30417259720463</v>
      </c>
      <c r="U669" s="52">
        <v>1908.4000815883899</v>
      </c>
      <c r="V669" s="52">
        <v>1583.3064025541146</v>
      </c>
      <c r="W669" s="52">
        <v>1756.0484611603122</v>
      </c>
      <c r="X669" s="52">
        <v>2343.2543440317113</v>
      </c>
      <c r="Y669" s="52">
        <v>4719.3550044233598</v>
      </c>
      <c r="Z669" s="52">
        <v>989.26440999422528</v>
      </c>
      <c r="AA669" s="52">
        <v>3679.2179643978675</v>
      </c>
      <c r="AB669" s="52">
        <v>392.6003065376853</v>
      </c>
      <c r="AC669" s="52">
        <v>239270.20318883259</v>
      </c>
      <c r="AD669" s="52">
        <v>98914.19233182272</v>
      </c>
      <c r="AE669" s="52">
        <v>123113.30877965291</v>
      </c>
      <c r="AF669" s="52">
        <v>34615.74938020706</v>
      </c>
      <c r="AG669" s="52">
        <v>23909.146626559894</v>
      </c>
      <c r="AH669" s="52">
        <v>20679.845846263568</v>
      </c>
      <c r="AI669" s="52">
        <v>57821.630260499318</v>
      </c>
      <c r="AJ669" s="52">
        <v>66851.48929367066</v>
      </c>
      <c r="AK669" s="52">
        <v>164.40091350587707</v>
      </c>
      <c r="AL669" s="52">
        <v>0.70806219407434889</v>
      </c>
      <c r="AM669" s="52">
        <v>8.5053797401332609</v>
      </c>
      <c r="AN669" s="52">
        <v>19.81398149470624</v>
      </c>
      <c r="AO669" s="52">
        <v>10.600539560460795</v>
      </c>
      <c r="AP669" s="52">
        <v>0.8478821440373091</v>
      </c>
      <c r="AQ669" s="52">
        <v>1.6893072714381561</v>
      </c>
      <c r="AR669" s="52">
        <v>1.3678623854037142</v>
      </c>
      <c r="AS669" s="52">
        <v>1.195745929719366</v>
      </c>
      <c r="AT669" s="52">
        <v>1.6159531157766953</v>
      </c>
      <c r="AU669" s="52">
        <v>0.91196230926058586</v>
      </c>
      <c r="AV669" s="52">
        <v>1.7087586679478288</v>
      </c>
      <c r="AW669" s="52">
        <v>1.2630677383849009</v>
      </c>
      <c r="AX669" s="52">
        <v>119.54442777032963</v>
      </c>
      <c r="AY669" s="52">
        <v>0.50298970580891667</v>
      </c>
      <c r="AZ669" s="52">
        <v>5.9403611779271159</v>
      </c>
      <c r="BA669" s="52">
        <v>6.105686717915038</v>
      </c>
      <c r="BB669" s="52">
        <v>16.112150293619681</v>
      </c>
      <c r="BC669" s="52">
        <v>2.814732169449174</v>
      </c>
      <c r="BD669" s="52">
        <v>27.427223234623671</v>
      </c>
      <c r="BE669" s="52">
        <v>10.073414641618729</v>
      </c>
      <c r="BF669" s="52">
        <v>19.118935653520747</v>
      </c>
      <c r="BG669" s="52">
        <v>25.439529143801579</v>
      </c>
      <c r="BH669" s="52">
        <v>6.0094050337250033</v>
      </c>
      <c r="BI669" s="52">
        <v>25.042504240789761</v>
      </c>
      <c r="BJ669" s="52">
        <v>2.9884243848112724</v>
      </c>
      <c r="BK669" s="52">
        <v>5.6528626566054303</v>
      </c>
      <c r="BL669" s="52">
        <v>16.401217192962456</v>
      </c>
      <c r="BM669" s="52">
        <v>1.7522467998146263</v>
      </c>
      <c r="BN669" s="52">
        <v>38.32767595484232</v>
      </c>
      <c r="BP669" s="52">
        <v>1.3525123697084684</v>
      </c>
      <c r="BQ669" s="52">
        <v>1.0259411693084985</v>
      </c>
      <c r="BR669" s="52">
        <v>0.32657120041500698</v>
      </c>
      <c r="BS669" s="52">
        <v>1.340187996746196</v>
      </c>
      <c r="BT669" s="52">
        <v>1.0261451806213395</v>
      </c>
      <c r="BU669" s="52">
        <v>0.31404281612970714</v>
      </c>
      <c r="BV669" s="52">
        <v>7.8063452219163691</v>
      </c>
      <c r="BW669" s="52">
        <v>10348.014713033041</v>
      </c>
    </row>
    <row r="670" spans="1:75">
      <c r="A670" s="49">
        <v>49095</v>
      </c>
      <c r="B670" s="50">
        <v>147.35421036006582</v>
      </c>
      <c r="C670" s="51">
        <v>352.38809259967024</v>
      </c>
      <c r="D670" s="50">
        <v>145.01844957047291</v>
      </c>
      <c r="E670" s="52">
        <v>25698.320782642211</v>
      </c>
      <c r="F670" s="52">
        <v>322.91505162430281</v>
      </c>
      <c r="G670" s="52">
        <v>528.96583702901921</v>
      </c>
      <c r="H670" s="52">
        <v>777.30462518442539</v>
      </c>
      <c r="I670" s="52">
        <v>2890.7056873661854</v>
      </c>
      <c r="J670" s="52">
        <v>172.58682519672138</v>
      </c>
      <c r="K670" s="52">
        <v>422.7899226887572</v>
      </c>
      <c r="L670" s="52">
        <v>676.75168611938432</v>
      </c>
      <c r="M670" s="52">
        <v>769.82134172018436</v>
      </c>
      <c r="N670" s="52">
        <v>241.47116800698061</v>
      </c>
      <c r="O670" s="52">
        <v>143.4452427671321</v>
      </c>
      <c r="P670" s="52">
        <v>339.28566641521252</v>
      </c>
      <c r="Q670" s="52">
        <v>135.39684838250341</v>
      </c>
      <c r="R670" s="52">
        <v>131.18451397457432</v>
      </c>
      <c r="S670" s="52">
        <v>810.89254394196155</v>
      </c>
      <c r="T670" s="52">
        <v>356.55664245402738</v>
      </c>
      <c r="U670" s="52">
        <v>1914.0105642311034</v>
      </c>
      <c r="V670" s="52">
        <v>1586.2113536145057</v>
      </c>
      <c r="W670" s="52">
        <v>1759.5805515326679</v>
      </c>
      <c r="X670" s="52">
        <v>2347.7797502997901</v>
      </c>
      <c r="Y670" s="52">
        <v>4725.790681947864</v>
      </c>
      <c r="Z670" s="52">
        <v>990.93856175613382</v>
      </c>
      <c r="AA670" s="52">
        <v>3686.4359003184063</v>
      </c>
      <c r="AB670" s="52">
        <v>392.58397702523507</v>
      </c>
      <c r="AC670" s="52">
        <v>239967.23504900164</v>
      </c>
      <c r="AD670" s="52">
        <v>99169.317924826377</v>
      </c>
      <c r="AE670" s="52">
        <v>123430.85022754053</v>
      </c>
      <c r="AF670" s="52">
        <v>34735.781690825381</v>
      </c>
      <c r="AG670" s="52">
        <v>23952.710774337091</v>
      </c>
      <c r="AH670" s="52">
        <v>20717.38535637048</v>
      </c>
      <c r="AI670" s="52">
        <v>57904.396129885026</v>
      </c>
      <c r="AJ670" s="52">
        <v>66947.634857193116</v>
      </c>
      <c r="AK670" s="52">
        <v>164.47396636305137</v>
      </c>
      <c r="AL670" s="52">
        <v>0.70759852715268456</v>
      </c>
      <c r="AM670" s="52">
        <v>8.510801092900369</v>
      </c>
      <c r="AN670" s="52">
        <v>19.808706013741151</v>
      </c>
      <c r="AO670" s="52">
        <v>10.590306393704527</v>
      </c>
      <c r="AP670" s="52">
        <v>0.84679988111377991</v>
      </c>
      <c r="AQ670" s="52">
        <v>1.690051166578703</v>
      </c>
      <c r="AR670" s="52">
        <v>1.3660927902387958</v>
      </c>
      <c r="AS670" s="52">
        <v>1.1940799525730272</v>
      </c>
      <c r="AT670" s="52">
        <v>1.613833940629716</v>
      </c>
      <c r="AU670" s="52">
        <v>0.91138670886627349</v>
      </c>
      <c r="AV670" s="52">
        <v>1.7065308363164677</v>
      </c>
      <c r="AW670" s="52">
        <v>1.2615311149448614</v>
      </c>
      <c r="AX670" s="52">
        <v>119.61069611709324</v>
      </c>
      <c r="AY670" s="52">
        <v>0.50263385059119059</v>
      </c>
      <c r="AZ670" s="52">
        <v>5.9423036768914184</v>
      </c>
      <c r="BA670" s="52">
        <v>6.1050455811088007</v>
      </c>
      <c r="BB670" s="52">
        <v>16.113829373870225</v>
      </c>
      <c r="BC670" s="52">
        <v>2.8150123423434823</v>
      </c>
      <c r="BD670" s="52">
        <v>27.441956951615264</v>
      </c>
      <c r="BE670" s="52">
        <v>10.085821589387413</v>
      </c>
      <c r="BF670" s="52">
        <v>19.131835271964871</v>
      </c>
      <c r="BG670" s="52">
        <v>25.462957222014666</v>
      </c>
      <c r="BH670" s="52">
        <v>6.0093002548636569</v>
      </c>
      <c r="BI670" s="52">
        <v>25.054564232262031</v>
      </c>
      <c r="BJ670" s="52">
        <v>2.9893272658518981</v>
      </c>
      <c r="BK670" s="52">
        <v>5.6556330324270796</v>
      </c>
      <c r="BL670" s="52">
        <v>16.409603943935625</v>
      </c>
      <c r="BM670" s="52">
        <v>1.7516059618485029</v>
      </c>
      <c r="BN670" s="52">
        <v>38.363791153916431</v>
      </c>
      <c r="BP670" s="52">
        <v>1.3479690537449993</v>
      </c>
      <c r="BQ670" s="52">
        <v>1.0220803278764159</v>
      </c>
      <c r="BR670" s="52">
        <v>0.32588872588366352</v>
      </c>
      <c r="BS670" s="52">
        <v>1.3363690661799703</v>
      </c>
      <c r="BT670" s="52">
        <v>1.0230684476236123</v>
      </c>
      <c r="BU670" s="52">
        <v>0.31330061854169622</v>
      </c>
      <c r="BV670" s="52">
        <v>7.8029952850812414</v>
      </c>
      <c r="BW670" s="52">
        <v>10379.02011472179</v>
      </c>
    </row>
    <row r="671" spans="1:75">
      <c r="A671" s="49">
        <v>49125</v>
      </c>
      <c r="B671" s="50">
        <v>147.58761570773399</v>
      </c>
      <c r="C671" s="51">
        <v>353.04083661699354</v>
      </c>
      <c r="D671" s="50">
        <v>145.2550485537077</v>
      </c>
      <c r="E671" s="52">
        <v>25738.446319500606</v>
      </c>
      <c r="F671" s="52">
        <v>323.31945698144847</v>
      </c>
      <c r="G671" s="52">
        <v>527.84970709073048</v>
      </c>
      <c r="H671" s="52">
        <v>777.56420413578553</v>
      </c>
      <c r="I671" s="52">
        <v>2895.6752114146948</v>
      </c>
      <c r="J671" s="52">
        <v>172.79708684732518</v>
      </c>
      <c r="K671" s="52">
        <v>423.58379580279194</v>
      </c>
      <c r="L671" s="52">
        <v>677.50641971913478</v>
      </c>
      <c r="M671" s="52">
        <v>772.48249208778145</v>
      </c>
      <c r="N671" s="52">
        <v>241.43388157803565</v>
      </c>
      <c r="O671" s="52">
        <v>143.61668419813117</v>
      </c>
      <c r="P671" s="52">
        <v>339.73586622312047</v>
      </c>
      <c r="Q671" s="52">
        <v>135.38063953130816</v>
      </c>
      <c r="R671" s="52">
        <v>131.30649366627136</v>
      </c>
      <c r="S671" s="52">
        <v>812.64060681816193</v>
      </c>
      <c r="T671" s="52">
        <v>356.80292075785496</v>
      </c>
      <c r="U671" s="52">
        <v>1919.633818783487</v>
      </c>
      <c r="V671" s="52">
        <v>1589.0872596214215</v>
      </c>
      <c r="W671" s="52">
        <v>1763.091508441915</v>
      </c>
      <c r="X671" s="52">
        <v>2352.2485894754527</v>
      </c>
      <c r="Y671" s="52">
        <v>4732.124233786265</v>
      </c>
      <c r="Z671" s="52">
        <v>992.60914547542734</v>
      </c>
      <c r="AA671" s="52">
        <v>3693.6367007074255</v>
      </c>
      <c r="AB671" s="52">
        <v>392.57030312735588</v>
      </c>
      <c r="AC671" s="52">
        <v>240661.20448334218</v>
      </c>
      <c r="AD671" s="52">
        <v>99423.849941754335</v>
      </c>
      <c r="AE671" s="52">
        <v>123747.652886041</v>
      </c>
      <c r="AF671" s="52">
        <v>34855.397914135458</v>
      </c>
      <c r="AG671" s="52">
        <v>23996.045026020209</v>
      </c>
      <c r="AH671" s="52">
        <v>20754.73567851583</v>
      </c>
      <c r="AI671" s="52">
        <v>57986.758252954482</v>
      </c>
      <c r="AJ671" s="52">
        <v>67043.282155505818</v>
      </c>
      <c r="AK671" s="52">
        <v>164.54554509911685</v>
      </c>
      <c r="AL671" s="52">
        <v>0.70716004655793463</v>
      </c>
      <c r="AM671" s="52">
        <v>8.5158388027572069</v>
      </c>
      <c r="AN671" s="52">
        <v>19.803209869858499</v>
      </c>
      <c r="AO671" s="52">
        <v>10.580211020579251</v>
      </c>
      <c r="AP671" s="52">
        <v>0.84574571923488595</v>
      </c>
      <c r="AQ671" s="52">
        <v>1.6905504974454137</v>
      </c>
      <c r="AR671" s="52">
        <v>1.3643972990932525</v>
      </c>
      <c r="AS671" s="52">
        <v>1.1924701735183285</v>
      </c>
      <c r="AT671" s="52">
        <v>1.6117870630429632</v>
      </c>
      <c r="AU671" s="52">
        <v>0.91086036610237597</v>
      </c>
      <c r="AV671" s="52">
        <v>1.7043261058826829</v>
      </c>
      <c r="AW671" s="52">
        <v>1.2600737972742839</v>
      </c>
      <c r="AX671" s="52">
        <v>119.67639105295142</v>
      </c>
      <c r="AY671" s="52">
        <v>0.50229643548300373</v>
      </c>
      <c r="AZ671" s="52">
        <v>5.944385856679097</v>
      </c>
      <c r="BA671" s="52">
        <v>6.104604544793256</v>
      </c>
      <c r="BB671" s="52">
        <v>16.114982898145293</v>
      </c>
      <c r="BC671" s="52">
        <v>2.8150775256062235</v>
      </c>
      <c r="BD671" s="52">
        <v>27.455829968171503</v>
      </c>
      <c r="BE671" s="52">
        <v>10.098653666085253</v>
      </c>
      <c r="BF671" s="52">
        <v>19.145194149793436</v>
      </c>
      <c r="BG671" s="52">
        <v>25.486676897263774</v>
      </c>
      <c r="BH671" s="52">
        <v>6.0086891119523598</v>
      </c>
      <c r="BI671" s="52">
        <v>25.065944176291428</v>
      </c>
      <c r="BJ671" s="52">
        <v>2.9901566299124775</v>
      </c>
      <c r="BK671" s="52">
        <v>5.6581054743534578</v>
      </c>
      <c r="BL671" s="52">
        <v>16.417682068018863</v>
      </c>
      <c r="BM671" s="52">
        <v>1.7509861560320132</v>
      </c>
      <c r="BN671" s="52">
        <v>38.400408089098832</v>
      </c>
      <c r="BP671" s="52">
        <v>1.343769568533753</v>
      </c>
      <c r="BQ671" s="52">
        <v>1.0183927976446285</v>
      </c>
      <c r="BR671" s="52">
        <v>0.32537677087918077</v>
      </c>
      <c r="BS671" s="52">
        <v>1.3322556625042732</v>
      </c>
      <c r="BT671" s="52">
        <v>1.0195465664068857</v>
      </c>
      <c r="BU671" s="52">
        <v>0.31270909607759828</v>
      </c>
      <c r="BV671" s="52">
        <v>7.7997522290369181</v>
      </c>
      <c r="BW671" s="52">
        <v>10412.152528953553</v>
      </c>
    </row>
    <row r="672" spans="1:75">
      <c r="A672" s="49">
        <v>49156</v>
      </c>
      <c r="B672" s="50">
        <v>147.82034334552384</v>
      </c>
      <c r="C672" s="51">
        <v>353.69154082054661</v>
      </c>
      <c r="D672" s="50">
        <v>145.49079974404265</v>
      </c>
      <c r="E672" s="52">
        <v>25778.382847685967</v>
      </c>
      <c r="F672" s="52">
        <v>323.71836942302872</v>
      </c>
      <c r="G672" s="52">
        <v>526.70951879757547</v>
      </c>
      <c r="H672" s="52">
        <v>777.81701470887469</v>
      </c>
      <c r="I672" s="52">
        <v>2900.6490024962732</v>
      </c>
      <c r="J672" s="52">
        <v>173.02755262955063</v>
      </c>
      <c r="K672" s="52">
        <v>424.35464965816465</v>
      </c>
      <c r="L672" s="52">
        <v>678.26824341618249</v>
      </c>
      <c r="M672" s="52">
        <v>775.14502576471216</v>
      </c>
      <c r="N672" s="52">
        <v>241.39594529256706</v>
      </c>
      <c r="O672" s="52">
        <v>143.78782108299916</v>
      </c>
      <c r="P672" s="52">
        <v>340.18663897542581</v>
      </c>
      <c r="Q672" s="52">
        <v>135.36343690022946</v>
      </c>
      <c r="R672" s="52">
        <v>131.42864547669888</v>
      </c>
      <c r="S672" s="52">
        <v>814.38355999773432</v>
      </c>
      <c r="T672" s="52">
        <v>357.04829590292945</v>
      </c>
      <c r="U672" s="52">
        <v>1925.2590832034907</v>
      </c>
      <c r="V672" s="52">
        <v>1591.9414947284085</v>
      </c>
      <c r="W672" s="52">
        <v>1766.5916546231076</v>
      </c>
      <c r="X672" s="52">
        <v>2356.6851293843602</v>
      </c>
      <c r="Y672" s="52">
        <v>4738.3754091133032</v>
      </c>
      <c r="Z672" s="52">
        <v>994.2801259769908</v>
      </c>
      <c r="AA672" s="52">
        <v>3700.8363165213696</v>
      </c>
      <c r="AB672" s="52">
        <v>392.56066416211485</v>
      </c>
      <c r="AC672" s="52">
        <v>241351.7077716089</v>
      </c>
      <c r="AD672" s="52">
        <v>99678.070729632527</v>
      </c>
      <c r="AE672" s="52">
        <v>124064.06817134735</v>
      </c>
      <c r="AF672" s="52">
        <v>34974.535998673207</v>
      </c>
      <c r="AG672" s="52">
        <v>24039.048068638771</v>
      </c>
      <c r="AH672" s="52">
        <v>20791.800342271406</v>
      </c>
      <c r="AI672" s="52">
        <v>58068.442069530487</v>
      </c>
      <c r="AJ672" s="52">
        <v>67138.142295991216</v>
      </c>
      <c r="AK672" s="52">
        <v>164.61463395136619</v>
      </c>
      <c r="AL672" s="52">
        <v>0.70672579922886081</v>
      </c>
      <c r="AM672" s="52">
        <v>8.5204053997116596</v>
      </c>
      <c r="AN672" s="52">
        <v>19.797264304522784</v>
      </c>
      <c r="AO672" s="52">
        <v>10.570133105656433</v>
      </c>
      <c r="AP672" s="52">
        <v>0.84470574529862663</v>
      </c>
      <c r="AQ672" s="52">
        <v>1.69086332092317</v>
      </c>
      <c r="AR672" s="52">
        <v>1.3627288642859523</v>
      </c>
      <c r="AS672" s="52">
        <v>1.1908879270234931</v>
      </c>
      <c r="AT672" s="52">
        <v>1.6097687610458853</v>
      </c>
      <c r="AU672" s="52">
        <v>0.9103502180603813</v>
      </c>
      <c r="AV672" s="52">
        <v>1.7021606984034729</v>
      </c>
      <c r="AW672" s="52">
        <v>1.2586675723348069</v>
      </c>
      <c r="AX672" s="52">
        <v>119.74043829456693</v>
      </c>
      <c r="AY672" s="52">
        <v>0.50196545438079587</v>
      </c>
      <c r="AZ672" s="52">
        <v>5.9464731755189506</v>
      </c>
      <c r="BA672" s="52">
        <v>6.1042060095125867</v>
      </c>
      <c r="BB672" s="52">
        <v>16.115918047380664</v>
      </c>
      <c r="BC672" s="52">
        <v>2.8149599070593174</v>
      </c>
      <c r="BD672" s="52">
        <v>27.468798117160105</v>
      </c>
      <c r="BE672" s="52">
        <v>10.111598335912511</v>
      </c>
      <c r="BF672" s="52">
        <v>19.158589024397155</v>
      </c>
      <c r="BG672" s="52">
        <v>25.510094408426554</v>
      </c>
      <c r="BH672" s="52">
        <v>6.0078358167271704</v>
      </c>
      <c r="BI672" s="52">
        <v>25.076931352246433</v>
      </c>
      <c r="BJ672" s="52">
        <v>2.9909300420887677</v>
      </c>
      <c r="BK672" s="52">
        <v>5.6604186903174609</v>
      </c>
      <c r="BL672" s="52">
        <v>16.425582613540634</v>
      </c>
      <c r="BM672" s="52">
        <v>1.7503622723832508</v>
      </c>
      <c r="BN672" s="52">
        <v>38.436652651597413</v>
      </c>
      <c r="BP672" s="52">
        <v>1.3399699961469929</v>
      </c>
      <c r="BQ672" s="52">
        <v>1.0149565275760617</v>
      </c>
      <c r="BR672" s="52">
        <v>0.32501346856166025</v>
      </c>
      <c r="BS672" s="52">
        <v>1.3281163439800543</v>
      </c>
      <c r="BT672" s="52">
        <v>1.0158404595473962</v>
      </c>
      <c r="BU672" s="52">
        <v>0.3122758843556151</v>
      </c>
      <c r="BV672" s="52">
        <v>7.7964377224092338</v>
      </c>
      <c r="BW672" s="52">
        <v>10446.690231277096</v>
      </c>
    </row>
    <row r="673" spans="1:75">
      <c r="A673" s="49">
        <v>49187</v>
      </c>
      <c r="B673" s="50">
        <v>148.05576976426246</v>
      </c>
      <c r="C673" s="51">
        <v>354.35117431913289</v>
      </c>
      <c r="D673" s="50">
        <v>145.73028092986843</v>
      </c>
      <c r="E673" s="52">
        <v>25819.032003956458</v>
      </c>
      <c r="F673" s="52">
        <v>324.1192189983098</v>
      </c>
      <c r="G673" s="52">
        <v>525.53847349242812</v>
      </c>
      <c r="H673" s="52">
        <v>778.08055193674181</v>
      </c>
      <c r="I673" s="52">
        <v>2905.7564773944118</v>
      </c>
      <c r="J673" s="52">
        <v>173.26353459914907</v>
      </c>
      <c r="K673" s="52">
        <v>425.17927855036913</v>
      </c>
      <c r="L673" s="52">
        <v>679.04181229531196</v>
      </c>
      <c r="M673" s="52">
        <v>777.85674257636549</v>
      </c>
      <c r="N673" s="52">
        <v>241.36254011325897</v>
      </c>
      <c r="O673" s="52">
        <v>143.9632521713483</v>
      </c>
      <c r="P673" s="52">
        <v>340.64180064859289</v>
      </c>
      <c r="Q673" s="52">
        <v>135.34698576356223</v>
      </c>
      <c r="R673" s="52">
        <v>131.55498922772466</v>
      </c>
      <c r="S673" s="52">
        <v>816.15356866449804</v>
      </c>
      <c r="T673" s="52">
        <v>357.305111075421</v>
      </c>
      <c r="U673" s="52">
        <v>1930.9671332253718</v>
      </c>
      <c r="V673" s="52">
        <v>1594.836833412038</v>
      </c>
      <c r="W673" s="52">
        <v>1770.1577494863061</v>
      </c>
      <c r="X673" s="52">
        <v>2361.2047813471645</v>
      </c>
      <c r="Y673" s="52">
        <v>4744.6890676234279</v>
      </c>
      <c r="Z673" s="52">
        <v>995.98441357796469</v>
      </c>
      <c r="AA673" s="52">
        <v>3708.1792630976247</v>
      </c>
      <c r="AB673" s="52">
        <v>392.55598825163719</v>
      </c>
      <c r="AC673" s="52">
        <v>242050.32324957079</v>
      </c>
      <c r="AD673" s="52">
        <v>99936.850093095534</v>
      </c>
      <c r="AE673" s="52">
        <v>124386.15726995468</v>
      </c>
      <c r="AF673" s="52">
        <v>35095.193509770979</v>
      </c>
      <c r="AG673" s="52">
        <v>24082.338956655996</v>
      </c>
      <c r="AH673" s="52">
        <v>20829.107104259154</v>
      </c>
      <c r="AI673" s="52">
        <v>58150.539939026676</v>
      </c>
      <c r="AJ673" s="52">
        <v>67233.502960128171</v>
      </c>
      <c r="AK673" s="52">
        <v>164.68132889009411</v>
      </c>
      <c r="AL673" s="52">
        <v>0.70625670219352843</v>
      </c>
      <c r="AM673" s="52">
        <v>8.5245349506609092</v>
      </c>
      <c r="AN673" s="52">
        <v>19.790485570075802</v>
      </c>
      <c r="AO673" s="52">
        <v>10.559693917207751</v>
      </c>
      <c r="AP673" s="52">
        <v>0.8436389675050211</v>
      </c>
      <c r="AQ673" s="52">
        <v>1.6910877075888493</v>
      </c>
      <c r="AR673" s="52">
        <v>1.3609863939160394</v>
      </c>
      <c r="AS673" s="52">
        <v>1.1892596474065231</v>
      </c>
      <c r="AT673" s="52">
        <v>1.6076724241408351</v>
      </c>
      <c r="AU673" s="52">
        <v>0.90979957196910732</v>
      </c>
      <c r="AV673" s="52">
        <v>1.7000163187820421</v>
      </c>
      <c r="AW673" s="52">
        <v>1.2572328844775433</v>
      </c>
      <c r="AX673" s="52">
        <v>119.80255640727738</v>
      </c>
      <c r="AY673" s="52">
        <v>0.5016153813358547</v>
      </c>
      <c r="AZ673" s="52">
        <v>5.9483889348555223</v>
      </c>
      <c r="BA673" s="52">
        <v>6.1035947694420631</v>
      </c>
      <c r="BB673" s="52">
        <v>16.117189044989043</v>
      </c>
      <c r="BC673" s="52">
        <v>2.8147313416092432</v>
      </c>
      <c r="BD673" s="52">
        <v>27.481183892713048</v>
      </c>
      <c r="BE673" s="52">
        <v>10.124420120373308</v>
      </c>
      <c r="BF673" s="52">
        <v>19.171569123819111</v>
      </c>
      <c r="BG673" s="52">
        <v>25.53267565303512</v>
      </c>
      <c r="BH673" s="52">
        <v>6.0071881432536873</v>
      </c>
      <c r="BI673" s="52">
        <v>25.088286912744685</v>
      </c>
      <c r="BJ673" s="52">
        <v>2.9917006539054718</v>
      </c>
      <c r="BK673" s="52">
        <v>5.6628762175321521</v>
      </c>
      <c r="BL673" s="52">
        <v>16.433710046195156</v>
      </c>
      <c r="BM673" s="52">
        <v>1.7496885767733705</v>
      </c>
      <c r="BN673" s="52">
        <v>38.471827114992323</v>
      </c>
      <c r="BP673" s="52">
        <v>1.3364730753199827</v>
      </c>
      <c r="BQ673" s="52">
        <v>1.0117110101836584</v>
      </c>
      <c r="BR673" s="52">
        <v>0.32476206516853823</v>
      </c>
      <c r="BS673" s="52">
        <v>1.3242679734136007</v>
      </c>
      <c r="BT673" s="52">
        <v>1.0122710426277932</v>
      </c>
      <c r="BU673" s="52">
        <v>0.31199693075670382</v>
      </c>
      <c r="BV673" s="52">
        <v>7.7927899102289828</v>
      </c>
      <c r="BW673" s="52">
        <v>10481.890545329739</v>
      </c>
    </row>
    <row r="674" spans="1:75">
      <c r="A674" s="49">
        <v>49217</v>
      </c>
      <c r="B674" s="50">
        <v>148.28613258460535</v>
      </c>
      <c r="C674" s="51">
        <v>354.99917963339635</v>
      </c>
      <c r="D674" s="50">
        <v>145.96637144675478</v>
      </c>
      <c r="E674" s="52">
        <v>25859.236019825934</v>
      </c>
      <c r="F674" s="52">
        <v>324.50989552345322</v>
      </c>
      <c r="G674" s="52">
        <v>524.37848207329705</v>
      </c>
      <c r="H674" s="52">
        <v>778.35210291519763</v>
      </c>
      <c r="I674" s="52">
        <v>2910.8540134797495</v>
      </c>
      <c r="J674" s="52">
        <v>173.48358171901975</v>
      </c>
      <c r="K674" s="52">
        <v>426.06917949318887</v>
      </c>
      <c r="L674" s="52">
        <v>679.79622423204898</v>
      </c>
      <c r="M674" s="52">
        <v>780.53083744496109</v>
      </c>
      <c r="N674" s="52">
        <v>241.3378795462971</v>
      </c>
      <c r="O674" s="52">
        <v>144.13827029177918</v>
      </c>
      <c r="P674" s="52">
        <v>341.0836613766694</v>
      </c>
      <c r="Q674" s="52">
        <v>135.33296951387698</v>
      </c>
      <c r="R674" s="52">
        <v>131.68223141456644</v>
      </c>
      <c r="S674" s="52">
        <v>817.89623971256276</v>
      </c>
      <c r="T674" s="52">
        <v>357.56953794701644</v>
      </c>
      <c r="U674" s="52">
        <v>1936.5649685913463</v>
      </c>
      <c r="V674" s="52">
        <v>1597.6908173688378</v>
      </c>
      <c r="W674" s="52">
        <v>1773.6876432603847</v>
      </c>
      <c r="X674" s="52">
        <v>2365.6918686576187</v>
      </c>
      <c r="Y674" s="52">
        <v>4750.9017323680218</v>
      </c>
      <c r="Z674" s="52">
        <v>997.67027401427424</v>
      </c>
      <c r="AA674" s="52">
        <v>3715.4438724659385</v>
      </c>
      <c r="AB674" s="52">
        <v>392.55645236053192</v>
      </c>
      <c r="AC674" s="52">
        <v>242735.34454332988</v>
      </c>
      <c r="AD674" s="52">
        <v>100192.18644070625</v>
      </c>
      <c r="AE674" s="52">
        <v>124703.96104001999</v>
      </c>
      <c r="AF674" s="52">
        <v>35213.613640371957</v>
      </c>
      <c r="AG674" s="52">
        <v>24124.516793727875</v>
      </c>
      <c r="AH674" s="52">
        <v>20865.447557655971</v>
      </c>
      <c r="AI674" s="52">
        <v>58230.355894390741</v>
      </c>
      <c r="AJ674" s="52">
        <v>67326.236569102606</v>
      </c>
      <c r="AK674" s="52">
        <v>164.74294338027636</v>
      </c>
      <c r="AL674" s="52">
        <v>0.70574618640724418</v>
      </c>
      <c r="AM674" s="52">
        <v>8.5280788563909784</v>
      </c>
      <c r="AN674" s="52">
        <v>19.782920168022006</v>
      </c>
      <c r="AO674" s="52">
        <v>10.549095125224751</v>
      </c>
      <c r="AP674" s="52">
        <v>0.84256354627207963</v>
      </c>
      <c r="AQ674" s="52">
        <v>1.6912950963424009</v>
      </c>
      <c r="AR674" s="52">
        <v>1.3591777605513926</v>
      </c>
      <c r="AS674" s="52">
        <v>1.1876058894683714</v>
      </c>
      <c r="AT674" s="52">
        <v>1.6055186471690832</v>
      </c>
      <c r="AU674" s="52">
        <v>0.9091900946148902</v>
      </c>
      <c r="AV674" s="52">
        <v>1.69796664180188</v>
      </c>
      <c r="AW674" s="52">
        <v>1.255777448708371</v>
      </c>
      <c r="AX674" s="52">
        <v>119.86003290706624</v>
      </c>
      <c r="AY674" s="52">
        <v>0.50124450725998027</v>
      </c>
      <c r="AZ674" s="52">
        <v>5.9499422131765947</v>
      </c>
      <c r="BA674" s="52">
        <v>6.1026345142085727</v>
      </c>
      <c r="BB674" s="52">
        <v>16.119033877675733</v>
      </c>
      <c r="BC674" s="52">
        <v>2.8144671522915208</v>
      </c>
      <c r="BD674" s="52">
        <v>27.492672475241125</v>
      </c>
      <c r="BE674" s="52">
        <v>10.136435685430964</v>
      </c>
      <c r="BF674" s="52">
        <v>19.18332462773348</v>
      </c>
      <c r="BG674" s="52">
        <v>25.553246939616898</v>
      </c>
      <c r="BH674" s="52">
        <v>6.0070309137149405</v>
      </c>
      <c r="BI674" s="52">
        <v>25.099990305273483</v>
      </c>
      <c r="BJ674" s="52">
        <v>2.9924752355596866</v>
      </c>
      <c r="BK674" s="52">
        <v>5.6655537407690035</v>
      </c>
      <c r="BL674" s="52">
        <v>16.441961330307336</v>
      </c>
      <c r="BM674" s="52">
        <v>1.7489664331980748</v>
      </c>
      <c r="BN674" s="52">
        <v>38.504149777255954</v>
      </c>
      <c r="BP674" s="52">
        <v>1.3332788310168933</v>
      </c>
      <c r="BQ674" s="52">
        <v>1.008672824408859</v>
      </c>
      <c r="BR674" s="52">
        <v>0.3246060066418674</v>
      </c>
      <c r="BS674" s="52">
        <v>1.3210369139444083</v>
      </c>
      <c r="BT674" s="52">
        <v>1.0091433826057861</v>
      </c>
      <c r="BU674" s="52">
        <v>0.31189353133668191</v>
      </c>
      <c r="BV674" s="52">
        <v>7.788964555071046</v>
      </c>
      <c r="BW674" s="52">
        <v>10515.719846566519</v>
      </c>
    </row>
    <row r="675" spans="1:75">
      <c r="A675" s="49">
        <v>49248</v>
      </c>
      <c r="B675" s="50">
        <v>148.51580008741229</v>
      </c>
      <c r="C675" s="51">
        <v>355.64807329567208</v>
      </c>
      <c r="D675" s="50">
        <v>146.20321777740102</v>
      </c>
      <c r="E675" s="52">
        <v>25899.531610373528</v>
      </c>
      <c r="F675" s="52">
        <v>324.89722934495956</v>
      </c>
      <c r="G675" s="52">
        <v>523.19123610061024</v>
      </c>
      <c r="H675" s="52">
        <v>778.61962323900195</v>
      </c>
      <c r="I675" s="52">
        <v>2915.9687496423721</v>
      </c>
      <c r="J675" s="52">
        <v>173.69129843661381</v>
      </c>
      <c r="K675" s="52">
        <v>427.00122322382464</v>
      </c>
      <c r="L675" s="52">
        <v>680.54343562920189</v>
      </c>
      <c r="M675" s="52">
        <v>783.20161137621733</v>
      </c>
      <c r="N675" s="52">
        <v>241.31694474569971</v>
      </c>
      <c r="O675" s="52">
        <v>144.31424715769506</v>
      </c>
      <c r="P675" s="52">
        <v>341.51802165993308</v>
      </c>
      <c r="Q675" s="52">
        <v>135.31974288324014</v>
      </c>
      <c r="R675" s="52">
        <v>131.80964633197553</v>
      </c>
      <c r="S675" s="52">
        <v>819.64014105947183</v>
      </c>
      <c r="T675" s="52">
        <v>357.83915321180416</v>
      </c>
      <c r="U675" s="52">
        <v>1942.1426519892336</v>
      </c>
      <c r="V675" s="52">
        <v>1600.5459462869912</v>
      </c>
      <c r="W675" s="52">
        <v>1777.2330497773664</v>
      </c>
      <c r="X675" s="52">
        <v>2370.2130968455344</v>
      </c>
      <c r="Y675" s="52">
        <v>4757.1474667407811</v>
      </c>
      <c r="Z675" s="52">
        <v>999.36205648835153</v>
      </c>
      <c r="AA675" s="52">
        <v>3722.7317676592256</v>
      </c>
      <c r="AB675" s="52">
        <v>392.55913780464402</v>
      </c>
      <c r="AC675" s="52">
        <v>243420.40108200812</v>
      </c>
      <c r="AD675" s="52">
        <v>100447.56220436096</v>
      </c>
      <c r="AE675" s="52">
        <v>125021.81385800146</v>
      </c>
      <c r="AF675" s="52">
        <v>35332.12542078572</v>
      </c>
      <c r="AG675" s="52">
        <v>24166.495105904916</v>
      </c>
      <c r="AH675" s="52">
        <v>20901.62109291938</v>
      </c>
      <c r="AI675" s="52">
        <v>58309.70675253099</v>
      </c>
      <c r="AJ675" s="52">
        <v>67418.413886623995</v>
      </c>
      <c r="AK675" s="52">
        <v>164.8013122186305</v>
      </c>
      <c r="AL675" s="52">
        <v>0.70519366595732624</v>
      </c>
      <c r="AM675" s="52">
        <v>8.5311363947205994</v>
      </c>
      <c r="AN675" s="52">
        <v>19.774584713001406</v>
      </c>
      <c r="AO675" s="52">
        <v>10.538254652292498</v>
      </c>
      <c r="AP675" s="52">
        <v>0.84146811414745659</v>
      </c>
      <c r="AQ675" s="52">
        <v>1.6915224356193757</v>
      </c>
      <c r="AR675" s="52">
        <v>1.3572987118550959</v>
      </c>
      <c r="AS675" s="52">
        <v>1.1859133551582588</v>
      </c>
      <c r="AT675" s="52">
        <v>1.6033022488615731</v>
      </c>
      <c r="AU675" s="52">
        <v>0.90851077831860405</v>
      </c>
      <c r="AV675" s="52">
        <v>1.695946922029238</v>
      </c>
      <c r="AW675" s="52">
        <v>1.254292086980821</v>
      </c>
      <c r="AX675" s="52">
        <v>119.91484273735794</v>
      </c>
      <c r="AY675" s="52">
        <v>0.50085436775313408</v>
      </c>
      <c r="AZ675" s="52">
        <v>5.9512650475183859</v>
      </c>
      <c r="BA675" s="52">
        <v>6.1014213659800589</v>
      </c>
      <c r="BB675" s="52">
        <v>16.121000342551739</v>
      </c>
      <c r="BC675" s="52">
        <v>2.8142097412905236</v>
      </c>
      <c r="BD675" s="52">
        <v>27.503432568590789</v>
      </c>
      <c r="BE675" s="52">
        <v>10.148087672078081</v>
      </c>
      <c r="BF675" s="52">
        <v>19.194464440487565</v>
      </c>
      <c r="BG675" s="52">
        <v>25.573062057336493</v>
      </c>
      <c r="BH675" s="52">
        <v>6.0070451343462112</v>
      </c>
      <c r="BI675" s="52">
        <v>25.111884768451414</v>
      </c>
      <c r="BJ675" s="52">
        <v>2.9932711274124166</v>
      </c>
      <c r="BK675" s="52">
        <v>5.668324497783737</v>
      </c>
      <c r="BL675" s="52">
        <v>16.450289140417873</v>
      </c>
      <c r="BM675" s="52">
        <v>1.7482071198192575</v>
      </c>
      <c r="BN675" s="52">
        <v>38.535359470954823</v>
      </c>
      <c r="BP675" s="52">
        <v>1.3300059441206675</v>
      </c>
      <c r="BQ675" s="52">
        <v>1.0054660980259218</v>
      </c>
      <c r="BR675" s="52">
        <v>0.32453984616257647</v>
      </c>
      <c r="BS675" s="52">
        <v>1.3180441068440316</v>
      </c>
      <c r="BT675" s="52">
        <v>1.0060350261553521</v>
      </c>
      <c r="BU675" s="52">
        <v>0.31200908072059974</v>
      </c>
      <c r="BV675" s="52">
        <v>7.7856547022238374</v>
      </c>
      <c r="BW675" s="52">
        <v>10549.057977099572</v>
      </c>
    </row>
    <row r="676" spans="1:75">
      <c r="A676" s="49">
        <v>49278</v>
      </c>
      <c r="B676" s="50">
        <v>148.74557535926968</v>
      </c>
      <c r="C676" s="51">
        <v>356.3000478756847</v>
      </c>
      <c r="D676" s="50">
        <v>146.44098652385097</v>
      </c>
      <c r="E676" s="52">
        <v>25939.715153948466</v>
      </c>
      <c r="F676" s="52">
        <v>325.28147968472911</v>
      </c>
      <c r="G676" s="52">
        <v>521.95055887158958</v>
      </c>
      <c r="H676" s="52">
        <v>778.86028503427906</v>
      </c>
      <c r="I676" s="52">
        <v>2921.0223364124695</v>
      </c>
      <c r="J676" s="52">
        <v>173.89099777497663</v>
      </c>
      <c r="K676" s="52">
        <v>427.91563684195279</v>
      </c>
      <c r="L676" s="52">
        <v>681.28476319905997</v>
      </c>
      <c r="M676" s="52">
        <v>785.85670978327596</v>
      </c>
      <c r="N676" s="52">
        <v>241.2928929568734</v>
      </c>
      <c r="O676" s="52">
        <v>144.48898228389831</v>
      </c>
      <c r="P676" s="52">
        <v>341.94394068339221</v>
      </c>
      <c r="Q676" s="52">
        <v>135.30514432837566</v>
      </c>
      <c r="R676" s="52">
        <v>131.93341228316228</v>
      </c>
      <c r="S676" s="52">
        <v>821.38442901965857</v>
      </c>
      <c r="T676" s="52">
        <v>358.10398423857987</v>
      </c>
      <c r="U676" s="52">
        <v>1947.7007351083059</v>
      </c>
      <c r="V676" s="52">
        <v>1603.3933161682139</v>
      </c>
      <c r="W676" s="52">
        <v>1780.7821842386077</v>
      </c>
      <c r="X676" s="52">
        <v>2374.7504490089291</v>
      </c>
      <c r="Y676" s="52">
        <v>4763.4547793560969</v>
      </c>
      <c r="Z676" s="52">
        <v>1001.0545976114614</v>
      </c>
      <c r="AA676" s="52">
        <v>3730.0161040641369</v>
      </c>
      <c r="AB676" s="52">
        <v>392.56033258236323</v>
      </c>
      <c r="AC676" s="52">
        <v>244108.28533612887</v>
      </c>
      <c r="AD676" s="52">
        <v>100701.97527664503</v>
      </c>
      <c r="AE676" s="52">
        <v>125338.46847877503</v>
      </c>
      <c r="AF676" s="52">
        <v>35451.180468932791</v>
      </c>
      <c r="AG676" s="52">
        <v>24208.556173493464</v>
      </c>
      <c r="AH676" s="52">
        <v>20937.886964523794</v>
      </c>
      <c r="AI676" s="52">
        <v>58389.250426959989</v>
      </c>
      <c r="AJ676" s="52">
        <v>67510.746951921785</v>
      </c>
      <c r="AK676" s="52">
        <v>164.85762892849743</v>
      </c>
      <c r="AL676" s="52">
        <v>0.70461556580460938</v>
      </c>
      <c r="AM676" s="52">
        <v>8.5337611208902668</v>
      </c>
      <c r="AN676" s="52">
        <v>19.765706561529079</v>
      </c>
      <c r="AO676" s="52">
        <v>10.527329874799277</v>
      </c>
      <c r="AP676" s="52">
        <v>0.84036565057018231</v>
      </c>
      <c r="AQ676" s="52">
        <v>1.6917873581963552</v>
      </c>
      <c r="AR676" s="52">
        <v>1.3553964011339303</v>
      </c>
      <c r="AS676" s="52">
        <v>1.1842095003237623</v>
      </c>
      <c r="AT676" s="52">
        <v>1.6010760140068669</v>
      </c>
      <c r="AU676" s="52">
        <v>0.90777122067881166</v>
      </c>
      <c r="AV676" s="52">
        <v>1.6939162454891024</v>
      </c>
      <c r="AW676" s="52">
        <v>1.2528074839827847</v>
      </c>
      <c r="AX676" s="52">
        <v>119.9685035350228</v>
      </c>
      <c r="AY676" s="52">
        <v>0.50045863366713095</v>
      </c>
      <c r="AZ676" s="52">
        <v>5.9525322934910943</v>
      </c>
      <c r="BA676" s="52">
        <v>6.1001452487039689</v>
      </c>
      <c r="BB676" s="52">
        <v>16.122386778161552</v>
      </c>
      <c r="BC676" s="52">
        <v>2.8139969668918638</v>
      </c>
      <c r="BD676" s="52">
        <v>27.513406221661718</v>
      </c>
      <c r="BE676" s="52">
        <v>10.159771538618951</v>
      </c>
      <c r="BF676" s="52">
        <v>19.20563768989717</v>
      </c>
      <c r="BG676" s="52">
        <v>25.593422613292933</v>
      </c>
      <c r="BH676" s="52">
        <v>6.0067455500131475</v>
      </c>
      <c r="BI676" s="52">
        <v>25.123418831638993</v>
      </c>
      <c r="BJ676" s="52">
        <v>2.9940842771029565</v>
      </c>
      <c r="BK676" s="52">
        <v>5.6709228920362271</v>
      </c>
      <c r="BL676" s="52">
        <v>16.458411665897195</v>
      </c>
      <c r="BM676" s="52">
        <v>1.7474462182607871</v>
      </c>
      <c r="BN676" s="52">
        <v>38.567191118871172</v>
      </c>
      <c r="BP676" s="52">
        <v>1.3262730408692733</v>
      </c>
      <c r="BQ676" s="52">
        <v>1.0017044694473347</v>
      </c>
      <c r="BR676" s="52">
        <v>0.32456857148111645</v>
      </c>
      <c r="BS676" s="52">
        <v>1.3148135685051481</v>
      </c>
      <c r="BT676" s="52">
        <v>1.0024149178061634</v>
      </c>
      <c r="BU676" s="52">
        <v>0.31239865070286515</v>
      </c>
      <c r="BV676" s="52">
        <v>7.7838127735691769</v>
      </c>
      <c r="BW676" s="52">
        <v>10582.600520443917</v>
      </c>
    </row>
    <row r="677" spans="1:75">
      <c r="A677" s="49">
        <v>49309</v>
      </c>
      <c r="B677" s="50">
        <v>148.97622128107375</v>
      </c>
      <c r="C677" s="51">
        <v>356.95689476370029</v>
      </c>
      <c r="D677" s="50">
        <v>146.6798651192878</v>
      </c>
      <c r="E677" s="52">
        <v>25979.676312515814</v>
      </c>
      <c r="F677" s="52">
        <v>325.66379873250281</v>
      </c>
      <c r="G677" s="52">
        <v>520.63654684227322</v>
      </c>
      <c r="H677" s="52">
        <v>779.06376917275691</v>
      </c>
      <c r="I677" s="52">
        <v>2925.9680139297438</v>
      </c>
      <c r="J677" s="52">
        <v>174.08667167639661</v>
      </c>
      <c r="K677" s="52">
        <v>428.77306798821496</v>
      </c>
      <c r="L677" s="52">
        <v>682.02181089179771</v>
      </c>
      <c r="M677" s="52">
        <v>788.49045893525886</v>
      </c>
      <c r="N677" s="52">
        <v>241.26094955975009</v>
      </c>
      <c r="O677" s="52">
        <v>144.66105608053266</v>
      </c>
      <c r="P677" s="52">
        <v>342.36146285072448</v>
      </c>
      <c r="Q677" s="52">
        <v>135.28781858508685</v>
      </c>
      <c r="R677" s="52">
        <v>132.05140132481051</v>
      </c>
      <c r="S677" s="52">
        <v>823.12928307627237</v>
      </c>
      <c r="T677" s="52">
        <v>358.35769628661296</v>
      </c>
      <c r="U677" s="52">
        <v>1953.2463928674979</v>
      </c>
      <c r="V677" s="52">
        <v>1606.2301227967105</v>
      </c>
      <c r="W677" s="52">
        <v>1784.3284205817167</v>
      </c>
      <c r="X677" s="52">
        <v>2379.2919508604514</v>
      </c>
      <c r="Y677" s="52">
        <v>4769.844400631805</v>
      </c>
      <c r="Z677" s="52">
        <v>1002.7444997698429</v>
      </c>
      <c r="AA677" s="52">
        <v>3737.2809266104332</v>
      </c>
      <c r="AB677" s="52">
        <v>392.55753721687341</v>
      </c>
      <c r="AC677" s="52">
        <v>244801.08728987171</v>
      </c>
      <c r="AD677" s="52">
        <v>100955.04748679746</v>
      </c>
      <c r="AE677" s="52">
        <v>125653.45417853324</v>
      </c>
      <c r="AF677" s="52">
        <v>35571.116830468178</v>
      </c>
      <c r="AG677" s="52">
        <v>24250.897752623405</v>
      </c>
      <c r="AH677" s="52">
        <v>20974.423898239289</v>
      </c>
      <c r="AI677" s="52">
        <v>58469.435405408185</v>
      </c>
      <c r="AJ677" s="52">
        <v>67603.729570665673</v>
      </c>
      <c r="AK677" s="52">
        <v>164.91304359206509</v>
      </c>
      <c r="AL677" s="52">
        <v>0.70402220948251915</v>
      </c>
      <c r="AM677" s="52">
        <v>8.5360670972825776</v>
      </c>
      <c r="AN677" s="52">
        <v>19.756504585801235</v>
      </c>
      <c r="AO677" s="52">
        <v>10.516415279088241</v>
      </c>
      <c r="AP677" s="52">
        <v>0.8392654896754046</v>
      </c>
      <c r="AQ677" s="52">
        <v>1.6920919474721285</v>
      </c>
      <c r="AR677" s="52">
        <v>1.3535072179033265</v>
      </c>
      <c r="AS677" s="52">
        <v>1.1825152662944998</v>
      </c>
      <c r="AT677" s="52">
        <v>1.5988762891408237</v>
      </c>
      <c r="AU677" s="52">
        <v>0.90698073033508408</v>
      </c>
      <c r="AV677" s="52">
        <v>1.6918374077270146</v>
      </c>
      <c r="AW677" s="52">
        <v>1.2513409302756049</v>
      </c>
      <c r="AX677" s="52">
        <v>120.02223732738921</v>
      </c>
      <c r="AY677" s="52">
        <v>0.50006714368177085</v>
      </c>
      <c r="AZ677" s="52">
        <v>5.9538741396315729</v>
      </c>
      <c r="BA677" s="52">
        <v>6.0989432939546067</v>
      </c>
      <c r="BB677" s="52">
        <v>16.122762416970104</v>
      </c>
      <c r="BC677" s="52">
        <v>2.813855467746297</v>
      </c>
      <c r="BD677" s="52">
        <v>27.522655009892919</v>
      </c>
      <c r="BE677" s="52">
        <v>10.171757642104621</v>
      </c>
      <c r="BF677" s="52">
        <v>19.217305251772725</v>
      </c>
      <c r="BG677" s="52">
        <v>25.615191300129219</v>
      </c>
      <c r="BH677" s="52">
        <v>6.005825661197906</v>
      </c>
      <c r="BI677" s="52">
        <v>25.134301678608022</v>
      </c>
      <c r="BJ677" s="52">
        <v>2.9949069564313358</v>
      </c>
      <c r="BK677" s="52">
        <v>5.6731933575544149</v>
      </c>
      <c r="BL677" s="52">
        <v>16.46620136445328</v>
      </c>
      <c r="BM677" s="52">
        <v>1.7467081026183986</v>
      </c>
      <c r="BN677" s="52">
        <v>38.600804410273987</v>
      </c>
      <c r="BP677" s="52">
        <v>1.3219949555913768</v>
      </c>
      <c r="BQ677" s="52">
        <v>0.997307323520222</v>
      </c>
      <c r="BR677" s="52">
        <v>0.32468763206552176</v>
      </c>
      <c r="BS677" s="52">
        <v>1.3111448866885997</v>
      </c>
      <c r="BT677" s="52">
        <v>0.99808938446785178</v>
      </c>
      <c r="BU677" s="52">
        <v>0.3130555022958546</v>
      </c>
      <c r="BV677" s="52">
        <v>7.7838742353863291</v>
      </c>
      <c r="BW677" s="52">
        <v>10616.749882605767</v>
      </c>
    </row>
    <row r="678" spans="1:75">
      <c r="A678" s="49">
        <v>49340</v>
      </c>
      <c r="B678" s="50">
        <v>149.21217299234723</v>
      </c>
      <c r="C678" s="51">
        <v>357.62979885525704</v>
      </c>
      <c r="D678" s="50">
        <v>146.92397517368437</v>
      </c>
      <c r="E678" s="52">
        <v>26020.254125664313</v>
      </c>
      <c r="F678" s="52">
        <v>326.05461346754623</v>
      </c>
      <c r="G678" s="52">
        <v>519.22997526439929</v>
      </c>
      <c r="H678" s="52">
        <v>779.26329639890503</v>
      </c>
      <c r="I678" s="52">
        <v>2930.9406128246937</v>
      </c>
      <c r="J678" s="52">
        <v>174.28502663768708</v>
      </c>
      <c r="K678" s="52">
        <v>429.61175571862731</v>
      </c>
      <c r="L678" s="52">
        <v>682.769521872513</v>
      </c>
      <c r="M678" s="52">
        <v>791.16189007917717</v>
      </c>
      <c r="N678" s="52">
        <v>241.22230288266175</v>
      </c>
      <c r="O678" s="52">
        <v>144.83433318330395</v>
      </c>
      <c r="P678" s="52">
        <v>342.78103674419464</v>
      </c>
      <c r="Q678" s="52">
        <v>135.26868052115182</v>
      </c>
      <c r="R678" s="52">
        <v>132.16884103609669</v>
      </c>
      <c r="S678" s="52">
        <v>824.90666617939792</v>
      </c>
      <c r="T678" s="52">
        <v>358.60953569123819</v>
      </c>
      <c r="U678" s="52">
        <v>1958.899629177826</v>
      </c>
      <c r="V678" s="52">
        <v>1609.1194826799535</v>
      </c>
      <c r="W678" s="52">
        <v>1787.9389393088077</v>
      </c>
      <c r="X678" s="52">
        <v>2383.9177019068552</v>
      </c>
      <c r="Y678" s="52">
        <v>4776.4148484747257</v>
      </c>
      <c r="Z678" s="52">
        <v>1004.4614186197399</v>
      </c>
      <c r="AA678" s="52">
        <v>3744.6630013433673</v>
      </c>
      <c r="AB678" s="52">
        <v>392.55198089964688</v>
      </c>
      <c r="AC678" s="52">
        <v>245509.97184974916</v>
      </c>
      <c r="AD678" s="52">
        <v>101212.5356604976</v>
      </c>
      <c r="AE678" s="52">
        <v>125973.93621352411</v>
      </c>
      <c r="AF678" s="52">
        <v>35693.864304738658</v>
      </c>
      <c r="AG678" s="52">
        <v>24294.150617907126</v>
      </c>
      <c r="AH678" s="52">
        <v>21011.759658586594</v>
      </c>
      <c r="AI678" s="52">
        <v>58551.376849589811</v>
      </c>
      <c r="AJ678" s="52">
        <v>67698.708440380709</v>
      </c>
      <c r="AK678" s="52">
        <v>164.96964103890764</v>
      </c>
      <c r="AL678" s="52">
        <v>0.70339701193968784</v>
      </c>
      <c r="AM678" s="52">
        <v>8.5384245554375795</v>
      </c>
      <c r="AN678" s="52">
        <v>19.747060054717885</v>
      </c>
      <c r="AO678" s="52">
        <v>10.505238487445299</v>
      </c>
      <c r="AP678" s="52">
        <v>0.83814821479538826</v>
      </c>
      <c r="AQ678" s="52">
        <v>1.692393498883898</v>
      </c>
      <c r="AR678" s="52">
        <v>1.3516053760916498</v>
      </c>
      <c r="AS678" s="52">
        <v>1.1808047005220326</v>
      </c>
      <c r="AT678" s="52">
        <v>1.5966537251510853</v>
      </c>
      <c r="AU678" s="52">
        <v>0.9061385111343101</v>
      </c>
      <c r="AV678" s="52">
        <v>1.6896501753077069</v>
      </c>
      <c r="AW678" s="52">
        <v>1.2498442852441756</v>
      </c>
      <c r="AX678" s="52">
        <v>120.07733527463185</v>
      </c>
      <c r="AY678" s="52">
        <v>0.49967197977962169</v>
      </c>
      <c r="AZ678" s="52">
        <v>5.9553107132763419</v>
      </c>
      <c r="BA678" s="52">
        <v>6.097776134712471</v>
      </c>
      <c r="BB678" s="52">
        <v>16.122567916319014</v>
      </c>
      <c r="BC678" s="52">
        <v>2.8137734534299645</v>
      </c>
      <c r="BD678" s="52">
        <v>27.531815001650923</v>
      </c>
      <c r="BE678" s="52">
        <v>10.184129068102207</v>
      </c>
      <c r="BF678" s="52">
        <v>19.229544570894852</v>
      </c>
      <c r="BG678" s="52">
        <v>25.638215884145708</v>
      </c>
      <c r="BH678" s="52">
        <v>6.004530552429177</v>
      </c>
      <c r="BI678" s="52">
        <v>25.145245709546632</v>
      </c>
      <c r="BJ678" s="52">
        <v>2.9957324873145308</v>
      </c>
      <c r="BK678" s="52">
        <v>5.6753660983616303</v>
      </c>
      <c r="BL678" s="52">
        <v>16.474147125447711</v>
      </c>
      <c r="BM678" s="52">
        <v>1.7459709795716223</v>
      </c>
      <c r="BN678" s="52">
        <v>38.636118405288265</v>
      </c>
      <c r="BP678" s="52">
        <v>1.3179600618238891</v>
      </c>
      <c r="BQ678" s="52">
        <v>0.99310155278973045</v>
      </c>
      <c r="BR678" s="52">
        <v>0.32485850895717439</v>
      </c>
      <c r="BS678" s="52">
        <v>1.3076424207838793</v>
      </c>
      <c r="BT678" s="52">
        <v>0.99386774958862412</v>
      </c>
      <c r="BU678" s="52">
        <v>0.31377467119525515</v>
      </c>
      <c r="BV678" s="52">
        <v>7.7845943464987704</v>
      </c>
      <c r="BW678" s="52">
        <v>10651.550785126225</v>
      </c>
    </row>
    <row r="679" spans="1:75">
      <c r="A679" s="49">
        <v>49368</v>
      </c>
      <c r="B679" s="50">
        <v>149.4386632327722</v>
      </c>
      <c r="C679" s="51">
        <v>358.2749305881693</v>
      </c>
      <c r="D679" s="50">
        <v>147.15766750172978</v>
      </c>
      <c r="E679" s="52">
        <v>26059.091288541043</v>
      </c>
      <c r="F679" s="52">
        <v>326.43326238749017</v>
      </c>
      <c r="G679" s="52">
        <v>517.83552590644524</v>
      </c>
      <c r="H679" s="52">
        <v>779.48612889554352</v>
      </c>
      <c r="I679" s="52">
        <v>2935.7029888683132</v>
      </c>
      <c r="J679" s="52">
        <v>174.47633986907022</v>
      </c>
      <c r="K679" s="52">
        <v>430.42142363956998</v>
      </c>
      <c r="L679" s="52">
        <v>683.48274770971125</v>
      </c>
      <c r="M679" s="52">
        <v>793.72011549404954</v>
      </c>
      <c r="N679" s="52">
        <v>241.18343748999385</v>
      </c>
      <c r="O679" s="52">
        <v>144.99945829486074</v>
      </c>
      <c r="P679" s="52">
        <v>343.18031445766763</v>
      </c>
      <c r="Q679" s="52">
        <v>135.25095036240444</v>
      </c>
      <c r="R679" s="52">
        <v>132.2829960753609</v>
      </c>
      <c r="S679" s="52">
        <v>826.60566792091618</v>
      </c>
      <c r="T679" s="52">
        <v>358.85181659144081</v>
      </c>
      <c r="U679" s="52">
        <v>1964.327788297486</v>
      </c>
      <c r="V679" s="52">
        <v>1611.8956567438852</v>
      </c>
      <c r="W679" s="52">
        <v>1791.3934249718939</v>
      </c>
      <c r="X679" s="52">
        <v>2388.339123560515</v>
      </c>
      <c r="Y679" s="52">
        <v>4782.7228386096122</v>
      </c>
      <c r="Z679" s="52">
        <v>1006.0980498501366</v>
      </c>
      <c r="AA679" s="52">
        <v>3751.7126286081702</v>
      </c>
      <c r="AB679" s="52">
        <v>392.54653608427282</v>
      </c>
      <c r="AC679" s="52">
        <v>246187.99017361231</v>
      </c>
      <c r="AD679" s="52">
        <v>101459.88344291279</v>
      </c>
      <c r="AE679" s="52">
        <v>126281.79702758789</v>
      </c>
      <c r="AF679" s="52">
        <v>35811.29525182928</v>
      </c>
      <c r="AG679" s="52">
        <v>24335.370414427347</v>
      </c>
      <c r="AH679" s="52">
        <v>21047.329228164894</v>
      </c>
      <c r="AI679" s="52">
        <v>58629.375054836273</v>
      </c>
      <c r="AJ679" s="52">
        <v>67789.152945092748</v>
      </c>
      <c r="AK679" s="52">
        <v>165.02482900445881</v>
      </c>
      <c r="AL679" s="52">
        <v>0.70277030686962205</v>
      </c>
      <c r="AM679" s="52">
        <v>8.5410504028384047</v>
      </c>
      <c r="AN679" s="52">
        <v>19.73820446542647</v>
      </c>
      <c r="AO679" s="52">
        <v>10.494383755838498</v>
      </c>
      <c r="AP679" s="52">
        <v>0.83708131173180589</v>
      </c>
      <c r="AQ679" s="52">
        <v>1.692614398787035</v>
      </c>
      <c r="AR679" s="52">
        <v>1.3498074223022871</v>
      </c>
      <c r="AS679" s="52">
        <v>1.1791831470648535</v>
      </c>
      <c r="AT679" s="52">
        <v>1.5945234176486858</v>
      </c>
      <c r="AU679" s="52">
        <v>0.90531363366289952</v>
      </c>
      <c r="AV679" s="52">
        <v>1.6874805321059674</v>
      </c>
      <c r="AW679" s="52">
        <v>1.2483798911533606</v>
      </c>
      <c r="AX679" s="52">
        <v>120.13033155134015</v>
      </c>
      <c r="AY679" s="52">
        <v>0.49929358641212013</v>
      </c>
      <c r="AZ679" s="52">
        <v>5.9567018383803383</v>
      </c>
      <c r="BA679" s="52">
        <v>6.0966491011994162</v>
      </c>
      <c r="BB679" s="52">
        <v>16.12251829291095</v>
      </c>
      <c r="BC679" s="52">
        <v>2.8137319999316657</v>
      </c>
      <c r="BD679" s="52">
        <v>27.540882829626621</v>
      </c>
      <c r="BE679" s="52">
        <v>10.1958528237883</v>
      </c>
      <c r="BF679" s="52">
        <v>19.241258792591648</v>
      </c>
      <c r="BG679" s="52">
        <v>25.660062000513012</v>
      </c>
      <c r="BH679" s="52">
        <v>6.0033802860333321</v>
      </c>
      <c r="BI679" s="52">
        <v>25.156292987604893</v>
      </c>
      <c r="BJ679" s="52">
        <v>2.9964861808080707</v>
      </c>
      <c r="BK679" s="52">
        <v>5.677593278378481</v>
      </c>
      <c r="BL679" s="52">
        <v>16.482213532236138</v>
      </c>
      <c r="BM679" s="52">
        <v>1.7452621840668923</v>
      </c>
      <c r="BN679" s="52">
        <v>38.669646824094734</v>
      </c>
      <c r="BP679" s="52">
        <v>1.3154787657383298</v>
      </c>
      <c r="BQ679" s="52">
        <v>0.99046004084604122</v>
      </c>
      <c r="BR679" s="52">
        <v>0.32501872484492977</v>
      </c>
      <c r="BS679" s="52">
        <v>1.3053874629300222</v>
      </c>
      <c r="BT679" s="52">
        <v>0.99114213329240941</v>
      </c>
      <c r="BU679" s="52">
        <v>0.31424532953990691</v>
      </c>
      <c r="BV679" s="52">
        <v>7.7842309509204437</v>
      </c>
      <c r="BW679" s="52">
        <v>10684.001209778446</v>
      </c>
    </row>
    <row r="680" spans="1:75">
      <c r="A680" s="49">
        <v>49399</v>
      </c>
      <c r="B680" s="50">
        <v>149.66738526877617</v>
      </c>
      <c r="C680" s="51">
        <v>358.92421243375827</v>
      </c>
      <c r="D680" s="50">
        <v>147.3927070520698</v>
      </c>
      <c r="E680" s="52">
        <v>26098.306488390892</v>
      </c>
      <c r="F680" s="52">
        <v>326.82112026731335</v>
      </c>
      <c r="G680" s="52">
        <v>516.39719494071699</v>
      </c>
      <c r="H680" s="52">
        <v>779.77125534234995</v>
      </c>
      <c r="I680" s="52">
        <v>2940.5496573606806</v>
      </c>
      <c r="J680" s="52">
        <v>174.67262285228279</v>
      </c>
      <c r="K680" s="52">
        <v>431.26735712155221</v>
      </c>
      <c r="L680" s="52">
        <v>684.19977286588698</v>
      </c>
      <c r="M680" s="52">
        <v>796.30962078153129</v>
      </c>
      <c r="N680" s="52">
        <v>241.1454246773576</v>
      </c>
      <c r="O680" s="52">
        <v>145.16619331628692</v>
      </c>
      <c r="P680" s="52">
        <v>343.58358319980965</v>
      </c>
      <c r="Q680" s="52">
        <v>135.23506080768553</v>
      </c>
      <c r="R680" s="52">
        <v>132.40267685944997</v>
      </c>
      <c r="S680" s="52">
        <v>828.31435175474371</v>
      </c>
      <c r="T680" s="52">
        <v>359.10152998434438</v>
      </c>
      <c r="U680" s="52">
        <v>1969.8248252053895</v>
      </c>
      <c r="V680" s="52">
        <v>1614.710880999123</v>
      </c>
      <c r="W680" s="52">
        <v>1794.8735948957262</v>
      </c>
      <c r="X680" s="52">
        <v>2392.7835328910619</v>
      </c>
      <c r="Y680" s="52">
        <v>4789.0639436288229</v>
      </c>
      <c r="Z680" s="52">
        <v>1007.7389237892723</v>
      </c>
      <c r="AA680" s="52">
        <v>3758.803282297667</v>
      </c>
      <c r="AB680" s="52">
        <v>392.54268399659065</v>
      </c>
      <c r="AC680" s="52">
        <v>246868.03088305073</v>
      </c>
      <c r="AD680" s="52">
        <v>101710.74659039898</v>
      </c>
      <c r="AE680" s="52">
        <v>126594.0332303201</v>
      </c>
      <c r="AF680" s="52">
        <v>35929.109677360902</v>
      </c>
      <c r="AG680" s="52">
        <v>24376.493407418649</v>
      </c>
      <c r="AH680" s="52">
        <v>21082.789043757224</v>
      </c>
      <c r="AI680" s="52">
        <v>58707.003547314678</v>
      </c>
      <c r="AJ680" s="52">
        <v>67879.25360351993</v>
      </c>
      <c r="AK680" s="52">
        <v>165.08197501626225</v>
      </c>
      <c r="AL680" s="52">
        <v>0.70210482169228094</v>
      </c>
      <c r="AM680" s="52">
        <v>8.5443046104102844</v>
      </c>
      <c r="AN680" s="52">
        <v>19.72966245197571</v>
      </c>
      <c r="AO680" s="52">
        <v>10.483253019906941</v>
      </c>
      <c r="AP680" s="52">
        <v>0.83601016285331664</v>
      </c>
      <c r="AQ680" s="52">
        <v>1.6927350939891297</v>
      </c>
      <c r="AR680" s="52">
        <v>1.3480189744472404</v>
      </c>
      <c r="AS680" s="52">
        <v>1.1775659016224265</v>
      </c>
      <c r="AT680" s="52">
        <v>1.5923607390124686</v>
      </c>
      <c r="AU680" s="52">
        <v>0.90448236777487068</v>
      </c>
      <c r="AV680" s="52">
        <v>1.6852218569427702</v>
      </c>
      <c r="AW680" s="52">
        <v>1.2468579248468872</v>
      </c>
      <c r="AX680" s="52">
        <v>120.18387822010705</v>
      </c>
      <c r="AY680" s="52">
        <v>0.49890958052580364</v>
      </c>
      <c r="AZ680" s="52">
        <v>5.9580829264019899</v>
      </c>
      <c r="BA680" s="52">
        <v>6.0954638815507476</v>
      </c>
      <c r="BB680" s="52">
        <v>16.123077091160081</v>
      </c>
      <c r="BC680" s="52">
        <v>2.8136966279595188</v>
      </c>
      <c r="BD680" s="52">
        <v>27.550643612630665</v>
      </c>
      <c r="BE680" s="52">
        <v>10.207357071178604</v>
      </c>
      <c r="BF680" s="52">
        <v>19.252839614817454</v>
      </c>
      <c r="BG680" s="52">
        <v>25.681213536449977</v>
      </c>
      <c r="BH680" s="52">
        <v>6.0025942775480932</v>
      </c>
      <c r="BI680" s="52">
        <v>25.168434344472423</v>
      </c>
      <c r="BJ680" s="52">
        <v>2.99719566477166</v>
      </c>
      <c r="BK680" s="52">
        <v>5.6801593668548573</v>
      </c>
      <c r="BL680" s="52">
        <v>16.491079307882295</v>
      </c>
      <c r="BM680" s="52">
        <v>1.7445338505269554</v>
      </c>
      <c r="BN680" s="52">
        <v>38.702267235385314</v>
      </c>
      <c r="BP680" s="52">
        <v>1.3150069696768638</v>
      </c>
      <c r="BQ680" s="52">
        <v>0.98987029327620424</v>
      </c>
      <c r="BR680" s="52">
        <v>0.32513667630602811</v>
      </c>
      <c r="BS680" s="52">
        <v>1.3047363175860336</v>
      </c>
      <c r="BT680" s="52">
        <v>0.99041050447211154</v>
      </c>
      <c r="BU680" s="52">
        <v>0.31432581305759205</v>
      </c>
      <c r="BV680" s="52">
        <v>7.7819096686979456</v>
      </c>
      <c r="BW680" s="52">
        <v>10715.402592735905</v>
      </c>
    </row>
    <row r="681" spans="1:75">
      <c r="A681" s="49">
        <v>49429</v>
      </c>
      <c r="B681" s="50">
        <v>149.90559654366226</v>
      </c>
      <c r="C681" s="51">
        <v>359.59755328806739</v>
      </c>
      <c r="D681" s="50">
        <v>147.63636228606725</v>
      </c>
      <c r="E681" s="52">
        <v>26139.061084771158</v>
      </c>
      <c r="F681" s="52">
        <v>327.22697622614601</v>
      </c>
      <c r="G681" s="52">
        <v>514.88281054397419</v>
      </c>
      <c r="H681" s="52">
        <v>780.12534965910015</v>
      </c>
      <c r="I681" s="52">
        <v>2945.6139161641399</v>
      </c>
      <c r="J681" s="52">
        <v>174.8810349450757</v>
      </c>
      <c r="K681" s="52">
        <v>432.14776196777819</v>
      </c>
      <c r="L681" s="52">
        <v>684.94417751484241</v>
      </c>
      <c r="M681" s="52">
        <v>799.01488329942026</v>
      </c>
      <c r="N681" s="52">
        <v>241.10753870944416</v>
      </c>
      <c r="O681" s="52">
        <v>145.34041820962835</v>
      </c>
      <c r="P681" s="52">
        <v>344.00697360505973</v>
      </c>
      <c r="Q681" s="52">
        <v>135.22010216922499</v>
      </c>
      <c r="R681" s="52">
        <v>132.53009441941975</v>
      </c>
      <c r="S681" s="52">
        <v>830.08683652418358</v>
      </c>
      <c r="T681" s="52">
        <v>359.36106296678383</v>
      </c>
      <c r="U681" s="52">
        <v>1975.5589394643903</v>
      </c>
      <c r="V681" s="52">
        <v>1617.6464721980194</v>
      </c>
      <c r="W681" s="52">
        <v>1798.4860091981789</v>
      </c>
      <c r="X681" s="52">
        <v>2397.3835987890761</v>
      </c>
      <c r="Y681" s="52">
        <v>4795.6100286841393</v>
      </c>
      <c r="Z681" s="52">
        <v>1009.434894763492</v>
      </c>
      <c r="AA681" s="52">
        <v>3766.159746311605</v>
      </c>
      <c r="AB681" s="52">
        <v>392.54005433393178</v>
      </c>
      <c r="AC681" s="52">
        <v>247570.41075083415</v>
      </c>
      <c r="AD681" s="52">
        <v>101972.10900465648</v>
      </c>
      <c r="AE681" s="52">
        <v>126919.33731842041</v>
      </c>
      <c r="AF681" s="52">
        <v>36050.839232635495</v>
      </c>
      <c r="AG681" s="52">
        <v>24418.714928833644</v>
      </c>
      <c r="AH681" s="52">
        <v>21119.179403305054</v>
      </c>
      <c r="AI681" s="52">
        <v>58786.501797660188</v>
      </c>
      <c r="AJ681" s="52">
        <v>67971.578902371723</v>
      </c>
      <c r="AK681" s="52">
        <v>165.14227735847234</v>
      </c>
      <c r="AL681" s="52">
        <v>0.70138350797690996</v>
      </c>
      <c r="AM681" s="52">
        <v>8.5481609857641168</v>
      </c>
      <c r="AN681" s="52">
        <v>19.721218169060496</v>
      </c>
      <c r="AO681" s="52">
        <v>10.47167367542473</v>
      </c>
      <c r="AP681" s="52">
        <v>0.83491054751320914</v>
      </c>
      <c r="AQ681" s="52">
        <v>1.6928014516908054</v>
      </c>
      <c r="AR681" s="52">
        <v>1.3461866027036498</v>
      </c>
      <c r="AS681" s="52">
        <v>1.1759043768224122</v>
      </c>
      <c r="AT681" s="52">
        <v>1.5901085706610805</v>
      </c>
      <c r="AU681" s="52">
        <v>0.90364687895635143</v>
      </c>
      <c r="AV681" s="52">
        <v>1.6828523518624328</v>
      </c>
      <c r="AW681" s="52">
        <v>1.2452628945320612</v>
      </c>
      <c r="AX681" s="52">
        <v>120.23939368088419</v>
      </c>
      <c r="AY681" s="52">
        <v>0.49850892225925542</v>
      </c>
      <c r="AZ681" s="52">
        <v>5.9594986481184602</v>
      </c>
      <c r="BA681" s="52">
        <v>6.0942193177179433</v>
      </c>
      <c r="BB681" s="52">
        <v>16.124105268064888</v>
      </c>
      <c r="BC681" s="52">
        <v>2.8136063666509776</v>
      </c>
      <c r="BD681" s="52">
        <v>27.561040881679705</v>
      </c>
      <c r="BE681" s="52">
        <v>10.219034883143225</v>
      </c>
      <c r="BF681" s="52">
        <v>19.264758862578311</v>
      </c>
      <c r="BG681" s="52">
        <v>25.702622099562237</v>
      </c>
      <c r="BH681" s="52">
        <v>6.0019984313907724</v>
      </c>
      <c r="BI681" s="52">
        <v>25.181665508635341</v>
      </c>
      <c r="BJ681" s="52">
        <v>2.9979025219082058</v>
      </c>
      <c r="BK681" s="52">
        <v>5.6829976597024752</v>
      </c>
      <c r="BL681" s="52">
        <v>16.500765327690168</v>
      </c>
      <c r="BM681" s="52">
        <v>1.7437723620979038</v>
      </c>
      <c r="BN681" s="52">
        <v>38.735263349302116</v>
      </c>
      <c r="BP681" s="52">
        <v>1.3158937877354522</v>
      </c>
      <c r="BQ681" s="52">
        <v>0.99068910016988709</v>
      </c>
      <c r="BR681" s="52">
        <v>0.32520468750934317</v>
      </c>
      <c r="BS681" s="52">
        <v>1.3051337453226248</v>
      </c>
      <c r="BT681" s="52">
        <v>0.99102640102307005</v>
      </c>
      <c r="BU681" s="52">
        <v>0.31410734428403281</v>
      </c>
      <c r="BV681" s="52">
        <v>7.7790030016253393</v>
      </c>
      <c r="BW681" s="52">
        <v>10747.595522514979</v>
      </c>
    </row>
    <row r="682" spans="1:75">
      <c r="A682" s="49">
        <v>49460</v>
      </c>
      <c r="B682" s="50">
        <v>150.14475844412922</v>
      </c>
      <c r="C682" s="51">
        <v>360.27023367098565</v>
      </c>
      <c r="D682" s="50">
        <v>147.87970764318391</v>
      </c>
      <c r="E682" s="52">
        <v>26179.739145632713</v>
      </c>
      <c r="F682" s="52">
        <v>327.63076441936317</v>
      </c>
      <c r="G682" s="52">
        <v>513.36018368950295</v>
      </c>
      <c r="H682" s="52">
        <v>780.52471658836805</v>
      </c>
      <c r="I682" s="52">
        <v>2950.6699460739451</v>
      </c>
      <c r="J682" s="52">
        <v>175.09481242988559</v>
      </c>
      <c r="K682" s="52">
        <v>432.98310897667562</v>
      </c>
      <c r="L682" s="52">
        <v>685.68991996715931</v>
      </c>
      <c r="M682" s="52">
        <v>801.73834529224666</v>
      </c>
      <c r="N682" s="52">
        <v>241.07084615816993</v>
      </c>
      <c r="O682" s="52">
        <v>145.5163299769178</v>
      </c>
      <c r="P682" s="52">
        <v>344.4388910944183</v>
      </c>
      <c r="Q682" s="52">
        <v>135.20563156168248</v>
      </c>
      <c r="R682" s="52">
        <v>132.65756197033389</v>
      </c>
      <c r="S682" s="52">
        <v>831.85920126281019</v>
      </c>
      <c r="T682" s="52">
        <v>359.61185082462765</v>
      </c>
      <c r="U682" s="52">
        <v>1981.3115989056625</v>
      </c>
      <c r="V682" s="52">
        <v>1620.5831451839617</v>
      </c>
      <c r="W682" s="52">
        <v>1802.0944282243688</v>
      </c>
      <c r="X682" s="52">
        <v>2401.9624027649484</v>
      </c>
      <c r="Y682" s="52">
        <v>4802.0937093265593</v>
      </c>
      <c r="Z682" s="52">
        <v>1011.1232036679622</v>
      </c>
      <c r="AA682" s="52">
        <v>3773.5144483717459</v>
      </c>
      <c r="AB682" s="52">
        <v>392.53785068281894</v>
      </c>
      <c r="AC682" s="52">
        <v>248268.74717989276</v>
      </c>
      <c r="AD682" s="52">
        <v>102232.94318475261</v>
      </c>
      <c r="AE682" s="52">
        <v>127243.98396264353</v>
      </c>
      <c r="AF682" s="52">
        <v>36171.927835202987</v>
      </c>
      <c r="AG682" s="52">
        <v>24460.417039002143</v>
      </c>
      <c r="AH682" s="52">
        <v>21155.123654819305</v>
      </c>
      <c r="AI682" s="52">
        <v>58864.824422574813</v>
      </c>
      <c r="AJ682" s="52">
        <v>68062.534601534571</v>
      </c>
      <c r="AK682" s="52">
        <v>165.20256084065525</v>
      </c>
      <c r="AL682" s="52">
        <v>0.70063898927389434</v>
      </c>
      <c r="AM682" s="52">
        <v>8.5522364643177085</v>
      </c>
      <c r="AN682" s="52">
        <v>19.713203622713579</v>
      </c>
      <c r="AO682" s="52">
        <v>10.460328169106957</v>
      </c>
      <c r="AP682" s="52">
        <v>0.83383586029536205</v>
      </c>
      <c r="AQ682" s="52">
        <v>1.6928791285637059</v>
      </c>
      <c r="AR682" s="52">
        <v>1.3443818163223114</v>
      </c>
      <c r="AS682" s="52">
        <v>1.1742627904443672</v>
      </c>
      <c r="AT682" s="52">
        <v>1.5878686296848847</v>
      </c>
      <c r="AU682" s="52">
        <v>0.90287191900818964</v>
      </c>
      <c r="AV682" s="52">
        <v>1.6805253746263793</v>
      </c>
      <c r="AW682" s="52">
        <v>1.2437026516247809</v>
      </c>
      <c r="AX682" s="52">
        <v>120.29451767508421</v>
      </c>
      <c r="AY682" s="52">
        <v>0.49810849651047312</v>
      </c>
      <c r="AZ682" s="52">
        <v>5.9609108920009142</v>
      </c>
      <c r="BA682" s="52">
        <v>6.0930242872019598</v>
      </c>
      <c r="BB682" s="52">
        <v>16.125204172315858</v>
      </c>
      <c r="BC682" s="52">
        <v>2.8133894267920105</v>
      </c>
      <c r="BD682" s="52">
        <v>27.571088837384575</v>
      </c>
      <c r="BE682" s="52">
        <v>10.230558554420337</v>
      </c>
      <c r="BF682" s="52">
        <v>19.276802846812643</v>
      </c>
      <c r="BG682" s="52">
        <v>25.724111363584658</v>
      </c>
      <c r="BH682" s="52">
        <v>6.0013187982051841</v>
      </c>
      <c r="BI682" s="52">
        <v>25.194839542491302</v>
      </c>
      <c r="BJ682" s="52">
        <v>2.9986112509359373</v>
      </c>
      <c r="BK682" s="52">
        <v>5.6857463580804062</v>
      </c>
      <c r="BL682" s="52">
        <v>16.510481929785811</v>
      </c>
      <c r="BM682" s="52">
        <v>1.7430219616521021</v>
      </c>
      <c r="BN682" s="52">
        <v>38.768059344772595</v>
      </c>
      <c r="BP682" s="52">
        <v>1.3170507117512547</v>
      </c>
      <c r="BQ682" s="52">
        <v>0.99183484386923093</v>
      </c>
      <c r="BR682" s="52">
        <v>0.32521586787357415</v>
      </c>
      <c r="BS682" s="52">
        <v>1.305681338297173</v>
      </c>
      <c r="BT682" s="52">
        <v>0.9919114120327116</v>
      </c>
      <c r="BU682" s="52">
        <v>0.31376992637054962</v>
      </c>
      <c r="BV682" s="52">
        <v>7.7779225656131823</v>
      </c>
      <c r="BW682" s="52">
        <v>10780.727431927959</v>
      </c>
    </row>
    <row r="683" spans="1:75">
      <c r="A683" s="49">
        <v>49490</v>
      </c>
      <c r="B683" s="50">
        <v>150.38395468418796</v>
      </c>
      <c r="C683" s="51">
        <v>360.94024575039123</v>
      </c>
      <c r="D683" s="50">
        <v>148.12203821572476</v>
      </c>
      <c r="E683" s="52">
        <v>26220.145272548994</v>
      </c>
      <c r="F683" s="52">
        <v>328.026891758712</v>
      </c>
      <c r="G683" s="52">
        <v>511.85021988252799</v>
      </c>
      <c r="H683" s="52">
        <v>780.95451848308244</v>
      </c>
      <c r="I683" s="52">
        <v>2955.6695553154996</v>
      </c>
      <c r="J683" s="52">
        <v>175.31292819424223</v>
      </c>
      <c r="K683" s="52">
        <v>433.74392529527347</v>
      </c>
      <c r="L683" s="52">
        <v>686.43461991741015</v>
      </c>
      <c r="M683" s="52">
        <v>804.46741472333667</v>
      </c>
      <c r="N683" s="52">
        <v>241.03443372646967</v>
      </c>
      <c r="O683" s="52">
        <v>145.69336660609892</v>
      </c>
      <c r="P683" s="52">
        <v>344.87900785704454</v>
      </c>
      <c r="Q683" s="52">
        <v>135.19055187475558</v>
      </c>
      <c r="R683" s="52">
        <v>132.78254889771341</v>
      </c>
      <c r="S683" s="52">
        <v>833.62658860337297</v>
      </c>
      <c r="T683" s="52">
        <v>359.84814290342234</v>
      </c>
      <c r="U683" s="52">
        <v>1987.0537177089602</v>
      </c>
      <c r="V683" s="52">
        <v>1623.5040711946785</v>
      </c>
      <c r="W683" s="52">
        <v>1805.6863578078649</v>
      </c>
      <c r="X683" s="52">
        <v>2406.5034678973257</v>
      </c>
      <c r="Y683" s="52">
        <v>4808.4886142194273</v>
      </c>
      <c r="Z683" s="52">
        <v>1012.8001928201567</v>
      </c>
      <c r="AA683" s="52">
        <v>3780.8478095375003</v>
      </c>
      <c r="AB683" s="52">
        <v>392.53536986331068</v>
      </c>
      <c r="AC683" s="52">
        <v>248961.44016698201</v>
      </c>
      <c r="AD683" s="52">
        <v>102491.41386575699</v>
      </c>
      <c r="AE683" s="52">
        <v>127565.68885453542</v>
      </c>
      <c r="AF683" s="52">
        <v>36292.086514759067</v>
      </c>
      <c r="AG683" s="52">
        <v>24501.524074602126</v>
      </c>
      <c r="AH683" s="52">
        <v>21190.570979706445</v>
      </c>
      <c r="AI683" s="52">
        <v>58941.880149968463</v>
      </c>
      <c r="AJ683" s="52">
        <v>68151.968077150974</v>
      </c>
      <c r="AK683" s="52">
        <v>165.26220412341257</v>
      </c>
      <c r="AL683" s="52">
        <v>0.69988540716294667</v>
      </c>
      <c r="AM683" s="52">
        <v>8.5563291208508119</v>
      </c>
      <c r="AN683" s="52">
        <v>19.705651451189382</v>
      </c>
      <c r="AO683" s="52">
        <v>10.449436923209579</v>
      </c>
      <c r="AP683" s="52">
        <v>0.83279718518770096</v>
      </c>
      <c r="AQ683" s="52">
        <v>1.6930166273639771</v>
      </c>
      <c r="AR683" s="52">
        <v>1.342610388906299</v>
      </c>
      <c r="AS683" s="52">
        <v>1.1726473025234554</v>
      </c>
      <c r="AT683" s="52">
        <v>1.585663275114348</v>
      </c>
      <c r="AU683" s="52">
        <v>0.90217753482162755</v>
      </c>
      <c r="AV683" s="52">
        <v>1.6783078245463305</v>
      </c>
      <c r="AW683" s="52">
        <v>1.2422167838794849</v>
      </c>
      <c r="AX683" s="52">
        <v>120.34911589063704</v>
      </c>
      <c r="AY683" s="52">
        <v>0.49771161937626401</v>
      </c>
      <c r="AZ683" s="52">
        <v>5.9623346233483367</v>
      </c>
      <c r="BA683" s="52">
        <v>6.09192975468856</v>
      </c>
      <c r="BB683" s="52">
        <v>16.126136923721059</v>
      </c>
      <c r="BC683" s="52">
        <v>2.8130127970827745</v>
      </c>
      <c r="BD683" s="52">
        <v>27.58041798332706</v>
      </c>
      <c r="BE683" s="52">
        <v>10.242017147286484</v>
      </c>
      <c r="BF683" s="52">
        <v>19.289103671968526</v>
      </c>
      <c r="BG683" s="52">
        <v>25.746062872263913</v>
      </c>
      <c r="BH683" s="52">
        <v>6.0003884983093787</v>
      </c>
      <c r="BI683" s="52">
        <v>25.207436781035117</v>
      </c>
      <c r="BJ683" s="52">
        <v>2.9993397706673326</v>
      </c>
      <c r="BK683" s="52">
        <v>5.6882288428333903</v>
      </c>
      <c r="BL683" s="52">
        <v>16.5198681707882</v>
      </c>
      <c r="BM683" s="52">
        <v>1.7422940375280935</v>
      </c>
      <c r="BN683" s="52">
        <v>38.801092816563326</v>
      </c>
      <c r="BP683" s="52">
        <v>1.3176251797548806</v>
      </c>
      <c r="BQ683" s="52">
        <v>0.99245605369408929</v>
      </c>
      <c r="BR683" s="52">
        <v>0.32516912602683684</v>
      </c>
      <c r="BS683" s="52">
        <v>1.3056806529561678</v>
      </c>
      <c r="BT683" s="52">
        <v>0.99223031414051854</v>
      </c>
      <c r="BU683" s="52">
        <v>0.31345033887773754</v>
      </c>
      <c r="BV683" s="52">
        <v>7.780209058212737</v>
      </c>
      <c r="BW683" s="52">
        <v>10815.565333620707</v>
      </c>
    </row>
    <row r="684" spans="1:75">
      <c r="A684" s="49">
        <v>49521</v>
      </c>
      <c r="B684" s="50">
        <v>150.62210259820907</v>
      </c>
      <c r="C684" s="51">
        <v>361.60794062675126</v>
      </c>
      <c r="D684" s="50">
        <v>148.36348790460596</v>
      </c>
      <c r="E684" s="52">
        <v>26260.386997868936</v>
      </c>
      <c r="F684" s="52">
        <v>328.41431371242771</v>
      </c>
      <c r="G684" s="52">
        <v>510.37628617522216</v>
      </c>
      <c r="H684" s="52">
        <v>781.40643998686107</v>
      </c>
      <c r="I684" s="52">
        <v>2960.6117166452591</v>
      </c>
      <c r="J684" s="52">
        <v>175.53240412650931</v>
      </c>
      <c r="K684" s="52">
        <v>434.46554032352662</v>
      </c>
      <c r="L684" s="52">
        <v>687.1743196977543</v>
      </c>
      <c r="M684" s="52">
        <v>807.18488265898441</v>
      </c>
      <c r="N684" s="52">
        <v>240.9954860095055</v>
      </c>
      <c r="O684" s="52">
        <v>145.86999028922631</v>
      </c>
      <c r="P684" s="52">
        <v>345.32072029310848</v>
      </c>
      <c r="Q684" s="52">
        <v>135.17360413425993</v>
      </c>
      <c r="R684" s="52">
        <v>132.90636219084263</v>
      </c>
      <c r="S684" s="52">
        <v>835.38833126879388</v>
      </c>
      <c r="T684" s="52">
        <v>360.0774093216225</v>
      </c>
      <c r="U684" s="52">
        <v>1992.772477815769</v>
      </c>
      <c r="V684" s="52">
        <v>1626.4170690694402</v>
      </c>
      <c r="W684" s="52">
        <v>1809.2686057296251</v>
      </c>
      <c r="X684" s="52">
        <v>2411.0201224927459</v>
      </c>
      <c r="Y684" s="52">
        <v>4814.8446617357195</v>
      </c>
      <c r="Z684" s="52">
        <v>1014.4725487368001</v>
      </c>
      <c r="AA684" s="52">
        <v>3788.1667234231868</v>
      </c>
      <c r="AB684" s="52">
        <v>392.53278667617951</v>
      </c>
      <c r="AC684" s="52">
        <v>249651.95555668493</v>
      </c>
      <c r="AD684" s="52">
        <v>102748.01949850205</v>
      </c>
      <c r="AE684" s="52">
        <v>127885.0724260884</v>
      </c>
      <c r="AF684" s="52">
        <v>36411.830160171754</v>
      </c>
      <c r="AG684" s="52">
        <v>24542.359819673722</v>
      </c>
      <c r="AH684" s="52">
        <v>21225.800587392623</v>
      </c>
      <c r="AI684" s="52">
        <v>59018.431206949295</v>
      </c>
      <c r="AJ684" s="52">
        <v>68240.763344210965</v>
      </c>
      <c r="AK684" s="52">
        <v>165.32263497203107</v>
      </c>
      <c r="AL684" s="52">
        <v>0.69914467707126127</v>
      </c>
      <c r="AM684" s="52">
        <v>8.5605234780889603</v>
      </c>
      <c r="AN684" s="52">
        <v>19.698629678335912</v>
      </c>
      <c r="AO684" s="52">
        <v>10.438961523179445</v>
      </c>
      <c r="AP684" s="52">
        <v>0.83178913747378247</v>
      </c>
      <c r="AQ684" s="52">
        <v>1.6931905388496928</v>
      </c>
      <c r="AR684" s="52">
        <v>1.3408654663650645</v>
      </c>
      <c r="AS684" s="52">
        <v>1.1710561974842941</v>
      </c>
      <c r="AT684" s="52">
        <v>1.5834948476442972</v>
      </c>
      <c r="AU684" s="52">
        <v>0.90153841385683575</v>
      </c>
      <c r="AV684" s="52">
        <v>1.6762344091576749</v>
      </c>
      <c r="AW684" s="52">
        <v>1.2407925121883783</v>
      </c>
      <c r="AX684" s="52">
        <v>120.40432420631331</v>
      </c>
      <c r="AY684" s="52">
        <v>0.49731948608609855</v>
      </c>
      <c r="AZ684" s="52">
        <v>5.963802414635504</v>
      </c>
      <c r="BA684" s="52">
        <v>6.0909317991838998</v>
      </c>
      <c r="BB684" s="52">
        <v>16.127166209321828</v>
      </c>
      <c r="BC684" s="52">
        <v>2.8125547957982149</v>
      </c>
      <c r="BD684" s="52">
        <v>27.589562020204479</v>
      </c>
      <c r="BE684" s="52">
        <v>10.253549875789172</v>
      </c>
      <c r="BF684" s="52">
        <v>19.301647197672978</v>
      </c>
      <c r="BG684" s="52">
        <v>25.768313453037052</v>
      </c>
      <c r="BH684" s="52">
        <v>5.9994769546714037</v>
      </c>
      <c r="BI684" s="52">
        <v>25.219681087220387</v>
      </c>
      <c r="BJ684" s="52">
        <v>3.0000701319105216</v>
      </c>
      <c r="BK684" s="52">
        <v>5.6905899438931939</v>
      </c>
      <c r="BL684" s="52">
        <v>16.529021009960541</v>
      </c>
      <c r="BM684" s="52">
        <v>1.7415742121931193</v>
      </c>
      <c r="BN684" s="52">
        <v>38.834418124650725</v>
      </c>
      <c r="BP684" s="52">
        <v>1.3177143583269488</v>
      </c>
      <c r="BQ684" s="52">
        <v>0.99265454020050747</v>
      </c>
      <c r="BR684" s="52">
        <v>0.32505981812831913</v>
      </c>
      <c r="BS684" s="52">
        <v>1.3052500691039548</v>
      </c>
      <c r="BT684" s="52">
        <v>0.9921475727817104</v>
      </c>
      <c r="BU684" s="52">
        <v>0.31310249632412207</v>
      </c>
      <c r="BV684" s="52">
        <v>7.7849784780954643</v>
      </c>
      <c r="BW684" s="52">
        <v>10851.512710848163</v>
      </c>
    </row>
    <row r="685" spans="1:75">
      <c r="A685" s="49">
        <v>49552</v>
      </c>
      <c r="B685" s="50">
        <v>150.8619328045076</v>
      </c>
      <c r="C685" s="51">
        <v>362.28542894088935</v>
      </c>
      <c r="D685" s="50">
        <v>148.6084385412903</v>
      </c>
      <c r="E685" s="52">
        <v>26301.337110346365</v>
      </c>
      <c r="F685" s="52">
        <v>328.79984355022032</v>
      </c>
      <c r="G685" s="52">
        <v>508.93909492896449</v>
      </c>
      <c r="H685" s="52">
        <v>781.88134973382034</v>
      </c>
      <c r="I685" s="52">
        <v>2965.5923540078766</v>
      </c>
      <c r="J685" s="52">
        <v>175.75308713840411</v>
      </c>
      <c r="K685" s="52">
        <v>435.2182589163703</v>
      </c>
      <c r="L685" s="52">
        <v>687.9165118022056</v>
      </c>
      <c r="M685" s="52">
        <v>809.91595066615173</v>
      </c>
      <c r="N685" s="52">
        <v>240.9498213805679</v>
      </c>
      <c r="O685" s="52">
        <v>146.04717393510884</v>
      </c>
      <c r="P685" s="52">
        <v>345.76230884845097</v>
      </c>
      <c r="Q685" s="52">
        <v>135.15315453974048</v>
      </c>
      <c r="R685" s="52">
        <v>133.03367174488884</v>
      </c>
      <c r="S685" s="52">
        <v>837.17403290912716</v>
      </c>
      <c r="T685" s="52">
        <v>360.31558176959231</v>
      </c>
      <c r="U685" s="52">
        <v>1998.5538661662608</v>
      </c>
      <c r="V685" s="52">
        <v>1629.3862580928592</v>
      </c>
      <c r="W685" s="52">
        <v>1812.9134311750531</v>
      </c>
      <c r="X685" s="52">
        <v>2415.6102645531778</v>
      </c>
      <c r="Y685" s="52">
        <v>4821.343388554069</v>
      </c>
      <c r="Z685" s="52">
        <v>1016.1780874081437</v>
      </c>
      <c r="AA685" s="52">
        <v>3795.6071708117042</v>
      </c>
      <c r="AB685" s="52">
        <v>392.53052516262079</v>
      </c>
      <c r="AC685" s="52">
        <v>250356.90610356483</v>
      </c>
      <c r="AD685" s="52">
        <v>103008.27287940105</v>
      </c>
      <c r="AE685" s="52">
        <v>128208.99617719842</v>
      </c>
      <c r="AF685" s="52">
        <v>36533.925632276841</v>
      </c>
      <c r="AG685" s="52">
        <v>24584.063390739502</v>
      </c>
      <c r="AH685" s="52">
        <v>21261.790145397186</v>
      </c>
      <c r="AI685" s="52">
        <v>59096.808577106844</v>
      </c>
      <c r="AJ685" s="52">
        <v>68331.63987827301</v>
      </c>
      <c r="AK685" s="52">
        <v>165.38700212442106</v>
      </c>
      <c r="AL685" s="52">
        <v>0.69842982284664623</v>
      </c>
      <c r="AM685" s="52">
        <v>8.5650709599722177</v>
      </c>
      <c r="AN685" s="52">
        <v>19.692102783089204</v>
      </c>
      <c r="AO685" s="52">
        <v>10.428602000292871</v>
      </c>
      <c r="AP685" s="52">
        <v>0.83078393855266186</v>
      </c>
      <c r="AQ685" s="52">
        <v>1.6933554470400145</v>
      </c>
      <c r="AR685" s="52">
        <v>1.3391069211787496</v>
      </c>
      <c r="AS685" s="52">
        <v>1.169458834870555</v>
      </c>
      <c r="AT685" s="52">
        <v>1.5813232976118254</v>
      </c>
      <c r="AU685" s="52">
        <v>0.90090237264776962</v>
      </c>
      <c r="AV685" s="52">
        <v>1.6742957508634595</v>
      </c>
      <c r="AW685" s="52">
        <v>1.239375437887746</v>
      </c>
      <c r="AX685" s="52">
        <v>120.46264437489933</v>
      </c>
      <c r="AY685" s="52">
        <v>0.49692615705686377</v>
      </c>
      <c r="AZ685" s="52">
        <v>5.965377436931087</v>
      </c>
      <c r="BA685" s="52">
        <v>6.089991004782684</v>
      </c>
      <c r="BB685" s="52">
        <v>16.128748256164872</v>
      </c>
      <c r="BC685" s="52">
        <v>2.8121267472836942</v>
      </c>
      <c r="BD685" s="52">
        <v>27.599525195396236</v>
      </c>
      <c r="BE685" s="52">
        <v>10.265506094486843</v>
      </c>
      <c r="BF685" s="52">
        <v>19.314573873164914</v>
      </c>
      <c r="BG685" s="52">
        <v>25.790875748746217</v>
      </c>
      <c r="BH685" s="52">
        <v>5.9989938611284863</v>
      </c>
      <c r="BI685" s="52">
        <v>25.232254966935745</v>
      </c>
      <c r="BJ685" s="52">
        <v>3.0007836493628752</v>
      </c>
      <c r="BK685" s="52">
        <v>5.6931262116075585</v>
      </c>
      <c r="BL685" s="52">
        <v>16.538345107949535</v>
      </c>
      <c r="BM685" s="52">
        <v>1.7408271866973541</v>
      </c>
      <c r="BN685" s="52">
        <v>38.868508590520513</v>
      </c>
      <c r="BP685" s="52">
        <v>1.3177399055735628</v>
      </c>
      <c r="BQ685" s="52">
        <v>0.99285966138385473</v>
      </c>
      <c r="BR685" s="52">
        <v>0.32488024415326966</v>
      </c>
      <c r="BS685" s="52">
        <v>1.3047804177903961</v>
      </c>
      <c r="BT685" s="52">
        <v>0.99216840724130306</v>
      </c>
      <c r="BU685" s="52">
        <v>0.31261201052843862</v>
      </c>
      <c r="BV685" s="52">
        <v>7.7905720304622648</v>
      </c>
      <c r="BW685" s="52">
        <v>10888.079894473476</v>
      </c>
    </row>
    <row r="686" spans="1:75">
      <c r="A686" s="49">
        <v>49582</v>
      </c>
      <c r="B686" s="50">
        <v>151.09522648099809</v>
      </c>
      <c r="C686" s="51">
        <v>362.95197795921314</v>
      </c>
      <c r="D686" s="50">
        <v>148.8493887549111</v>
      </c>
      <c r="E686" s="52">
        <v>26341.789893953006</v>
      </c>
      <c r="F686" s="52">
        <v>329.17170938192868</v>
      </c>
      <c r="G686" s="52">
        <v>507.59211458365121</v>
      </c>
      <c r="H686" s="52">
        <v>782.35659680962567</v>
      </c>
      <c r="I686" s="52">
        <v>2970.4643278688814</v>
      </c>
      <c r="J686" s="52">
        <v>175.96523291013824</v>
      </c>
      <c r="K686" s="52">
        <v>436.01649791946016</v>
      </c>
      <c r="L686" s="52">
        <v>688.63381738193959</v>
      </c>
      <c r="M686" s="52">
        <v>812.56277990688875</v>
      </c>
      <c r="N686" s="52">
        <v>240.89739678396532</v>
      </c>
      <c r="O686" s="52">
        <v>146.21795636654522</v>
      </c>
      <c r="P686" s="52">
        <v>346.18374726300436</v>
      </c>
      <c r="Q686" s="52">
        <v>135.12908729052481</v>
      </c>
      <c r="R686" s="52">
        <v>133.1617625385523</v>
      </c>
      <c r="S686" s="52">
        <v>838.92659942052944</v>
      </c>
      <c r="T686" s="52">
        <v>360.56124408468605</v>
      </c>
      <c r="U686" s="52">
        <v>2004.209581677243</v>
      </c>
      <c r="V686" s="52">
        <v>1632.324897855272</v>
      </c>
      <c r="W686" s="52">
        <v>1816.5108078261217</v>
      </c>
      <c r="X686" s="52">
        <v>2420.1402882429461</v>
      </c>
      <c r="Y686" s="52">
        <v>4827.8175586263342</v>
      </c>
      <c r="Z686" s="52">
        <v>1017.8674977529794</v>
      </c>
      <c r="AA686" s="52">
        <v>3802.9359333281714</v>
      </c>
      <c r="AB686" s="52">
        <v>392.52834282567102</v>
      </c>
      <c r="AC686" s="52">
        <v>251056.54764022827</v>
      </c>
      <c r="AD686" s="52">
        <v>103264.84273747404</v>
      </c>
      <c r="AE686" s="52">
        <v>128528.33522127073</v>
      </c>
      <c r="AF686" s="52">
        <v>36654.903130817416</v>
      </c>
      <c r="AG686" s="52">
        <v>24625.540141884485</v>
      </c>
      <c r="AH686" s="52">
        <v>21297.590323336921</v>
      </c>
      <c r="AI686" s="52">
        <v>59175.036747105914</v>
      </c>
      <c r="AJ686" s="52">
        <v>68422.321939659116</v>
      </c>
      <c r="AK686" s="52">
        <v>165.45404883821806</v>
      </c>
      <c r="AL686" s="52">
        <v>0.69776954307259687</v>
      </c>
      <c r="AM686" s="52">
        <v>8.569890182946498</v>
      </c>
      <c r="AN686" s="52">
        <v>19.686213455783825</v>
      </c>
      <c r="AO686" s="52">
        <v>10.418553729758909</v>
      </c>
      <c r="AP686" s="52">
        <v>0.82980110157386666</v>
      </c>
      <c r="AQ686" s="52">
        <v>1.6934876646167443</v>
      </c>
      <c r="AR686" s="52">
        <v>1.3373758679078795</v>
      </c>
      <c r="AS686" s="52">
        <v>1.1678979353768226</v>
      </c>
      <c r="AT686" s="52">
        <v>1.5792056955804583</v>
      </c>
      <c r="AU686" s="52">
        <v>0.90025479731793889</v>
      </c>
      <c r="AV686" s="52">
        <v>1.6725473721594122</v>
      </c>
      <c r="AW686" s="52">
        <v>1.2379832950270915</v>
      </c>
      <c r="AX686" s="52">
        <v>120.52279190843304</v>
      </c>
      <c r="AY686" s="52">
        <v>0.4965425161314973</v>
      </c>
      <c r="AZ686" s="52">
        <v>5.9670001731292963</v>
      </c>
      <c r="BA686" s="52">
        <v>6.0890956945484502</v>
      </c>
      <c r="BB686" s="52">
        <v>16.131086688861252</v>
      </c>
      <c r="BC686" s="52">
        <v>2.8118247893832935</v>
      </c>
      <c r="BD686" s="52">
        <v>27.610371668885151</v>
      </c>
      <c r="BE686" s="52">
        <v>10.277546203136444</v>
      </c>
      <c r="BF686" s="52">
        <v>19.32735595369401</v>
      </c>
      <c r="BG686" s="52">
        <v>25.812813050222271</v>
      </c>
      <c r="BH686" s="52">
        <v>5.999155170191079</v>
      </c>
      <c r="BI686" s="52">
        <v>25.245043474078798</v>
      </c>
      <c r="BJ686" s="52">
        <v>3.0014368250820551</v>
      </c>
      <c r="BK686" s="52">
        <v>5.6958945645717902</v>
      </c>
      <c r="BL686" s="52">
        <v>16.547712083940858</v>
      </c>
      <c r="BM686" s="52">
        <v>1.7400667385945174</v>
      </c>
      <c r="BN686" s="52">
        <v>38.902184042738128</v>
      </c>
      <c r="BP686" s="52">
        <v>1.3179902880142131</v>
      </c>
      <c r="BQ686" s="52">
        <v>0.99335944205910587</v>
      </c>
      <c r="BR686" s="52">
        <v>0.32463084593800884</v>
      </c>
      <c r="BS686" s="52">
        <v>1.3045802149067944</v>
      </c>
      <c r="BT686" s="52">
        <v>0.99263274203209828</v>
      </c>
      <c r="BU686" s="52">
        <v>0.31194747289021812</v>
      </c>
      <c r="BV686" s="52">
        <v>7.7955420069862154</v>
      </c>
      <c r="BW686" s="52">
        <v>10923.340523695946</v>
      </c>
    </row>
    <row r="687" spans="1:75">
      <c r="A687" s="49">
        <v>49613</v>
      </c>
      <c r="B687" s="50">
        <v>151.32728931758433</v>
      </c>
      <c r="C687" s="51">
        <v>363.61945874574445</v>
      </c>
      <c r="D687" s="50">
        <v>149.0906003731258</v>
      </c>
      <c r="E687" s="52">
        <v>26382.234369201044</v>
      </c>
      <c r="F687" s="52">
        <v>329.53695758296959</v>
      </c>
      <c r="G687" s="52">
        <v>506.26994361608257</v>
      </c>
      <c r="H687" s="52">
        <v>782.83060028391981</v>
      </c>
      <c r="I687" s="52">
        <v>2975.3151957750201</v>
      </c>
      <c r="J687" s="52">
        <v>176.17292496115871</v>
      </c>
      <c r="K687" s="52">
        <v>436.85402283192644</v>
      </c>
      <c r="L687" s="52">
        <v>689.33775170156434</v>
      </c>
      <c r="M687" s="52">
        <v>815.18630316468978</v>
      </c>
      <c r="N687" s="52">
        <v>240.84162792130823</v>
      </c>
      <c r="O687" s="52">
        <v>146.38580926349988</v>
      </c>
      <c r="P687" s="52">
        <v>346.59530603585222</v>
      </c>
      <c r="Q687" s="52">
        <v>135.10183341506749</v>
      </c>
      <c r="R687" s="52">
        <v>133.29046037312477</v>
      </c>
      <c r="S687" s="52">
        <v>840.67443656244677</v>
      </c>
      <c r="T687" s="52">
        <v>360.80734342072282</v>
      </c>
      <c r="U687" s="52">
        <v>2009.8468897866626</v>
      </c>
      <c r="V687" s="52">
        <v>1635.2686636303702</v>
      </c>
      <c r="W687" s="52">
        <v>1820.1095764961453</v>
      </c>
      <c r="X687" s="52">
        <v>2424.6710131375057</v>
      </c>
      <c r="Y687" s="52">
        <v>4834.3134546674064</v>
      </c>
      <c r="Z687" s="52">
        <v>1019.5604617295246</v>
      </c>
      <c r="AA687" s="52">
        <v>3810.2525938542622</v>
      </c>
      <c r="AB687" s="52">
        <v>392.52357600488131</v>
      </c>
      <c r="AC687" s="52">
        <v>251758.64654294905</v>
      </c>
      <c r="AD687" s="52">
        <v>103522.25202661849</v>
      </c>
      <c r="AE687" s="52">
        <v>128848.7190666891</v>
      </c>
      <c r="AF687" s="52">
        <v>36776.234754777724</v>
      </c>
      <c r="AG687" s="52">
        <v>24667.079122681771</v>
      </c>
      <c r="AH687" s="52">
        <v>21333.448030810203</v>
      </c>
      <c r="AI687" s="52">
        <v>59253.422176361084</v>
      </c>
      <c r="AJ687" s="52">
        <v>68513.173782533209</v>
      </c>
      <c r="AK687" s="52">
        <v>165.52182224200618</v>
      </c>
      <c r="AL687" s="52">
        <v>0.69710220411164503</v>
      </c>
      <c r="AM687" s="52">
        <v>8.5747853085669057</v>
      </c>
      <c r="AN687" s="52">
        <v>19.680379958012171</v>
      </c>
      <c r="AO687" s="52">
        <v>10.408492445442524</v>
      </c>
      <c r="AP687" s="52">
        <v>0.82880733921980032</v>
      </c>
      <c r="AQ687" s="52">
        <v>1.6936595297222319</v>
      </c>
      <c r="AR687" s="52">
        <v>1.3356166462744437</v>
      </c>
      <c r="AS687" s="52">
        <v>1.1663271574395748</v>
      </c>
      <c r="AT687" s="52">
        <v>1.5770704218375613</v>
      </c>
      <c r="AU687" s="52">
        <v>0.89956983607184915</v>
      </c>
      <c r="AV687" s="52">
        <v>1.6708659298864434</v>
      </c>
      <c r="AW687" s="52">
        <v>1.2365755838307508</v>
      </c>
      <c r="AX687" s="52">
        <v>120.58346077523404</v>
      </c>
      <c r="AY687" s="52">
        <v>0.49615386887354918</v>
      </c>
      <c r="AZ687" s="52">
        <v>5.9685496573576762</v>
      </c>
      <c r="BA687" s="52">
        <v>6.0881355945396445</v>
      </c>
      <c r="BB687" s="52">
        <v>16.133943658096776</v>
      </c>
      <c r="BC687" s="52">
        <v>2.8116195388119518</v>
      </c>
      <c r="BD687" s="52">
        <v>27.621296312539808</v>
      </c>
      <c r="BE687" s="52">
        <v>10.289584055828351</v>
      </c>
      <c r="BF687" s="52">
        <v>19.339963590666169</v>
      </c>
      <c r="BG687" s="52">
        <v>25.834701179556788</v>
      </c>
      <c r="BH687" s="52">
        <v>5.9995133177407327</v>
      </c>
      <c r="BI687" s="52">
        <v>25.25798150851962</v>
      </c>
      <c r="BJ687" s="52">
        <v>3.0020491705546455</v>
      </c>
      <c r="BK687" s="52">
        <v>5.6987298200162311</v>
      </c>
      <c r="BL687" s="52">
        <v>16.557202514245986</v>
      </c>
      <c r="BM687" s="52">
        <v>1.7393086689192006</v>
      </c>
      <c r="BN687" s="52">
        <v>38.935904774093821</v>
      </c>
      <c r="BP687" s="52">
        <v>1.3183623365419466</v>
      </c>
      <c r="BQ687" s="52">
        <v>0.99406071710250066</v>
      </c>
      <c r="BR687" s="52">
        <v>0.32430161944378805</v>
      </c>
      <c r="BS687" s="52">
        <v>1.3046236899493622</v>
      </c>
      <c r="BT687" s="52">
        <v>0.99339419766329229</v>
      </c>
      <c r="BU687" s="52">
        <v>0.31122949228982533</v>
      </c>
      <c r="BV687" s="52">
        <v>7.8001251166025476</v>
      </c>
      <c r="BW687" s="52">
        <v>10958.113814292416</v>
      </c>
    </row>
    <row r="688" spans="1:75">
      <c r="A688" s="49">
        <v>49643</v>
      </c>
      <c r="B688" s="50">
        <v>151.56015104769418</v>
      </c>
      <c r="C688" s="51">
        <v>364.28872677280259</v>
      </c>
      <c r="D688" s="50">
        <v>149.33234668960796</v>
      </c>
      <c r="E688" s="52">
        <v>26422.412004613878</v>
      </c>
      <c r="F688" s="52">
        <v>329.89652747462191</v>
      </c>
      <c r="G688" s="52">
        <v>504.91553424298763</v>
      </c>
      <c r="H688" s="52">
        <v>783.2937526169078</v>
      </c>
      <c r="I688" s="52">
        <v>2980.1501618086049</v>
      </c>
      <c r="J688" s="52">
        <v>176.37773030249713</v>
      </c>
      <c r="K688" s="52">
        <v>437.69419150817362</v>
      </c>
      <c r="L688" s="52">
        <v>690.0289701029003</v>
      </c>
      <c r="M688" s="52">
        <v>817.81174355751523</v>
      </c>
      <c r="N688" s="52">
        <v>240.78840657398104</v>
      </c>
      <c r="O688" s="52">
        <v>146.55195930886765</v>
      </c>
      <c r="P688" s="52">
        <v>347.00301746632903</v>
      </c>
      <c r="Q688" s="52">
        <v>135.07266242550978</v>
      </c>
      <c r="R688" s="52">
        <v>133.4164335017403</v>
      </c>
      <c r="S688" s="52">
        <v>842.41691745439698</v>
      </c>
      <c r="T688" s="52">
        <v>361.03780300815902</v>
      </c>
      <c r="U688" s="52">
        <v>2015.4847050368164</v>
      </c>
      <c r="V688" s="52">
        <v>1638.198809808679</v>
      </c>
      <c r="W688" s="52">
        <v>1823.6944327637552</v>
      </c>
      <c r="X688" s="52">
        <v>2429.1807205564032</v>
      </c>
      <c r="Y688" s="52">
        <v>4840.7415636159476</v>
      </c>
      <c r="Z688" s="52">
        <v>1021.2449840431412</v>
      </c>
      <c r="AA688" s="52">
        <v>3817.5286720080303</v>
      </c>
      <c r="AB688" s="52">
        <v>392.51295279506593</v>
      </c>
      <c r="AC688" s="52">
        <v>252457.56361707053</v>
      </c>
      <c r="AD688" s="52">
        <v>103780.57247723291</v>
      </c>
      <c r="AE688" s="52">
        <v>129170.2369856288</v>
      </c>
      <c r="AF688" s="52">
        <v>36897.124767780304</v>
      </c>
      <c r="AG688" s="52">
        <v>24708.103778076173</v>
      </c>
      <c r="AH688" s="52">
        <v>21368.863879219691</v>
      </c>
      <c r="AI688" s="52">
        <v>59330.548583984375</v>
      </c>
      <c r="AJ688" s="52">
        <v>68602.56020685831</v>
      </c>
      <c r="AK688" s="52">
        <v>165.58618567573527</v>
      </c>
      <c r="AL688" s="52">
        <v>0.69636138234442724</v>
      </c>
      <c r="AM688" s="52">
        <v>8.5793864824964352</v>
      </c>
      <c r="AN688" s="52">
        <v>19.674007499963047</v>
      </c>
      <c r="AO688" s="52">
        <v>10.398259635118302</v>
      </c>
      <c r="AP688" s="52">
        <v>0.82778485212074882</v>
      </c>
      <c r="AQ688" s="52">
        <v>1.6939666295686038</v>
      </c>
      <c r="AR688" s="52">
        <v>1.333799317383576</v>
      </c>
      <c r="AS688" s="52">
        <v>1.1647228413559787</v>
      </c>
      <c r="AT688" s="52">
        <v>1.5748745070629715</v>
      </c>
      <c r="AU688" s="52">
        <v>0.89883907232542692</v>
      </c>
      <c r="AV688" s="52">
        <v>1.6691337997782587</v>
      </c>
      <c r="AW688" s="52">
        <v>1.2351386172719383</v>
      </c>
      <c r="AX688" s="52">
        <v>120.64155008159578</v>
      </c>
      <c r="AY688" s="52">
        <v>0.49575005478727691</v>
      </c>
      <c r="AZ688" s="52">
        <v>5.9698403063647367</v>
      </c>
      <c r="BA688" s="52">
        <v>6.0870021209780436</v>
      </c>
      <c r="BB688" s="52">
        <v>16.136891362008949</v>
      </c>
      <c r="BC688" s="52">
        <v>2.8114545389951671</v>
      </c>
      <c r="BD688" s="52">
        <v>27.630926222354173</v>
      </c>
      <c r="BE688" s="52">
        <v>10.301244263118132</v>
      </c>
      <c r="BF688" s="52">
        <v>19.352126527794947</v>
      </c>
      <c r="BG688" s="52">
        <v>25.856881141328873</v>
      </c>
      <c r="BH688" s="52">
        <v>5.9994335453802101</v>
      </c>
      <c r="BI688" s="52">
        <v>25.270628094812857</v>
      </c>
      <c r="BJ688" s="52">
        <v>3.0026381383552994</v>
      </c>
      <c r="BK688" s="52">
        <v>5.701320509104213</v>
      </c>
      <c r="BL688" s="52">
        <v>16.566669449547771</v>
      </c>
      <c r="BM688" s="52">
        <v>1.73859224439099</v>
      </c>
      <c r="BN688" s="52">
        <v>38.969579943397548</v>
      </c>
      <c r="BP688" s="52">
        <v>1.3186279416249211</v>
      </c>
      <c r="BQ688" s="52">
        <v>0.99474197237868789</v>
      </c>
      <c r="BR688" s="52">
        <v>0.32388596925314533</v>
      </c>
      <c r="BS688" s="52">
        <v>1.3047902364633046</v>
      </c>
      <c r="BT688" s="52">
        <v>0.99415031445581314</v>
      </c>
      <c r="BU688" s="52">
        <v>0.31063992199876034</v>
      </c>
      <c r="BV688" s="52">
        <v>7.8049192740271485</v>
      </c>
      <c r="BW688" s="52">
        <v>10992.940680213769</v>
      </c>
    </row>
    <row r="689" spans="1:75">
      <c r="A689" s="49">
        <v>49674</v>
      </c>
      <c r="B689" s="50">
        <v>151.79532580167776</v>
      </c>
      <c r="C689" s="51">
        <v>364.96061304041876</v>
      </c>
      <c r="D689" s="50">
        <v>149.57495130289107</v>
      </c>
      <c r="E689" s="52">
        <v>26462.156542593431</v>
      </c>
      <c r="F689" s="52">
        <v>330.25160021851622</v>
      </c>
      <c r="G689" s="52">
        <v>503.50105476283255</v>
      </c>
      <c r="H689" s="52">
        <v>783.73893189334103</v>
      </c>
      <c r="I689" s="52">
        <v>2984.9683340845568</v>
      </c>
      <c r="J689" s="52">
        <v>176.58071295400299</v>
      </c>
      <c r="K689" s="52">
        <v>438.50753854490597</v>
      </c>
      <c r="L689" s="52">
        <v>690.70772709650169</v>
      </c>
      <c r="M689" s="52">
        <v>820.45649724621921</v>
      </c>
      <c r="N689" s="52">
        <v>240.74148222731966</v>
      </c>
      <c r="O689" s="52">
        <v>146.71736858297334</v>
      </c>
      <c r="P689" s="52">
        <v>347.41102829584554</v>
      </c>
      <c r="Q689" s="52">
        <v>135.04257150126938</v>
      </c>
      <c r="R689" s="52">
        <v>133.53766385537963</v>
      </c>
      <c r="S689" s="52">
        <v>844.1532689600192</v>
      </c>
      <c r="T689" s="52">
        <v>361.24406331056548</v>
      </c>
      <c r="U689" s="52">
        <v>2021.1354439802949</v>
      </c>
      <c r="V689" s="52">
        <v>1641.1032264422506</v>
      </c>
      <c r="W689" s="52">
        <v>1827.2546277710746</v>
      </c>
      <c r="X689" s="52">
        <v>2433.655755424692</v>
      </c>
      <c r="Y689" s="52">
        <v>4847.043500543602</v>
      </c>
      <c r="Z689" s="52">
        <v>1022.9126288024408</v>
      </c>
      <c r="AA689" s="52">
        <v>3824.7438248568965</v>
      </c>
      <c r="AB689" s="52">
        <v>392.49410624008988</v>
      </c>
      <c r="AC689" s="52">
        <v>253150.24682641798</v>
      </c>
      <c r="AD689" s="52">
        <v>104039.86985813033</v>
      </c>
      <c r="AE689" s="52">
        <v>129492.97083944274</v>
      </c>
      <c r="AF689" s="52">
        <v>37017.151137136643</v>
      </c>
      <c r="AG689" s="52">
        <v>24748.276075024758</v>
      </c>
      <c r="AH689" s="52">
        <v>21403.545039915269</v>
      </c>
      <c r="AI689" s="52">
        <v>59405.577757927676</v>
      </c>
      <c r="AJ689" s="52">
        <v>68689.513542729037</v>
      </c>
      <c r="AK689" s="52">
        <v>165.64465515099226</v>
      </c>
      <c r="AL689" s="52">
        <v>0.69551312633144158</v>
      </c>
      <c r="AM689" s="52">
        <v>8.5834592860041852</v>
      </c>
      <c r="AN689" s="52">
        <v>19.666749503253207</v>
      </c>
      <c r="AO689" s="52">
        <v>10.387777090883784</v>
      </c>
      <c r="AP689" s="52">
        <v>0.8267252854677809</v>
      </c>
      <c r="AQ689" s="52">
        <v>1.6944730115693905</v>
      </c>
      <c r="AR689" s="52">
        <v>1.3319100180850645</v>
      </c>
      <c r="AS689" s="52">
        <v>1.1630724136798123</v>
      </c>
      <c r="AT689" s="52">
        <v>1.5725919881677386</v>
      </c>
      <c r="AU689" s="52">
        <v>0.8980661144523765</v>
      </c>
      <c r="AV689" s="52">
        <v>1.6672729471916212</v>
      </c>
      <c r="AW689" s="52">
        <v>1.2336653116561196</v>
      </c>
      <c r="AX689" s="52">
        <v>120.69519825796446</v>
      </c>
      <c r="AY689" s="52">
        <v>0.49532520952127546</v>
      </c>
      <c r="AZ689" s="52">
        <v>5.9707644377391969</v>
      </c>
      <c r="BA689" s="52">
        <v>6.0856479760409607</v>
      </c>
      <c r="BB689" s="52">
        <v>16.139653469030296</v>
      </c>
      <c r="BC689" s="52">
        <v>2.81129362016368</v>
      </c>
      <c r="BD689" s="52">
        <v>27.6384144049258</v>
      </c>
      <c r="BE689" s="52">
        <v>10.312299793480985</v>
      </c>
      <c r="BF689" s="52">
        <v>19.36372842789898</v>
      </c>
      <c r="BG689" s="52">
        <v>25.879539725205472</v>
      </c>
      <c r="BH689" s="52">
        <v>5.9985311933823171</v>
      </c>
      <c r="BI689" s="52">
        <v>25.282707389879732</v>
      </c>
      <c r="BJ689" s="52">
        <v>3.003223302617346</v>
      </c>
      <c r="BK689" s="52">
        <v>5.7034808889391924</v>
      </c>
      <c r="BL689" s="52">
        <v>16.576003199830961</v>
      </c>
      <c r="BM689" s="52">
        <v>1.7379404431952523</v>
      </c>
      <c r="BN689" s="52">
        <v>39.00313313873184</v>
      </c>
      <c r="BP689" s="52">
        <v>1.3186137022435545</v>
      </c>
      <c r="BQ689" s="52">
        <v>0.99523380166670727</v>
      </c>
      <c r="BR689" s="52">
        <v>0.32337990058787852</v>
      </c>
      <c r="BS689" s="52">
        <v>1.3049512264927128</v>
      </c>
      <c r="BT689" s="52">
        <v>0.99466075751491101</v>
      </c>
      <c r="BU689" s="52">
        <v>0.31029046898437362</v>
      </c>
      <c r="BV689" s="52">
        <v>7.8102412821364497</v>
      </c>
      <c r="BW689" s="52">
        <v>11028.178888759305</v>
      </c>
    </row>
    <row r="690" spans="1:75">
      <c r="A690" s="49">
        <v>49705</v>
      </c>
      <c r="B690" s="50">
        <v>152.03657772193753</v>
      </c>
      <c r="C690" s="51">
        <v>365.64681163909393</v>
      </c>
      <c r="D690" s="50">
        <v>149.82285130868155</v>
      </c>
      <c r="E690" s="52">
        <v>26502.25196487673</v>
      </c>
      <c r="F690" s="52">
        <v>330.61032866806755</v>
      </c>
      <c r="G690" s="52">
        <v>502.06728627124141</v>
      </c>
      <c r="H690" s="52">
        <v>784.17440960532235</v>
      </c>
      <c r="I690" s="52">
        <v>2989.8300032644502</v>
      </c>
      <c r="J690" s="52">
        <v>176.78489586261793</v>
      </c>
      <c r="K690" s="52">
        <v>439.29944286049687</v>
      </c>
      <c r="L690" s="52">
        <v>691.38493757257083</v>
      </c>
      <c r="M690" s="52">
        <v>823.15738923847675</v>
      </c>
      <c r="N690" s="52">
        <v>240.69713720126498</v>
      </c>
      <c r="O690" s="52">
        <v>146.88501643758613</v>
      </c>
      <c r="P690" s="52">
        <v>347.82464736312505</v>
      </c>
      <c r="Q690" s="52">
        <v>135.01136517395912</v>
      </c>
      <c r="R690" s="52">
        <v>133.65831181551181</v>
      </c>
      <c r="S690" s="52">
        <v>845.91104637325236</v>
      </c>
      <c r="T690" s="52">
        <v>361.44502524791227</v>
      </c>
      <c r="U690" s="52">
        <v>2026.8843555749665</v>
      </c>
      <c r="V690" s="52">
        <v>1644.0385485289078</v>
      </c>
      <c r="W690" s="52">
        <v>1830.8525060505397</v>
      </c>
      <c r="X690" s="52">
        <v>2438.1818499017145</v>
      </c>
      <c r="Y690" s="52">
        <v>4853.3635149107822</v>
      </c>
      <c r="Z690" s="52">
        <v>1024.5936514344667</v>
      </c>
      <c r="AA690" s="52">
        <v>3832.0231926897841</v>
      </c>
      <c r="AB690" s="52">
        <v>392.46745672221147</v>
      </c>
      <c r="AC690" s="52">
        <v>253853.15275942895</v>
      </c>
      <c r="AD690" s="52">
        <v>104304.39690396094</v>
      </c>
      <c r="AE690" s="52">
        <v>129822.21378244892</v>
      </c>
      <c r="AF690" s="52">
        <v>37139.03696078639</v>
      </c>
      <c r="AG690" s="52">
        <v>24788.680078721816</v>
      </c>
      <c r="AH690" s="52">
        <v>21438.428171496238</v>
      </c>
      <c r="AI690" s="52">
        <v>59480.75161484749</v>
      </c>
      <c r="AJ690" s="52">
        <v>68776.628953318446</v>
      </c>
      <c r="AK690" s="52">
        <v>165.70097164497261</v>
      </c>
      <c r="AL690" s="52">
        <v>0.69461383987143033</v>
      </c>
      <c r="AM690" s="52">
        <v>8.5872675615603171</v>
      </c>
      <c r="AN690" s="52">
        <v>19.65893212180104</v>
      </c>
      <c r="AO690" s="52">
        <v>10.377050720245368</v>
      </c>
      <c r="AP690" s="52">
        <v>0.82563362156654496</v>
      </c>
      <c r="AQ690" s="52">
        <v>1.6951465833530341</v>
      </c>
      <c r="AR690" s="52">
        <v>1.329956830484603</v>
      </c>
      <c r="AS690" s="52">
        <v>1.1613722493116989</v>
      </c>
      <c r="AT690" s="52">
        <v>1.5702150854375494</v>
      </c>
      <c r="AU690" s="52">
        <v>0.89728185584071096</v>
      </c>
      <c r="AV690" s="52">
        <v>1.6652982333522937</v>
      </c>
      <c r="AW690" s="52">
        <v>1.2321462612231815</v>
      </c>
      <c r="AX690" s="52">
        <v>120.74737377260482</v>
      </c>
      <c r="AY690" s="52">
        <v>0.49488057673114516</v>
      </c>
      <c r="AZ690" s="52">
        <v>5.9714838504723664</v>
      </c>
      <c r="BA690" s="52">
        <v>6.0842026653399151</v>
      </c>
      <c r="BB690" s="52">
        <v>16.142456362189183</v>
      </c>
      <c r="BC690" s="52">
        <v>2.8111579477723176</v>
      </c>
      <c r="BD690" s="52">
        <v>27.644725048133441</v>
      </c>
      <c r="BE690" s="52">
        <v>10.323181729418256</v>
      </c>
      <c r="BF690" s="52">
        <v>19.375343555344209</v>
      </c>
      <c r="BG690" s="52">
        <v>25.902742736987889</v>
      </c>
      <c r="BH690" s="52">
        <v>5.9971992998954748</v>
      </c>
      <c r="BI690" s="52">
        <v>25.294665750551729</v>
      </c>
      <c r="BJ690" s="52">
        <v>3.0038423117056805</v>
      </c>
      <c r="BK690" s="52">
        <v>5.7054612264037132</v>
      </c>
      <c r="BL690" s="52">
        <v>16.585362212188851</v>
      </c>
      <c r="BM690" s="52">
        <v>1.737313071173811</v>
      </c>
      <c r="BN690" s="52">
        <v>39.037082414244182</v>
      </c>
      <c r="BP690" s="52">
        <v>1.3183194857518818</v>
      </c>
      <c r="BQ690" s="52">
        <v>0.99553503945935518</v>
      </c>
      <c r="BR690" s="52">
        <v>0.32278444629792508</v>
      </c>
      <c r="BS690" s="52">
        <v>1.3049466865279922</v>
      </c>
      <c r="BT690" s="52">
        <v>0.99488206587979688</v>
      </c>
      <c r="BU690" s="52">
        <v>0.310064620661339</v>
      </c>
      <c r="BV690" s="52">
        <v>7.8156084538167043</v>
      </c>
      <c r="BW690" s="52">
        <v>11064.197037858348</v>
      </c>
    </row>
    <row r="691" spans="1:75">
      <c r="A691" s="49">
        <v>49734</v>
      </c>
      <c r="B691" s="50">
        <v>152.27153497049585</v>
      </c>
      <c r="C691" s="51">
        <v>366.314565641934</v>
      </c>
      <c r="D691" s="50">
        <v>150.06446874588084</v>
      </c>
      <c r="E691" s="52">
        <v>26540.991993935972</v>
      </c>
      <c r="F691" s="52">
        <v>330.95802555936547</v>
      </c>
      <c r="G691" s="52">
        <v>500.77312641847749</v>
      </c>
      <c r="H691" s="52">
        <v>784.58336503851501</v>
      </c>
      <c r="I691" s="52">
        <v>2994.4782195456069</v>
      </c>
      <c r="J691" s="52">
        <v>176.97977262873459</v>
      </c>
      <c r="K691" s="52">
        <v>440.03250866389737</v>
      </c>
      <c r="L691" s="52">
        <v>692.02805329872103</v>
      </c>
      <c r="M691" s="52">
        <v>825.76937472338568</v>
      </c>
      <c r="N691" s="52">
        <v>240.65244659025157</v>
      </c>
      <c r="O691" s="52">
        <v>147.04684107975658</v>
      </c>
      <c r="P691" s="52">
        <v>348.22084559342858</v>
      </c>
      <c r="Q691" s="52">
        <v>134.98064083719208</v>
      </c>
      <c r="R691" s="52">
        <v>133.7760419830166</v>
      </c>
      <c r="S691" s="52">
        <v>847.60461601203883</v>
      </c>
      <c r="T691" s="52">
        <v>361.65361724459922</v>
      </c>
      <c r="U691" s="52">
        <v>2032.4397747458827</v>
      </c>
      <c r="V691" s="52">
        <v>1646.8787560428268</v>
      </c>
      <c r="W691" s="52">
        <v>1834.3233703541216</v>
      </c>
      <c r="X691" s="52">
        <v>2442.5609854432146</v>
      </c>
      <c r="Y691" s="52">
        <v>4859.4698880977676</v>
      </c>
      <c r="Z691" s="52">
        <v>1026.2137211564093</v>
      </c>
      <c r="AA691" s="52">
        <v>3839.0321466733926</v>
      </c>
      <c r="AB691" s="52">
        <v>392.43630670031916</v>
      </c>
      <c r="AC691" s="52">
        <v>254539.73601137358</v>
      </c>
      <c r="AD691" s="52">
        <v>104561.29501446363</v>
      </c>
      <c r="AE691" s="52">
        <v>130141.96139549387</v>
      </c>
      <c r="AF691" s="52">
        <v>37257.977997072812</v>
      </c>
      <c r="AG691" s="52">
        <v>24828.025099104849</v>
      </c>
      <c r="AH691" s="52">
        <v>21472.400155170209</v>
      </c>
      <c r="AI691" s="52">
        <v>59554.026834175507</v>
      </c>
      <c r="AJ691" s="52">
        <v>68861.533745272405</v>
      </c>
      <c r="AK691" s="52">
        <v>165.75685539687501</v>
      </c>
      <c r="AL691" s="52">
        <v>0.69380834964023708</v>
      </c>
      <c r="AM691" s="52">
        <v>8.5909655323203911</v>
      </c>
      <c r="AN691" s="52">
        <v>19.651626155254078</v>
      </c>
      <c r="AO691" s="52">
        <v>10.366852273305494</v>
      </c>
      <c r="AP691" s="52">
        <v>0.82459426930869273</v>
      </c>
      <c r="AQ691" s="52">
        <v>1.6958760325660165</v>
      </c>
      <c r="AR691" s="52">
        <v>1.3280895325665527</v>
      </c>
      <c r="AS691" s="52">
        <v>1.1597392603107124</v>
      </c>
      <c r="AT691" s="52">
        <v>1.5679071154715827</v>
      </c>
      <c r="AU691" s="52">
        <v>0.89657807807026102</v>
      </c>
      <c r="AV691" s="52">
        <v>1.6633911278176097</v>
      </c>
      <c r="AW691" s="52">
        <v>1.2306768576034082</v>
      </c>
      <c r="AX691" s="52">
        <v>120.7988888032349</v>
      </c>
      <c r="AY691" s="52">
        <v>0.49445049425498094</v>
      </c>
      <c r="AZ691" s="52">
        <v>5.9721932338910975</v>
      </c>
      <c r="BA691" s="52">
        <v>6.082945928764369</v>
      </c>
      <c r="BB691" s="52">
        <v>16.145480789147832</v>
      </c>
      <c r="BC691" s="52">
        <v>2.8110943320147084</v>
      </c>
      <c r="BD691" s="52">
        <v>27.650943916804831</v>
      </c>
      <c r="BE691" s="52">
        <v>10.333766968390936</v>
      </c>
      <c r="BF691" s="52">
        <v>19.386940616542265</v>
      </c>
      <c r="BG691" s="52">
        <v>25.924914125730446</v>
      </c>
      <c r="BH691" s="52">
        <v>5.9961583974032564</v>
      </c>
      <c r="BI691" s="52">
        <v>25.306340438538584</v>
      </c>
      <c r="BJ691" s="52">
        <v>3.0044932712254853</v>
      </c>
      <c r="BK691" s="52">
        <v>5.7075059148663625</v>
      </c>
      <c r="BL691" s="52">
        <v>16.594341253806085</v>
      </c>
      <c r="BM691" s="52">
        <v>1.7366943669554091</v>
      </c>
      <c r="BN691" s="52">
        <v>39.069775426077882</v>
      </c>
      <c r="BP691" s="52">
        <v>1.3178275325757065</v>
      </c>
      <c r="BQ691" s="52">
        <v>0.99568248890512945</v>
      </c>
      <c r="BR691" s="52">
        <v>0.32214504366736257</v>
      </c>
      <c r="BS691" s="52">
        <v>1.304620265069514</v>
      </c>
      <c r="BT691" s="52">
        <v>0.99482831734850807</v>
      </c>
      <c r="BU691" s="52">
        <v>0.30979194771398083</v>
      </c>
      <c r="BV691" s="52">
        <v>7.8199427472588061</v>
      </c>
      <c r="BW691" s="52">
        <v>11098.865431218312</v>
      </c>
    </row>
    <row r="692" spans="1:75">
      <c r="A692" s="49">
        <v>49765</v>
      </c>
      <c r="B692" s="50">
        <v>152.50732987270419</v>
      </c>
      <c r="C692" s="51">
        <v>366.98611214324353</v>
      </c>
      <c r="D692" s="50">
        <v>150.30784378507204</v>
      </c>
      <c r="E692" s="52">
        <v>26579.847116509754</v>
      </c>
      <c r="F692" s="52">
        <v>331.3086574430157</v>
      </c>
      <c r="G692" s="52">
        <v>499.63135815724252</v>
      </c>
      <c r="H692" s="52">
        <v>784.98277904803774</v>
      </c>
      <c r="I692" s="52">
        <v>2999.0613575971897</v>
      </c>
      <c r="J692" s="52">
        <v>177.1719380797698</v>
      </c>
      <c r="K692" s="52">
        <v>440.73586739215159</v>
      </c>
      <c r="L692" s="52">
        <v>692.66028914101901</v>
      </c>
      <c r="M692" s="52">
        <v>828.37102165481735</v>
      </c>
      <c r="N692" s="52">
        <v>240.60246637012929</v>
      </c>
      <c r="O692" s="52">
        <v>147.20816404693159</v>
      </c>
      <c r="P692" s="52">
        <v>348.61140306269931</v>
      </c>
      <c r="Q692" s="52">
        <v>134.94966303509088</v>
      </c>
      <c r="R692" s="52">
        <v>133.8970532431718</v>
      </c>
      <c r="S692" s="52">
        <v>849.2914646020339</v>
      </c>
      <c r="T692" s="52">
        <v>361.88562118959044</v>
      </c>
      <c r="U692" s="52">
        <v>2037.9822583054342</v>
      </c>
      <c r="V692" s="52">
        <v>1649.7304670829026</v>
      </c>
      <c r="W692" s="52">
        <v>1837.7917166925486</v>
      </c>
      <c r="X692" s="52">
        <v>2446.9548103292623</v>
      </c>
      <c r="Y692" s="52">
        <v>4865.6147546090424</v>
      </c>
      <c r="Z692" s="52">
        <v>1027.8332554012115</v>
      </c>
      <c r="AA692" s="52">
        <v>3846.0229666084051</v>
      </c>
      <c r="AB692" s="52">
        <v>392.40175545083417</v>
      </c>
      <c r="AC692" s="52">
        <v>255237.44375339631</v>
      </c>
      <c r="AD692" s="52">
        <v>104819.27507992713</v>
      </c>
      <c r="AE692" s="52">
        <v>130463.0556509264</v>
      </c>
      <c r="AF692" s="52">
        <v>37378.598921129778</v>
      </c>
      <c r="AG692" s="52">
        <v>24868.069724036803</v>
      </c>
      <c r="AH692" s="52">
        <v>21506.982490747207</v>
      </c>
      <c r="AI692" s="52">
        <v>59628.93371797377</v>
      </c>
      <c r="AJ692" s="52">
        <v>68948.30808442639</v>
      </c>
      <c r="AK692" s="52">
        <v>165.81710120831286</v>
      </c>
      <c r="AL692" s="52">
        <v>0.69313659163327102</v>
      </c>
      <c r="AM692" s="52">
        <v>8.5949116510924917</v>
      </c>
      <c r="AN692" s="52">
        <v>19.645055541888841</v>
      </c>
      <c r="AO692" s="52">
        <v>10.357007299219408</v>
      </c>
      <c r="AP692" s="52">
        <v>0.82359619845256904</v>
      </c>
      <c r="AQ692" s="52">
        <v>1.6966071167501673</v>
      </c>
      <c r="AR692" s="52">
        <v>1.3262874631290023</v>
      </c>
      <c r="AS692" s="52">
        <v>1.1581448880360767</v>
      </c>
      <c r="AT692" s="52">
        <v>1.5656300886513941</v>
      </c>
      <c r="AU692" s="52">
        <v>0.89596657543076996</v>
      </c>
      <c r="AV692" s="52">
        <v>1.6615478183176169</v>
      </c>
      <c r="AW692" s="52">
        <v>1.229227149768884</v>
      </c>
      <c r="AX692" s="52">
        <v>120.8536459313285</v>
      </c>
      <c r="AY692" s="52">
        <v>0.494030845496919</v>
      </c>
      <c r="AZ692" s="52">
        <v>5.9730874313306321</v>
      </c>
      <c r="BA692" s="52">
        <v>6.081973018334998</v>
      </c>
      <c r="BB692" s="52">
        <v>16.148950528293366</v>
      </c>
      <c r="BC692" s="52">
        <v>2.8111114530230781</v>
      </c>
      <c r="BD692" s="52">
        <v>27.658248973259283</v>
      </c>
      <c r="BE692" s="52">
        <v>10.344652249027163</v>
      </c>
      <c r="BF692" s="52">
        <v>19.399300609873006</v>
      </c>
      <c r="BG692" s="52">
        <v>25.946505049078336</v>
      </c>
      <c r="BH692" s="52">
        <v>5.9957857731008719</v>
      </c>
      <c r="BI692" s="52">
        <v>25.318399735350884</v>
      </c>
      <c r="BJ692" s="52">
        <v>3.0052089987495432</v>
      </c>
      <c r="BK692" s="52">
        <v>5.7099067271882369</v>
      </c>
      <c r="BL692" s="52">
        <v>16.60328400830528</v>
      </c>
      <c r="BM692" s="52">
        <v>1.7360367269570669</v>
      </c>
      <c r="BN692" s="52">
        <v>39.102268751072245</v>
      </c>
      <c r="BP692" s="52">
        <v>1.317193089310275</v>
      </c>
      <c r="BQ692" s="52">
        <v>0.99573859377133267</v>
      </c>
      <c r="BR692" s="52">
        <v>0.32145449553501104</v>
      </c>
      <c r="BS692" s="52">
        <v>1.3039004843712094</v>
      </c>
      <c r="BT692" s="52">
        <v>0.99456211887375123</v>
      </c>
      <c r="BU692" s="52">
        <v>0.30933836548055915</v>
      </c>
      <c r="BV692" s="52">
        <v>7.8229523048766199</v>
      </c>
      <c r="BW692" s="52">
        <v>11133.120549732639</v>
      </c>
    </row>
    <row r="693" spans="1:75">
      <c r="A693" s="49">
        <v>49795</v>
      </c>
      <c r="B693" s="50">
        <v>152.74725183846118</v>
      </c>
      <c r="C693" s="51">
        <v>367.67143335665264</v>
      </c>
      <c r="D693" s="50">
        <v>150.5558233110234</v>
      </c>
      <c r="E693" s="52">
        <v>26619.483886965118</v>
      </c>
      <c r="F693" s="52">
        <v>331.66972615517057</v>
      </c>
      <c r="G693" s="52">
        <v>498.58580284118653</v>
      </c>
      <c r="H693" s="52">
        <v>785.37934202074541</v>
      </c>
      <c r="I693" s="52">
        <v>3003.6911893233655</v>
      </c>
      <c r="J693" s="52">
        <v>177.36673549339176</v>
      </c>
      <c r="K693" s="52">
        <v>441.43535344774523</v>
      </c>
      <c r="L693" s="52">
        <v>693.2980400461704</v>
      </c>
      <c r="M693" s="52">
        <v>831.01442835492389</v>
      </c>
      <c r="N693" s="52">
        <v>240.54752400837216</v>
      </c>
      <c r="O693" s="52">
        <v>147.37121379904758</v>
      </c>
      <c r="P693" s="52">
        <v>349.0059120391806</v>
      </c>
      <c r="Q693" s="52">
        <v>134.91880378127874</v>
      </c>
      <c r="R693" s="52">
        <v>134.02209750364224</v>
      </c>
      <c r="S693" s="52">
        <v>851.00521321495376</v>
      </c>
      <c r="T693" s="52">
        <v>362.11335061589875</v>
      </c>
      <c r="U693" s="52">
        <v>2043.6256396005551</v>
      </c>
      <c r="V693" s="52">
        <v>1652.6414065990286</v>
      </c>
      <c r="W693" s="52">
        <v>1841.3220988996327</v>
      </c>
      <c r="X693" s="52">
        <v>2451.4368991171941</v>
      </c>
      <c r="Y693" s="52">
        <v>4871.8738595902923</v>
      </c>
      <c r="Z693" s="52">
        <v>1029.4837456055916</v>
      </c>
      <c r="AA693" s="52">
        <v>3853.1327160470187</v>
      </c>
      <c r="AB693" s="52">
        <v>392.36552260027577</v>
      </c>
      <c r="AC693" s="52">
        <v>255954.30076293944</v>
      </c>
      <c r="AD693" s="52">
        <v>105083.46508727074</v>
      </c>
      <c r="AE693" s="52">
        <v>130791.87910502752</v>
      </c>
      <c r="AF693" s="52">
        <v>37502.353242397308</v>
      </c>
      <c r="AG693" s="52">
        <v>24909.309178765616</v>
      </c>
      <c r="AH693" s="52">
        <v>21542.612024084727</v>
      </c>
      <c r="AI693" s="52">
        <v>59706.364692370094</v>
      </c>
      <c r="AJ693" s="52">
        <v>69037.956494140628</v>
      </c>
      <c r="AK693" s="52">
        <v>165.88130279431741</v>
      </c>
      <c r="AL693" s="52">
        <v>0.69255717544777629</v>
      </c>
      <c r="AM693" s="52">
        <v>8.5991069629012298</v>
      </c>
      <c r="AN693" s="52">
        <v>19.638937265922625</v>
      </c>
      <c r="AO693" s="52">
        <v>10.34727312757944</v>
      </c>
      <c r="AP693" s="52">
        <v>0.82262453900472488</v>
      </c>
      <c r="AQ693" s="52">
        <v>1.6972749094706765</v>
      </c>
      <c r="AR693" s="52">
        <v>1.3245243434919152</v>
      </c>
      <c r="AS693" s="52">
        <v>1.1565639837907535</v>
      </c>
      <c r="AT693" s="52">
        <v>1.5633581779184926</v>
      </c>
      <c r="AU693" s="52">
        <v>0.89542154795453821</v>
      </c>
      <c r="AV693" s="52">
        <v>1.6597212652355666</v>
      </c>
      <c r="AW693" s="52">
        <v>1.22778436076181</v>
      </c>
      <c r="AX693" s="52">
        <v>120.91143530284366</v>
      </c>
      <c r="AY693" s="52">
        <v>0.49361751140716026</v>
      </c>
      <c r="AZ693" s="52">
        <v>5.9741858529315017</v>
      </c>
      <c r="BA693" s="52">
        <v>6.0812011360346032</v>
      </c>
      <c r="BB693" s="52">
        <v>16.152486357527476</v>
      </c>
      <c r="BC693" s="52">
        <v>2.811135932597487</v>
      </c>
      <c r="BD693" s="52">
        <v>27.666517193491259</v>
      </c>
      <c r="BE693" s="52">
        <v>10.355796771574145</v>
      </c>
      <c r="BF693" s="52">
        <v>19.412653836592412</v>
      </c>
      <c r="BG693" s="52">
        <v>25.968055600253866</v>
      </c>
      <c r="BH693" s="52">
        <v>5.9957851100713011</v>
      </c>
      <c r="BI693" s="52">
        <v>25.330930225620978</v>
      </c>
      <c r="BJ693" s="52">
        <v>3.005965326173464</v>
      </c>
      <c r="BK693" s="52">
        <v>5.7125939134120323</v>
      </c>
      <c r="BL693" s="52">
        <v>16.612370986049065</v>
      </c>
      <c r="BM693" s="52">
        <v>1.7353579070938092</v>
      </c>
      <c r="BN693" s="52">
        <v>39.134988304375049</v>
      </c>
      <c r="BP693" s="52">
        <v>1.3164784508679683</v>
      </c>
      <c r="BQ693" s="52">
        <v>0.9957734872373597</v>
      </c>
      <c r="BR693" s="52">
        <v>0.32070496362581857</v>
      </c>
      <c r="BS693" s="52">
        <v>1.3029806177830323</v>
      </c>
      <c r="BT693" s="52">
        <v>0.99424833675147961</v>
      </c>
      <c r="BU693" s="52">
        <v>0.30873228104319422</v>
      </c>
      <c r="BV693" s="52">
        <v>7.8253311456801988</v>
      </c>
      <c r="BW693" s="52">
        <v>11167.799870936076</v>
      </c>
    </row>
    <row r="694" spans="1:75">
      <c r="A694" s="49">
        <v>49826</v>
      </c>
      <c r="B694" s="50">
        <v>152.98671976386029</v>
      </c>
      <c r="C694" s="51">
        <v>368.35769096348855</v>
      </c>
      <c r="D694" s="50">
        <v>150.80269977690713</v>
      </c>
      <c r="E694" s="52">
        <v>26659.22326265684</v>
      </c>
      <c r="F694" s="52">
        <v>332.03688954591991</v>
      </c>
      <c r="G694" s="52">
        <v>497.58682946955423</v>
      </c>
      <c r="H694" s="52">
        <v>785.76537567869786</v>
      </c>
      <c r="I694" s="52">
        <v>3008.3418457864996</v>
      </c>
      <c r="J694" s="52">
        <v>177.56386210625962</v>
      </c>
      <c r="K694" s="52">
        <v>442.13701681074718</v>
      </c>
      <c r="L694" s="52">
        <v>693.93820707110933</v>
      </c>
      <c r="M694" s="52">
        <v>833.67093727785732</v>
      </c>
      <c r="N694" s="52">
        <v>240.49114763985023</v>
      </c>
      <c r="O694" s="52">
        <v>147.53269158286463</v>
      </c>
      <c r="P694" s="52">
        <v>349.40254395298899</v>
      </c>
      <c r="Q694" s="52">
        <v>134.88970556357245</v>
      </c>
      <c r="R694" s="52">
        <v>134.14669868404107</v>
      </c>
      <c r="S694" s="52">
        <v>852.72494807710211</v>
      </c>
      <c r="T694" s="52">
        <v>362.28690748205111</v>
      </c>
      <c r="U694" s="52">
        <v>2049.3084583938603</v>
      </c>
      <c r="V694" s="52">
        <v>1655.5604952844949</v>
      </c>
      <c r="W694" s="52">
        <v>1844.8631325314843</v>
      </c>
      <c r="X694" s="52">
        <v>2455.9294443412896</v>
      </c>
      <c r="Y694" s="52">
        <v>4878.0926282922583</v>
      </c>
      <c r="Z694" s="52">
        <v>1031.1422954275604</v>
      </c>
      <c r="AA694" s="52">
        <v>3860.2670143799437</v>
      </c>
      <c r="AB694" s="52">
        <v>392.3306343153555</v>
      </c>
      <c r="AC694" s="52">
        <v>256672.29270350549</v>
      </c>
      <c r="AD694" s="52">
        <v>105350.65509346993</v>
      </c>
      <c r="AE694" s="52">
        <v>131124.43649039729</v>
      </c>
      <c r="AF694" s="52">
        <v>37626.258130558075</v>
      </c>
      <c r="AG694" s="52">
        <v>24950.697415246119</v>
      </c>
      <c r="AH694" s="52">
        <v>21578.397070042549</v>
      </c>
      <c r="AI694" s="52">
        <v>59784.236408433608</v>
      </c>
      <c r="AJ694" s="52">
        <v>69128.028448704747</v>
      </c>
      <c r="AK694" s="52">
        <v>165.94558761416064</v>
      </c>
      <c r="AL694" s="52">
        <v>0.69201860901164525</v>
      </c>
      <c r="AM694" s="52">
        <v>8.6033221367078134</v>
      </c>
      <c r="AN694" s="52">
        <v>19.632994349204726</v>
      </c>
      <c r="AO694" s="52">
        <v>10.337653603473296</v>
      </c>
      <c r="AP694" s="52">
        <v>0.82169085546769149</v>
      </c>
      <c r="AQ694" s="52">
        <v>1.6977866634416945</v>
      </c>
      <c r="AR694" s="52">
        <v>1.3228221176282058</v>
      </c>
      <c r="AS694" s="52">
        <v>1.1550168477996845</v>
      </c>
      <c r="AT694" s="52">
        <v>1.561133515073174</v>
      </c>
      <c r="AU694" s="52">
        <v>0.89492060318832134</v>
      </c>
      <c r="AV694" s="52">
        <v>1.6579007630453786</v>
      </c>
      <c r="AW694" s="52">
        <v>1.2263822380347127</v>
      </c>
      <c r="AX694" s="52">
        <v>120.96910848973259</v>
      </c>
      <c r="AY694" s="52">
        <v>0.49321816493947185</v>
      </c>
      <c r="AZ694" s="52">
        <v>5.975425042558439</v>
      </c>
      <c r="BA694" s="52">
        <v>6.0805115007566322</v>
      </c>
      <c r="BB694" s="52">
        <v>16.155393060371882</v>
      </c>
      <c r="BC694" s="52">
        <v>2.8110631390215617</v>
      </c>
      <c r="BD694" s="52">
        <v>27.674980880662559</v>
      </c>
      <c r="BE694" s="52">
        <v>10.366635996074747</v>
      </c>
      <c r="BF694" s="52">
        <v>19.426702527175358</v>
      </c>
      <c r="BG694" s="52">
        <v>25.989544342508569</v>
      </c>
      <c r="BH694" s="52">
        <v>5.9956338353785537</v>
      </c>
      <c r="BI694" s="52">
        <v>25.343484775242096</v>
      </c>
      <c r="BJ694" s="52">
        <v>3.0066973676476927</v>
      </c>
      <c r="BK694" s="52">
        <v>5.7153056609339172</v>
      </c>
      <c r="BL694" s="52">
        <v>16.621481746871723</v>
      </c>
      <c r="BM694" s="52">
        <v>1.7347168753260649</v>
      </c>
      <c r="BN694" s="52">
        <v>39.167243477526014</v>
      </c>
      <c r="BP694" s="52">
        <v>1.3157706981104227</v>
      </c>
      <c r="BQ694" s="52">
        <v>0.99586246260244682</v>
      </c>
      <c r="BR694" s="52">
        <v>0.31990823550678771</v>
      </c>
      <c r="BS694" s="52">
        <v>1.3021729318274846</v>
      </c>
      <c r="BT694" s="52">
        <v>0.99410254989972247</v>
      </c>
      <c r="BU694" s="52">
        <v>0.30807038193715047</v>
      </c>
      <c r="BV694" s="52">
        <v>7.8280500808370208</v>
      </c>
      <c r="BW694" s="52">
        <v>11202.768534406539</v>
      </c>
    </row>
    <row r="695" spans="1:75">
      <c r="A695" s="49">
        <v>49856</v>
      </c>
      <c r="B695" s="50">
        <v>153.22528807753696</v>
      </c>
      <c r="C695" s="51">
        <v>369.0434097344056</v>
      </c>
      <c r="D695" s="50">
        <v>151.04733864661927</v>
      </c>
      <c r="E695" s="52">
        <v>26699.032785347601</v>
      </c>
      <c r="F695" s="52">
        <v>332.40948783693216</v>
      </c>
      <c r="G695" s="52">
        <v>496.57579790276162</v>
      </c>
      <c r="H695" s="52">
        <v>786.14426140437524</v>
      </c>
      <c r="I695" s="52">
        <v>3013.048638267815</v>
      </c>
      <c r="J695" s="52">
        <v>177.76528890798801</v>
      </c>
      <c r="K695" s="52">
        <v>442.85383265540003</v>
      </c>
      <c r="L695" s="52">
        <v>694.5861628575251</v>
      </c>
      <c r="M695" s="52">
        <v>836.34950982853775</v>
      </c>
      <c r="N695" s="52">
        <v>240.43560562411949</v>
      </c>
      <c r="O695" s="52">
        <v>147.69230401116269</v>
      </c>
      <c r="P695" s="52">
        <v>349.80480099415098</v>
      </c>
      <c r="Q695" s="52">
        <v>134.86305474869442</v>
      </c>
      <c r="R695" s="52">
        <v>134.26918007694184</v>
      </c>
      <c r="S695" s="52">
        <v>854.45487422955534</v>
      </c>
      <c r="T695" s="52">
        <v>362.38322007507088</v>
      </c>
      <c r="U695" s="52">
        <v>2055.0492099128664</v>
      </c>
      <c r="V695" s="52">
        <v>1658.4844905425134</v>
      </c>
      <c r="W695" s="52">
        <v>1848.4188687781182</v>
      </c>
      <c r="X695" s="52">
        <v>2460.4258277893068</v>
      </c>
      <c r="Y695" s="52">
        <v>4884.2392426649731</v>
      </c>
      <c r="Z695" s="52">
        <v>1032.8105033816148</v>
      </c>
      <c r="AA695" s="52">
        <v>3867.4392055856683</v>
      </c>
      <c r="AB695" s="52">
        <v>392.29868511818347</v>
      </c>
      <c r="AC695" s="52">
        <v>257386.76237093608</v>
      </c>
      <c r="AD695" s="52">
        <v>105621.11810391744</v>
      </c>
      <c r="AE695" s="52">
        <v>131461.06762186685</v>
      </c>
      <c r="AF695" s="52">
        <v>37749.60032664935</v>
      </c>
      <c r="AG695" s="52">
        <v>24991.947596311569</v>
      </c>
      <c r="AH695" s="52">
        <v>21614.098194972674</v>
      </c>
      <c r="AI695" s="52">
        <v>59861.919156455995</v>
      </c>
      <c r="AJ695" s="52">
        <v>69217.768217960998</v>
      </c>
      <c r="AK695" s="52">
        <v>166.00796831101178</v>
      </c>
      <c r="AL695" s="52">
        <v>0.69146610602037983</v>
      </c>
      <c r="AM695" s="52">
        <v>8.6074718458810828</v>
      </c>
      <c r="AN695" s="52">
        <v>19.626960991354039</v>
      </c>
      <c r="AO695" s="52">
        <v>10.328023039460337</v>
      </c>
      <c r="AP695" s="52">
        <v>0.82078834473732054</v>
      </c>
      <c r="AQ695" s="52">
        <v>1.6980944757572918</v>
      </c>
      <c r="AR695" s="52">
        <v>1.3211677513022246</v>
      </c>
      <c r="AS695" s="52">
        <v>1.1534963828084377</v>
      </c>
      <c r="AT695" s="52">
        <v>1.5589558255636802</v>
      </c>
      <c r="AU695" s="52">
        <v>0.89443218958658688</v>
      </c>
      <c r="AV695" s="52">
        <v>1.6560614184973625</v>
      </c>
      <c r="AW695" s="52">
        <v>1.2250266509708581</v>
      </c>
      <c r="AX695" s="52">
        <v>121.0251331847782</v>
      </c>
      <c r="AY695" s="52">
        <v>0.49283191544479149</v>
      </c>
      <c r="AZ695" s="52">
        <v>5.9767549139500868</v>
      </c>
      <c r="BA695" s="52">
        <v>6.0797865725481337</v>
      </c>
      <c r="BB695" s="52">
        <v>16.1573407045876</v>
      </c>
      <c r="BC695" s="52">
        <v>2.8108288357771625</v>
      </c>
      <c r="BD695" s="52">
        <v>27.683170571426551</v>
      </c>
      <c r="BE695" s="52">
        <v>10.376908136376491</v>
      </c>
      <c r="BF695" s="52">
        <v>19.441306856848922</v>
      </c>
      <c r="BG695" s="52">
        <v>26.011205072669934</v>
      </c>
      <c r="BH695" s="52">
        <v>5.9949996049981564</v>
      </c>
      <c r="BI695" s="52">
        <v>25.355874134627324</v>
      </c>
      <c r="BJ695" s="52">
        <v>3.0073686147739256</v>
      </c>
      <c r="BK695" s="52">
        <v>5.7178817346459256</v>
      </c>
      <c r="BL695" s="52">
        <v>16.630623784952331</v>
      </c>
      <c r="BM695" s="52">
        <v>1.7341437385393268</v>
      </c>
      <c r="BN695" s="52">
        <v>39.198942044850746</v>
      </c>
      <c r="BP695" s="52">
        <v>1.3151265729999675</v>
      </c>
      <c r="BQ695" s="52">
        <v>0.99606092315031369</v>
      </c>
      <c r="BR695" s="52">
        <v>0.31906564984731933</v>
      </c>
      <c r="BS695" s="52">
        <v>1.3016888428440627</v>
      </c>
      <c r="BT695" s="52">
        <v>0.99427114912541581</v>
      </c>
      <c r="BU695" s="52">
        <v>0.30741769372640798</v>
      </c>
      <c r="BV695" s="52">
        <v>7.831828484715273</v>
      </c>
      <c r="BW695" s="52">
        <v>11238.355829370023</v>
      </c>
    </row>
    <row r="696" spans="1:75">
      <c r="A696" s="49">
        <v>49887</v>
      </c>
      <c r="B696" s="50">
        <v>153.4631170502924</v>
      </c>
      <c r="C696" s="51">
        <v>369.7278378221597</v>
      </c>
      <c r="D696" s="50">
        <v>151.29014869575059</v>
      </c>
      <c r="E696" s="52">
        <v>26738.892699508418</v>
      </c>
      <c r="F696" s="52">
        <v>332.78086681027088</v>
      </c>
      <c r="G696" s="52">
        <v>495.53466950702449</v>
      </c>
      <c r="H696" s="52">
        <v>786.53179962043805</v>
      </c>
      <c r="I696" s="52">
        <v>3017.7998671995538</v>
      </c>
      <c r="J696" s="52">
        <v>177.97025912082304</v>
      </c>
      <c r="K696" s="52">
        <v>443.58337053374174</v>
      </c>
      <c r="L696" s="52">
        <v>695.24083832726478</v>
      </c>
      <c r="M696" s="52">
        <v>839.0421607926969</v>
      </c>
      <c r="N696" s="52">
        <v>240.38150684097772</v>
      </c>
      <c r="O696" s="52">
        <v>147.85057251919963</v>
      </c>
      <c r="P696" s="52">
        <v>350.21256038252142</v>
      </c>
      <c r="Q696" s="52">
        <v>134.83834186342034</v>
      </c>
      <c r="R696" s="52">
        <v>134.39037549459647</v>
      </c>
      <c r="S696" s="52">
        <v>856.19032114846334</v>
      </c>
      <c r="T696" s="52">
        <v>362.44593152403831</v>
      </c>
      <c r="U696" s="52">
        <v>2060.8312754520484</v>
      </c>
      <c r="V696" s="52">
        <v>1661.4123904762955</v>
      </c>
      <c r="W696" s="52">
        <v>1851.9871056272139</v>
      </c>
      <c r="X696" s="52">
        <v>2464.9147571173885</v>
      </c>
      <c r="Y696" s="52">
        <v>4890.3428439397003</v>
      </c>
      <c r="Z696" s="52">
        <v>1034.4830882781216</v>
      </c>
      <c r="AA696" s="52">
        <v>3874.6375465220021</v>
      </c>
      <c r="AB696" s="52">
        <v>392.26868576167391</v>
      </c>
      <c r="AC696" s="52">
        <v>258098.89560687158</v>
      </c>
      <c r="AD696" s="52">
        <v>105892.9171659408</v>
      </c>
      <c r="AE696" s="52">
        <v>131799.36165975756</v>
      </c>
      <c r="AF696" s="52">
        <v>37872.540829919999</v>
      </c>
      <c r="AG696" s="52">
        <v>25033.097845096741</v>
      </c>
      <c r="AH696" s="52">
        <v>21649.748887438927</v>
      </c>
      <c r="AI696" s="52">
        <v>59939.523229260602</v>
      </c>
      <c r="AJ696" s="52">
        <v>69307.301844996793</v>
      </c>
      <c r="AK696" s="52">
        <v>166.06936142118948</v>
      </c>
      <c r="AL696" s="52">
        <v>0.69087802118954111</v>
      </c>
      <c r="AM696" s="52">
        <v>8.6117255875405156</v>
      </c>
      <c r="AN696" s="52">
        <v>19.620989778019005</v>
      </c>
      <c r="AO696" s="52">
        <v>10.318386169302563</v>
      </c>
      <c r="AP696" s="52">
        <v>0.81990999421384092</v>
      </c>
      <c r="AQ696" s="52">
        <v>1.6982354603291419</v>
      </c>
      <c r="AR696" s="52">
        <v>1.3195411946653621</v>
      </c>
      <c r="AS696" s="52">
        <v>1.1519976529934572</v>
      </c>
      <c r="AT696" s="52">
        <v>1.5568170299513089</v>
      </c>
      <c r="AU696" s="52">
        <v>0.89393528962858493</v>
      </c>
      <c r="AV696" s="52">
        <v>1.6542328397824144</v>
      </c>
      <c r="AW696" s="52">
        <v>1.2237167078398905</v>
      </c>
      <c r="AX696" s="52">
        <v>121.08026905309769</v>
      </c>
      <c r="AY696" s="52">
        <v>0.49245480102071004</v>
      </c>
      <c r="AZ696" s="52">
        <v>5.9781419165768552</v>
      </c>
      <c r="BA696" s="52">
        <v>6.0789807752608471</v>
      </c>
      <c r="BB696" s="52">
        <v>16.158905722351083</v>
      </c>
      <c r="BC696" s="52">
        <v>2.8104861078656187</v>
      </c>
      <c r="BD696" s="52">
        <v>27.691227416898453</v>
      </c>
      <c r="BE696" s="52">
        <v>10.386710009612743</v>
      </c>
      <c r="BF696" s="52">
        <v>19.456272224497592</v>
      </c>
      <c r="BG696" s="52">
        <v>26.032920981449404</v>
      </c>
      <c r="BH696" s="52">
        <v>5.9941690975439643</v>
      </c>
      <c r="BI696" s="52">
        <v>25.368102589562053</v>
      </c>
      <c r="BJ696" s="52">
        <v>3.0079931530598252</v>
      </c>
      <c r="BK696" s="52">
        <v>5.7203683041096216</v>
      </c>
      <c r="BL696" s="52">
        <v>16.639741132270562</v>
      </c>
      <c r="BM696" s="52">
        <v>1.7336152837500953</v>
      </c>
      <c r="BN696" s="52">
        <v>39.23011709892026</v>
      </c>
      <c r="BP696" s="52">
        <v>1.3145393918103148</v>
      </c>
      <c r="BQ696" s="52">
        <v>0.99636330839806053</v>
      </c>
      <c r="BR696" s="52">
        <v>0.31817608341187281</v>
      </c>
      <c r="BS696" s="52">
        <v>1.3014634650936652</v>
      </c>
      <c r="BT696" s="52">
        <v>0.99471119475633563</v>
      </c>
      <c r="BU696" s="52">
        <v>0.30675227034108471</v>
      </c>
      <c r="BV696" s="52">
        <v>7.8364404124177751</v>
      </c>
      <c r="BW696" s="52">
        <v>11274.573318712173</v>
      </c>
    </row>
    <row r="697" spans="1:75">
      <c r="A697" s="49">
        <v>49918</v>
      </c>
      <c r="B697" s="50">
        <v>153.70447839526159</v>
      </c>
      <c r="C697" s="51">
        <v>370.42166702094818</v>
      </c>
      <c r="D697" s="50">
        <v>151.53606029705054</v>
      </c>
      <c r="E697" s="52">
        <v>26779.440156368477</v>
      </c>
      <c r="F697" s="52">
        <v>333.14821704579219</v>
      </c>
      <c r="G697" s="52">
        <v>494.44149008561527</v>
      </c>
      <c r="H697" s="52">
        <v>786.95483522657901</v>
      </c>
      <c r="I697" s="52">
        <v>3022.6453483206251</v>
      </c>
      <c r="J697" s="52">
        <v>178.18041650733099</v>
      </c>
      <c r="K697" s="52">
        <v>444.32988055107455</v>
      </c>
      <c r="L697" s="52">
        <v>695.90965684713615</v>
      </c>
      <c r="M697" s="52">
        <v>841.77902186223332</v>
      </c>
      <c r="N697" s="52">
        <v>240.32802753530504</v>
      </c>
      <c r="O697" s="52">
        <v>148.0109062299523</v>
      </c>
      <c r="P697" s="52">
        <v>350.63113381809768</v>
      </c>
      <c r="Q697" s="52">
        <v>134.8142235132137</v>
      </c>
      <c r="R697" s="52">
        <v>134.51398160314608</v>
      </c>
      <c r="S697" s="52">
        <v>857.95191434833907</v>
      </c>
      <c r="T697" s="52">
        <v>362.54378203350689</v>
      </c>
      <c r="U697" s="52">
        <v>2066.7203241881102</v>
      </c>
      <c r="V697" s="52">
        <v>1664.3918787417633</v>
      </c>
      <c r="W697" s="52">
        <v>1855.6219305855132</v>
      </c>
      <c r="X697" s="52">
        <v>2469.4565650000568</v>
      </c>
      <c r="Y697" s="52">
        <v>4896.5542976084735</v>
      </c>
      <c r="Z697" s="52">
        <v>1036.1796820923205</v>
      </c>
      <c r="AA697" s="52">
        <v>3881.9593871205202</v>
      </c>
      <c r="AB697" s="52">
        <v>392.23825251531878</v>
      </c>
      <c r="AC697" s="52">
        <v>258823.56189543201</v>
      </c>
      <c r="AD697" s="52">
        <v>106167.75317811966</v>
      </c>
      <c r="AE697" s="52">
        <v>132141.43563830468</v>
      </c>
      <c r="AF697" s="52">
        <v>37997.556386832272</v>
      </c>
      <c r="AG697" s="52">
        <v>25074.970958363625</v>
      </c>
      <c r="AH697" s="52">
        <v>21686.05937006012</v>
      </c>
      <c r="AI697" s="52">
        <v>60018.68175251253</v>
      </c>
      <c r="AJ697" s="52">
        <v>69398.52229258322</v>
      </c>
      <c r="AK697" s="52">
        <v>166.13269527364642</v>
      </c>
      <c r="AL697" s="52">
        <v>0.69023355040060841</v>
      </c>
      <c r="AM697" s="52">
        <v>8.6164132186151559</v>
      </c>
      <c r="AN697" s="52">
        <v>19.61528016695933</v>
      </c>
      <c r="AO697" s="52">
        <v>10.30863339801304</v>
      </c>
      <c r="AP697" s="52">
        <v>0.81903392651486595</v>
      </c>
      <c r="AQ697" s="52">
        <v>1.698279715828023</v>
      </c>
      <c r="AR697" s="52">
        <v>1.317892454423101</v>
      </c>
      <c r="AS697" s="52">
        <v>1.1504915421634994</v>
      </c>
      <c r="AT697" s="52">
        <v>1.5546708470295514</v>
      </c>
      <c r="AU697" s="52">
        <v>0.89340345096839124</v>
      </c>
      <c r="AV697" s="52">
        <v>1.652433944622786</v>
      </c>
      <c r="AW697" s="52">
        <v>1.2224275159574209</v>
      </c>
      <c r="AX697" s="52">
        <v>121.13697443313656</v>
      </c>
      <c r="AY697" s="52">
        <v>0.49207543847543062</v>
      </c>
      <c r="AZ697" s="52">
        <v>5.979578934987301</v>
      </c>
      <c r="BA697" s="52">
        <v>6.0780577431963341</v>
      </c>
      <c r="BB697" s="52">
        <v>16.161016057350583</v>
      </c>
      <c r="BC697" s="52">
        <v>2.8101240781975174</v>
      </c>
      <c r="BD697" s="52">
        <v>27.699633658893646</v>
      </c>
      <c r="BE697" s="52">
        <v>10.396424082783803</v>
      </c>
      <c r="BF697" s="52">
        <v>19.47162157517948</v>
      </c>
      <c r="BG697" s="52">
        <v>26.054809530678718</v>
      </c>
      <c r="BH697" s="52">
        <v>5.9936333330077751</v>
      </c>
      <c r="BI697" s="52">
        <v>25.380440673118667</v>
      </c>
      <c r="BJ697" s="52">
        <v>3.0086129698273938</v>
      </c>
      <c r="BK697" s="52">
        <v>5.7229235271055758</v>
      </c>
      <c r="BL697" s="52">
        <v>16.64890417644769</v>
      </c>
      <c r="BM697" s="52">
        <v>1.733080790066226</v>
      </c>
      <c r="BN697" s="52">
        <v>39.261357691700404</v>
      </c>
      <c r="BP697" s="52">
        <v>1.3139710535676474</v>
      </c>
      <c r="BQ697" s="52">
        <v>0.9967479589775452</v>
      </c>
      <c r="BR697" s="52">
        <v>0.31722309458928066</v>
      </c>
      <c r="BS697" s="52">
        <v>1.3013322548985373</v>
      </c>
      <c r="BT697" s="52">
        <v>0.9953208368688431</v>
      </c>
      <c r="BU697" s="52">
        <v>0.30601141802711235</v>
      </c>
      <c r="BV697" s="52">
        <v>7.8414056413401401</v>
      </c>
      <c r="BW697" s="52">
        <v>11311.918312657264</v>
      </c>
    </row>
    <row r="698" spans="1:75">
      <c r="A698" s="49">
        <v>49948</v>
      </c>
      <c r="B698" s="50">
        <v>153.94196301990499</v>
      </c>
      <c r="C698" s="51">
        <v>371.10265794123211</v>
      </c>
      <c r="D698" s="50">
        <v>151.77807450188945</v>
      </c>
      <c r="E698" s="52">
        <v>26819.361063599586</v>
      </c>
      <c r="F698" s="52">
        <v>333.49498675875367</v>
      </c>
      <c r="G698" s="52">
        <v>493.34030219813189</v>
      </c>
      <c r="H698" s="52">
        <v>787.40941345393662</v>
      </c>
      <c r="I698" s="52">
        <v>3027.4045649298155</v>
      </c>
      <c r="J698" s="52">
        <v>178.38721427942315</v>
      </c>
      <c r="K698" s="52">
        <v>445.06424723279974</v>
      </c>
      <c r="L698" s="52">
        <v>696.56705606219668</v>
      </c>
      <c r="M698" s="52">
        <v>844.4617142040903</v>
      </c>
      <c r="N698" s="52">
        <v>240.27625564861421</v>
      </c>
      <c r="O698" s="52">
        <v>148.16850135927089</v>
      </c>
      <c r="P698" s="52">
        <v>351.04479934287571</v>
      </c>
      <c r="Q698" s="52">
        <v>134.7905471281459</v>
      </c>
      <c r="R698" s="52">
        <v>134.63722594945381</v>
      </c>
      <c r="S698" s="52">
        <v>859.67831363814571</v>
      </c>
      <c r="T698" s="52">
        <v>362.71674095392228</v>
      </c>
      <c r="U698" s="52">
        <v>2072.5061384915066</v>
      </c>
      <c r="V698" s="52">
        <v>1667.3255042852213</v>
      </c>
      <c r="W698" s="52">
        <v>1859.2030748258965</v>
      </c>
      <c r="X698" s="52">
        <v>2473.8973312215257</v>
      </c>
      <c r="Y698" s="52">
        <v>4902.7092915100357</v>
      </c>
      <c r="Z698" s="52">
        <v>1037.8410761542618</v>
      </c>
      <c r="AA698" s="52">
        <v>3889.1545914756757</v>
      </c>
      <c r="AB698" s="52">
        <v>392.20743402491013</v>
      </c>
      <c r="AC698" s="52">
        <v>259539.58921566009</v>
      </c>
      <c r="AD698" s="52">
        <v>106434.90734198889</v>
      </c>
      <c r="AE698" s="52">
        <v>132473.94841620128</v>
      </c>
      <c r="AF698" s="52">
        <v>38120.947042775151</v>
      </c>
      <c r="AG698" s="52">
        <v>25116.28380331993</v>
      </c>
      <c r="AH698" s="52">
        <v>21721.906488402685</v>
      </c>
      <c r="AI698" s="52">
        <v>60096.968424638115</v>
      </c>
      <c r="AJ698" s="52">
        <v>69488.667199961346</v>
      </c>
      <c r="AK698" s="52">
        <v>166.19688197821378</v>
      </c>
      <c r="AL698" s="52">
        <v>0.68955533582290329</v>
      </c>
      <c r="AM698" s="52">
        <v>8.621485692247127</v>
      </c>
      <c r="AN698" s="52">
        <v>19.610136735718697</v>
      </c>
      <c r="AO698" s="52">
        <v>10.299095707510908</v>
      </c>
      <c r="AP698" s="52">
        <v>0.81817834760137587</v>
      </c>
      <c r="AQ698" s="52">
        <v>1.6982991039282449</v>
      </c>
      <c r="AR698" s="52">
        <v>1.316252539436088</v>
      </c>
      <c r="AS698" s="52">
        <v>1.1490169139831172</v>
      </c>
      <c r="AT698" s="52">
        <v>1.5525700996002949</v>
      </c>
      <c r="AU698" s="52">
        <v>0.89283989446804524</v>
      </c>
      <c r="AV698" s="52">
        <v>1.6507493354872471</v>
      </c>
      <c r="AW698" s="52">
        <v>1.2211894734403661</v>
      </c>
      <c r="AX698" s="52">
        <v>121.19417865425348</v>
      </c>
      <c r="AY698" s="52">
        <v>0.49170001324067319</v>
      </c>
      <c r="AZ698" s="52">
        <v>5.9809709617984481</v>
      </c>
      <c r="BA698" s="52">
        <v>6.0770254157774612</v>
      </c>
      <c r="BB698" s="52">
        <v>16.164150961333267</v>
      </c>
      <c r="BC698" s="52">
        <v>2.8098230096860788</v>
      </c>
      <c r="BD698" s="52">
        <v>27.708266591839493</v>
      </c>
      <c r="BE698" s="52">
        <v>10.40589360735612</v>
      </c>
      <c r="BF698" s="52">
        <v>19.486632032816608</v>
      </c>
      <c r="BG698" s="52">
        <v>26.076029356584574</v>
      </c>
      <c r="BH698" s="52">
        <v>5.9936867044617737</v>
      </c>
      <c r="BI698" s="52">
        <v>25.392566587981612</v>
      </c>
      <c r="BJ698" s="52">
        <v>3.0092341646273173</v>
      </c>
      <c r="BK698" s="52">
        <v>5.7255507315111265</v>
      </c>
      <c r="BL698" s="52">
        <v>16.657781691694012</v>
      </c>
      <c r="BM698" s="52">
        <v>1.7325296213719412</v>
      </c>
      <c r="BN698" s="52">
        <v>39.29174597359961</v>
      </c>
      <c r="BP698" s="52">
        <v>1.3134097365866182</v>
      </c>
      <c r="BQ698" s="52">
        <v>0.99717103400228857</v>
      </c>
      <c r="BR698" s="52">
        <v>0.31623870258335957</v>
      </c>
      <c r="BS698" s="52">
        <v>1.3011679762663941</v>
      </c>
      <c r="BT698" s="52">
        <v>0.9959755194742077</v>
      </c>
      <c r="BU698" s="52">
        <v>0.30519245678636558</v>
      </c>
      <c r="BV698" s="52">
        <v>7.8460055645244813</v>
      </c>
      <c r="BW698" s="52">
        <v>11349.074825463693</v>
      </c>
    </row>
    <row r="699" spans="1:75">
      <c r="A699" s="49">
        <v>49979</v>
      </c>
      <c r="B699" s="50">
        <v>154.17983851149197</v>
      </c>
      <c r="C699" s="51">
        <v>371.78403040832808</v>
      </c>
      <c r="D699" s="50">
        <v>152.02101078205891</v>
      </c>
      <c r="E699" s="52">
        <v>26859.334617054272</v>
      </c>
      <c r="F699" s="52">
        <v>333.83422769245601</v>
      </c>
      <c r="G699" s="52">
        <v>492.2606485312985</v>
      </c>
      <c r="H699" s="52">
        <v>787.88171350331072</v>
      </c>
      <c r="I699" s="52">
        <v>3032.1434945513406</v>
      </c>
      <c r="J699" s="52">
        <v>178.59219110019566</v>
      </c>
      <c r="K699" s="52">
        <v>445.80165550581393</v>
      </c>
      <c r="L699" s="52">
        <v>697.21795501559973</v>
      </c>
      <c r="M699" s="52">
        <v>847.13575513847172</v>
      </c>
      <c r="N699" s="52">
        <v>240.22269845144041</v>
      </c>
      <c r="O699" s="52">
        <v>148.32497064392231</v>
      </c>
      <c r="P699" s="52">
        <v>351.45576480908261</v>
      </c>
      <c r="Q699" s="52">
        <v>134.76604990102351</v>
      </c>
      <c r="R699" s="52">
        <v>134.76187996349989</v>
      </c>
      <c r="S699" s="52">
        <v>861.40304922799191</v>
      </c>
      <c r="T699" s="52">
        <v>362.9390720153047</v>
      </c>
      <c r="U699" s="52">
        <v>2078.2900392665497</v>
      </c>
      <c r="V699" s="52">
        <v>1670.2570627564264</v>
      </c>
      <c r="W699" s="52">
        <v>1862.7906301247197</v>
      </c>
      <c r="X699" s="52">
        <v>2478.3189882487059</v>
      </c>
      <c r="Y699" s="52">
        <v>4908.9012510245366</v>
      </c>
      <c r="Z699" s="52">
        <v>1039.4997021382856</v>
      </c>
      <c r="AA699" s="52">
        <v>3896.347255924296</v>
      </c>
      <c r="AB699" s="52">
        <v>392.17764361437048</v>
      </c>
      <c r="AC699" s="52">
        <v>260257.97971319384</v>
      </c>
      <c r="AD699" s="52">
        <v>106699.52323335217</v>
      </c>
      <c r="AE699" s="52">
        <v>132803.30194300989</v>
      </c>
      <c r="AF699" s="52">
        <v>38244.684557460969</v>
      </c>
      <c r="AG699" s="52">
        <v>25157.541677767229</v>
      </c>
      <c r="AH699" s="52">
        <v>21757.696449364386</v>
      </c>
      <c r="AI699" s="52">
        <v>60175.105142101165</v>
      </c>
      <c r="AJ699" s="52">
        <v>69578.669673612036</v>
      </c>
      <c r="AK699" s="52">
        <v>166.26108214006788</v>
      </c>
      <c r="AL699" s="52">
        <v>0.68887062550282041</v>
      </c>
      <c r="AM699" s="52">
        <v>8.6266719921522075</v>
      </c>
      <c r="AN699" s="52">
        <v>19.605081138771869</v>
      </c>
      <c r="AO699" s="52">
        <v>10.289538521135617</v>
      </c>
      <c r="AP699" s="52">
        <v>0.81731195192039574</v>
      </c>
      <c r="AQ699" s="52">
        <v>1.6983803253172101</v>
      </c>
      <c r="AR699" s="52">
        <v>1.3145756834967488</v>
      </c>
      <c r="AS699" s="52">
        <v>1.1475249715596523</v>
      </c>
      <c r="AT699" s="52">
        <v>1.5504493525466738</v>
      </c>
      <c r="AU699" s="52">
        <v>0.89223314179850111</v>
      </c>
      <c r="AV699" s="52">
        <v>1.6491136734654108</v>
      </c>
      <c r="AW699" s="52">
        <v>1.2199494205304935</v>
      </c>
      <c r="AX699" s="52">
        <v>121.25123183128815</v>
      </c>
      <c r="AY699" s="52">
        <v>0.4913138793502097</v>
      </c>
      <c r="AZ699" s="52">
        <v>5.9822365808668696</v>
      </c>
      <c r="BA699" s="52">
        <v>6.0758443323561107</v>
      </c>
      <c r="BB699" s="52">
        <v>16.167874680291259</v>
      </c>
      <c r="BC699" s="52">
        <v>2.809568439454456</v>
      </c>
      <c r="BD699" s="52">
        <v>27.716822120481201</v>
      </c>
      <c r="BE699" s="52">
        <v>10.415227899245258</v>
      </c>
      <c r="BF699" s="52">
        <v>19.501307750451229</v>
      </c>
      <c r="BG699" s="52">
        <v>26.097094464956992</v>
      </c>
      <c r="BH699" s="52">
        <v>5.9939416829917223</v>
      </c>
      <c r="BI699" s="52">
        <v>25.4047691698464</v>
      </c>
      <c r="BJ699" s="52">
        <v>3.0098755851854109</v>
      </c>
      <c r="BK699" s="52">
        <v>5.7282848323041931</v>
      </c>
      <c r="BL699" s="52">
        <v>16.666608752464995</v>
      </c>
      <c r="BM699" s="52">
        <v>1.7319670755940964</v>
      </c>
      <c r="BN699" s="52">
        <v>39.321890803692384</v>
      </c>
      <c r="BP699" s="52">
        <v>1.3128124038912281</v>
      </c>
      <c r="BQ699" s="52">
        <v>0.99759659834577885</v>
      </c>
      <c r="BR699" s="52">
        <v>0.31521580554216333</v>
      </c>
      <c r="BS699" s="52">
        <v>1.3009279461576595</v>
      </c>
      <c r="BT699" s="52">
        <v>0.99659946784114228</v>
      </c>
      <c r="BU699" s="52">
        <v>0.30432847830384308</v>
      </c>
      <c r="BV699" s="52">
        <v>7.8497622692056241</v>
      </c>
      <c r="BW699" s="52">
        <v>11386.516184245387</v>
      </c>
    </row>
    <row r="700" spans="1:75">
      <c r="A700" s="49">
        <v>50009</v>
      </c>
      <c r="B700" s="50">
        <v>154.41846626020271</v>
      </c>
      <c r="C700" s="51">
        <v>372.46836362024771</v>
      </c>
      <c r="D700" s="50">
        <v>152.26566449343227</v>
      </c>
      <c r="E700" s="52">
        <v>26899.395070606472</v>
      </c>
      <c r="F700" s="52">
        <v>334.17675706197821</v>
      </c>
      <c r="G700" s="52">
        <v>491.26040074179571</v>
      </c>
      <c r="H700" s="52">
        <v>788.34173063312971</v>
      </c>
      <c r="I700" s="52">
        <v>3036.8543907276044</v>
      </c>
      <c r="J700" s="52">
        <v>178.79354144874961</v>
      </c>
      <c r="K700" s="52">
        <v>446.54769731635849</v>
      </c>
      <c r="L700" s="52">
        <v>697.85612268125021</v>
      </c>
      <c r="M700" s="52">
        <v>849.80628287562479</v>
      </c>
      <c r="N700" s="52">
        <v>240.16418777375171</v>
      </c>
      <c r="O700" s="52">
        <v>148.4789548642002</v>
      </c>
      <c r="P700" s="52">
        <v>351.85890666202954</v>
      </c>
      <c r="Q700" s="52">
        <v>134.73991365429634</v>
      </c>
      <c r="R700" s="52">
        <v>134.88724955425909</v>
      </c>
      <c r="S700" s="52">
        <v>863.13422033149016</v>
      </c>
      <c r="T700" s="52">
        <v>363.16108150084813</v>
      </c>
      <c r="U700" s="52">
        <v>2084.0867481721916</v>
      </c>
      <c r="V700" s="52">
        <v>1673.1815154406552</v>
      </c>
      <c r="W700" s="52">
        <v>1866.3874021753204</v>
      </c>
      <c r="X700" s="52">
        <v>2482.7353984558335</v>
      </c>
      <c r="Y700" s="52">
        <v>4915.109625078986</v>
      </c>
      <c r="Z700" s="52">
        <v>1041.1635883031568</v>
      </c>
      <c r="AA700" s="52">
        <v>3903.5496686075194</v>
      </c>
      <c r="AB700" s="52">
        <v>392.15163575858656</v>
      </c>
      <c r="AC700" s="52">
        <v>260977.12342707315</v>
      </c>
      <c r="AD700" s="52">
        <v>106963.14413240353</v>
      </c>
      <c r="AE700" s="52">
        <v>133131.4170513312</v>
      </c>
      <c r="AF700" s="52">
        <v>38368.602304895721</v>
      </c>
      <c r="AG700" s="52">
        <v>25198.504334306715</v>
      </c>
      <c r="AH700" s="52">
        <v>21793.18306986491</v>
      </c>
      <c r="AI700" s="52">
        <v>60252.3370071729</v>
      </c>
      <c r="AJ700" s="52">
        <v>69667.779480616256</v>
      </c>
      <c r="AK700" s="52">
        <v>166.32258748697737</v>
      </c>
      <c r="AL700" s="52">
        <v>0.68822753611408793</v>
      </c>
      <c r="AM700" s="52">
        <v>8.6314902274558936</v>
      </c>
      <c r="AN700" s="52">
        <v>19.599574763452015</v>
      </c>
      <c r="AO700" s="52">
        <v>10.279856999885912</v>
      </c>
      <c r="AP700" s="52">
        <v>0.81641587385305081</v>
      </c>
      <c r="AQ700" s="52">
        <v>1.698610459161864</v>
      </c>
      <c r="AR700" s="52">
        <v>1.3128446277283123</v>
      </c>
      <c r="AS700" s="52">
        <v>1.145987348867493</v>
      </c>
      <c r="AT700" s="52">
        <v>1.5482742295741143</v>
      </c>
      <c r="AU700" s="52">
        <v>0.89158445506194162</v>
      </c>
      <c r="AV700" s="52">
        <v>1.6474709239203851</v>
      </c>
      <c r="AW700" s="52">
        <v>1.2186690820658137</v>
      </c>
      <c r="AX700" s="52">
        <v>121.30587362566342</v>
      </c>
      <c r="AY700" s="52">
        <v>0.49090807251365426</v>
      </c>
      <c r="AZ700" s="52">
        <v>5.9832576249881333</v>
      </c>
      <c r="BA700" s="52">
        <v>6.0744914395579448</v>
      </c>
      <c r="BB700" s="52">
        <v>16.171398017415775</v>
      </c>
      <c r="BC700" s="52">
        <v>2.8093269615414709</v>
      </c>
      <c r="BD700" s="52">
        <v>27.724686232209205</v>
      </c>
      <c r="BE700" s="52">
        <v>10.424317506483446</v>
      </c>
      <c r="BF700" s="52">
        <v>19.51541113811545</v>
      </c>
      <c r="BG700" s="52">
        <v>26.118258700256895</v>
      </c>
      <c r="BH700" s="52">
        <v>5.9938179328572003</v>
      </c>
      <c r="BI700" s="52">
        <v>25.417139097718366</v>
      </c>
      <c r="BJ700" s="52">
        <v>3.0105400325856562</v>
      </c>
      <c r="BK700" s="52">
        <v>5.731088979573542</v>
      </c>
      <c r="BL700" s="52">
        <v>16.675510085952315</v>
      </c>
      <c r="BM700" s="52">
        <v>1.7314202270175882</v>
      </c>
      <c r="BN700" s="52">
        <v>39.351903168243979</v>
      </c>
      <c r="BP700" s="52">
        <v>1.3121453249220698</v>
      </c>
      <c r="BQ700" s="52">
        <v>0.99798015747364843</v>
      </c>
      <c r="BR700" s="52">
        <v>0.31416516744575346</v>
      </c>
      <c r="BS700" s="52">
        <v>1.300602533709025</v>
      </c>
      <c r="BT700" s="52">
        <v>0.99711566543179897</v>
      </c>
      <c r="BU700" s="52">
        <v>0.30348686827760502</v>
      </c>
      <c r="BV700" s="52">
        <v>7.8521414673266312</v>
      </c>
      <c r="BW700" s="52">
        <v>11424.107307680448</v>
      </c>
    </row>
    <row r="701" spans="1:75">
      <c r="A701" s="49">
        <v>50040</v>
      </c>
      <c r="B701" s="50">
        <v>154.65820063800822</v>
      </c>
      <c r="C701" s="51">
        <v>373.15766986926656</v>
      </c>
      <c r="D701" s="50">
        <v>152.51258139883078</v>
      </c>
      <c r="E701" s="52">
        <v>26939.587385068018</v>
      </c>
      <c r="F701" s="52">
        <v>334.53058640130104</v>
      </c>
      <c r="G701" s="52">
        <v>490.36844973314192</v>
      </c>
      <c r="H701" s="52">
        <v>788.76944450216911</v>
      </c>
      <c r="I701" s="52">
        <v>3041.5355157407544</v>
      </c>
      <c r="J701" s="52">
        <v>178.99039682815032</v>
      </c>
      <c r="K701" s="52">
        <v>447.30188653425824</v>
      </c>
      <c r="L701" s="52">
        <v>698.47861307414792</v>
      </c>
      <c r="M701" s="52">
        <v>852.47977434206871</v>
      </c>
      <c r="N701" s="52">
        <v>240.09953027651196</v>
      </c>
      <c r="O701" s="52">
        <v>148.62997654047345</v>
      </c>
      <c r="P701" s="52">
        <v>352.2520502603823</v>
      </c>
      <c r="Q701" s="52">
        <v>134.71206329540621</v>
      </c>
      <c r="R701" s="52">
        <v>135.01264403514082</v>
      </c>
      <c r="S701" s="52">
        <v>864.87856362981256</v>
      </c>
      <c r="T701" s="52">
        <v>363.34802581009365</v>
      </c>
      <c r="U701" s="52">
        <v>2089.9084942039185</v>
      </c>
      <c r="V701" s="52">
        <v>1676.0973682538156</v>
      </c>
      <c r="W701" s="52">
        <v>1869.99658851665</v>
      </c>
      <c r="X701" s="52">
        <v>2487.1602042570948</v>
      </c>
      <c r="Y701" s="52">
        <v>4921.3312821676654</v>
      </c>
      <c r="Z701" s="52">
        <v>1042.8388414144094</v>
      </c>
      <c r="AA701" s="52">
        <v>3910.7729159546716</v>
      </c>
      <c r="AB701" s="52">
        <v>392.13156339348927</v>
      </c>
      <c r="AC701" s="52">
        <v>261696.63303326021</v>
      </c>
      <c r="AD701" s="52">
        <v>107227.06084355616</v>
      </c>
      <c r="AE701" s="52">
        <v>133459.90034294128</v>
      </c>
      <c r="AF701" s="52">
        <v>38492.697343687854</v>
      </c>
      <c r="AG701" s="52">
        <v>25239.076819327569</v>
      </c>
      <c r="AH701" s="52">
        <v>21828.262923609826</v>
      </c>
      <c r="AI701" s="52">
        <v>60328.322088549212</v>
      </c>
      <c r="AJ701" s="52">
        <v>69755.669275837558</v>
      </c>
      <c r="AK701" s="52">
        <v>166.38000783516515</v>
      </c>
      <c r="AL701" s="52">
        <v>0.68765247702944066</v>
      </c>
      <c r="AM701" s="52">
        <v>8.6356630624542312</v>
      </c>
      <c r="AN701" s="52">
        <v>19.593310350582243</v>
      </c>
      <c r="AO701" s="52">
        <v>10.269994811094817</v>
      </c>
      <c r="AP701" s="52">
        <v>0.8154793704863198</v>
      </c>
      <c r="AQ701" s="52">
        <v>1.6990426444709525</v>
      </c>
      <c r="AR701" s="52">
        <v>1.3110519276407073</v>
      </c>
      <c r="AS701" s="52">
        <v>1.1443883558242833</v>
      </c>
      <c r="AT701" s="52">
        <v>1.546024377924867</v>
      </c>
      <c r="AU701" s="52">
        <v>0.89090123761589868</v>
      </c>
      <c r="AV701" s="52">
        <v>1.6457837425252599</v>
      </c>
      <c r="AW701" s="52">
        <v>1.2173231548000447</v>
      </c>
      <c r="AX701" s="52">
        <v>121.35698865161788</v>
      </c>
      <c r="AY701" s="52">
        <v>0.4904778436867937</v>
      </c>
      <c r="AZ701" s="52">
        <v>5.9839719126278892</v>
      </c>
      <c r="BA701" s="52">
        <v>6.0729603514022701</v>
      </c>
      <c r="BB701" s="52">
        <v>16.174210915341973</v>
      </c>
      <c r="BC701" s="52">
        <v>2.8090921549667276</v>
      </c>
      <c r="BD701" s="52">
        <v>27.731571685943393</v>
      </c>
      <c r="BE701" s="52">
        <v>10.43312198924081</v>
      </c>
      <c r="BF701" s="52">
        <v>19.528852644286328</v>
      </c>
      <c r="BG701" s="52">
        <v>26.139739844196988</v>
      </c>
      <c r="BH701" s="52">
        <v>5.9929893099732938</v>
      </c>
      <c r="BI701" s="52">
        <v>25.429708832319104</v>
      </c>
      <c r="BJ701" s="52">
        <v>3.0112225582331207</v>
      </c>
      <c r="BK701" s="52">
        <v>5.7339301729507204</v>
      </c>
      <c r="BL701" s="52">
        <v>16.684556100663968</v>
      </c>
      <c r="BM701" s="52">
        <v>1.7309093904082293</v>
      </c>
      <c r="BN701" s="52">
        <v>39.381953988419546</v>
      </c>
      <c r="BP701" s="52">
        <v>1.3113902588966377</v>
      </c>
      <c r="BQ701" s="52">
        <v>0.99829248861116804</v>
      </c>
      <c r="BR701" s="52">
        <v>0.31309777028054081</v>
      </c>
      <c r="BS701" s="52">
        <v>1.300184995986309</v>
      </c>
      <c r="BT701" s="52">
        <v>0.9974629791766112</v>
      </c>
      <c r="BU701" s="52">
        <v>0.30272201681283706</v>
      </c>
      <c r="BV701" s="52">
        <v>7.852772275511656</v>
      </c>
      <c r="BW701" s="52">
        <v>11461.711013672813</v>
      </c>
    </row>
    <row r="702" spans="1:75">
      <c r="A702" s="49">
        <v>50071</v>
      </c>
      <c r="B702" s="50">
        <v>154.90327181540911</v>
      </c>
      <c r="C702" s="51">
        <v>373.86338279004241</v>
      </c>
      <c r="D702" s="50">
        <v>152.76549911378854</v>
      </c>
      <c r="E702" s="52">
        <v>26980.64452676427</v>
      </c>
      <c r="F702" s="52">
        <v>334.90083259115778</v>
      </c>
      <c r="G702" s="52">
        <v>489.50520999489294</v>
      </c>
      <c r="H702" s="52">
        <v>789.18303056926493</v>
      </c>
      <c r="I702" s="52">
        <v>3046.2819857816062</v>
      </c>
      <c r="J702" s="52">
        <v>179.18820534174841</v>
      </c>
      <c r="K702" s="52">
        <v>448.05664913764883</v>
      </c>
      <c r="L702" s="52">
        <v>699.10354088475151</v>
      </c>
      <c r="M702" s="52">
        <v>855.21101838458446</v>
      </c>
      <c r="N702" s="52">
        <v>240.03286369361223</v>
      </c>
      <c r="O702" s="52">
        <v>148.78291252222394</v>
      </c>
      <c r="P702" s="52">
        <v>352.64901189986739</v>
      </c>
      <c r="Q702" s="52">
        <v>134.68436329962026</v>
      </c>
      <c r="R702" s="52">
        <v>135.13938323149998</v>
      </c>
      <c r="S702" s="52">
        <v>866.66695437824069</v>
      </c>
      <c r="T702" s="52">
        <v>363.51389722934653</v>
      </c>
      <c r="U702" s="52">
        <v>2095.8546108895302</v>
      </c>
      <c r="V702" s="52">
        <v>1679.0623057652865</v>
      </c>
      <c r="W702" s="52">
        <v>1873.6812625287341</v>
      </c>
      <c r="X702" s="52">
        <v>2491.6795992215552</v>
      </c>
      <c r="Y702" s="52">
        <v>4927.7183009039973</v>
      </c>
      <c r="Z702" s="52">
        <v>1044.5528952374514</v>
      </c>
      <c r="AA702" s="52">
        <v>3918.1423819710412</v>
      </c>
      <c r="AB702" s="52">
        <v>392.11720709966858</v>
      </c>
      <c r="AC702" s="52">
        <v>262431.66879149404</v>
      </c>
      <c r="AD702" s="52">
        <v>107496.19423095258</v>
      </c>
      <c r="AE702" s="52">
        <v>133794.8765595959</v>
      </c>
      <c r="AF702" s="52">
        <v>38619.500351428986</v>
      </c>
      <c r="AG702" s="52">
        <v>25280.296052809685</v>
      </c>
      <c r="AH702" s="52">
        <v>21863.866606097068</v>
      </c>
      <c r="AI702" s="52">
        <v>60405.291982835341</v>
      </c>
      <c r="AJ702" s="52">
        <v>69844.81135829803</v>
      </c>
      <c r="AK702" s="52">
        <v>166.4371150635904</v>
      </c>
      <c r="AL702" s="52">
        <v>0.68709336945621835</v>
      </c>
      <c r="AM702" s="52">
        <v>8.6396310320424465</v>
      </c>
      <c r="AN702" s="52">
        <v>19.586614916852163</v>
      </c>
      <c r="AO702" s="52">
        <v>10.259890515207042</v>
      </c>
      <c r="AP702" s="52">
        <v>0.81450296553286472</v>
      </c>
      <c r="AQ702" s="52">
        <v>1.6996248669390972</v>
      </c>
      <c r="AR702" s="52">
        <v>1.3091941494973482</v>
      </c>
      <c r="AS702" s="52">
        <v>1.1427276794718402</v>
      </c>
      <c r="AT702" s="52">
        <v>1.5436886673076866</v>
      </c>
      <c r="AU702" s="52">
        <v>0.89020147941341898</v>
      </c>
      <c r="AV702" s="52">
        <v>1.6440445869438625</v>
      </c>
      <c r="AW702" s="52">
        <v>1.2159061201709847</v>
      </c>
      <c r="AX702" s="52">
        <v>121.40797254202828</v>
      </c>
      <c r="AY702" s="52">
        <v>0.49002549294058434</v>
      </c>
      <c r="AZ702" s="52">
        <v>5.9845155329000388</v>
      </c>
      <c r="BA702" s="52">
        <v>6.0712816620042789</v>
      </c>
      <c r="BB702" s="52">
        <v>16.176716291075273</v>
      </c>
      <c r="BC702" s="52">
        <v>2.8089370263079481</v>
      </c>
      <c r="BD702" s="52">
        <v>27.738352983408877</v>
      </c>
      <c r="BE702" s="52">
        <v>10.441974774543796</v>
      </c>
      <c r="BF702" s="52">
        <v>19.542253099261753</v>
      </c>
      <c r="BG702" s="52">
        <v>26.161995491673871</v>
      </c>
      <c r="BH702" s="52">
        <v>5.9919201881895141</v>
      </c>
      <c r="BI702" s="52">
        <v>25.442527604604802</v>
      </c>
      <c r="BJ702" s="52">
        <v>3.0119040094958169</v>
      </c>
      <c r="BK702" s="52">
        <v>5.7368292639448848</v>
      </c>
      <c r="BL702" s="52">
        <v>16.693794330968821</v>
      </c>
      <c r="BM702" s="52">
        <v>1.7304249478196829</v>
      </c>
      <c r="BN702" s="52">
        <v>39.412907292420464</v>
      </c>
      <c r="BP702" s="52">
        <v>1.3105681393616608</v>
      </c>
      <c r="BQ702" s="52">
        <v>0.99855826034458472</v>
      </c>
      <c r="BR702" s="52">
        <v>0.31200987901402477</v>
      </c>
      <c r="BS702" s="52">
        <v>1.2996746311581509</v>
      </c>
      <c r="BT702" s="52">
        <v>0.99763907721001399</v>
      </c>
      <c r="BU702" s="52">
        <v>0.30203555394916382</v>
      </c>
      <c r="BV702" s="52">
        <v>7.851870460931452</v>
      </c>
      <c r="BW702" s="52">
        <v>11499.785233291888</v>
      </c>
    </row>
    <row r="703" spans="1:75">
      <c r="A703" s="49">
        <v>50099</v>
      </c>
      <c r="B703" s="50">
        <v>155.13802497621094</v>
      </c>
      <c r="C703" s="51">
        <v>374.53915534481138</v>
      </c>
      <c r="D703" s="50">
        <v>153.00741607820549</v>
      </c>
      <c r="E703" s="52">
        <v>27019.979666431034</v>
      </c>
      <c r="F703" s="52">
        <v>335.25956845798231</v>
      </c>
      <c r="G703" s="52">
        <v>488.63529636976972</v>
      </c>
      <c r="H703" s="52">
        <v>789.57705677380523</v>
      </c>
      <c r="I703" s="52">
        <v>3050.8113655171223</v>
      </c>
      <c r="J703" s="52">
        <v>179.37734041894353</v>
      </c>
      <c r="K703" s="52">
        <v>448.74002283119728</v>
      </c>
      <c r="L703" s="52">
        <v>699.70169332790624</v>
      </c>
      <c r="M703" s="52">
        <v>857.83419032015706</v>
      </c>
      <c r="N703" s="52">
        <v>239.97525162549158</v>
      </c>
      <c r="O703" s="52">
        <v>148.93100748211145</v>
      </c>
      <c r="P703" s="52">
        <v>353.0340199519747</v>
      </c>
      <c r="Q703" s="52">
        <v>134.66140860884585</v>
      </c>
      <c r="R703" s="52">
        <v>135.25865875570369</v>
      </c>
      <c r="S703" s="52">
        <v>868.38363980709778</v>
      </c>
      <c r="T703" s="52">
        <v>363.67370513873175</v>
      </c>
      <c r="U703" s="52">
        <v>2101.540477976735</v>
      </c>
      <c r="V703" s="52">
        <v>1681.897474422552</v>
      </c>
      <c r="W703" s="52">
        <v>1877.2063418733887</v>
      </c>
      <c r="X703" s="52">
        <v>2496.0128766384773</v>
      </c>
      <c r="Y703" s="52">
        <v>4933.9160536889522</v>
      </c>
      <c r="Z703" s="52">
        <v>1046.1924583628029</v>
      </c>
      <c r="AA703" s="52">
        <v>3925.1857594157505</v>
      </c>
      <c r="AB703" s="52">
        <v>392.10854176397385</v>
      </c>
      <c r="AC703" s="52">
        <v>263138.76272637502</v>
      </c>
      <c r="AD703" s="52">
        <v>107753.44751848068</v>
      </c>
      <c r="AE703" s="52">
        <v>134115.06623571258</v>
      </c>
      <c r="AF703" s="52">
        <v>38741.388277786122</v>
      </c>
      <c r="AG703" s="52">
        <v>25319.985963140214</v>
      </c>
      <c r="AH703" s="52">
        <v>21898.165410058838</v>
      </c>
      <c r="AI703" s="52">
        <v>60479.605002505436</v>
      </c>
      <c r="AJ703" s="52">
        <v>69930.824697358272</v>
      </c>
      <c r="AK703" s="52">
        <v>166.49418784252234</v>
      </c>
      <c r="AL703" s="52">
        <v>0.68652440500175416</v>
      </c>
      <c r="AM703" s="52">
        <v>8.6436960998107679</v>
      </c>
      <c r="AN703" s="52">
        <v>19.580561586381268</v>
      </c>
      <c r="AO703" s="52">
        <v>10.250341081644624</v>
      </c>
      <c r="AP703" s="52">
        <v>0.81357405321794218</v>
      </c>
      <c r="AQ703" s="52">
        <v>1.700221018591167</v>
      </c>
      <c r="AR703" s="52">
        <v>1.3074275904859698</v>
      </c>
      <c r="AS703" s="52">
        <v>1.1411513431899363</v>
      </c>
      <c r="AT703" s="52">
        <v>1.5414588691928981</v>
      </c>
      <c r="AU703" s="52">
        <v>0.8895640160877909</v>
      </c>
      <c r="AV703" s="52">
        <v>1.6424033604661676</v>
      </c>
      <c r="AW703" s="52">
        <v>1.214540830275642</v>
      </c>
      <c r="AX703" s="52">
        <v>121.45906182777669</v>
      </c>
      <c r="AY703" s="52">
        <v>0.48959412287347603</v>
      </c>
      <c r="AZ703" s="52">
        <v>5.9850368499594753</v>
      </c>
      <c r="BA703" s="52">
        <v>6.0696421437153605</v>
      </c>
      <c r="BB703" s="52">
        <v>16.17936903050369</v>
      </c>
      <c r="BC703" s="52">
        <v>2.8089612137035664</v>
      </c>
      <c r="BD703" s="52">
        <v>27.745623339965409</v>
      </c>
      <c r="BE703" s="52">
        <v>10.450554246186844</v>
      </c>
      <c r="BF703" s="52">
        <v>19.555281950809462</v>
      </c>
      <c r="BG703" s="52">
        <v>26.183620928437449</v>
      </c>
      <c r="BH703" s="52">
        <v>5.9913780013032794</v>
      </c>
      <c r="BI703" s="52">
        <v>25.454564428247977</v>
      </c>
      <c r="BJ703" s="52">
        <v>3.01250589096162</v>
      </c>
      <c r="BK703" s="52">
        <v>5.7395771796210671</v>
      </c>
      <c r="BL703" s="52">
        <v>16.702481357438955</v>
      </c>
      <c r="BM703" s="52">
        <v>1.7299879633272082</v>
      </c>
      <c r="BN703" s="52">
        <v>39.443136388369439</v>
      </c>
      <c r="BP703" s="52">
        <v>1.3097820925971422</v>
      </c>
      <c r="BQ703" s="52">
        <v>0.99879678467622013</v>
      </c>
      <c r="BR703" s="52">
        <v>0.31098530791574114</v>
      </c>
      <c r="BS703" s="52">
        <v>1.2991200560905523</v>
      </c>
      <c r="BT703" s="52">
        <v>0.99765441680210643</v>
      </c>
      <c r="BU703" s="52">
        <v>0.30146563929572168</v>
      </c>
      <c r="BV703" s="52">
        <v>7.8499679500070796</v>
      </c>
      <c r="BW703" s="52">
        <v>11535.733273208141</v>
      </c>
    </row>
    <row r="704" spans="1:75">
      <c r="A704" s="49">
        <v>50130</v>
      </c>
      <c r="B704" s="50">
        <v>155.37421600003876</v>
      </c>
      <c r="C704" s="51">
        <v>375.2182217701789</v>
      </c>
      <c r="D704" s="50">
        <v>153.24992851113839</v>
      </c>
      <c r="E704" s="52">
        <v>27059.616658199218</v>
      </c>
      <c r="F704" s="52">
        <v>335.62215334824435</v>
      </c>
      <c r="G704" s="52">
        <v>487.6575022282139</v>
      </c>
      <c r="H704" s="52">
        <v>789.98599413782358</v>
      </c>
      <c r="I704" s="52">
        <v>3055.3750733450775</v>
      </c>
      <c r="J704" s="52">
        <v>179.56969585928374</v>
      </c>
      <c r="K704" s="52">
        <v>449.37836085932872</v>
      </c>
      <c r="L704" s="52">
        <v>700.31221764732243</v>
      </c>
      <c r="M704" s="52">
        <v>860.48772827523851</v>
      </c>
      <c r="N704" s="52">
        <v>239.92745887247784</v>
      </c>
      <c r="O704" s="52">
        <v>149.08365407477945</v>
      </c>
      <c r="P704" s="52">
        <v>353.4330595168135</v>
      </c>
      <c r="Q704" s="52">
        <v>134.64358571979909</v>
      </c>
      <c r="R704" s="52">
        <v>135.3764148352127</v>
      </c>
      <c r="S704" s="52">
        <v>870.1151091644781</v>
      </c>
      <c r="T704" s="52">
        <v>363.85304325242197</v>
      </c>
      <c r="U704" s="52">
        <v>2107.2566558878507</v>
      </c>
      <c r="V704" s="52">
        <v>1684.7561715855863</v>
      </c>
      <c r="W704" s="52">
        <v>1880.7519426864962</v>
      </c>
      <c r="X704" s="52">
        <v>2500.3828527203973</v>
      </c>
      <c r="Y704" s="52">
        <v>4940.2583732345411</v>
      </c>
      <c r="Z704" s="52">
        <v>1047.8387144204348</v>
      </c>
      <c r="AA704" s="52">
        <v>3932.2619214818001</v>
      </c>
      <c r="AB704" s="52">
        <v>392.10422112244453</v>
      </c>
      <c r="AC704" s="52">
        <v>263855.54604241153</v>
      </c>
      <c r="AD704" s="52">
        <v>108012.21863708188</v>
      </c>
      <c r="AE704" s="52">
        <v>134437.14508361201</v>
      </c>
      <c r="AF704" s="52">
        <v>38864.777015409163</v>
      </c>
      <c r="AG704" s="52">
        <v>25360.429189912735</v>
      </c>
      <c r="AH704" s="52">
        <v>21933.161167698523</v>
      </c>
      <c r="AI704" s="52">
        <v>60555.788299191379</v>
      </c>
      <c r="AJ704" s="52">
        <v>70018.85545410648</v>
      </c>
      <c r="AK704" s="52">
        <v>166.55641975974845</v>
      </c>
      <c r="AL704" s="52">
        <v>0.68587773520829942</v>
      </c>
      <c r="AM704" s="52">
        <v>8.6484180765316605</v>
      </c>
      <c r="AN704" s="52">
        <v>19.575246586058771</v>
      </c>
      <c r="AO704" s="52">
        <v>10.240950774465267</v>
      </c>
      <c r="AP704" s="52">
        <v>0.812664563588955</v>
      </c>
      <c r="AQ704" s="52">
        <v>1.7007763736513763</v>
      </c>
      <c r="AR704" s="52">
        <v>1.3056893784159618</v>
      </c>
      <c r="AS704" s="52">
        <v>1.1396061312923613</v>
      </c>
      <c r="AT704" s="52">
        <v>1.5392505027975272</v>
      </c>
      <c r="AU704" s="52">
        <v>0.88897988837948838</v>
      </c>
      <c r="AV704" s="52">
        <v>1.6407994757919955</v>
      </c>
      <c r="AW704" s="52">
        <v>1.2131844605996922</v>
      </c>
      <c r="AX704" s="52">
        <v>121.51485568969962</v>
      </c>
      <c r="AY704" s="52">
        <v>0.48917182496493739</v>
      </c>
      <c r="AZ704" s="52">
        <v>5.985683705702785</v>
      </c>
      <c r="BA704" s="52">
        <v>6.0680214466528044</v>
      </c>
      <c r="BB704" s="52">
        <v>16.18268958872725</v>
      </c>
      <c r="BC704" s="52">
        <v>2.8091996444929994</v>
      </c>
      <c r="BD704" s="52">
        <v>27.754298596372529</v>
      </c>
      <c r="BE704" s="52">
        <v>10.459449600022767</v>
      </c>
      <c r="BF704" s="52">
        <v>19.568956147924425</v>
      </c>
      <c r="BG704" s="52">
        <v>26.205638618538938</v>
      </c>
      <c r="BH704" s="52">
        <v>5.9917465159669518</v>
      </c>
      <c r="BI704" s="52">
        <v>25.466317483899935</v>
      </c>
      <c r="BJ704" s="52">
        <v>3.0130441613690628</v>
      </c>
      <c r="BK704" s="52">
        <v>5.7422935171414267</v>
      </c>
      <c r="BL704" s="52">
        <v>16.710979805763571</v>
      </c>
      <c r="BM704" s="52">
        <v>1.729569000553496</v>
      </c>
      <c r="BN704" s="52">
        <v>39.474287863159851</v>
      </c>
      <c r="BP704" s="52">
        <v>1.3090309553853801</v>
      </c>
      <c r="BQ704" s="52">
        <v>0.99904770569335066</v>
      </c>
      <c r="BR704" s="52">
        <v>0.30998324969010765</v>
      </c>
      <c r="BS704" s="52">
        <v>1.2985192910155972</v>
      </c>
      <c r="BT704" s="52">
        <v>0.99757161238906722</v>
      </c>
      <c r="BU704" s="52">
        <v>0.30094767863216298</v>
      </c>
      <c r="BV704" s="52">
        <v>7.847482523790771</v>
      </c>
      <c r="BW704" s="52">
        <v>11571.344741975108</v>
      </c>
    </row>
    <row r="705" spans="1:75">
      <c r="A705" s="49">
        <v>50160</v>
      </c>
      <c r="B705" s="50">
        <v>155.61873162295669</v>
      </c>
      <c r="C705" s="51">
        <v>375.92164010591807</v>
      </c>
      <c r="D705" s="50">
        <v>153.50045512408639</v>
      </c>
      <c r="E705" s="52">
        <v>27100.829616232713</v>
      </c>
      <c r="F705" s="52">
        <v>336.00145982238462</v>
      </c>
      <c r="G705" s="52">
        <v>486.57132792870203</v>
      </c>
      <c r="H705" s="52">
        <v>790.42003140499196</v>
      </c>
      <c r="I705" s="52">
        <v>3060.145295349012</v>
      </c>
      <c r="J705" s="52">
        <v>179.77193518346175</v>
      </c>
      <c r="K705" s="52">
        <v>450.0258055056135</v>
      </c>
      <c r="L705" s="52">
        <v>700.95912064682534</v>
      </c>
      <c r="M705" s="52">
        <v>863.25313711663091</v>
      </c>
      <c r="N705" s="52">
        <v>239.88335884194822</v>
      </c>
      <c r="O705" s="52">
        <v>149.24462389281641</v>
      </c>
      <c r="P705" s="52">
        <v>353.85732602737846</v>
      </c>
      <c r="Q705" s="52">
        <v>134.6285686804913</v>
      </c>
      <c r="R705" s="52">
        <v>135.49794211275875</v>
      </c>
      <c r="S705" s="52">
        <v>871.91884909241151</v>
      </c>
      <c r="T705" s="52">
        <v>364.0535485072682</v>
      </c>
      <c r="U705" s="52">
        <v>2113.2078116630514</v>
      </c>
      <c r="V705" s="52">
        <v>1687.7369835479651</v>
      </c>
      <c r="W705" s="52">
        <v>1884.4352173491691</v>
      </c>
      <c r="X705" s="52">
        <v>2504.9176426256695</v>
      </c>
      <c r="Y705" s="52">
        <v>4946.8736680845423</v>
      </c>
      <c r="Z705" s="52">
        <v>1049.5470752255039</v>
      </c>
      <c r="AA705" s="52">
        <v>3939.6064373385161</v>
      </c>
      <c r="AB705" s="52">
        <v>392.10351392168087</v>
      </c>
      <c r="AC705" s="52">
        <v>264601.94166437787</v>
      </c>
      <c r="AD705" s="52">
        <v>108281.88754746119</v>
      </c>
      <c r="AE705" s="52">
        <v>134772.78783556621</v>
      </c>
      <c r="AF705" s="52">
        <v>38993.164951992032</v>
      </c>
      <c r="AG705" s="52">
        <v>25402.679759041468</v>
      </c>
      <c r="AH705" s="52">
        <v>21969.737034177779</v>
      </c>
      <c r="AI705" s="52">
        <v>60635.640900293984</v>
      </c>
      <c r="AJ705" s="52">
        <v>70111.074496905014</v>
      </c>
      <c r="AK705" s="52">
        <v>166.62375676867862</v>
      </c>
      <c r="AL705" s="52">
        <v>0.68515255974683287</v>
      </c>
      <c r="AM705" s="52">
        <v>8.6537725746010743</v>
      </c>
      <c r="AN705" s="52">
        <v>19.570269730811319</v>
      </c>
      <c r="AO705" s="52">
        <v>10.231344596506096</v>
      </c>
      <c r="AP705" s="52">
        <v>0.81175032728613128</v>
      </c>
      <c r="AQ705" s="52">
        <v>1.7012538354412148</v>
      </c>
      <c r="AR705" s="52">
        <v>1.3039237381796132</v>
      </c>
      <c r="AS705" s="52">
        <v>1.1380355191119937</v>
      </c>
      <c r="AT705" s="52">
        <v>1.5369854033426842</v>
      </c>
      <c r="AU705" s="52">
        <v>0.8884279726213814</v>
      </c>
      <c r="AV705" s="52">
        <v>1.6391614168744126</v>
      </c>
      <c r="AW705" s="52">
        <v>1.2118063834915422</v>
      </c>
      <c r="AX705" s="52">
        <v>121.57517520934343</v>
      </c>
      <c r="AY705" s="52">
        <v>0.48874425516872483</v>
      </c>
      <c r="AZ705" s="52">
        <v>5.9864337018399967</v>
      </c>
      <c r="BA705" s="52">
        <v>6.0663893722123854</v>
      </c>
      <c r="BB705" s="52">
        <v>16.186562375957145</v>
      </c>
      <c r="BC705" s="52">
        <v>2.8095431721846884</v>
      </c>
      <c r="BD705" s="52">
        <v>27.763909948865571</v>
      </c>
      <c r="BE705" s="52">
        <v>10.468861607345753</v>
      </c>
      <c r="BF705" s="52">
        <v>19.583633189353471</v>
      </c>
      <c r="BG705" s="52">
        <v>26.228410741966218</v>
      </c>
      <c r="BH705" s="52">
        <v>5.9926868446171282</v>
      </c>
      <c r="BI705" s="52">
        <v>25.478311828104779</v>
      </c>
      <c r="BJ705" s="52">
        <v>3.0135764807404484</v>
      </c>
      <c r="BK705" s="52">
        <v>5.7450514986398051</v>
      </c>
      <c r="BL705" s="52">
        <v>16.719683848682326</v>
      </c>
      <c r="BM705" s="52">
        <v>1.7291560382440971</v>
      </c>
      <c r="BN705" s="52">
        <v>39.506815521356963</v>
      </c>
      <c r="BP705" s="52">
        <v>1.3083005004337944</v>
      </c>
      <c r="BQ705" s="52">
        <v>0.99932376519833876</v>
      </c>
      <c r="BR705" s="52">
        <v>0.3089767352324998</v>
      </c>
      <c r="BS705" s="52">
        <v>1.2979097655586278</v>
      </c>
      <c r="BT705" s="52">
        <v>0.99756989084028946</v>
      </c>
      <c r="BU705" s="52">
        <v>0.30033987472997981</v>
      </c>
      <c r="BV705" s="52">
        <v>7.8449844125503052</v>
      </c>
      <c r="BW705" s="52">
        <v>11608.068347191811</v>
      </c>
    </row>
    <row r="706" spans="1:75">
      <c r="A706" s="49">
        <v>50191</v>
      </c>
      <c r="B706" s="50">
        <v>155.86204066190629</v>
      </c>
      <c r="C706" s="51">
        <v>376.62396772297461</v>
      </c>
      <c r="D706" s="50">
        <v>153.74987561155049</v>
      </c>
      <c r="E706" s="52">
        <v>27142.166297578042</v>
      </c>
      <c r="F706" s="52">
        <v>336.38688228111113</v>
      </c>
      <c r="G706" s="52">
        <v>485.47554731320952</v>
      </c>
      <c r="H706" s="52">
        <v>790.85531083410308</v>
      </c>
      <c r="I706" s="52">
        <v>3064.9845025901714</v>
      </c>
      <c r="J706" s="52">
        <v>179.97695741106216</v>
      </c>
      <c r="K706" s="52">
        <v>450.70948721300209</v>
      </c>
      <c r="L706" s="52">
        <v>701.62333264517326</v>
      </c>
      <c r="M706" s="52">
        <v>866.02663177624345</v>
      </c>
      <c r="N706" s="52">
        <v>239.83695128908562</v>
      </c>
      <c r="O706" s="52">
        <v>149.40611949071828</v>
      </c>
      <c r="P706" s="52">
        <v>354.28777069967958</v>
      </c>
      <c r="Q706" s="52">
        <v>134.61398443741905</v>
      </c>
      <c r="R706" s="52">
        <v>135.62112705379485</v>
      </c>
      <c r="S706" s="52">
        <v>873.73454151637554</v>
      </c>
      <c r="T706" s="52">
        <v>364.25699399021124</v>
      </c>
      <c r="U706" s="52">
        <v>2119.2145267080878</v>
      </c>
      <c r="V706" s="52">
        <v>1690.7420600373598</v>
      </c>
      <c r="W706" s="52">
        <v>1888.1311897735802</v>
      </c>
      <c r="X706" s="52">
        <v>2509.4398647018015</v>
      </c>
      <c r="Y706" s="52">
        <v>4953.4179709943073</v>
      </c>
      <c r="Z706" s="52">
        <v>1051.2618064142673</v>
      </c>
      <c r="AA706" s="52">
        <v>3946.9728013219374</v>
      </c>
      <c r="AB706" s="52">
        <v>392.10599819862193</v>
      </c>
      <c r="AC706" s="52">
        <v>265346.86226432555</v>
      </c>
      <c r="AD706" s="52">
        <v>108554.406057004</v>
      </c>
      <c r="AE706" s="52">
        <v>135111.97734315935</v>
      </c>
      <c r="AF706" s="52">
        <v>39121.321881048141</v>
      </c>
      <c r="AG706" s="52">
        <v>25444.827542551102</v>
      </c>
      <c r="AH706" s="52">
        <v>22006.189757147142</v>
      </c>
      <c r="AI706" s="52">
        <v>60715.216744684403</v>
      </c>
      <c r="AJ706" s="52">
        <v>70203.082729662623</v>
      </c>
      <c r="AK706" s="52">
        <v>166.69025244071119</v>
      </c>
      <c r="AL706" s="52">
        <v>0.68441407542928989</v>
      </c>
      <c r="AM706" s="52">
        <v>8.6592182899044161</v>
      </c>
      <c r="AN706" s="52">
        <v>19.565362958207487</v>
      </c>
      <c r="AO706" s="52">
        <v>10.22173059281082</v>
      </c>
      <c r="AP706" s="52">
        <v>0.81086501981874626</v>
      </c>
      <c r="AQ706" s="52">
        <v>1.7015846351977446</v>
      </c>
      <c r="AR706" s="52">
        <v>1.3021848849223481</v>
      </c>
      <c r="AS706" s="52">
        <v>1.1364769463642357</v>
      </c>
      <c r="AT706" s="52">
        <v>1.5347241973705688</v>
      </c>
      <c r="AU706" s="52">
        <v>0.88791786766484126</v>
      </c>
      <c r="AV706" s="52">
        <v>1.6375117010811078</v>
      </c>
      <c r="AW706" s="52">
        <v>1.2104653407438213</v>
      </c>
      <c r="AX706" s="52">
        <v>121.634522375861</v>
      </c>
      <c r="AY706" s="52">
        <v>0.48832232453265356</v>
      </c>
      <c r="AZ706" s="52">
        <v>5.987162027896697</v>
      </c>
      <c r="BA706" s="52">
        <v>6.0648149701207128</v>
      </c>
      <c r="BB706" s="52">
        <v>16.190421778160417</v>
      </c>
      <c r="BC706" s="52">
        <v>2.809805816343625</v>
      </c>
      <c r="BD706" s="52">
        <v>27.77290005484716</v>
      </c>
      <c r="BE706" s="52">
        <v>10.478294325984955</v>
      </c>
      <c r="BF706" s="52">
        <v>19.598577953401893</v>
      </c>
      <c r="BG706" s="52">
        <v>26.250673491657981</v>
      </c>
      <c r="BH706" s="52">
        <v>5.9935496332980094</v>
      </c>
      <c r="BI706" s="52">
        <v>25.490367106515013</v>
      </c>
      <c r="BJ706" s="52">
        <v>3.0141452685122436</v>
      </c>
      <c r="BK706" s="52">
        <v>5.7477398756065314</v>
      </c>
      <c r="BL706" s="52">
        <v>16.728481962182183</v>
      </c>
      <c r="BM706" s="52">
        <v>1.7287683509306178</v>
      </c>
      <c r="BN706" s="52">
        <v>39.538773633930234</v>
      </c>
      <c r="BP706" s="52">
        <v>1.3076186254423396</v>
      </c>
      <c r="BQ706" s="52">
        <v>0.99961308971321539</v>
      </c>
      <c r="BR706" s="52">
        <v>0.3080055357283028</v>
      </c>
      <c r="BS706" s="52">
        <v>1.2973841320077377</v>
      </c>
      <c r="BT706" s="52">
        <v>0.99788713656486039</v>
      </c>
      <c r="BU706" s="52">
        <v>0.29949699547479769</v>
      </c>
      <c r="BV706" s="52">
        <v>7.843312952802667</v>
      </c>
      <c r="BW706" s="52">
        <v>11645.05159550713</v>
      </c>
    </row>
    <row r="707" spans="1:75">
      <c r="A707" s="49">
        <v>50221</v>
      </c>
      <c r="B707" s="50">
        <v>156.10325324355316</v>
      </c>
      <c r="C707" s="51">
        <v>377.32340041870873</v>
      </c>
      <c r="D707" s="50">
        <v>153.99772079826022</v>
      </c>
      <c r="E707" s="52">
        <v>27183.570409282049</v>
      </c>
      <c r="F707" s="52">
        <v>336.77863114389282</v>
      </c>
      <c r="G707" s="52">
        <v>484.42054740637542</v>
      </c>
      <c r="H707" s="52">
        <v>791.28633451436951</v>
      </c>
      <c r="I707" s="52">
        <v>3069.9038851890091</v>
      </c>
      <c r="J707" s="52">
        <v>180.18430662207149</v>
      </c>
      <c r="K707" s="52">
        <v>451.4611857891083</v>
      </c>
      <c r="L707" s="52">
        <v>702.30476996023208</v>
      </c>
      <c r="M707" s="52">
        <v>868.79990058317776</v>
      </c>
      <c r="N707" s="52">
        <v>239.78380783249935</v>
      </c>
      <c r="O707" s="52">
        <v>149.56655388092622</v>
      </c>
      <c r="P707" s="52">
        <v>354.72058001936722</v>
      </c>
      <c r="Q707" s="52">
        <v>134.5979654379189</v>
      </c>
      <c r="R707" s="52">
        <v>135.74736617257199</v>
      </c>
      <c r="S707" s="52">
        <v>875.56083528598151</v>
      </c>
      <c r="T707" s="52">
        <v>364.45398966788002</v>
      </c>
      <c r="U707" s="52">
        <v>2125.2836581790198</v>
      </c>
      <c r="V707" s="52">
        <v>1693.7684220959743</v>
      </c>
      <c r="W707" s="52">
        <v>1891.8375240102409</v>
      </c>
      <c r="X707" s="52">
        <v>2513.9329463611048</v>
      </c>
      <c r="Y707" s="52">
        <v>4959.8121743440624</v>
      </c>
      <c r="Z707" s="52">
        <v>1052.9829410634236</v>
      </c>
      <c r="AA707" s="52">
        <v>3954.3596700469652</v>
      </c>
      <c r="AB707" s="52">
        <v>392.11217642345775</v>
      </c>
      <c r="AC707" s="52">
        <v>266085.72692985536</v>
      </c>
      <c r="AD707" s="52">
        <v>108829.92480567297</v>
      </c>
      <c r="AE707" s="52">
        <v>135454.90106341045</v>
      </c>
      <c r="AF707" s="52">
        <v>39248.537286504106</v>
      </c>
      <c r="AG707" s="52">
        <v>25486.487889464697</v>
      </c>
      <c r="AH707" s="52">
        <v>22042.151811742784</v>
      </c>
      <c r="AI707" s="52">
        <v>60793.547638066608</v>
      </c>
      <c r="AJ707" s="52">
        <v>70293.871899986261</v>
      </c>
      <c r="AK707" s="52">
        <v>166.75332449612517</v>
      </c>
      <c r="AL707" s="52">
        <v>0.68369888065135453</v>
      </c>
      <c r="AM707" s="52">
        <v>8.6644848582800478</v>
      </c>
      <c r="AN707" s="52">
        <v>19.560233773818862</v>
      </c>
      <c r="AO707" s="52">
        <v>10.212050034843076</v>
      </c>
      <c r="AP707" s="52">
        <v>0.81000968446768029</v>
      </c>
      <c r="AQ707" s="52">
        <v>1.7017504215390848</v>
      </c>
      <c r="AR707" s="52">
        <v>1.3004690591664863</v>
      </c>
      <c r="AS707" s="52">
        <v>1.1349198220321342</v>
      </c>
      <c r="AT707" s="52">
        <v>1.5324598682862416</v>
      </c>
      <c r="AU707" s="52">
        <v>0.88743836699556289</v>
      </c>
      <c r="AV707" s="52">
        <v>1.6358314066138215</v>
      </c>
      <c r="AW707" s="52">
        <v>1.2091714055682738</v>
      </c>
      <c r="AX707" s="52">
        <v>121.69044122199217</v>
      </c>
      <c r="AY707" s="52">
        <v>0.4879039704810566</v>
      </c>
      <c r="AZ707" s="52">
        <v>5.9878060462127909</v>
      </c>
      <c r="BA707" s="52">
        <v>6.0633195667100761</v>
      </c>
      <c r="BB707" s="52">
        <v>16.193948369349041</v>
      </c>
      <c r="BC707" s="52">
        <v>2.8098550712418122</v>
      </c>
      <c r="BD707" s="52">
        <v>27.780373741624256</v>
      </c>
      <c r="BE707" s="52">
        <v>10.487635033655291</v>
      </c>
      <c r="BF707" s="52">
        <v>19.613608645802984</v>
      </c>
      <c r="BG707" s="52">
        <v>26.272091498520847</v>
      </c>
      <c r="BH707" s="52">
        <v>5.9938992787307752</v>
      </c>
      <c r="BI707" s="52">
        <v>25.502649500500411</v>
      </c>
      <c r="BJ707" s="52">
        <v>3.0147876074537634</v>
      </c>
      <c r="BK707" s="52">
        <v>5.7503662380157037</v>
      </c>
      <c r="BL707" s="52">
        <v>16.737495655290939</v>
      </c>
      <c r="BM707" s="52">
        <v>1.7284031473827781</v>
      </c>
      <c r="BN707" s="52">
        <v>39.569581603476159</v>
      </c>
      <c r="BP707" s="52">
        <v>1.3069685833024172</v>
      </c>
      <c r="BQ707" s="52">
        <v>0.99989790601151374</v>
      </c>
      <c r="BR707" s="52">
        <v>0.30707067729260112</v>
      </c>
      <c r="BS707" s="52">
        <v>1.2969423751269156</v>
      </c>
      <c r="BT707" s="52">
        <v>0.99862053958543884</v>
      </c>
      <c r="BU707" s="52">
        <v>0.29832183555699887</v>
      </c>
      <c r="BV707" s="52">
        <v>7.8428728315358365</v>
      </c>
      <c r="BW707" s="52">
        <v>11682.53035719792</v>
      </c>
    </row>
    <row r="708" spans="1:75">
      <c r="A708" s="49">
        <v>50252</v>
      </c>
      <c r="B708" s="50">
        <v>156.34341941082911</v>
      </c>
      <c r="C708" s="51">
        <v>378.02013466161708</v>
      </c>
      <c r="D708" s="50">
        <v>154.24477085570294</v>
      </c>
      <c r="E708" s="52">
        <v>27225.179820160713</v>
      </c>
      <c r="F708" s="52">
        <v>337.17311794575181</v>
      </c>
      <c r="G708" s="52">
        <v>483.40029220331098</v>
      </c>
      <c r="H708" s="52">
        <v>791.72295689174246</v>
      </c>
      <c r="I708" s="52">
        <v>3074.9054584465921</v>
      </c>
      <c r="J708" s="52">
        <v>180.39444179436373</v>
      </c>
      <c r="K708" s="52">
        <v>452.26043850423827</v>
      </c>
      <c r="L708" s="52">
        <v>703.00072142704119</v>
      </c>
      <c r="M708" s="52">
        <v>871.5846023287985</v>
      </c>
      <c r="N708" s="52">
        <v>239.72988707884664</v>
      </c>
      <c r="O708" s="52">
        <v>149.7279377352867</v>
      </c>
      <c r="P708" s="52">
        <v>355.15888404587827</v>
      </c>
      <c r="Q708" s="52">
        <v>134.58249132984108</v>
      </c>
      <c r="R708" s="52">
        <v>135.87662384238453</v>
      </c>
      <c r="S708" s="52">
        <v>877.39931443222463</v>
      </c>
      <c r="T708" s="52">
        <v>364.64563636577901</v>
      </c>
      <c r="U708" s="52">
        <v>2131.4061971080878</v>
      </c>
      <c r="V708" s="52">
        <v>1696.8108591463176</v>
      </c>
      <c r="W708" s="52">
        <v>1895.5620473509114</v>
      </c>
      <c r="X708" s="52">
        <v>2518.4208006397371</v>
      </c>
      <c r="Y708" s="52">
        <v>4966.1345906920969</v>
      </c>
      <c r="Z708" s="52">
        <v>1054.711391385164</v>
      </c>
      <c r="AA708" s="52">
        <v>3961.7863432159347</v>
      </c>
      <c r="AB708" s="52">
        <v>392.126437612659</v>
      </c>
      <c r="AC708" s="52">
        <v>266821.32274504629</v>
      </c>
      <c r="AD708" s="52">
        <v>109107.19875634101</v>
      </c>
      <c r="AE708" s="52">
        <v>135800.00942402502</v>
      </c>
      <c r="AF708" s="52">
        <v>39375.224927102368</v>
      </c>
      <c r="AG708" s="52">
        <v>25527.799931864585</v>
      </c>
      <c r="AH708" s="52">
        <v>22077.757922295601</v>
      </c>
      <c r="AI708" s="52">
        <v>60871.002264238174</v>
      </c>
      <c r="AJ708" s="52">
        <v>70383.822288974639</v>
      </c>
      <c r="AK708" s="52">
        <v>166.81458236060797</v>
      </c>
      <c r="AL708" s="52">
        <v>0.68301569624893621</v>
      </c>
      <c r="AM708" s="52">
        <v>8.669704768235885</v>
      </c>
      <c r="AN708" s="52">
        <v>19.555135957295857</v>
      </c>
      <c r="AO708" s="52">
        <v>10.202415492836266</v>
      </c>
      <c r="AP708" s="52">
        <v>0.80918426912821373</v>
      </c>
      <c r="AQ708" s="52">
        <v>1.7018119895336925</v>
      </c>
      <c r="AR708" s="52">
        <v>1.2987804761721911</v>
      </c>
      <c r="AS708" s="52">
        <v>1.1333708246524874</v>
      </c>
      <c r="AT708" s="52">
        <v>1.5302101905379517</v>
      </c>
      <c r="AU708" s="52">
        <v>0.88698316790047216</v>
      </c>
      <c r="AV708" s="52">
        <v>1.634143490701512</v>
      </c>
      <c r="AW708" s="52">
        <v>1.2079310838581594</v>
      </c>
      <c r="AX708" s="52">
        <v>121.74429696377727</v>
      </c>
      <c r="AY708" s="52">
        <v>0.48749264910070306</v>
      </c>
      <c r="AZ708" s="52">
        <v>5.9884366406232958</v>
      </c>
      <c r="BA708" s="52">
        <v>6.0619550975632945</v>
      </c>
      <c r="BB708" s="52">
        <v>16.197287426405257</v>
      </c>
      <c r="BC708" s="52">
        <v>2.8097058471457492</v>
      </c>
      <c r="BD708" s="52">
        <v>27.786619531801872</v>
      </c>
      <c r="BE708" s="52">
        <v>10.497050022661325</v>
      </c>
      <c r="BF708" s="52">
        <v>19.628897364837147</v>
      </c>
      <c r="BG708" s="52">
        <v>26.29286787773092</v>
      </c>
      <c r="BH708" s="52">
        <v>5.9939845056092791</v>
      </c>
      <c r="BI708" s="52">
        <v>25.515149439347066</v>
      </c>
      <c r="BJ708" s="52">
        <v>3.0154665864200423</v>
      </c>
      <c r="BK708" s="52">
        <v>5.7530118907396233</v>
      </c>
      <c r="BL708" s="52">
        <v>16.746670962300062</v>
      </c>
      <c r="BM708" s="52">
        <v>1.7280366993030427</v>
      </c>
      <c r="BN708" s="52">
        <v>39.59962374759057</v>
      </c>
      <c r="BP708" s="52">
        <v>1.3062820130444672</v>
      </c>
      <c r="BQ708" s="52">
        <v>1.0001185075323578</v>
      </c>
      <c r="BR708" s="52">
        <v>0.3061635055170383</v>
      </c>
      <c r="BS708" s="52">
        <v>1.2963661227465397</v>
      </c>
      <c r="BT708" s="52">
        <v>0.99946587274391807</v>
      </c>
      <c r="BU708" s="52">
        <v>0.29690025002890896</v>
      </c>
      <c r="BV708" s="52">
        <v>7.8430370225480965</v>
      </c>
      <c r="BW708" s="52">
        <v>11720.37486669325</v>
      </c>
    </row>
    <row r="709" spans="1:75">
      <c r="A709" s="49">
        <v>50283</v>
      </c>
      <c r="B709" s="50">
        <v>156.58821806840359</v>
      </c>
      <c r="C709" s="51">
        <v>378.72648025132838</v>
      </c>
      <c r="D709" s="50">
        <v>154.4963075874426</v>
      </c>
      <c r="E709" s="52">
        <v>27267.88464423245</v>
      </c>
      <c r="F709" s="52">
        <v>337.57181656928435</v>
      </c>
      <c r="G709" s="52">
        <v>482.37277190752269</v>
      </c>
      <c r="H709" s="52">
        <v>792.18766763037252</v>
      </c>
      <c r="I709" s="52">
        <v>3080.0699904079161</v>
      </c>
      <c r="J709" s="52">
        <v>180.61157902579515</v>
      </c>
      <c r="K709" s="52">
        <v>453.08147342731394</v>
      </c>
      <c r="L709" s="52">
        <v>703.7188620869523</v>
      </c>
      <c r="M709" s="52">
        <v>874.44515552125392</v>
      </c>
      <c r="N709" s="52">
        <v>239.68395901200992</v>
      </c>
      <c r="O709" s="52">
        <v>149.89620514583564</v>
      </c>
      <c r="P709" s="52">
        <v>355.61542655840037</v>
      </c>
      <c r="Q709" s="52">
        <v>134.57064754652581</v>
      </c>
      <c r="R709" s="52">
        <v>136.01049107349206</v>
      </c>
      <c r="S709" s="52">
        <v>879.28273408012763</v>
      </c>
      <c r="T709" s="52">
        <v>364.83977212065889</v>
      </c>
      <c r="U709" s="52">
        <v>2137.6677242352239</v>
      </c>
      <c r="V709" s="52">
        <v>1699.9130552626787</v>
      </c>
      <c r="W709" s="52">
        <v>1899.3773480907023</v>
      </c>
      <c r="X709" s="52">
        <v>2523.0154349981776</v>
      </c>
      <c r="Y709" s="52">
        <v>4972.6232372888871</v>
      </c>
      <c r="Z709" s="52">
        <v>1056.4767506001817</v>
      </c>
      <c r="AA709" s="52">
        <v>3969.4015161700909</v>
      </c>
      <c r="AB709" s="52">
        <v>392.15485043511273</v>
      </c>
      <c r="AC709" s="52">
        <v>267571.08330852754</v>
      </c>
      <c r="AD709" s="52">
        <v>109389.00828834502</v>
      </c>
      <c r="AE709" s="52">
        <v>136150.76296804796</v>
      </c>
      <c r="AF709" s="52">
        <v>39504.270028595005</v>
      </c>
      <c r="AG709" s="52">
        <v>25569.761995444376</v>
      </c>
      <c r="AH709" s="52">
        <v>22113.9010233956</v>
      </c>
      <c r="AI709" s="52">
        <v>60949.683576753065</v>
      </c>
      <c r="AJ709" s="52">
        <v>70475.271141309888</v>
      </c>
      <c r="AK709" s="52">
        <v>166.87811191803627</v>
      </c>
      <c r="AL709" s="52">
        <v>0.68235289443785607</v>
      </c>
      <c r="AM709" s="52">
        <v>8.6752356593722411</v>
      </c>
      <c r="AN709" s="52">
        <v>19.550431669719757</v>
      </c>
      <c r="AO709" s="52">
        <v>10.192843115907312</v>
      </c>
      <c r="AP709" s="52">
        <v>0.80837471623289603</v>
      </c>
      <c r="AQ709" s="52">
        <v>1.701860525852563</v>
      </c>
      <c r="AR709" s="52">
        <v>1.2970983628785044</v>
      </c>
      <c r="AS709" s="52">
        <v>1.1318172400363935</v>
      </c>
      <c r="AT709" s="52">
        <v>1.5279649403400395</v>
      </c>
      <c r="AU709" s="52">
        <v>0.88653976434392046</v>
      </c>
      <c r="AV709" s="52">
        <v>1.6324581681650847</v>
      </c>
      <c r="AW709" s="52">
        <v>1.2067293983630318</v>
      </c>
      <c r="AX709" s="52">
        <v>121.79967792428309</v>
      </c>
      <c r="AY709" s="52">
        <v>0.48708702310784335</v>
      </c>
      <c r="AZ709" s="52">
        <v>5.9891824155516415</v>
      </c>
      <c r="BA709" s="52">
        <v>6.0607627781536131</v>
      </c>
      <c r="BB709" s="52">
        <v>16.200800509195805</v>
      </c>
      <c r="BC709" s="52">
        <v>2.8094214556021466</v>
      </c>
      <c r="BD709" s="52">
        <v>27.7924403915362</v>
      </c>
      <c r="BE709" s="52">
        <v>10.506959238735538</v>
      </c>
      <c r="BF709" s="52">
        <v>19.644991178118111</v>
      </c>
      <c r="BG709" s="52">
        <v>26.313738512205742</v>
      </c>
      <c r="BH709" s="52">
        <v>5.9942944221904559</v>
      </c>
      <c r="BI709" s="52">
        <v>25.528002323963467</v>
      </c>
      <c r="BJ709" s="52">
        <v>3.0161301332287445</v>
      </c>
      <c r="BK709" s="52">
        <v>5.7558289648957492</v>
      </c>
      <c r="BL709" s="52">
        <v>16.756043225774661</v>
      </c>
      <c r="BM709" s="52">
        <v>1.727631395028091</v>
      </c>
      <c r="BN709" s="52">
        <v>39.630119206541551</v>
      </c>
      <c r="BP709" s="52">
        <v>1.3054598767738488</v>
      </c>
      <c r="BQ709" s="52">
        <v>1.0002029912504968</v>
      </c>
      <c r="BR709" s="52">
        <v>0.30525688550973895</v>
      </c>
      <c r="BS709" s="52">
        <v>1.2953471887308443</v>
      </c>
      <c r="BT709" s="52">
        <v>0.99998665092167471</v>
      </c>
      <c r="BU709" s="52">
        <v>0.29536053783264044</v>
      </c>
      <c r="BV709" s="52">
        <v>7.8428114693041051</v>
      </c>
      <c r="BW709" s="52">
        <v>11758.947603814064</v>
      </c>
    </row>
    <row r="710" spans="1:75">
      <c r="A710" s="49">
        <v>50313</v>
      </c>
      <c r="B710" s="50">
        <v>156.83086945557346</v>
      </c>
      <c r="C710" s="51">
        <v>379.42079234744114</v>
      </c>
      <c r="D710" s="50">
        <v>154.74513497785665</v>
      </c>
      <c r="E710" s="52">
        <v>27310.458130449057</v>
      </c>
      <c r="F710" s="52">
        <v>337.95931387587137</v>
      </c>
      <c r="G710" s="52">
        <v>481.35148122611764</v>
      </c>
      <c r="H710" s="52">
        <v>792.67343981439865</v>
      </c>
      <c r="I710" s="52">
        <v>3085.2248841707906</v>
      </c>
      <c r="J710" s="52">
        <v>180.8288122694008</v>
      </c>
      <c r="K710" s="52">
        <v>453.87023168864351</v>
      </c>
      <c r="L710" s="52">
        <v>704.43294706759286</v>
      </c>
      <c r="M710" s="52">
        <v>877.30128160441916</v>
      </c>
      <c r="N710" s="52">
        <v>239.65290903920928</v>
      </c>
      <c r="O710" s="52">
        <v>150.06791866126781</v>
      </c>
      <c r="P710" s="52">
        <v>356.07869931713986</v>
      </c>
      <c r="Q710" s="52">
        <v>134.56473840686184</v>
      </c>
      <c r="R710" s="52">
        <v>136.14396582922589</v>
      </c>
      <c r="S710" s="52">
        <v>881.15288962802538</v>
      </c>
      <c r="T710" s="52">
        <v>365.03508031871172</v>
      </c>
      <c r="U710" s="52">
        <v>2143.8557520437985</v>
      </c>
      <c r="V710" s="52">
        <v>1702.9707638593702</v>
      </c>
      <c r="W710" s="52">
        <v>1903.1702435992659</v>
      </c>
      <c r="X710" s="52">
        <v>2527.5960894563545</v>
      </c>
      <c r="Y710" s="52">
        <v>4979.1687858824926</v>
      </c>
      <c r="Z710" s="52">
        <v>1058.2249419274428</v>
      </c>
      <c r="AA710" s="52">
        <v>3976.9819697832068</v>
      </c>
      <c r="AB710" s="52">
        <v>392.1997955026726</v>
      </c>
      <c r="AC710" s="52">
        <v>268314.77226352692</v>
      </c>
      <c r="AD710" s="52">
        <v>109665.01879755656</v>
      </c>
      <c r="AE710" s="52">
        <v>136494.29877897899</v>
      </c>
      <c r="AF710" s="52">
        <v>39632.116098976134</v>
      </c>
      <c r="AG710" s="52">
        <v>25611.263333354393</v>
      </c>
      <c r="AH710" s="52">
        <v>22149.645174016554</v>
      </c>
      <c r="AI710" s="52">
        <v>61027.658226521809</v>
      </c>
      <c r="AJ710" s="52">
        <v>70565.90407358011</v>
      </c>
      <c r="AK710" s="52">
        <v>166.94406445939094</v>
      </c>
      <c r="AL710" s="52">
        <v>0.68172632844458958</v>
      </c>
      <c r="AM710" s="52">
        <v>8.6810416299384094</v>
      </c>
      <c r="AN710" s="52">
        <v>19.546518435841428</v>
      </c>
      <c r="AO710" s="52">
        <v>10.18375047747201</v>
      </c>
      <c r="AP710" s="52">
        <v>0.8076038312238476</v>
      </c>
      <c r="AQ710" s="52">
        <v>1.701975424378664</v>
      </c>
      <c r="AR710" s="52">
        <v>1.2954759270152862</v>
      </c>
      <c r="AS710" s="52">
        <v>1.1303159318669713</v>
      </c>
      <c r="AT710" s="52">
        <v>1.5258091282160118</v>
      </c>
      <c r="AU710" s="52">
        <v>0.88611299990710302</v>
      </c>
      <c r="AV710" s="52">
        <v>1.6308549715138119</v>
      </c>
      <c r="AW710" s="52">
        <v>1.205602263351587</v>
      </c>
      <c r="AX710" s="52">
        <v>121.85681551123659</v>
      </c>
      <c r="AY710" s="52">
        <v>0.4867025806771077</v>
      </c>
      <c r="AZ710" s="52">
        <v>5.9900911830695502</v>
      </c>
      <c r="BA710" s="52">
        <v>6.0598009024358666</v>
      </c>
      <c r="BB710" s="52">
        <v>16.204570706786278</v>
      </c>
      <c r="BC710" s="52">
        <v>2.8090867088331533</v>
      </c>
      <c r="BD710" s="52">
        <v>27.798239526944236</v>
      </c>
      <c r="BE710" s="52">
        <v>10.517192136884356</v>
      </c>
      <c r="BF710" s="52">
        <v>19.661546104106431</v>
      </c>
      <c r="BG710" s="52">
        <v>26.334467981010675</v>
      </c>
      <c r="BH710" s="52">
        <v>5.9951176804179944</v>
      </c>
      <c r="BI710" s="52">
        <v>25.540730512323595</v>
      </c>
      <c r="BJ710" s="52">
        <v>3.0167143092510136</v>
      </c>
      <c r="BK710" s="52">
        <v>5.7587771913036701</v>
      </c>
      <c r="BL710" s="52">
        <v>16.76523901175824</v>
      </c>
      <c r="BM710" s="52">
        <v>1.7271824380033649</v>
      </c>
      <c r="BN710" s="52">
        <v>39.660746826604012</v>
      </c>
      <c r="BP710" s="52">
        <v>1.304498352742909</v>
      </c>
      <c r="BQ710" s="52">
        <v>1.0001249286307332</v>
      </c>
      <c r="BR710" s="52">
        <v>0.30437342412527263</v>
      </c>
      <c r="BS710" s="52">
        <v>1.2937801857168476</v>
      </c>
      <c r="BT710" s="52">
        <v>0.9998861845660334</v>
      </c>
      <c r="BU710" s="52">
        <v>0.29389400117603753</v>
      </c>
      <c r="BV710" s="52">
        <v>7.8416249841451648</v>
      </c>
      <c r="BW710" s="52">
        <v>11796.83770540158</v>
      </c>
    </row>
    <row r="711" spans="1:75">
      <c r="A711" s="49">
        <v>50344</v>
      </c>
      <c r="B711" s="50">
        <v>157.07463820287657</v>
      </c>
      <c r="C711" s="51">
        <v>380.11627266489933</v>
      </c>
      <c r="D711" s="50">
        <v>154.9953358818837</v>
      </c>
      <c r="E711" s="52">
        <v>27353.593199353065</v>
      </c>
      <c r="F711" s="52">
        <v>338.34655472323777</v>
      </c>
      <c r="G711" s="52">
        <v>480.31739862623715</v>
      </c>
      <c r="H711" s="52">
        <v>793.17503839394737</v>
      </c>
      <c r="I711" s="52">
        <v>3090.4371576164999</v>
      </c>
      <c r="J711" s="52">
        <v>181.04791755385457</v>
      </c>
      <c r="K711" s="52">
        <v>454.64596582588649</v>
      </c>
      <c r="L711" s="52">
        <v>705.15386639443614</v>
      </c>
      <c r="M711" s="52">
        <v>880.19269710767173</v>
      </c>
      <c r="N711" s="52">
        <v>239.62931590214853</v>
      </c>
      <c r="O711" s="52">
        <v>150.24417068028163</v>
      </c>
      <c r="P711" s="52">
        <v>356.55291961277686</v>
      </c>
      <c r="Q711" s="52">
        <v>134.56250961716736</v>
      </c>
      <c r="R711" s="52">
        <v>136.27818090510704</v>
      </c>
      <c r="S711" s="52">
        <v>883.04326805511425</v>
      </c>
      <c r="T711" s="52">
        <v>365.24036126758062</v>
      </c>
      <c r="U711" s="52">
        <v>2150.0751453746229</v>
      </c>
      <c r="V711" s="52">
        <v>1706.0361651584446</v>
      </c>
      <c r="W711" s="52">
        <v>1907.0089283429927</v>
      </c>
      <c r="X711" s="52">
        <v>2532.2338393324567</v>
      </c>
      <c r="Y711" s="52">
        <v>4985.8784711731059</v>
      </c>
      <c r="Z711" s="52">
        <v>1059.9925578684818</v>
      </c>
      <c r="AA711" s="52">
        <v>3984.6632716807148</v>
      </c>
      <c r="AB711" s="52">
        <v>392.25825832027101</v>
      </c>
      <c r="AC711" s="52">
        <v>269064.35499006702</v>
      </c>
      <c r="AD711" s="52">
        <v>109940.0481320658</v>
      </c>
      <c r="AE711" s="52">
        <v>136836.6133674806</v>
      </c>
      <c r="AF711" s="52">
        <v>39760.872097330706</v>
      </c>
      <c r="AG711" s="52">
        <v>25652.992292094616</v>
      </c>
      <c r="AH711" s="52">
        <v>22185.567801110206</v>
      </c>
      <c r="AI711" s="52">
        <v>61106.125303914472</v>
      </c>
      <c r="AJ711" s="52">
        <v>70657.164499444349</v>
      </c>
      <c r="AK711" s="52">
        <v>167.01313996639462</v>
      </c>
      <c r="AL711" s="52">
        <v>0.68110643677796512</v>
      </c>
      <c r="AM711" s="52">
        <v>8.6869820135104803</v>
      </c>
      <c r="AN711" s="52">
        <v>19.542999400336655</v>
      </c>
      <c r="AO711" s="52">
        <v>10.17491095001629</v>
      </c>
      <c r="AP711" s="52">
        <v>0.80684835086404127</v>
      </c>
      <c r="AQ711" s="52">
        <v>1.7022120749726686</v>
      </c>
      <c r="AR711" s="52">
        <v>1.2938629792546223</v>
      </c>
      <c r="AS711" s="52">
        <v>1.1288320671808891</v>
      </c>
      <c r="AT711" s="52">
        <v>1.523679638195796</v>
      </c>
      <c r="AU711" s="52">
        <v>0.88567378616062342</v>
      </c>
      <c r="AV711" s="52">
        <v>1.6292960430859709</v>
      </c>
      <c r="AW711" s="52">
        <v>1.2045060097443638</v>
      </c>
      <c r="AX711" s="52">
        <v>121.91663573529091</v>
      </c>
      <c r="AY711" s="52">
        <v>0.48632692113354886</v>
      </c>
      <c r="AZ711" s="52">
        <v>5.9911154394287749</v>
      </c>
      <c r="BA711" s="52">
        <v>6.0589504812303332</v>
      </c>
      <c r="BB711" s="52">
        <v>16.208531025218807</v>
      </c>
      <c r="BC711" s="52">
        <v>2.808795908327034</v>
      </c>
      <c r="BD711" s="52">
        <v>27.804356131184427</v>
      </c>
      <c r="BE711" s="52">
        <v>10.527731137710713</v>
      </c>
      <c r="BF711" s="52">
        <v>19.678666427866705</v>
      </c>
      <c r="BG711" s="52">
        <v>26.355951236170387</v>
      </c>
      <c r="BH711" s="52">
        <v>5.9962110266299735</v>
      </c>
      <c r="BI711" s="52">
        <v>25.553504830426274</v>
      </c>
      <c r="BJ711" s="52">
        <v>3.0172466448819897</v>
      </c>
      <c r="BK711" s="52">
        <v>5.7617877389326875</v>
      </c>
      <c r="BL711" s="52">
        <v>16.77447044626329</v>
      </c>
      <c r="BM711" s="52">
        <v>1.7267040917940903</v>
      </c>
      <c r="BN711" s="52">
        <v>39.69247828209172</v>
      </c>
      <c r="BP711" s="52">
        <v>1.3035171452999836</v>
      </c>
      <c r="BQ711" s="52">
        <v>1.0000080290070223</v>
      </c>
      <c r="BR711" s="52">
        <v>0.3035091163211262</v>
      </c>
      <c r="BS711" s="52">
        <v>1.2919618447626671</v>
      </c>
      <c r="BT711" s="52">
        <v>0.99937628491240882</v>
      </c>
      <c r="BU711" s="52">
        <v>0.29258555984838053</v>
      </c>
      <c r="BV711" s="52">
        <v>7.84010645930445</v>
      </c>
      <c r="BW711" s="52">
        <v>11834.77501876508</v>
      </c>
    </row>
    <row r="712" spans="1:75">
      <c r="A712" s="49">
        <v>50374</v>
      </c>
      <c r="B712" s="50">
        <v>157.31827140369762</v>
      </c>
      <c r="C712" s="51">
        <v>380.81488735169017</v>
      </c>
      <c r="D712" s="50">
        <v>155.24663335193569</v>
      </c>
      <c r="E712" s="52">
        <v>27397.23976415793</v>
      </c>
      <c r="F712" s="52">
        <v>338.74019669471306</v>
      </c>
      <c r="G712" s="52">
        <v>479.27377700385017</v>
      </c>
      <c r="H712" s="52">
        <v>793.67326300616071</v>
      </c>
      <c r="I712" s="52">
        <v>3095.6868811734021</v>
      </c>
      <c r="J712" s="52">
        <v>181.2666053313956</v>
      </c>
      <c r="K712" s="52">
        <v>455.42539667102199</v>
      </c>
      <c r="L712" s="52">
        <v>705.88160174731161</v>
      </c>
      <c r="M712" s="52">
        <v>883.10682341537131</v>
      </c>
      <c r="N712" s="52">
        <v>239.60271246038999</v>
      </c>
      <c r="O712" s="52">
        <v>150.4221684334955</v>
      </c>
      <c r="P712" s="52">
        <v>357.03284076750276</v>
      </c>
      <c r="Q712" s="52">
        <v>134.56062909632067</v>
      </c>
      <c r="R712" s="52">
        <v>136.4120188775162</v>
      </c>
      <c r="S712" s="52">
        <v>884.95682872571047</v>
      </c>
      <c r="T712" s="52">
        <v>365.46122350792092</v>
      </c>
      <c r="U712" s="52">
        <v>2156.3338899067294</v>
      </c>
      <c r="V712" s="52">
        <v>1709.1132787018394</v>
      </c>
      <c r="W712" s="52">
        <v>1910.8982671121755</v>
      </c>
      <c r="X712" s="52">
        <v>2536.9152453648549</v>
      </c>
      <c r="Y712" s="52">
        <v>4992.7216269781193</v>
      </c>
      <c r="Z712" s="52">
        <v>1061.7889238816997</v>
      </c>
      <c r="AA712" s="52">
        <v>3992.4534431457519</v>
      </c>
      <c r="AB712" s="52">
        <v>392.32451624010378</v>
      </c>
      <c r="AC712" s="52">
        <v>269818.33604831697</v>
      </c>
      <c r="AD712" s="52">
        <v>110214.85866196416</v>
      </c>
      <c r="AE712" s="52">
        <v>137178.65562704255</v>
      </c>
      <c r="AF712" s="52">
        <v>39890.369504324597</v>
      </c>
      <c r="AG712" s="52">
        <v>25694.883667081594</v>
      </c>
      <c r="AH712" s="52">
        <v>22221.586229491233</v>
      </c>
      <c r="AI712" s="52">
        <v>61184.795350271466</v>
      </c>
      <c r="AJ712" s="52">
        <v>70748.801442533731</v>
      </c>
      <c r="AK712" s="52">
        <v>167.08417559489607</v>
      </c>
      <c r="AL712" s="52">
        <v>0.68047045985258592</v>
      </c>
      <c r="AM712" s="52">
        <v>8.6927128365340955</v>
      </c>
      <c r="AN712" s="52">
        <v>19.539376214713169</v>
      </c>
      <c r="AO712" s="52">
        <v>10.166192918336796</v>
      </c>
      <c r="AP712" s="52">
        <v>0.80609592942835206</v>
      </c>
      <c r="AQ712" s="52">
        <v>1.7026137404539137</v>
      </c>
      <c r="AR712" s="52">
        <v>1.2922298847817426</v>
      </c>
      <c r="AS712" s="52">
        <v>1.1273505965020074</v>
      </c>
      <c r="AT712" s="52">
        <v>1.5215372800922524</v>
      </c>
      <c r="AU712" s="52">
        <v>0.88519687450483009</v>
      </c>
      <c r="AV712" s="52">
        <v>1.6277589203915948</v>
      </c>
      <c r="AW712" s="52">
        <v>1.2034096936086522</v>
      </c>
      <c r="AX712" s="52">
        <v>121.97850158944105</v>
      </c>
      <c r="AY712" s="52">
        <v>0.48595157487455559</v>
      </c>
      <c r="AZ712" s="52">
        <v>5.9921536629190086</v>
      </c>
      <c r="BA712" s="52">
        <v>6.0580745846974118</v>
      </c>
      <c r="BB712" s="52">
        <v>16.212455722220088</v>
      </c>
      <c r="BC712" s="52">
        <v>2.8086521832350022</v>
      </c>
      <c r="BD712" s="52">
        <v>27.810914208274333</v>
      </c>
      <c r="BE712" s="52">
        <v>10.538295814674347</v>
      </c>
      <c r="BF712" s="52">
        <v>19.696088067197707</v>
      </c>
      <c r="BG712" s="52">
        <v>26.378761047466348</v>
      </c>
      <c r="BH712" s="52">
        <v>5.9971547244892767</v>
      </c>
      <c r="BI712" s="52">
        <v>25.566297790612833</v>
      </c>
      <c r="BJ712" s="52">
        <v>3.0177631457686402</v>
      </c>
      <c r="BK712" s="52">
        <v>5.7646960624280235</v>
      </c>
      <c r="BL712" s="52">
        <v>16.783838582613196</v>
      </c>
      <c r="BM712" s="52">
        <v>1.7262293198228387</v>
      </c>
      <c r="BN712" s="52">
        <v>39.725709045274805</v>
      </c>
      <c r="BP712" s="52">
        <v>1.3026978975549961</v>
      </c>
      <c r="BQ712" s="52">
        <v>1.0000183658247503</v>
      </c>
      <c r="BR712" s="52">
        <v>0.30267953172879059</v>
      </c>
      <c r="BS712" s="52">
        <v>1.2903445979541479</v>
      </c>
      <c r="BT712" s="52">
        <v>0.99881462567912727</v>
      </c>
      <c r="BU712" s="52">
        <v>0.29152997224785698</v>
      </c>
      <c r="BV712" s="52">
        <v>7.8392611993166303</v>
      </c>
      <c r="BW712" s="52">
        <v>11872.950723906359</v>
      </c>
    </row>
    <row r="713" spans="1:75">
      <c r="A713" s="49">
        <v>50405</v>
      </c>
      <c r="B713" s="50">
        <v>157.56102954890699</v>
      </c>
      <c r="C713" s="51">
        <v>381.51820052060629</v>
      </c>
      <c r="D713" s="50">
        <v>155.4987120945157</v>
      </c>
      <c r="E713" s="52">
        <v>27441.284522502654</v>
      </c>
      <c r="F713" s="52">
        <v>339.14454844149373</v>
      </c>
      <c r="G713" s="52">
        <v>478.22260602365338</v>
      </c>
      <c r="H713" s="52">
        <v>794.15464129334975</v>
      </c>
      <c r="I713" s="52">
        <v>3100.9489749073982</v>
      </c>
      <c r="J713" s="52">
        <v>181.48302991284106</v>
      </c>
      <c r="K713" s="52">
        <v>456.21859045975629</v>
      </c>
      <c r="L713" s="52">
        <v>706.61369566018539</v>
      </c>
      <c r="M713" s="52">
        <v>886.03170868622203</v>
      </c>
      <c r="N713" s="52">
        <v>239.5650100269385</v>
      </c>
      <c r="O713" s="52">
        <v>150.5993941930243</v>
      </c>
      <c r="P713" s="52">
        <v>357.51289673708379</v>
      </c>
      <c r="Q713" s="52">
        <v>134.55628405363419</v>
      </c>
      <c r="R713" s="52">
        <v>136.54477969310696</v>
      </c>
      <c r="S713" s="52">
        <v>886.89362153326795</v>
      </c>
      <c r="T713" s="52">
        <v>365.69859235373235</v>
      </c>
      <c r="U713" s="52">
        <v>2162.6345738734931</v>
      </c>
      <c r="V713" s="52">
        <v>1712.2043903751839</v>
      </c>
      <c r="W713" s="52">
        <v>1914.8351115358453</v>
      </c>
      <c r="X713" s="52">
        <v>2541.6226109881554</v>
      </c>
      <c r="Y713" s="52">
        <v>4999.6597114772567</v>
      </c>
      <c r="Z713" s="52">
        <v>1063.6165222090578</v>
      </c>
      <c r="AA713" s="52">
        <v>4000.3435714514026</v>
      </c>
      <c r="AB713" s="52">
        <v>392.39268095815373</v>
      </c>
      <c r="AC713" s="52">
        <v>270575.51704280608</v>
      </c>
      <c r="AD713" s="52">
        <v>110490.05937146251</v>
      </c>
      <c r="AE713" s="52">
        <v>137521.18352597902</v>
      </c>
      <c r="AF713" s="52">
        <v>40020.470850656107</v>
      </c>
      <c r="AG713" s="52">
        <v>25736.896479589323</v>
      </c>
      <c r="AH713" s="52">
        <v>22257.642895898513</v>
      </c>
      <c r="AI713" s="52">
        <v>61263.463393299811</v>
      </c>
      <c r="AJ713" s="52">
        <v>70840.648282793263</v>
      </c>
      <c r="AK713" s="52">
        <v>167.15601616773395</v>
      </c>
      <c r="AL713" s="52">
        <v>0.67980032828610648</v>
      </c>
      <c r="AM713" s="52">
        <v>8.6980445745791641</v>
      </c>
      <c r="AN713" s="52">
        <v>19.535307114282922</v>
      </c>
      <c r="AO713" s="52">
        <v>10.157462211423404</v>
      </c>
      <c r="AP713" s="52">
        <v>0.80533608160529246</v>
      </c>
      <c r="AQ713" s="52">
        <v>1.7031962844869872</v>
      </c>
      <c r="AR713" s="52">
        <v>1.2905542389094227</v>
      </c>
      <c r="AS713" s="52">
        <v>1.1258573100183698</v>
      </c>
      <c r="AT713" s="52">
        <v>1.5193503348875601</v>
      </c>
      <c r="AU713" s="52">
        <v>0.88466316310434434</v>
      </c>
      <c r="AV713" s="52">
        <v>1.6262193119905386</v>
      </c>
      <c r="AW713" s="52">
        <v>1.202285485576736</v>
      </c>
      <c r="AX713" s="52">
        <v>122.04161195438957</v>
      </c>
      <c r="AY713" s="52">
        <v>0.48556894278484714</v>
      </c>
      <c r="AZ713" s="52">
        <v>5.9931185561074543</v>
      </c>
      <c r="BA713" s="52">
        <v>6.0570591482035292</v>
      </c>
      <c r="BB713" s="52">
        <v>16.216124907308707</v>
      </c>
      <c r="BC713" s="52">
        <v>2.8087118606293395</v>
      </c>
      <c r="BD713" s="52">
        <v>27.817917993592641</v>
      </c>
      <c r="BE713" s="52">
        <v>10.548712507401023</v>
      </c>
      <c r="BF713" s="52">
        <v>19.713562842984235</v>
      </c>
      <c r="BG713" s="52">
        <v>26.403172745459504</v>
      </c>
      <c r="BH713" s="52">
        <v>5.9976624492105213</v>
      </c>
      <c r="BI713" s="52">
        <v>25.579097099100885</v>
      </c>
      <c r="BJ713" s="52">
        <v>3.018292854991746</v>
      </c>
      <c r="BK713" s="52">
        <v>5.7674056430076881</v>
      </c>
      <c r="BL713" s="52">
        <v>16.793398601247087</v>
      </c>
      <c r="BM713" s="52">
        <v>1.7257811702694463</v>
      </c>
      <c r="BN713" s="52">
        <v>39.76059711379029</v>
      </c>
      <c r="BP713" s="52">
        <v>1.3021369908425597</v>
      </c>
      <c r="BQ713" s="52">
        <v>1.0002482090738691</v>
      </c>
      <c r="BR713" s="52">
        <v>0.30188878176869044</v>
      </c>
      <c r="BS713" s="52">
        <v>1.2892526099195463</v>
      </c>
      <c r="BT713" s="52">
        <v>0.99847961096055504</v>
      </c>
      <c r="BU713" s="52">
        <v>0.29077299890829428</v>
      </c>
      <c r="BV713" s="52">
        <v>7.8396232354064139</v>
      </c>
      <c r="BW713" s="52">
        <v>11911.419234575764</v>
      </c>
    </row>
    <row r="714" spans="1:75">
      <c r="A714" s="49">
        <v>50436</v>
      </c>
      <c r="B714" s="50">
        <v>157.80774038062702</v>
      </c>
      <c r="C714" s="51">
        <v>382.23792231527545</v>
      </c>
      <c r="D714" s="50">
        <v>155.75519982192125</v>
      </c>
      <c r="E714" s="52">
        <v>27486.105768280646</v>
      </c>
      <c r="F714" s="52">
        <v>339.56297400221229</v>
      </c>
      <c r="G714" s="52">
        <v>477.14520627001843</v>
      </c>
      <c r="H714" s="52">
        <v>794.63121248769664</v>
      </c>
      <c r="I714" s="52">
        <v>3106.2654427059233</v>
      </c>
      <c r="J714" s="52">
        <v>181.70023842806989</v>
      </c>
      <c r="K714" s="52">
        <v>457.0278119851024</v>
      </c>
      <c r="L714" s="52">
        <v>707.35159304377532</v>
      </c>
      <c r="M714" s="52">
        <v>889.003596536695</v>
      </c>
      <c r="N714" s="52">
        <v>239.51485980308104</v>
      </c>
      <c r="O714" s="52">
        <v>150.77691712319069</v>
      </c>
      <c r="P714" s="52">
        <v>357.99389531301154</v>
      </c>
      <c r="Q714" s="52">
        <v>134.54810732153183</v>
      </c>
      <c r="R714" s="52">
        <v>136.67922808560394</v>
      </c>
      <c r="S714" s="52">
        <v>888.87499191599989</v>
      </c>
      <c r="T714" s="52">
        <v>365.94185738698127</v>
      </c>
      <c r="U714" s="52">
        <v>2169.0638471221732</v>
      </c>
      <c r="V714" s="52">
        <v>1715.3563810198177</v>
      </c>
      <c r="W714" s="52">
        <v>1918.852808797071</v>
      </c>
      <c r="X714" s="52">
        <v>2546.399154634245</v>
      </c>
      <c r="Y714" s="52">
        <v>5006.7348090919759</v>
      </c>
      <c r="Z714" s="52">
        <v>1065.4848724178248</v>
      </c>
      <c r="AA714" s="52">
        <v>4008.3946556295118</v>
      </c>
      <c r="AB714" s="52">
        <v>392.45682104749062</v>
      </c>
      <c r="AC714" s="52">
        <v>271347.75541237864</v>
      </c>
      <c r="AD714" s="52">
        <v>110770.31666753825</v>
      </c>
      <c r="AE714" s="52">
        <v>137870.00508618113</v>
      </c>
      <c r="AF714" s="52">
        <v>40153.222378434672</v>
      </c>
      <c r="AG714" s="52">
        <v>25779.744351950383</v>
      </c>
      <c r="AH714" s="52">
        <v>22294.343488051047</v>
      </c>
      <c r="AI714" s="52">
        <v>61343.462449746745</v>
      </c>
      <c r="AJ714" s="52">
        <v>70934.282618341909</v>
      </c>
      <c r="AK714" s="52">
        <v>167.22856802853846</v>
      </c>
      <c r="AL714" s="52">
        <v>0.67908191305621346</v>
      </c>
      <c r="AM714" s="52">
        <v>8.7033625366767087</v>
      </c>
      <c r="AN714" s="52">
        <v>19.530867112470009</v>
      </c>
      <c r="AO714" s="52">
        <v>10.148422662717019</v>
      </c>
      <c r="AP714" s="52">
        <v>0.80455107754788779</v>
      </c>
      <c r="AQ714" s="52">
        <v>1.7038910379426764</v>
      </c>
      <c r="AR714" s="52">
        <v>1.2888091315691137</v>
      </c>
      <c r="AS714" s="52">
        <v>1.1243155816591752</v>
      </c>
      <c r="AT714" s="52">
        <v>1.5170743164031066</v>
      </c>
      <c r="AU714" s="52">
        <v>0.88406553670340082</v>
      </c>
      <c r="AV714" s="52">
        <v>1.6246201055008926</v>
      </c>
      <c r="AW714" s="52">
        <v>1.201095876467603</v>
      </c>
      <c r="AX714" s="52">
        <v>122.10555566300548</v>
      </c>
      <c r="AY714" s="52">
        <v>0.48516761284049753</v>
      </c>
      <c r="AZ714" s="52">
        <v>5.9939797580028102</v>
      </c>
      <c r="BA714" s="52">
        <v>6.0558424963936917</v>
      </c>
      <c r="BB714" s="52">
        <v>16.219393994231076</v>
      </c>
      <c r="BC714" s="52">
        <v>2.8088803552241335</v>
      </c>
      <c r="BD714" s="52">
        <v>27.825092955041796</v>
      </c>
      <c r="BE714" s="52">
        <v>10.559303635701296</v>
      </c>
      <c r="BF714" s="52">
        <v>19.7311530645426</v>
      </c>
      <c r="BG714" s="52">
        <v>26.428868835371347</v>
      </c>
      <c r="BH714" s="52">
        <v>5.9978729557215926</v>
      </c>
      <c r="BI714" s="52">
        <v>25.592145252899613</v>
      </c>
      <c r="BJ714" s="52">
        <v>3.0188534391701038</v>
      </c>
      <c r="BK714" s="52">
        <v>5.7700791710747348</v>
      </c>
      <c r="BL714" s="52">
        <v>16.803212641907344</v>
      </c>
      <c r="BM714" s="52">
        <v>1.7253449394195359</v>
      </c>
      <c r="BN714" s="52">
        <v>39.797052826401931</v>
      </c>
      <c r="BP714" s="52">
        <v>1.3016498404134424</v>
      </c>
      <c r="BQ714" s="52">
        <v>1.0005594684344326</v>
      </c>
      <c r="BR714" s="52">
        <v>0.30109037195647798</v>
      </c>
      <c r="BS714" s="52">
        <v>1.2885907684760769</v>
      </c>
      <c r="BT714" s="52">
        <v>0.99840785290167156</v>
      </c>
      <c r="BU714" s="52">
        <v>0.29018291552370834</v>
      </c>
      <c r="BV714" s="52">
        <v>7.840240683526762</v>
      </c>
      <c r="BW714" s="52">
        <v>11950.426731501857</v>
      </c>
    </row>
    <row r="715" spans="1:75">
      <c r="A715" s="49">
        <v>50464</v>
      </c>
      <c r="B715" s="50">
        <v>158.04374898218416</v>
      </c>
      <c r="C715" s="51">
        <v>382.92701252124141</v>
      </c>
      <c r="D715" s="50">
        <v>155.99901127375156</v>
      </c>
      <c r="E715" s="52">
        <v>27528.424117658818</v>
      </c>
      <c r="F715" s="52">
        <v>339.96264237514697</v>
      </c>
      <c r="G715" s="52">
        <v>476.1093537107642</v>
      </c>
      <c r="H715" s="52">
        <v>795.08232078970673</v>
      </c>
      <c r="I715" s="52">
        <v>3111.2494114738488</v>
      </c>
      <c r="J715" s="52">
        <v>181.9043715240384</v>
      </c>
      <c r="K715" s="52">
        <v>457.78448889005398</v>
      </c>
      <c r="L715" s="52">
        <v>708.0360367372632</v>
      </c>
      <c r="M715" s="52">
        <v>891.82026182567438</v>
      </c>
      <c r="N715" s="52">
        <v>239.45793077713876</v>
      </c>
      <c r="O715" s="52">
        <v>150.94200651557185</v>
      </c>
      <c r="P715" s="52">
        <v>358.43840816903059</v>
      </c>
      <c r="Q715" s="52">
        <v>134.53617871055445</v>
      </c>
      <c r="R715" s="52">
        <v>136.8076577330898</v>
      </c>
      <c r="S715" s="52">
        <v>890.75951397665108</v>
      </c>
      <c r="T715" s="52">
        <v>366.15723686958</v>
      </c>
      <c r="U715" s="52">
        <v>2175.1840804993576</v>
      </c>
      <c r="V715" s="52">
        <v>1718.3598436203986</v>
      </c>
      <c r="W715" s="52">
        <v>1922.653964289331</v>
      </c>
      <c r="X715" s="52">
        <v>2550.9013774187438</v>
      </c>
      <c r="Y715" s="52">
        <v>5013.4133377450389</v>
      </c>
      <c r="Z715" s="52">
        <v>1067.2470036574107</v>
      </c>
      <c r="AA715" s="52">
        <v>4016.0045131389052</v>
      </c>
      <c r="AB715" s="52">
        <v>392.50638668930958</v>
      </c>
      <c r="AC715" s="52">
        <v>272084.73408331192</v>
      </c>
      <c r="AD715" s="52">
        <v>111037.51393676655</v>
      </c>
      <c r="AE715" s="52">
        <v>138202.5715152451</v>
      </c>
      <c r="AF715" s="52">
        <v>40279.959665766786</v>
      </c>
      <c r="AG715" s="52">
        <v>25820.695294546229</v>
      </c>
      <c r="AH715" s="52">
        <v>22329.35181748867</v>
      </c>
      <c r="AI715" s="52">
        <v>61419.743865481447</v>
      </c>
      <c r="AJ715" s="52">
        <v>71023.781989949086</v>
      </c>
      <c r="AK715" s="52">
        <v>167.29598910148655</v>
      </c>
      <c r="AL715" s="52">
        <v>0.67836593271567835</v>
      </c>
      <c r="AM715" s="52">
        <v>8.7087516556078164</v>
      </c>
      <c r="AN715" s="52">
        <v>19.526641675857327</v>
      </c>
      <c r="AO715" s="52">
        <v>10.139524087451198</v>
      </c>
      <c r="AP715" s="52">
        <v>0.80378926802973183</v>
      </c>
      <c r="AQ715" s="52">
        <v>1.7045456386350193</v>
      </c>
      <c r="AR715" s="52">
        <v>1.287117718977957</v>
      </c>
      <c r="AS715" s="52">
        <v>1.1228161598864972</v>
      </c>
      <c r="AT715" s="52">
        <v>1.5148590723151756</v>
      </c>
      <c r="AU715" s="52">
        <v>0.88345434092142183</v>
      </c>
      <c r="AV715" s="52">
        <v>1.6230355835462302</v>
      </c>
      <c r="AW715" s="52">
        <v>1.1999063052910839</v>
      </c>
      <c r="AX715" s="52">
        <v>122.16470645966807</v>
      </c>
      <c r="AY715" s="52">
        <v>0.48477043059561503</v>
      </c>
      <c r="AZ715" s="52">
        <v>5.9946607637050748</v>
      </c>
      <c r="BA715" s="52">
        <v>6.0544963511201786</v>
      </c>
      <c r="BB715" s="52">
        <v>16.221903120300599</v>
      </c>
      <c r="BC715" s="52">
        <v>2.8090053599121996</v>
      </c>
      <c r="BD715" s="52">
        <v>27.831496296217665</v>
      </c>
      <c r="BE715" s="52">
        <v>10.569623961857619</v>
      </c>
      <c r="BF715" s="52">
        <v>19.74753939913353</v>
      </c>
      <c r="BG715" s="52">
        <v>26.45316954495086</v>
      </c>
      <c r="BH715" s="52">
        <v>5.9980412318795322</v>
      </c>
      <c r="BI715" s="52">
        <v>25.604640965973626</v>
      </c>
      <c r="BJ715" s="52">
        <v>3.0194091098601348</v>
      </c>
      <c r="BK715" s="52">
        <v>5.7727234726127268</v>
      </c>
      <c r="BL715" s="52">
        <v>16.812508382854244</v>
      </c>
      <c r="BM715" s="52">
        <v>1.7249313761362177</v>
      </c>
      <c r="BN715" s="52">
        <v>39.831798866746666</v>
      </c>
      <c r="BP715" s="52">
        <v>1.3010185329154151</v>
      </c>
      <c r="BQ715" s="52">
        <v>1.0007252441864694</v>
      </c>
      <c r="BR715" s="52">
        <v>0.30029328871465361</v>
      </c>
      <c r="BS715" s="52">
        <v>1.2881760907808453</v>
      </c>
      <c r="BT715" s="52">
        <v>0.99855036709881717</v>
      </c>
      <c r="BU715" s="52">
        <v>0.289625723655003</v>
      </c>
      <c r="BV715" s="52">
        <v>7.8397260071776271</v>
      </c>
      <c r="BW715" s="52">
        <v>11986.978808224201</v>
      </c>
    </row>
    <row r="716" spans="1:75">
      <c r="A716" s="49">
        <v>50495</v>
      </c>
      <c r="B716" s="50">
        <v>158.28171633075803</v>
      </c>
      <c r="C716" s="51">
        <v>383.61948092293835</v>
      </c>
      <c r="D716" s="50">
        <v>156.24215318213382</v>
      </c>
      <c r="E716" s="52">
        <v>27570.156972577493</v>
      </c>
      <c r="F716" s="52">
        <v>340.35891294554477</v>
      </c>
      <c r="G716" s="52">
        <v>475.06322283201638</v>
      </c>
      <c r="H716" s="52">
        <v>795.5377376087971</v>
      </c>
      <c r="I716" s="52">
        <v>3116.1391080800563</v>
      </c>
      <c r="J716" s="52">
        <v>182.10632385884321</v>
      </c>
      <c r="K716" s="52">
        <v>458.52001102821481</v>
      </c>
      <c r="L716" s="52">
        <v>708.69723014701754</v>
      </c>
      <c r="M716" s="52">
        <v>894.62084497319108</v>
      </c>
      <c r="N716" s="52">
        <v>239.39407757008749</v>
      </c>
      <c r="O716" s="52">
        <v>151.10262640550613</v>
      </c>
      <c r="P716" s="52">
        <v>358.86654770157992</v>
      </c>
      <c r="Q716" s="52">
        <v>134.52005928769827</v>
      </c>
      <c r="R716" s="52">
        <v>136.93731880572534</v>
      </c>
      <c r="S716" s="52">
        <v>892.63344433453051</v>
      </c>
      <c r="T716" s="52">
        <v>366.34535942971706</v>
      </c>
      <c r="U716" s="52">
        <v>2181.2912818070863</v>
      </c>
      <c r="V716" s="52">
        <v>1721.3619002274447</v>
      </c>
      <c r="W716" s="52">
        <v>1926.4065465446442</v>
      </c>
      <c r="X716" s="52">
        <v>2555.3395997617513</v>
      </c>
      <c r="Y716" s="52">
        <v>5019.9809854501682</v>
      </c>
      <c r="Z716" s="52">
        <v>1068.9752438094827</v>
      </c>
      <c r="AA716" s="52">
        <v>4023.5065774912796</v>
      </c>
      <c r="AB716" s="52">
        <v>392.54071743978608</v>
      </c>
      <c r="AC716" s="52">
        <v>272823.1738607345</v>
      </c>
      <c r="AD716" s="52">
        <v>111305.3127151074</v>
      </c>
      <c r="AE716" s="52">
        <v>138535.88660747773</v>
      </c>
      <c r="AF716" s="52">
        <v>40406.98269022665</v>
      </c>
      <c r="AG716" s="52">
        <v>25861.810513819419</v>
      </c>
      <c r="AH716" s="52">
        <v>22364.442097563897</v>
      </c>
      <c r="AI716" s="52">
        <v>61496.202876337113</v>
      </c>
      <c r="AJ716" s="52">
        <v>71113.676894234071</v>
      </c>
      <c r="AK716" s="52">
        <v>167.36096069372951</v>
      </c>
      <c r="AL716" s="52">
        <v>0.67762349449349712</v>
      </c>
      <c r="AM716" s="52">
        <v>8.7147155814774102</v>
      </c>
      <c r="AN716" s="52">
        <v>19.522598357510663</v>
      </c>
      <c r="AO716" s="52">
        <v>10.130259281520042</v>
      </c>
      <c r="AP716" s="52">
        <v>0.80301257192965547</v>
      </c>
      <c r="AQ716" s="52">
        <v>1.7051059072280974</v>
      </c>
      <c r="AR716" s="52">
        <v>1.2854077863485145</v>
      </c>
      <c r="AS716" s="52">
        <v>1.1212818598265115</v>
      </c>
      <c r="AT716" s="52">
        <v>1.5126008082802254</v>
      </c>
      <c r="AU716" s="52">
        <v>0.88281467063666974</v>
      </c>
      <c r="AV716" s="52">
        <v>1.6213755329956785</v>
      </c>
      <c r="AW716" s="52">
        <v>1.198660142970414</v>
      </c>
      <c r="AX716" s="52">
        <v>122.22115196558016</v>
      </c>
      <c r="AY716" s="52">
        <v>0.4843567537388862</v>
      </c>
      <c r="AZ716" s="52">
        <v>5.9951987751213185</v>
      </c>
      <c r="BA716" s="52">
        <v>6.0529652348636924</v>
      </c>
      <c r="BB716" s="52">
        <v>16.22377457890299</v>
      </c>
      <c r="BC716" s="52">
        <v>2.8089897576221943</v>
      </c>
      <c r="BD716" s="52">
        <v>27.837133387794658</v>
      </c>
      <c r="BE716" s="52">
        <v>10.580345693810452</v>
      </c>
      <c r="BF716" s="52">
        <v>19.763474957972406</v>
      </c>
      <c r="BG716" s="52">
        <v>26.476545775741069</v>
      </c>
      <c r="BH716" s="52">
        <v>5.9983670497012715</v>
      </c>
      <c r="BI716" s="52">
        <v>25.617210370518507</v>
      </c>
      <c r="BJ716" s="52">
        <v>3.0199806596464178</v>
      </c>
      <c r="BK716" s="52">
        <v>5.7755720266216102</v>
      </c>
      <c r="BL716" s="52">
        <v>16.821657685578927</v>
      </c>
      <c r="BM716" s="52">
        <v>1.7245091673499817</v>
      </c>
      <c r="BN716" s="52">
        <v>39.865881227257269</v>
      </c>
      <c r="BP716" s="52">
        <v>1.3000425850097541</v>
      </c>
      <c r="BQ716" s="52">
        <v>1.000614172242011</v>
      </c>
      <c r="BR716" s="52">
        <v>0.29942841276680421</v>
      </c>
      <c r="BS716" s="52">
        <v>1.287781939875605</v>
      </c>
      <c r="BT716" s="52">
        <v>0.99883052957574692</v>
      </c>
      <c r="BU716" s="52">
        <v>0.2889514103139405</v>
      </c>
      <c r="BV716" s="52">
        <v>7.8373527560503256</v>
      </c>
      <c r="BW716" s="52">
        <v>12022.746759537727</v>
      </c>
    </row>
    <row r="717" spans="1:75">
      <c r="A717" s="49">
        <v>50525</v>
      </c>
      <c r="B717" s="50">
        <v>158.52875246349723</v>
      </c>
      <c r="C717" s="51">
        <v>384.33661380670964</v>
      </c>
      <c r="D717" s="50">
        <v>156.49283165041123</v>
      </c>
      <c r="E717" s="52">
        <v>27612.881583166123</v>
      </c>
      <c r="F717" s="52">
        <v>340.76215875338141</v>
      </c>
      <c r="G717" s="52">
        <v>473.97941091271736</v>
      </c>
      <c r="H717" s="52">
        <v>796.01086419224737</v>
      </c>
      <c r="I717" s="52">
        <v>3121.1633904765049</v>
      </c>
      <c r="J717" s="52">
        <v>182.31444479391601</v>
      </c>
      <c r="K717" s="52">
        <v>459.2780586803953</v>
      </c>
      <c r="L717" s="52">
        <v>709.37217650637035</v>
      </c>
      <c r="M717" s="52">
        <v>897.51387113357589</v>
      </c>
      <c r="N717" s="52">
        <v>239.32463832783202</v>
      </c>
      <c r="O717" s="52">
        <v>151.26598753227543</v>
      </c>
      <c r="P717" s="52">
        <v>359.30072075873613</v>
      </c>
      <c r="Q717" s="52">
        <v>134.50095167321464</v>
      </c>
      <c r="R717" s="52">
        <v>137.0727310565145</v>
      </c>
      <c r="S717" s="52">
        <v>894.56111431165289</v>
      </c>
      <c r="T717" s="52">
        <v>366.52275947829088</v>
      </c>
      <c r="U717" s="52">
        <v>2187.5977547112852</v>
      </c>
      <c r="V717" s="52">
        <v>1724.4594055235386</v>
      </c>
      <c r="W717" s="52">
        <v>1930.2452679907283</v>
      </c>
      <c r="X717" s="52">
        <v>2559.8896852806211</v>
      </c>
      <c r="Y717" s="52">
        <v>5026.6630428435901</v>
      </c>
      <c r="Z717" s="52">
        <v>1070.7344132635742</v>
      </c>
      <c r="AA717" s="52">
        <v>4031.1767605617642</v>
      </c>
      <c r="AB717" s="52">
        <v>392.56614673038325</v>
      </c>
      <c r="AC717" s="52">
        <v>273586.57705326081</v>
      </c>
      <c r="AD717" s="52">
        <v>111583.24846115112</v>
      </c>
      <c r="AE717" s="52">
        <v>138881.8186680158</v>
      </c>
      <c r="AF717" s="52">
        <v>40538.319894695283</v>
      </c>
      <c r="AG717" s="52">
        <v>25904.309862828253</v>
      </c>
      <c r="AH717" s="52">
        <v>22400.689494025708</v>
      </c>
      <c r="AI717" s="52">
        <v>61575.170695225395</v>
      </c>
      <c r="AJ717" s="52">
        <v>71206.598658386865</v>
      </c>
      <c r="AK717" s="52">
        <v>167.42593863252552</v>
      </c>
      <c r="AL717" s="52">
        <v>0.67684541335717463</v>
      </c>
      <c r="AM717" s="52">
        <v>8.721149974161138</v>
      </c>
      <c r="AN717" s="52">
        <v>19.518460992087299</v>
      </c>
      <c r="AO717" s="52">
        <v>10.120465604565107</v>
      </c>
      <c r="AP717" s="52">
        <v>0.80220322369641506</v>
      </c>
      <c r="AQ717" s="52">
        <v>1.7055483027448646</v>
      </c>
      <c r="AR717" s="52">
        <v>1.2836449950379272</v>
      </c>
      <c r="AS717" s="52">
        <v>1.1196806694452486</v>
      </c>
      <c r="AT717" s="52">
        <v>1.5102473752972096</v>
      </c>
      <c r="AU717" s="52">
        <v>0.88215402470644522</v>
      </c>
      <c r="AV717" s="52">
        <v>1.619625832986882</v>
      </c>
      <c r="AW717" s="52">
        <v>1.1973611800048578</v>
      </c>
      <c r="AX717" s="52">
        <v>122.27735312214742</v>
      </c>
      <c r="AY717" s="52">
        <v>0.48391878174710051</v>
      </c>
      <c r="AZ717" s="52">
        <v>5.9956758527492635</v>
      </c>
      <c r="BA717" s="52">
        <v>6.0512584994469458</v>
      </c>
      <c r="BB717" s="52">
        <v>16.225455629422019</v>
      </c>
      <c r="BC717" s="52">
        <v>2.808823930141322</v>
      </c>
      <c r="BD717" s="52">
        <v>27.842271902924402</v>
      </c>
      <c r="BE717" s="52">
        <v>10.591747140775745</v>
      </c>
      <c r="BF717" s="52">
        <v>19.779694133857266</v>
      </c>
      <c r="BG717" s="52">
        <v>26.499658480527192</v>
      </c>
      <c r="BH717" s="52">
        <v>5.9988487701436197</v>
      </c>
      <c r="BI717" s="52">
        <v>25.630124518391675</v>
      </c>
      <c r="BJ717" s="52">
        <v>3.0205569275926489</v>
      </c>
      <c r="BK717" s="52">
        <v>5.7786022812942974</v>
      </c>
      <c r="BL717" s="52">
        <v>16.83096531026143</v>
      </c>
      <c r="BM717" s="52">
        <v>1.7240735792765918</v>
      </c>
      <c r="BN717" s="52">
        <v>39.900229551420004</v>
      </c>
      <c r="BP717" s="52">
        <v>1.2987245218867125</v>
      </c>
      <c r="BQ717" s="52">
        <v>1.0002521636197343</v>
      </c>
      <c r="BR717" s="52">
        <v>0.29847235826212759</v>
      </c>
      <c r="BS717" s="52">
        <v>1.2872313566505909</v>
      </c>
      <c r="BT717" s="52">
        <v>0.99908503904395429</v>
      </c>
      <c r="BU717" s="52">
        <v>0.28814631759402498</v>
      </c>
      <c r="BV717" s="52">
        <v>7.8340949121862646</v>
      </c>
      <c r="BW717" s="52">
        <v>12059.558417892456</v>
      </c>
    </row>
    <row r="718" spans="1:75">
      <c r="A718" s="49">
        <v>50556</v>
      </c>
      <c r="B718" s="50">
        <v>158.77521071602561</v>
      </c>
      <c r="C718" s="51">
        <v>385.0521651274795</v>
      </c>
      <c r="D718" s="50">
        <v>156.74288922814546</v>
      </c>
      <c r="E718" s="52">
        <v>27655.494782284382</v>
      </c>
      <c r="F718" s="52">
        <v>341.15632039175608</v>
      </c>
      <c r="G718" s="52">
        <v>472.90455674148734</v>
      </c>
      <c r="H718" s="52">
        <v>796.48113447498349</v>
      </c>
      <c r="I718" s="52">
        <v>3126.2508821655665</v>
      </c>
      <c r="J718" s="52">
        <v>182.52385074492062</v>
      </c>
      <c r="K718" s="52">
        <v>460.06245649942468</v>
      </c>
      <c r="L718" s="52">
        <v>710.06066017850276</v>
      </c>
      <c r="M718" s="52">
        <v>900.42492851939414</v>
      </c>
      <c r="N718" s="52">
        <v>239.25588492650797</v>
      </c>
      <c r="O718" s="52">
        <v>151.42931550524136</v>
      </c>
      <c r="P718" s="52">
        <v>359.73847641934071</v>
      </c>
      <c r="Q718" s="52">
        <v>134.48185144428675</v>
      </c>
      <c r="R718" s="52">
        <v>137.20942200066881</v>
      </c>
      <c r="S718" s="52">
        <v>896.4833801458102</v>
      </c>
      <c r="T718" s="52">
        <v>366.70099320506017</v>
      </c>
      <c r="U718" s="52">
        <v>2193.9089283053913</v>
      </c>
      <c r="V718" s="52">
        <v>1727.5455687036438</v>
      </c>
      <c r="W718" s="52">
        <v>1934.0623082174513</v>
      </c>
      <c r="X718" s="52">
        <v>2564.4436357125878</v>
      </c>
      <c r="Y718" s="52">
        <v>5033.2597269937396</v>
      </c>
      <c r="Z718" s="52">
        <v>1072.4807325507018</v>
      </c>
      <c r="AA718" s="52">
        <v>4038.8098160745276</v>
      </c>
      <c r="AB718" s="52">
        <v>392.58998181266833</v>
      </c>
      <c r="AC718" s="52">
        <v>274347.99579500384</v>
      </c>
      <c r="AD718" s="52">
        <v>111862.84615190567</v>
      </c>
      <c r="AE718" s="52">
        <v>139229.81924272352</v>
      </c>
      <c r="AF718" s="52">
        <v>40669.320129965585</v>
      </c>
      <c r="AG718" s="52">
        <v>25946.560982869516</v>
      </c>
      <c r="AH718" s="52">
        <v>22436.745326267133</v>
      </c>
      <c r="AI718" s="52">
        <v>61653.683107856785</v>
      </c>
      <c r="AJ718" s="52">
        <v>71298.919456804957</v>
      </c>
      <c r="AK718" s="52">
        <v>167.48935343563977</v>
      </c>
      <c r="AL718" s="52">
        <v>0.67607715665308787</v>
      </c>
      <c r="AM718" s="52">
        <v>8.7273418800004059</v>
      </c>
      <c r="AN718" s="52">
        <v>19.514110748205454</v>
      </c>
      <c r="AO718" s="52">
        <v>10.110691711622019</v>
      </c>
      <c r="AP718" s="52">
        <v>0.80139952781337342</v>
      </c>
      <c r="AQ718" s="52">
        <v>1.7058242088701996</v>
      </c>
      <c r="AR718" s="52">
        <v>1.2819161125130303</v>
      </c>
      <c r="AS718" s="52">
        <v>1.1180933430792543</v>
      </c>
      <c r="AT718" s="52">
        <v>1.5079071617450197</v>
      </c>
      <c r="AU718" s="52">
        <v>0.88153002805466385</v>
      </c>
      <c r="AV718" s="52">
        <v>1.6179058196946918</v>
      </c>
      <c r="AW718" s="52">
        <v>1.196115511003647</v>
      </c>
      <c r="AX718" s="52">
        <v>122.33249966294746</v>
      </c>
      <c r="AY718" s="52">
        <v>0.48347961558876351</v>
      </c>
      <c r="AZ718" s="52">
        <v>5.9961641001291648</v>
      </c>
      <c r="BA718" s="52">
        <v>6.0495120581613113</v>
      </c>
      <c r="BB718" s="52">
        <v>16.227430456348003</v>
      </c>
      <c r="BC718" s="52">
        <v>2.8085313181697029</v>
      </c>
      <c r="BD718" s="52">
        <v>27.846942802350366</v>
      </c>
      <c r="BE718" s="52">
        <v>10.603292384023417</v>
      </c>
      <c r="BF718" s="52">
        <v>19.795960595189111</v>
      </c>
      <c r="BG718" s="52">
        <v>26.521792442755654</v>
      </c>
      <c r="BH718" s="52">
        <v>5.9993938909573181</v>
      </c>
      <c r="BI718" s="52">
        <v>25.642743024479358</v>
      </c>
      <c r="BJ718" s="52">
        <v>3.0210781456290503</v>
      </c>
      <c r="BK718" s="52">
        <v>5.7815164841238351</v>
      </c>
      <c r="BL718" s="52">
        <v>16.840148393538847</v>
      </c>
      <c r="BM718" s="52">
        <v>1.723655732536328</v>
      </c>
      <c r="BN718" s="52">
        <v>39.933616144950655</v>
      </c>
      <c r="BP718" s="52">
        <v>1.2972068763563349</v>
      </c>
      <c r="BQ718" s="52">
        <v>0.99973393374426867</v>
      </c>
      <c r="BR718" s="52">
        <v>0.29747294261893154</v>
      </c>
      <c r="BS718" s="52">
        <v>1.2863755747882439</v>
      </c>
      <c r="BT718" s="52">
        <v>0.99908830890537148</v>
      </c>
      <c r="BU718" s="52">
        <v>0.28728726587395348</v>
      </c>
      <c r="BV718" s="52">
        <v>7.8317578252885607</v>
      </c>
      <c r="BW718" s="52">
        <v>12097.132380762409</v>
      </c>
    </row>
    <row r="719" spans="1:75">
      <c r="A719" s="49">
        <v>50586</v>
      </c>
      <c r="B719" s="50">
        <v>159.01988594376792</v>
      </c>
      <c r="C719" s="51">
        <v>385.76412998425462</v>
      </c>
      <c r="D719" s="50">
        <v>156.99236870982375</v>
      </c>
      <c r="E719" s="52">
        <v>27698.241293636958</v>
      </c>
      <c r="F719" s="52">
        <v>341.53979495118062</v>
      </c>
      <c r="G719" s="52">
        <v>471.84915863511463</v>
      </c>
      <c r="H719" s="52">
        <v>796.94454509726108</v>
      </c>
      <c r="I719" s="52">
        <v>3131.4604850302139</v>
      </c>
      <c r="J719" s="52">
        <v>182.73567056326817</v>
      </c>
      <c r="K719" s="52">
        <v>460.88941320429245</v>
      </c>
      <c r="L719" s="52">
        <v>710.77708765069644</v>
      </c>
      <c r="M719" s="52">
        <v>903.36622338593008</v>
      </c>
      <c r="N719" s="52">
        <v>239.19118270401765</v>
      </c>
      <c r="O719" s="52">
        <v>151.59456552825867</v>
      </c>
      <c r="P719" s="52">
        <v>360.18786294211947</v>
      </c>
      <c r="Q719" s="52">
        <v>134.46456230447316</v>
      </c>
      <c r="R719" s="52">
        <v>137.34719391676288</v>
      </c>
      <c r="S719" s="52">
        <v>898.40394858400498</v>
      </c>
      <c r="T719" s="52">
        <v>366.89378060499826</v>
      </c>
      <c r="U719" s="52">
        <v>2200.2312167721489</v>
      </c>
      <c r="V719" s="52">
        <v>1730.6178400589154</v>
      </c>
      <c r="W719" s="52">
        <v>1937.874418461804</v>
      </c>
      <c r="X719" s="52">
        <v>2569.0322726418576</v>
      </c>
      <c r="Y719" s="52">
        <v>5039.8027645021675</v>
      </c>
      <c r="Z719" s="52">
        <v>1074.2272795142528</v>
      </c>
      <c r="AA719" s="52">
        <v>4046.4456230059268</v>
      </c>
      <c r="AB719" s="52">
        <v>392.61863830303776</v>
      </c>
      <c r="AC719" s="52">
        <v>275106.07499055861</v>
      </c>
      <c r="AD719" s="52">
        <v>112144.14031340281</v>
      </c>
      <c r="AE719" s="52">
        <v>139579.93133862814</v>
      </c>
      <c r="AF719" s="52">
        <v>40799.737717660268</v>
      </c>
      <c r="AG719" s="52">
        <v>25988.402139127254</v>
      </c>
      <c r="AH719" s="52">
        <v>22472.499583288034</v>
      </c>
      <c r="AI719" s="52">
        <v>61731.485022282599</v>
      </c>
      <c r="AJ719" s="52">
        <v>71390.249460776642</v>
      </c>
      <c r="AK719" s="52">
        <v>167.55196997327729</v>
      </c>
      <c r="AL719" s="52">
        <v>0.67533453408783928</v>
      </c>
      <c r="AM719" s="52">
        <v>8.7329432058148093</v>
      </c>
      <c r="AN719" s="52">
        <v>19.509391240527233</v>
      </c>
      <c r="AO719" s="52">
        <v>10.101113500512049</v>
      </c>
      <c r="AP719" s="52">
        <v>0.80061057453511542</v>
      </c>
      <c r="AQ719" s="52">
        <v>1.7059367075024057</v>
      </c>
      <c r="AR719" s="52">
        <v>1.2802389211245706</v>
      </c>
      <c r="AS719" s="52">
        <v>1.1165396977972706</v>
      </c>
      <c r="AT719" s="52">
        <v>1.5056019576896991</v>
      </c>
      <c r="AU719" s="52">
        <v>0.88096567349057298</v>
      </c>
      <c r="AV719" s="52">
        <v>1.6162566565054779</v>
      </c>
      <c r="AW719" s="52">
        <v>1.1949633113663973</v>
      </c>
      <c r="AX719" s="52">
        <v>122.3876152277148</v>
      </c>
      <c r="AY719" s="52">
        <v>0.4830463664201185</v>
      </c>
      <c r="AZ719" s="52">
        <v>5.9967262072469261</v>
      </c>
      <c r="BA719" s="52">
        <v>6.0477909260177212</v>
      </c>
      <c r="BB719" s="52">
        <v>16.230111626186407</v>
      </c>
      <c r="BC719" s="52">
        <v>2.8081475629238413</v>
      </c>
      <c r="BD719" s="52">
        <v>27.851383090003704</v>
      </c>
      <c r="BE719" s="52">
        <v>10.614838595985201</v>
      </c>
      <c r="BF719" s="52">
        <v>19.812503165988407</v>
      </c>
      <c r="BG719" s="52">
        <v>26.54309883189077</v>
      </c>
      <c r="BH719" s="52">
        <v>5.9999688549898567</v>
      </c>
      <c r="BI719" s="52">
        <v>25.654963504957657</v>
      </c>
      <c r="BJ719" s="52">
        <v>3.0215258207831841</v>
      </c>
      <c r="BK719" s="52">
        <v>5.7841945248811193</v>
      </c>
      <c r="BL719" s="52">
        <v>16.849243159883191</v>
      </c>
      <c r="BM719" s="52">
        <v>1.7232640880232792</v>
      </c>
      <c r="BN719" s="52">
        <v>39.966084990805633</v>
      </c>
      <c r="BP719" s="52">
        <v>1.295606331837674</v>
      </c>
      <c r="BQ719" s="52">
        <v>0.99915958544782668</v>
      </c>
      <c r="BR719" s="52">
        <v>0.29644674639451601</v>
      </c>
      <c r="BS719" s="52">
        <v>1.2851356651013097</v>
      </c>
      <c r="BT719" s="52">
        <v>0.99871567972392461</v>
      </c>
      <c r="BU719" s="52">
        <v>0.2864199853829632</v>
      </c>
      <c r="BV719" s="52">
        <v>7.8313909882058699</v>
      </c>
      <c r="BW719" s="52">
        <v>12136.037343740463</v>
      </c>
    </row>
    <row r="720" spans="1:75">
      <c r="A720" s="49">
        <v>50617</v>
      </c>
      <c r="B720" s="50">
        <v>159.26281990780825</v>
      </c>
      <c r="C720" s="51">
        <v>386.47292292700899</v>
      </c>
      <c r="D720" s="50">
        <v>157.24107104216162</v>
      </c>
      <c r="E720" s="52">
        <v>27741.105042684463</v>
      </c>
      <c r="F720" s="52">
        <v>341.91294039072346</v>
      </c>
      <c r="G720" s="52">
        <v>470.82183666785636</v>
      </c>
      <c r="H720" s="52">
        <v>797.40073785029597</v>
      </c>
      <c r="I720" s="52">
        <v>3136.7408446679192</v>
      </c>
      <c r="J720" s="52">
        <v>182.94844576944746</v>
      </c>
      <c r="K720" s="52">
        <v>461.73726572769306</v>
      </c>
      <c r="L720" s="52">
        <v>711.51142338471061</v>
      </c>
      <c r="M720" s="52">
        <v>906.32479825303437</v>
      </c>
      <c r="N720" s="52">
        <v>239.13128126888995</v>
      </c>
      <c r="O720" s="52">
        <v>151.76117542829184</v>
      </c>
      <c r="P720" s="52">
        <v>360.64372242542527</v>
      </c>
      <c r="Q720" s="52">
        <v>134.44862225262688</v>
      </c>
      <c r="R720" s="52">
        <v>137.48569497084546</v>
      </c>
      <c r="S720" s="52">
        <v>900.32301676272596</v>
      </c>
      <c r="T720" s="52">
        <v>367.09987110722687</v>
      </c>
      <c r="U720" s="52">
        <v>2206.5515827603876</v>
      </c>
      <c r="V720" s="52">
        <v>1733.6800291252232</v>
      </c>
      <c r="W720" s="52">
        <v>1941.6843773745932</v>
      </c>
      <c r="X720" s="52">
        <v>2573.6462011998219</v>
      </c>
      <c r="Y720" s="52">
        <v>5046.3347613681708</v>
      </c>
      <c r="Z720" s="52">
        <v>1075.977956476396</v>
      </c>
      <c r="AA720" s="52">
        <v>4054.0838381476219</v>
      </c>
      <c r="AB720" s="52">
        <v>392.65095311364217</v>
      </c>
      <c r="AC720" s="52">
        <v>275861.08246298757</v>
      </c>
      <c r="AD720" s="52">
        <v>112425.60494773618</v>
      </c>
      <c r="AE720" s="52">
        <v>139930.25562175628</v>
      </c>
      <c r="AF720" s="52">
        <v>40929.618110322182</v>
      </c>
      <c r="AG720" s="52">
        <v>26029.895941788149</v>
      </c>
      <c r="AH720" s="52">
        <v>22507.981233362229</v>
      </c>
      <c r="AI720" s="52">
        <v>61808.652584852709</v>
      </c>
      <c r="AJ720" s="52">
        <v>71480.756699900478</v>
      </c>
      <c r="AK720" s="52">
        <v>167.61463601908255</v>
      </c>
      <c r="AL720" s="52">
        <v>0.67461885802326682</v>
      </c>
      <c r="AM720" s="52">
        <v>8.7381290230419371</v>
      </c>
      <c r="AN720" s="52">
        <v>19.50444988654025</v>
      </c>
      <c r="AO720" s="52">
        <v>10.091702005375296</v>
      </c>
      <c r="AP720" s="52">
        <v>0.79983611438089408</v>
      </c>
      <c r="AQ720" s="52">
        <v>1.7059660633357483</v>
      </c>
      <c r="AR720" s="52">
        <v>1.2785994487993217</v>
      </c>
      <c r="AS720" s="52">
        <v>1.1150109560084305</v>
      </c>
      <c r="AT720" s="52">
        <v>1.5033211270259221</v>
      </c>
      <c r="AU720" s="52">
        <v>0.88044590598233741</v>
      </c>
      <c r="AV720" s="52">
        <v>1.6146494165990473</v>
      </c>
      <c r="AW720" s="52">
        <v>1.1938729733702795</v>
      </c>
      <c r="AX720" s="52">
        <v>122.44317968485636</v>
      </c>
      <c r="AY720" s="52">
        <v>0.48261886255040148</v>
      </c>
      <c r="AZ720" s="52">
        <v>5.9973311018454094</v>
      </c>
      <c r="BA720" s="52">
        <v>6.0460857893359066</v>
      </c>
      <c r="BB720" s="52">
        <v>16.233480318118968</v>
      </c>
      <c r="BC720" s="52">
        <v>2.8077240641146237</v>
      </c>
      <c r="BD720" s="52">
        <v>27.855774198057912</v>
      </c>
      <c r="BE720" s="52">
        <v>10.626377981065982</v>
      </c>
      <c r="BF720" s="52">
        <v>19.829291798452275</v>
      </c>
      <c r="BG720" s="52">
        <v>26.56378628828773</v>
      </c>
      <c r="BH720" s="52">
        <v>6.0007092832858042</v>
      </c>
      <c r="BI720" s="52">
        <v>25.667006447700963</v>
      </c>
      <c r="BJ720" s="52">
        <v>3.0219448738874148</v>
      </c>
      <c r="BK720" s="52">
        <v>5.7867718155480805</v>
      </c>
      <c r="BL720" s="52">
        <v>16.858289758150931</v>
      </c>
      <c r="BM720" s="52">
        <v>1.7228821560002547</v>
      </c>
      <c r="BN720" s="52">
        <v>39.997888333509643</v>
      </c>
      <c r="BP720" s="52">
        <v>1.2940166312149697</v>
      </c>
      <c r="BQ720" s="52">
        <v>0.99862144450514367</v>
      </c>
      <c r="BR720" s="52">
        <v>0.29539518671229037</v>
      </c>
      <c r="BS720" s="52">
        <v>1.2836576383523342</v>
      </c>
      <c r="BT720" s="52">
        <v>0.99810851139256795</v>
      </c>
      <c r="BU720" s="52">
        <v>0.28554912696305229</v>
      </c>
      <c r="BV720" s="52">
        <v>7.8319038727110435</v>
      </c>
      <c r="BW720" s="52">
        <v>12175.73781314973</v>
      </c>
    </row>
    <row r="721" spans="1:75">
      <c r="A721" s="49">
        <v>50648</v>
      </c>
      <c r="B721" s="50">
        <v>159.50846234837456</v>
      </c>
      <c r="C721" s="51">
        <v>387.19142033796635</v>
      </c>
      <c r="D721" s="50">
        <v>157.4927904204946</v>
      </c>
      <c r="E721" s="52">
        <v>27784.684253714258</v>
      </c>
      <c r="F721" s="52">
        <v>342.28293760769787</v>
      </c>
      <c r="G721" s="52">
        <v>469.81395993561995</v>
      </c>
      <c r="H721" s="52">
        <v>797.85807761805313</v>
      </c>
      <c r="I721" s="52">
        <v>3142.0880471133896</v>
      </c>
      <c r="J721" s="52">
        <v>183.16327888848289</v>
      </c>
      <c r="K721" s="52">
        <v>462.58466366053591</v>
      </c>
      <c r="L721" s="52">
        <v>712.2570447383689</v>
      </c>
      <c r="M721" s="52">
        <v>909.32723934167336</v>
      </c>
      <c r="N721" s="52">
        <v>239.07507242806136</v>
      </c>
      <c r="O721" s="52">
        <v>151.93044448985469</v>
      </c>
      <c r="P721" s="52">
        <v>361.10372717170827</v>
      </c>
      <c r="Q721" s="52">
        <v>134.43252355034554</v>
      </c>
      <c r="R721" s="52">
        <v>137.6267753771296</v>
      </c>
      <c r="S721" s="52">
        <v>902.27108495476682</v>
      </c>
      <c r="T721" s="52">
        <v>367.31627480012753</v>
      </c>
      <c r="U721" s="52">
        <v>2212.953615185354</v>
      </c>
      <c r="V721" s="52">
        <v>1736.7884544630351</v>
      </c>
      <c r="W721" s="52">
        <v>1945.5528714075203</v>
      </c>
      <c r="X721" s="52">
        <v>2578.3377662454882</v>
      </c>
      <c r="Y721" s="52">
        <v>5053.0106365416323</v>
      </c>
      <c r="Z721" s="52">
        <v>1077.7624364538501</v>
      </c>
      <c r="AA721" s="52">
        <v>4061.8358578299803</v>
      </c>
      <c r="AB721" s="52">
        <v>392.68369266808207</v>
      </c>
      <c r="AC721" s="52">
        <v>276626.23342544801</v>
      </c>
      <c r="AD721" s="52">
        <v>112709.75063182462</v>
      </c>
      <c r="AE721" s="52">
        <v>140283.9168371385</v>
      </c>
      <c r="AF721" s="52">
        <v>41061.238051129927</v>
      </c>
      <c r="AG721" s="52">
        <v>26071.864081125106</v>
      </c>
      <c r="AH721" s="52">
        <v>22543.849657806659</v>
      </c>
      <c r="AI721" s="52">
        <v>61886.643347467143</v>
      </c>
      <c r="AJ721" s="52">
        <v>71572.28926395216</v>
      </c>
      <c r="AK721" s="52">
        <v>167.67928116366028</v>
      </c>
      <c r="AL721" s="52">
        <v>0.67391479137492549</v>
      </c>
      <c r="AM721" s="52">
        <v>8.7433423651645192</v>
      </c>
      <c r="AN721" s="52">
        <v>19.499460583432548</v>
      </c>
      <c r="AO721" s="52">
        <v>10.082203426920328</v>
      </c>
      <c r="AP721" s="52">
        <v>0.79906000513860376</v>
      </c>
      <c r="AQ721" s="52">
        <v>1.7060220781983639</v>
      </c>
      <c r="AR721" s="52">
        <v>1.2769454911848432</v>
      </c>
      <c r="AS721" s="52">
        <v>1.1134632595666987</v>
      </c>
      <c r="AT721" s="52">
        <v>1.5010052361742583</v>
      </c>
      <c r="AU721" s="52">
        <v>0.87993362432268529</v>
      </c>
      <c r="AV721" s="52">
        <v>1.6130041285341576</v>
      </c>
      <c r="AW721" s="52">
        <v>1.1927696043705158</v>
      </c>
      <c r="AX721" s="52">
        <v>122.50041382585562</v>
      </c>
      <c r="AY721" s="52">
        <v>0.48218743847023543</v>
      </c>
      <c r="AZ721" s="52">
        <v>5.9979246472231029</v>
      </c>
      <c r="BA721" s="52">
        <v>6.0443338017568982</v>
      </c>
      <c r="BB721" s="52">
        <v>16.237424722519673</v>
      </c>
      <c r="BC721" s="52">
        <v>2.8073125371386509</v>
      </c>
      <c r="BD721" s="52">
        <v>27.8603569585154</v>
      </c>
      <c r="BE721" s="52">
        <v>10.638136622657429</v>
      </c>
      <c r="BF721" s="52">
        <v>19.846482687796872</v>
      </c>
      <c r="BG721" s="52">
        <v>26.584431360618421</v>
      </c>
      <c r="BH721" s="52">
        <v>6.0018230495794169</v>
      </c>
      <c r="BI721" s="52">
        <v>25.679406754345813</v>
      </c>
      <c r="BJ721" s="52">
        <v>3.0224100454379954</v>
      </c>
      <c r="BK721" s="52">
        <v>5.7895167927715869</v>
      </c>
      <c r="BL721" s="52">
        <v>16.867479917391453</v>
      </c>
      <c r="BM721" s="52">
        <v>1.7224781512688951</v>
      </c>
      <c r="BN721" s="52">
        <v>40.029880520482095</v>
      </c>
      <c r="BP721" s="52">
        <v>1.292501239039402</v>
      </c>
      <c r="BQ721" s="52">
        <v>0.99820372277040847</v>
      </c>
      <c r="BR721" s="52">
        <v>0.29429751627486117</v>
      </c>
      <c r="BS721" s="52">
        <v>1.2821449039282367</v>
      </c>
      <c r="BT721" s="52">
        <v>0.99749346754810353</v>
      </c>
      <c r="BU721" s="52">
        <v>0.28465143638248031</v>
      </c>
      <c r="BV721" s="52">
        <v>7.8314558005320931</v>
      </c>
      <c r="BW721" s="52">
        <v>12215.956241346175</v>
      </c>
    </row>
    <row r="722" spans="1:75">
      <c r="A722" s="49">
        <v>50678</v>
      </c>
      <c r="B722" s="50">
        <v>159.74936825192222</v>
      </c>
      <c r="C722" s="51">
        <v>387.89789188237239</v>
      </c>
      <c r="D722" s="50">
        <v>157.73943441562974</v>
      </c>
      <c r="E722" s="52">
        <v>27827.493890500067</v>
      </c>
      <c r="F722" s="52">
        <v>342.63950149876376</v>
      </c>
      <c r="G722" s="52">
        <v>468.8598382040858</v>
      </c>
      <c r="H722" s="52">
        <v>798.30388842287164</v>
      </c>
      <c r="I722" s="52">
        <v>3147.2650951594114</v>
      </c>
      <c r="J722" s="52">
        <v>183.37150498124149</v>
      </c>
      <c r="K722" s="52">
        <v>463.3793160053591</v>
      </c>
      <c r="L722" s="52">
        <v>712.97653291045378</v>
      </c>
      <c r="M722" s="52">
        <v>912.26253575384612</v>
      </c>
      <c r="N722" s="52">
        <v>239.0230554987987</v>
      </c>
      <c r="O722" s="52">
        <v>152.09582172977971</v>
      </c>
      <c r="P722" s="52">
        <v>361.54605858322856</v>
      </c>
      <c r="Q722" s="52">
        <v>134.41563591618711</v>
      </c>
      <c r="R722" s="52">
        <v>137.76548473269989</v>
      </c>
      <c r="S722" s="52">
        <v>904.18521520045272</v>
      </c>
      <c r="T722" s="52">
        <v>367.52996553126724</v>
      </c>
      <c r="U722" s="52">
        <v>2219.2193429579338</v>
      </c>
      <c r="V722" s="52">
        <v>1739.8476930834158</v>
      </c>
      <c r="W722" s="52">
        <v>1949.3552112158388</v>
      </c>
      <c r="X722" s="52">
        <v>2582.9393115138014</v>
      </c>
      <c r="Y722" s="52">
        <v>5059.6418803622328</v>
      </c>
      <c r="Z722" s="52">
        <v>1079.5240189763251</v>
      </c>
      <c r="AA722" s="52">
        <v>4069.4435096996526</v>
      </c>
      <c r="AB722" s="52">
        <v>392.71270071463658</v>
      </c>
      <c r="AC722" s="52">
        <v>277378.05828113557</v>
      </c>
      <c r="AD722" s="52">
        <v>112986.29115060171</v>
      </c>
      <c r="AE722" s="52">
        <v>140628.11233202615</v>
      </c>
      <c r="AF722" s="52">
        <v>41190.563579607013</v>
      </c>
      <c r="AG722" s="52">
        <v>26113.084930221241</v>
      </c>
      <c r="AH722" s="52">
        <v>22579.033573369186</v>
      </c>
      <c r="AI722" s="52">
        <v>61963.146811962128</v>
      </c>
      <c r="AJ722" s="52">
        <v>71662.222631351149</v>
      </c>
      <c r="AK722" s="52">
        <v>167.74404023550451</v>
      </c>
      <c r="AL722" s="52">
        <v>0.67323887442568475</v>
      </c>
      <c r="AM722" s="52">
        <v>8.7486624903278418</v>
      </c>
      <c r="AN722" s="52">
        <v>19.494727997776742</v>
      </c>
      <c r="AO722" s="52">
        <v>10.072826633031946</v>
      </c>
      <c r="AP722" s="52">
        <v>0.79830308430688701</v>
      </c>
      <c r="AQ722" s="52">
        <v>1.7061719271063338</v>
      </c>
      <c r="AR722" s="52">
        <v>1.2753066992609092</v>
      </c>
      <c r="AS722" s="52">
        <v>1.1119306234388509</v>
      </c>
      <c r="AT722" s="52">
        <v>1.4987087100743641</v>
      </c>
      <c r="AU722" s="52">
        <v>0.87941910424809366</v>
      </c>
      <c r="AV722" s="52">
        <v>1.6113370278270547</v>
      </c>
      <c r="AW722" s="52">
        <v>1.1916494560162392</v>
      </c>
      <c r="AX722" s="52">
        <v>122.55732315195104</v>
      </c>
      <c r="AY722" s="52">
        <v>0.48176243956695541</v>
      </c>
      <c r="AZ722" s="52">
        <v>5.9984261765338793</v>
      </c>
      <c r="BA722" s="52">
        <v>6.0425490337152343</v>
      </c>
      <c r="BB722" s="52">
        <v>16.241600514063613</v>
      </c>
      <c r="BC722" s="52">
        <v>2.8069602132658473</v>
      </c>
      <c r="BD722" s="52">
        <v>27.865026837370049</v>
      </c>
      <c r="BE722" s="52">
        <v>10.649744237714913</v>
      </c>
      <c r="BF722" s="52">
        <v>19.863401386859671</v>
      </c>
      <c r="BG722" s="52">
        <v>26.604542527867793</v>
      </c>
      <c r="BH722" s="52">
        <v>6.0033097843329113</v>
      </c>
      <c r="BI722" s="52">
        <v>25.691989085947473</v>
      </c>
      <c r="BJ722" s="52">
        <v>3.0229464445030318</v>
      </c>
      <c r="BK722" s="52">
        <v>5.7924754433954755</v>
      </c>
      <c r="BL722" s="52">
        <v>16.876567196824666</v>
      </c>
      <c r="BM722" s="52">
        <v>1.7220467348635187</v>
      </c>
      <c r="BN722" s="52">
        <v>40.061246978879595</v>
      </c>
      <c r="BP722" s="52">
        <v>1.2911609782759721</v>
      </c>
      <c r="BQ722" s="52">
        <v>0.99797094218665738</v>
      </c>
      <c r="BR722" s="52">
        <v>0.29319003609998617</v>
      </c>
      <c r="BS722" s="52">
        <v>1.2808092012322352</v>
      </c>
      <c r="BT722" s="52">
        <v>0.99706284895461672</v>
      </c>
      <c r="BU722" s="52">
        <v>0.28374635228101397</v>
      </c>
      <c r="BV722" s="52">
        <v>7.8289707445229091</v>
      </c>
      <c r="BW722" s="52">
        <v>12254.728550783793</v>
      </c>
    </row>
    <row r="723" spans="1:75">
      <c r="A723" s="49">
        <v>50709</v>
      </c>
      <c r="B723" s="50">
        <v>159.98995083571984</v>
      </c>
      <c r="C723" s="51">
        <v>388.6058569756006</v>
      </c>
      <c r="D723" s="50">
        <v>157.98596035881388</v>
      </c>
      <c r="E723" s="52">
        <v>27870.233540910867</v>
      </c>
      <c r="F723" s="52">
        <v>342.99156396084976</v>
      </c>
      <c r="G723" s="52">
        <v>467.92790641731796</v>
      </c>
      <c r="H723" s="52">
        <v>798.75085207813925</v>
      </c>
      <c r="I723" s="52">
        <v>3152.3688391206724</v>
      </c>
      <c r="J723" s="52">
        <v>183.57668545169216</v>
      </c>
      <c r="K723" s="52">
        <v>464.13933652843679</v>
      </c>
      <c r="L723" s="52">
        <v>713.68403583789063</v>
      </c>
      <c r="M723" s="52">
        <v>915.18751074698184</v>
      </c>
      <c r="N723" s="52">
        <v>238.96972152218223</v>
      </c>
      <c r="O723" s="52">
        <v>152.2599492133933</v>
      </c>
      <c r="P723" s="52">
        <v>361.97927588777196</v>
      </c>
      <c r="Q723" s="52">
        <v>134.39683425489574</v>
      </c>
      <c r="R723" s="52">
        <v>137.90376483228417</v>
      </c>
      <c r="S723" s="52">
        <v>906.09920303466458</v>
      </c>
      <c r="T723" s="52">
        <v>367.73967996365843</v>
      </c>
      <c r="U723" s="52">
        <v>2225.4647053266244</v>
      </c>
      <c r="V723" s="52">
        <v>1742.9088618812723</v>
      </c>
      <c r="W723" s="52">
        <v>1953.1594203447983</v>
      </c>
      <c r="X723" s="52">
        <v>2587.5308957681541</v>
      </c>
      <c r="Y723" s="52">
        <v>5066.3035161052985</v>
      </c>
      <c r="Z723" s="52">
        <v>1081.2924184158085</v>
      </c>
      <c r="AA723" s="52">
        <v>4077.0403095895967</v>
      </c>
      <c r="AB723" s="52">
        <v>392.73735928778433</v>
      </c>
      <c r="AC723" s="52">
        <v>278131.12704750797</v>
      </c>
      <c r="AD723" s="52">
        <v>113261.48413310513</v>
      </c>
      <c r="AE723" s="52">
        <v>140970.63061548048</v>
      </c>
      <c r="AF723" s="52">
        <v>41320.103459373597</v>
      </c>
      <c r="AG723" s="52">
        <v>26154.331559146605</v>
      </c>
      <c r="AH723" s="52">
        <v>22614.212580123254</v>
      </c>
      <c r="AI723" s="52">
        <v>62039.645071460356</v>
      </c>
      <c r="AJ723" s="52">
        <v>71752.235445599406</v>
      </c>
      <c r="AK723" s="52">
        <v>167.80821405964033</v>
      </c>
      <c r="AL723" s="52">
        <v>0.67256711670075497</v>
      </c>
      <c r="AM723" s="52">
        <v>8.7540926570147874</v>
      </c>
      <c r="AN723" s="52">
        <v>19.489989317097372</v>
      </c>
      <c r="AO723" s="52">
        <v>10.063329543385114</v>
      </c>
      <c r="AP723" s="52">
        <v>0.79754693534593368</v>
      </c>
      <c r="AQ723" s="52">
        <v>1.7063688648059108</v>
      </c>
      <c r="AR723" s="52">
        <v>1.2736377515921635</v>
      </c>
      <c r="AS723" s="52">
        <v>1.110380857890402</v>
      </c>
      <c r="AT723" s="52">
        <v>1.4963790108440955</v>
      </c>
      <c r="AU723" s="52">
        <v>0.87887514985449078</v>
      </c>
      <c r="AV723" s="52">
        <v>1.609633476164867</v>
      </c>
      <c r="AW723" s="52">
        <v>1.1905074969101641</v>
      </c>
      <c r="AX723" s="52">
        <v>122.61336907311794</v>
      </c>
      <c r="AY723" s="52">
        <v>0.48133076860340812</v>
      </c>
      <c r="AZ723" s="52">
        <v>5.998789488135146</v>
      </c>
      <c r="BA723" s="52">
        <v>6.0406372191519626</v>
      </c>
      <c r="BB723" s="52">
        <v>16.24573021973934</v>
      </c>
      <c r="BC723" s="52">
        <v>2.8066232755494815</v>
      </c>
      <c r="BD723" s="52">
        <v>27.869538299964681</v>
      </c>
      <c r="BE723" s="52">
        <v>10.661317130216517</v>
      </c>
      <c r="BF723" s="52">
        <v>19.880208388327681</v>
      </c>
      <c r="BG723" s="52">
        <v>26.624427903312139</v>
      </c>
      <c r="BH723" s="52">
        <v>6.0047663797534279</v>
      </c>
      <c r="BI723" s="52">
        <v>25.704855669920722</v>
      </c>
      <c r="BJ723" s="52">
        <v>3.0235220734330435</v>
      </c>
      <c r="BK723" s="52">
        <v>5.7955629951545911</v>
      </c>
      <c r="BL723" s="52">
        <v>16.885770602457811</v>
      </c>
      <c r="BM723" s="52">
        <v>1.7215831171115203</v>
      </c>
      <c r="BN723" s="52">
        <v>40.092368309010538</v>
      </c>
      <c r="BP723" s="52">
        <v>1.2899191758647981</v>
      </c>
      <c r="BQ723" s="52">
        <v>0.9978514050768178</v>
      </c>
      <c r="BR723" s="52">
        <v>0.29206777078281682</v>
      </c>
      <c r="BS723" s="52">
        <v>1.279599839184929</v>
      </c>
      <c r="BT723" s="52">
        <v>0.99679191860054894</v>
      </c>
      <c r="BU723" s="52">
        <v>0.28280792059635013</v>
      </c>
      <c r="BV723" s="52">
        <v>7.8255371697727707</v>
      </c>
      <c r="BW723" s="52">
        <v>12292.796098870616</v>
      </c>
    </row>
    <row r="724" spans="1:75">
      <c r="A724" s="49">
        <v>50739</v>
      </c>
      <c r="B724" s="50">
        <v>160.23064678284962</v>
      </c>
      <c r="C724" s="51">
        <v>389.31733854803605</v>
      </c>
      <c r="D724" s="50">
        <v>158.23352366334487</v>
      </c>
      <c r="E724" s="52">
        <v>27912.926114710172</v>
      </c>
      <c r="F724" s="52">
        <v>343.34250665033858</v>
      </c>
      <c r="G724" s="52">
        <v>466.99756212979554</v>
      </c>
      <c r="H724" s="52">
        <v>799.20518141090872</v>
      </c>
      <c r="I724" s="52">
        <v>3157.4345622626442</v>
      </c>
      <c r="J724" s="52">
        <v>183.77954223599906</v>
      </c>
      <c r="K724" s="52">
        <v>464.87887789091718</v>
      </c>
      <c r="L724" s="52">
        <v>714.38672559948952</v>
      </c>
      <c r="M724" s="52">
        <v>918.11769041852097</v>
      </c>
      <c r="N724" s="52">
        <v>238.90956498465189</v>
      </c>
      <c r="O724" s="52">
        <v>152.4230787247109</v>
      </c>
      <c r="P724" s="52">
        <v>362.40720131951383</v>
      </c>
      <c r="Q724" s="52">
        <v>134.37539289668203</v>
      </c>
      <c r="R724" s="52">
        <v>138.04132061774533</v>
      </c>
      <c r="S724" s="52">
        <v>908.01618217838302</v>
      </c>
      <c r="T724" s="52">
        <v>367.9412719293187</v>
      </c>
      <c r="U724" s="52">
        <v>2231.7101265311239</v>
      </c>
      <c r="V724" s="52">
        <v>1745.9717144832016</v>
      </c>
      <c r="W724" s="52">
        <v>1956.9727933884908</v>
      </c>
      <c r="X724" s="52">
        <v>2592.1236228664716</v>
      </c>
      <c r="Y724" s="52">
        <v>5072.9445918560032</v>
      </c>
      <c r="Z724" s="52">
        <v>1083.0685132941542</v>
      </c>
      <c r="AA724" s="52">
        <v>4084.6400899651148</v>
      </c>
      <c r="AB724" s="52">
        <v>392.75724660145738</v>
      </c>
      <c r="AC724" s="52">
        <v>278887.9337310791</v>
      </c>
      <c r="AD724" s="52">
        <v>113537.87084925969</v>
      </c>
      <c r="AE724" s="52">
        <v>141314.6346473376</v>
      </c>
      <c r="AF724" s="52">
        <v>41450.288668513298</v>
      </c>
      <c r="AG724" s="52">
        <v>26195.686649564901</v>
      </c>
      <c r="AH724" s="52">
        <v>22649.490864924588</v>
      </c>
      <c r="AI724" s="52">
        <v>62116.364641173677</v>
      </c>
      <c r="AJ724" s="52">
        <v>71842.485807196295</v>
      </c>
      <c r="AK724" s="52">
        <v>167.8694945283234</v>
      </c>
      <c r="AL724" s="52">
        <v>0.67188516386571184</v>
      </c>
      <c r="AM724" s="52">
        <v>8.7594487700068075</v>
      </c>
      <c r="AN724" s="52">
        <v>19.484964269492774</v>
      </c>
      <c r="AO724" s="52">
        <v>10.053630335528092</v>
      </c>
      <c r="AP724" s="52">
        <v>0.79678534979587612</v>
      </c>
      <c r="AQ724" s="52">
        <v>1.7065286909850934</v>
      </c>
      <c r="AR724" s="52">
        <v>1.2719225457577219</v>
      </c>
      <c r="AS724" s="52">
        <v>1.108809998892563</v>
      </c>
      <c r="AT724" s="52">
        <v>1.4940034488709595</v>
      </c>
      <c r="AU724" s="52">
        <v>0.87828606361157047</v>
      </c>
      <c r="AV724" s="52">
        <v>1.6079211386277166</v>
      </c>
      <c r="AW724" s="52">
        <v>1.1893730989778306</v>
      </c>
      <c r="AX724" s="52">
        <v>122.66672579708198</v>
      </c>
      <c r="AY724" s="52">
        <v>0.48088572336576668</v>
      </c>
      <c r="AZ724" s="52">
        <v>5.9989641304360699</v>
      </c>
      <c r="BA724" s="52">
        <v>6.0385283902830755</v>
      </c>
      <c r="BB724" s="52">
        <v>16.249443578704572</v>
      </c>
      <c r="BC724" s="52">
        <v>2.8062427103849283</v>
      </c>
      <c r="BD724" s="52">
        <v>27.873467709620794</v>
      </c>
      <c r="BE724" s="52">
        <v>10.672758536203764</v>
      </c>
      <c r="BF724" s="52">
        <v>19.896793795532236</v>
      </c>
      <c r="BG724" s="52">
        <v>26.644003462838008</v>
      </c>
      <c r="BH724" s="52">
        <v>6.005637760149936</v>
      </c>
      <c r="BI724" s="52">
        <v>25.717804462776986</v>
      </c>
      <c r="BJ724" s="52">
        <v>3.0240725564149518</v>
      </c>
      <c r="BK724" s="52">
        <v>5.7985680514888376</v>
      </c>
      <c r="BL724" s="52">
        <v>16.895163854917822</v>
      </c>
      <c r="BM724" s="52">
        <v>1.7210957846948076</v>
      </c>
      <c r="BN724" s="52">
        <v>40.123004709308347</v>
      </c>
      <c r="BP724" s="52">
        <v>1.2886906415893464</v>
      </c>
      <c r="BQ724" s="52">
        <v>0.99774347225514548</v>
      </c>
      <c r="BR724" s="52">
        <v>0.29094716933129045</v>
      </c>
      <c r="BS724" s="52">
        <v>1.2784297114703804</v>
      </c>
      <c r="BT724" s="52">
        <v>0.99660454554711275</v>
      </c>
      <c r="BU724" s="52">
        <v>0.28182516593951734</v>
      </c>
      <c r="BV724" s="52">
        <v>7.8229317061603068</v>
      </c>
      <c r="BW724" s="52">
        <v>12330.501370600859</v>
      </c>
    </row>
    <row r="725" spans="1:75">
      <c r="A725" s="49">
        <v>50770</v>
      </c>
      <c r="B725" s="50">
        <v>160.47193921919191</v>
      </c>
      <c r="C725" s="51">
        <v>390.03401395781043</v>
      </c>
      <c r="D725" s="50">
        <v>158.48305495914389</v>
      </c>
      <c r="E725" s="52">
        <v>27955.674197396926</v>
      </c>
      <c r="F725" s="52">
        <v>343.69653434072052</v>
      </c>
      <c r="G725" s="52">
        <v>466.05713283174458</v>
      </c>
      <c r="H725" s="52">
        <v>799.6730664805059</v>
      </c>
      <c r="I725" s="52">
        <v>3162.4962468430881</v>
      </c>
      <c r="J725" s="52">
        <v>183.9812806429822</v>
      </c>
      <c r="K725" s="52">
        <v>465.61052921943127</v>
      </c>
      <c r="L725" s="52">
        <v>715.09110645811643</v>
      </c>
      <c r="M725" s="52">
        <v>921.06520740862095</v>
      </c>
      <c r="N725" s="52">
        <v>238.84009373824924</v>
      </c>
      <c r="O725" s="52">
        <v>152.58564045054899</v>
      </c>
      <c r="P725" s="52">
        <v>362.83362548942529</v>
      </c>
      <c r="Q725" s="52">
        <v>134.35126158234573</v>
      </c>
      <c r="R725" s="52">
        <v>138.1783020502377</v>
      </c>
      <c r="S725" s="52">
        <v>909.94052383171459</v>
      </c>
      <c r="T725" s="52">
        <v>368.1342270022198</v>
      </c>
      <c r="U725" s="52">
        <v>2237.9797899328892</v>
      </c>
      <c r="V725" s="52">
        <v>1749.0405991558105</v>
      </c>
      <c r="W725" s="52">
        <v>1960.8054794587435</v>
      </c>
      <c r="X725" s="52">
        <v>2596.7330191217125</v>
      </c>
      <c r="Y725" s="52">
        <v>5079.5482445763</v>
      </c>
      <c r="Z725" s="52">
        <v>1084.8548102690088</v>
      </c>
      <c r="AA725" s="52">
        <v>4092.2637942625629</v>
      </c>
      <c r="AB725" s="52">
        <v>392.77384289894854</v>
      </c>
      <c r="AC725" s="52">
        <v>279651.09614882933</v>
      </c>
      <c r="AD725" s="52">
        <v>113817.27257151758</v>
      </c>
      <c r="AE725" s="52">
        <v>141662.39133797924</v>
      </c>
      <c r="AF725" s="52">
        <v>41581.556764618043</v>
      </c>
      <c r="AG725" s="52">
        <v>26237.270199437295</v>
      </c>
      <c r="AH725" s="52">
        <v>22685.000616581208</v>
      </c>
      <c r="AI725" s="52">
        <v>62193.622898040281</v>
      </c>
      <c r="AJ725" s="52">
        <v>71933.250497694942</v>
      </c>
      <c r="AK725" s="52">
        <v>167.92708829381775</v>
      </c>
      <c r="AL725" s="52">
        <v>0.67118868476245552</v>
      </c>
      <c r="AM725" s="52">
        <v>8.7646711569039084</v>
      </c>
      <c r="AN725" s="52">
        <v>19.47958687437518</v>
      </c>
      <c r="AO725" s="52">
        <v>10.043727032569867</v>
      </c>
      <c r="AP725" s="52">
        <v>0.79602147349378938</v>
      </c>
      <c r="AQ725" s="52">
        <v>1.7065969849481331</v>
      </c>
      <c r="AR725" s="52">
        <v>1.2701592293176931</v>
      </c>
      <c r="AS725" s="52">
        <v>1.107224350907575</v>
      </c>
      <c r="AT725" s="52">
        <v>1.4915821565856835</v>
      </c>
      <c r="AU725" s="52">
        <v>0.87764800875259918</v>
      </c>
      <c r="AV725" s="52">
        <v>1.6062258068675639</v>
      </c>
      <c r="AW725" s="52">
        <v>1.1882690217067178</v>
      </c>
      <c r="AX725" s="52">
        <v>122.71684792109075</v>
      </c>
      <c r="AY725" s="52">
        <v>0.48042483186239432</v>
      </c>
      <c r="AZ725" s="52">
        <v>5.9989580276287011</v>
      </c>
      <c r="BA725" s="52">
        <v>6.03621247780299</v>
      </c>
      <c r="BB725" s="52">
        <v>16.252584154417196</v>
      </c>
      <c r="BC725" s="52">
        <v>2.805788062280044</v>
      </c>
      <c r="BD725" s="52">
        <v>27.876672028413704</v>
      </c>
      <c r="BE725" s="52">
        <v>10.68405514225484</v>
      </c>
      <c r="BF725" s="52">
        <v>19.913215508984944</v>
      </c>
      <c r="BG725" s="52">
        <v>26.663327084643946</v>
      </c>
      <c r="BH725" s="52">
        <v>6.0056106024872395</v>
      </c>
      <c r="BI725" s="52">
        <v>25.730653498494515</v>
      </c>
      <c r="BJ725" s="52">
        <v>3.0245536126331576</v>
      </c>
      <c r="BK725" s="52">
        <v>5.8013507336483245</v>
      </c>
      <c r="BL725" s="52">
        <v>16.904749151056393</v>
      </c>
      <c r="BM725" s="52">
        <v>1.7205922598185415</v>
      </c>
      <c r="BN725" s="52">
        <v>40.15317028911123</v>
      </c>
      <c r="BP725" s="52">
        <v>1.2874251069264457</v>
      </c>
      <c r="BQ725" s="52">
        <v>0.99757769760946113</v>
      </c>
      <c r="BR725" s="52">
        <v>0.28984740932073982</v>
      </c>
      <c r="BS725" s="52">
        <v>1.2772730480458947</v>
      </c>
      <c r="BT725" s="52">
        <v>0.99644516889173007</v>
      </c>
      <c r="BU725" s="52">
        <v>0.28082787915463409</v>
      </c>
      <c r="BV725" s="52">
        <v>7.8223320396256542</v>
      </c>
      <c r="BW725" s="52">
        <v>12368.207272568057</v>
      </c>
    </row>
    <row r="726" spans="1:75">
      <c r="A726" s="49">
        <v>50801</v>
      </c>
      <c r="B726" s="50">
        <v>160.71842359580219</v>
      </c>
      <c r="C726" s="51">
        <v>390.76808352536716</v>
      </c>
      <c r="D726" s="50">
        <v>158.73884321304953</v>
      </c>
      <c r="E726" s="52">
        <v>27999.533690591012</v>
      </c>
      <c r="F726" s="52">
        <v>344.06642718835462</v>
      </c>
      <c r="G726" s="52">
        <v>465.10676437063563</v>
      </c>
      <c r="H726" s="52">
        <v>800.16804959985518</v>
      </c>
      <c r="I726" s="52">
        <v>3167.6696907248229</v>
      </c>
      <c r="J726" s="52">
        <v>184.18808030538381</v>
      </c>
      <c r="K726" s="52">
        <v>466.35548192815435</v>
      </c>
      <c r="L726" s="52">
        <v>715.81354422608933</v>
      </c>
      <c r="M726" s="52">
        <v>924.07991838413136</v>
      </c>
      <c r="N726" s="52">
        <v>238.76735818085652</v>
      </c>
      <c r="O726" s="52">
        <v>152.75134900146193</v>
      </c>
      <c r="P726" s="52">
        <v>363.26961990638125</v>
      </c>
      <c r="Q726" s="52">
        <v>134.32624248667591</v>
      </c>
      <c r="R726" s="52">
        <v>138.31853149410696</v>
      </c>
      <c r="S726" s="52">
        <v>911.9119326362927</v>
      </c>
      <c r="T726" s="52">
        <v>368.33289335752204</v>
      </c>
      <c r="U726" s="52">
        <v>2244.41297426243</v>
      </c>
      <c r="V726" s="52">
        <v>1752.1844977784542</v>
      </c>
      <c r="W726" s="52">
        <v>1964.7390565170397</v>
      </c>
      <c r="X726" s="52">
        <v>2601.4641570347931</v>
      </c>
      <c r="Y726" s="52">
        <v>5086.3125753248887</v>
      </c>
      <c r="Z726" s="52">
        <v>1086.6877514850949</v>
      </c>
      <c r="AA726" s="52">
        <v>4100.0797962161805</v>
      </c>
      <c r="AB726" s="52">
        <v>392.795116493899</v>
      </c>
      <c r="AC726" s="52">
        <v>280435.98634756764</v>
      </c>
      <c r="AD726" s="52">
        <v>114103.83073574497</v>
      </c>
      <c r="AE726" s="52">
        <v>142019.05525675128</v>
      </c>
      <c r="AF726" s="52">
        <v>41716.492947993742</v>
      </c>
      <c r="AG726" s="52">
        <v>26279.99783546694</v>
      </c>
      <c r="AH726" s="52">
        <v>22721.541734126306</v>
      </c>
      <c r="AI726" s="52">
        <v>62273.283564905963</v>
      </c>
      <c r="AJ726" s="52">
        <v>72026.659149477564</v>
      </c>
      <c r="AK726" s="52">
        <v>167.9860023745606</v>
      </c>
      <c r="AL726" s="52">
        <v>0.67049345910368907</v>
      </c>
      <c r="AM726" s="52">
        <v>8.7701766617716324</v>
      </c>
      <c r="AN726" s="52">
        <v>19.474384773011892</v>
      </c>
      <c r="AO726" s="52">
        <v>10.033714652091506</v>
      </c>
      <c r="AP726" s="52">
        <v>0.795275338655272</v>
      </c>
      <c r="AQ726" s="52">
        <v>1.7066140327581032</v>
      </c>
      <c r="AR726" s="52">
        <v>1.2683638602477825</v>
      </c>
      <c r="AS726" s="52">
        <v>1.1056374443078605</v>
      </c>
      <c r="AT726" s="52">
        <v>1.489118032678943</v>
      </c>
      <c r="AU726" s="52">
        <v>0.87698593962047577</v>
      </c>
      <c r="AV726" s="52">
        <v>1.6045407011769119</v>
      </c>
      <c r="AW726" s="52">
        <v>1.1871793029103497</v>
      </c>
      <c r="AX726" s="52">
        <v>122.76813272458892</v>
      </c>
      <c r="AY726" s="52">
        <v>0.47995191328898784</v>
      </c>
      <c r="AZ726" s="52">
        <v>5.9989715811586191</v>
      </c>
      <c r="BA726" s="52">
        <v>6.0338388721969336</v>
      </c>
      <c r="BB726" s="52">
        <v>16.255729286871368</v>
      </c>
      <c r="BC726" s="52">
        <v>2.8053120783184684</v>
      </c>
      <c r="BD726" s="52">
        <v>27.879963375868336</v>
      </c>
      <c r="BE726" s="52">
        <v>10.695645536776752</v>
      </c>
      <c r="BF726" s="52">
        <v>19.9303356232422</v>
      </c>
      <c r="BG726" s="52">
        <v>26.683236405824221</v>
      </c>
      <c r="BH726" s="52">
        <v>6.0051480510963069</v>
      </c>
      <c r="BI726" s="52">
        <v>25.743484877823523</v>
      </c>
      <c r="BJ726" s="52">
        <v>3.0249917169416984</v>
      </c>
      <c r="BK726" s="52">
        <v>5.8040405263177934</v>
      </c>
      <c r="BL726" s="52">
        <v>16.914452633137003</v>
      </c>
      <c r="BM726" s="52">
        <v>1.7200703797847852</v>
      </c>
      <c r="BN726" s="52">
        <v>40.184194020866869</v>
      </c>
      <c r="BP726" s="52">
        <v>1.2861578968717837</v>
      </c>
      <c r="BQ726" s="52">
        <v>0.99737928199371506</v>
      </c>
      <c r="BR726" s="52">
        <v>0.288778614870558</v>
      </c>
      <c r="BS726" s="52">
        <v>1.2762735505708522</v>
      </c>
      <c r="BT726" s="52">
        <v>0.99631398491563294</v>
      </c>
      <c r="BU726" s="52">
        <v>0.27995956568948682</v>
      </c>
      <c r="BV726" s="52">
        <v>7.8230237989956812</v>
      </c>
      <c r="BW726" s="52">
        <v>12406.986280110574</v>
      </c>
    </row>
    <row r="727" spans="1:75">
      <c r="A727" s="49">
        <v>50829</v>
      </c>
      <c r="B727" s="50">
        <v>160.95474074880727</v>
      </c>
      <c r="C727" s="51">
        <v>391.47182366917178</v>
      </c>
      <c r="D727" s="50">
        <v>158.98418763875296</v>
      </c>
      <c r="E727" s="52">
        <v>28042.047417896134</v>
      </c>
      <c r="F727" s="52">
        <v>344.43483469698447</v>
      </c>
      <c r="G727" s="52">
        <v>464.22988110009049</v>
      </c>
      <c r="H727" s="52">
        <v>800.66208529405833</v>
      </c>
      <c r="I727" s="52">
        <v>3172.6487849384016</v>
      </c>
      <c r="J727" s="52">
        <v>184.38961034418648</v>
      </c>
      <c r="K727" s="52">
        <v>467.07294958583742</v>
      </c>
      <c r="L727" s="52">
        <v>716.51085708924802</v>
      </c>
      <c r="M727" s="52">
        <v>926.96420532105753</v>
      </c>
      <c r="N727" s="52">
        <v>238.70572981191799</v>
      </c>
      <c r="O727" s="52">
        <v>152.91063277845802</v>
      </c>
      <c r="P727" s="52">
        <v>363.69069810377965</v>
      </c>
      <c r="Q727" s="52">
        <v>134.30468214197703</v>
      </c>
      <c r="R727" s="52">
        <v>138.45476747250981</v>
      </c>
      <c r="S727" s="52">
        <v>913.81073470234071</v>
      </c>
      <c r="T727" s="52">
        <v>368.53805883508176</v>
      </c>
      <c r="U727" s="52">
        <v>2250.6274274209782</v>
      </c>
      <c r="V727" s="52">
        <v>1755.2202470337174</v>
      </c>
      <c r="W727" s="52">
        <v>1968.5368069565989</v>
      </c>
      <c r="X727" s="52">
        <v>2606.0397475069121</v>
      </c>
      <c r="Y727" s="52">
        <v>5092.9121013624326</v>
      </c>
      <c r="Z727" s="52">
        <v>1088.4558244759351</v>
      </c>
      <c r="AA727" s="52">
        <v>4107.6256119723303</v>
      </c>
      <c r="AB727" s="52">
        <v>392.82830602861941</v>
      </c>
      <c r="AC727" s="52">
        <v>281193.99765859329</v>
      </c>
      <c r="AD727" s="52">
        <v>114377.78528097698</v>
      </c>
      <c r="AE727" s="52">
        <v>142360.03211307526</v>
      </c>
      <c r="AF727" s="52">
        <v>41846.67815366813</v>
      </c>
      <c r="AG727" s="52">
        <v>26321.328487055642</v>
      </c>
      <c r="AH727" s="52">
        <v>22756.949763877052</v>
      </c>
      <c r="AI727" s="52">
        <v>62350.757337144445</v>
      </c>
      <c r="AJ727" s="52">
        <v>72117.300792983602</v>
      </c>
      <c r="AK727" s="52">
        <v>168.04760270352875</v>
      </c>
      <c r="AL727" s="52">
        <v>0.66987787272955757</v>
      </c>
      <c r="AM727" s="52">
        <v>8.7760178392054513</v>
      </c>
      <c r="AN727" s="52">
        <v>19.470445250194253</v>
      </c>
      <c r="AO727" s="52">
        <v>10.024549538061754</v>
      </c>
      <c r="AP727" s="52">
        <v>0.79463166776310701</v>
      </c>
      <c r="AQ727" s="52">
        <v>1.7066468686125518</v>
      </c>
      <c r="AR727" s="52">
        <v>1.266707848522596</v>
      </c>
      <c r="AS727" s="52">
        <v>1.1041960987817478</v>
      </c>
      <c r="AT727" s="52">
        <v>1.4868221002184978</v>
      </c>
      <c r="AU727" s="52">
        <v>0.87638787051946565</v>
      </c>
      <c r="AV727" s="52">
        <v>1.6029895104876621</v>
      </c>
      <c r="AW727" s="52">
        <v>1.1861675743791693</v>
      </c>
      <c r="AX727" s="52">
        <v>122.82176999348614</v>
      </c>
      <c r="AY727" s="52">
        <v>0.47951240757798325</v>
      </c>
      <c r="AZ727" s="52">
        <v>5.9992442269015429</v>
      </c>
      <c r="BA727" s="52">
        <v>6.0317933827089814</v>
      </c>
      <c r="BB727" s="52">
        <v>16.259367855448676</v>
      </c>
      <c r="BC727" s="52">
        <v>2.8049291526216882</v>
      </c>
      <c r="BD727" s="52">
        <v>27.8840956708882</v>
      </c>
      <c r="BE727" s="52">
        <v>10.707087015807961</v>
      </c>
      <c r="BF727" s="52">
        <v>19.947723600348191</v>
      </c>
      <c r="BG727" s="52">
        <v>26.703045042763865</v>
      </c>
      <c r="BH727" s="52">
        <v>6.0049716398851682</v>
      </c>
      <c r="BI727" s="52">
        <v>25.755387460380526</v>
      </c>
      <c r="BJ727" s="52">
        <v>3.025398478544048</v>
      </c>
      <c r="BK727" s="52">
        <v>5.806618961104375</v>
      </c>
      <c r="BL727" s="52">
        <v>16.923370019158547</v>
      </c>
      <c r="BM727" s="52">
        <v>1.7195696290319944</v>
      </c>
      <c r="BN727" s="52">
        <v>40.215061211126987</v>
      </c>
      <c r="BP727" s="52">
        <v>1.2850532678790583</v>
      </c>
      <c r="BQ727" s="52">
        <v>0.9972184633536797</v>
      </c>
      <c r="BR727" s="52">
        <v>0.28783480452161064</v>
      </c>
      <c r="BS727" s="52">
        <v>1.275688850088045</v>
      </c>
      <c r="BT727" s="52">
        <v>0.99623775947631132</v>
      </c>
      <c r="BU727" s="52">
        <v>0.27945109060133938</v>
      </c>
      <c r="BV727" s="52">
        <v>7.8236498423835394</v>
      </c>
      <c r="BW727" s="52">
        <v>12444.746203175613</v>
      </c>
    </row>
    <row r="728" spans="1:75">
      <c r="A728" s="49">
        <v>50860</v>
      </c>
      <c r="B728" s="50">
        <v>161.19303008907985</v>
      </c>
      <c r="C728" s="51">
        <v>392.18012806088211</v>
      </c>
      <c r="D728" s="50">
        <v>159.23113147583939</v>
      </c>
      <c r="E728" s="52">
        <v>28085.580897300475</v>
      </c>
      <c r="F728" s="52">
        <v>344.82477944326257</v>
      </c>
      <c r="G728" s="52">
        <v>463.38875097901592</v>
      </c>
      <c r="H728" s="52">
        <v>801.18118830698154</v>
      </c>
      <c r="I728" s="52">
        <v>3177.715439073982</v>
      </c>
      <c r="J728" s="52">
        <v>184.59826494486731</v>
      </c>
      <c r="K728" s="52">
        <v>467.80724916835464</v>
      </c>
      <c r="L728" s="52">
        <v>717.22146064166225</v>
      </c>
      <c r="M728" s="52">
        <v>929.86743747226649</v>
      </c>
      <c r="N728" s="52">
        <v>238.65827818719609</v>
      </c>
      <c r="O728" s="52">
        <v>153.07282810847485</v>
      </c>
      <c r="P728" s="52">
        <v>364.12192303206649</v>
      </c>
      <c r="Q728" s="52">
        <v>134.28758273764998</v>
      </c>
      <c r="R728" s="52">
        <v>138.59500945155179</v>
      </c>
      <c r="S728" s="52">
        <v>915.73737182287925</v>
      </c>
      <c r="T728" s="52">
        <v>368.76779420181145</v>
      </c>
      <c r="U728" s="52">
        <v>2256.9562079401749</v>
      </c>
      <c r="V728" s="52">
        <v>1758.3108024510645</v>
      </c>
      <c r="W728" s="52">
        <v>1972.3999863401536</v>
      </c>
      <c r="X728" s="52">
        <v>2610.7061582779693</v>
      </c>
      <c r="Y728" s="52">
        <v>5099.7381834945372</v>
      </c>
      <c r="Z728" s="52">
        <v>1090.2522312745211</v>
      </c>
      <c r="AA728" s="52">
        <v>4115.3105527210619</v>
      </c>
      <c r="AB728" s="52">
        <v>392.87973407872261</v>
      </c>
      <c r="AC728" s="52">
        <v>281963.88888722082</v>
      </c>
      <c r="AD728" s="52">
        <v>114652.44594032534</v>
      </c>
      <c r="AE728" s="52">
        <v>142701.88783522576</v>
      </c>
      <c r="AF728" s="52">
        <v>41978.74167793028</v>
      </c>
      <c r="AG728" s="52">
        <v>26363.444094273353</v>
      </c>
      <c r="AH728" s="52">
        <v>22793.093818341531</v>
      </c>
      <c r="AI728" s="52">
        <v>62430.201192609726</v>
      </c>
      <c r="AJ728" s="52">
        <v>72210.038786888123</v>
      </c>
      <c r="AK728" s="52">
        <v>168.11794849821638</v>
      </c>
      <c r="AL728" s="52">
        <v>0.66932487308288058</v>
      </c>
      <c r="AM728" s="52">
        <v>8.7826846132595691</v>
      </c>
      <c r="AN728" s="52">
        <v>19.467949783309333</v>
      </c>
      <c r="AO728" s="52">
        <v>10.015940296914309</v>
      </c>
      <c r="AP728" s="52">
        <v>0.79407787753265324</v>
      </c>
      <c r="AQ728" s="52">
        <v>1.7067403734028865</v>
      </c>
      <c r="AR728" s="52">
        <v>1.2651407833069359</v>
      </c>
      <c r="AS728" s="52">
        <v>1.1028475247730967</v>
      </c>
      <c r="AT728" s="52">
        <v>1.4846066037571291</v>
      </c>
      <c r="AU728" s="52">
        <v>0.87585342519976683</v>
      </c>
      <c r="AV728" s="52">
        <v>1.6014972476433256</v>
      </c>
      <c r="AW728" s="52">
        <v>1.1851764600074279</v>
      </c>
      <c r="AX728" s="52">
        <v>122.88294785349599</v>
      </c>
      <c r="AY728" s="52">
        <v>0.47909282027596362</v>
      </c>
      <c r="AZ728" s="52">
        <v>5.9999181296068036</v>
      </c>
      <c r="BA728" s="52">
        <v>6.0301049052016626</v>
      </c>
      <c r="BB728" s="52">
        <v>16.264066303178907</v>
      </c>
      <c r="BC728" s="52">
        <v>2.8046693792491548</v>
      </c>
      <c r="BD728" s="52">
        <v>27.889773751999581</v>
      </c>
      <c r="BE728" s="52">
        <v>10.719118780937166</v>
      </c>
      <c r="BF728" s="52">
        <v>19.966585680602059</v>
      </c>
      <c r="BG728" s="52">
        <v>26.724108475080179</v>
      </c>
      <c r="BH728" s="52">
        <v>6.0055096272319073</v>
      </c>
      <c r="BI728" s="52">
        <v>25.767050860780142</v>
      </c>
      <c r="BJ728" s="52">
        <v>3.0258247716849458</v>
      </c>
      <c r="BK728" s="52">
        <v>5.8093293551167831</v>
      </c>
      <c r="BL728" s="52">
        <v>16.931896736935503</v>
      </c>
      <c r="BM728" s="52">
        <v>1.7190690957521391</v>
      </c>
      <c r="BN728" s="52">
        <v>40.247896635243968</v>
      </c>
      <c r="BP728" s="52">
        <v>1.284105893453553</v>
      </c>
      <c r="BQ728" s="52">
        <v>0.99711756277341212</v>
      </c>
      <c r="BR728" s="52">
        <v>0.28698833066981377</v>
      </c>
      <c r="BS728" s="52">
        <v>1.2755309903483478</v>
      </c>
      <c r="BT728" s="52">
        <v>0.99621375794560019</v>
      </c>
      <c r="BU728" s="52">
        <v>0.27931723238960388</v>
      </c>
      <c r="BV728" s="52">
        <v>7.8233350877379699</v>
      </c>
      <c r="BW728" s="52">
        <v>12483.593390126382</v>
      </c>
    </row>
    <row r="729" spans="1:75">
      <c r="A729" s="49">
        <v>50890</v>
      </c>
      <c r="B729" s="50">
        <v>161.44037259264539</v>
      </c>
      <c r="C729" s="51">
        <v>392.91473762094972</v>
      </c>
      <c r="D729" s="50">
        <v>159.48697216516982</v>
      </c>
      <c r="E729" s="52">
        <v>28131.3935845534</v>
      </c>
      <c r="F729" s="52">
        <v>345.24892723072941</v>
      </c>
      <c r="G729" s="52">
        <v>462.51882417897383</v>
      </c>
      <c r="H729" s="52">
        <v>801.73655497767027</v>
      </c>
      <c r="I729" s="52">
        <v>3183.0821592961747</v>
      </c>
      <c r="J729" s="52">
        <v>184.82135533775048</v>
      </c>
      <c r="K729" s="52">
        <v>468.59479119566578</v>
      </c>
      <c r="L729" s="52">
        <v>717.97219373552753</v>
      </c>
      <c r="M729" s="52">
        <v>932.90977476413047</v>
      </c>
      <c r="N729" s="52">
        <v>238.62070501397054</v>
      </c>
      <c r="O729" s="52">
        <v>153.24534070085113</v>
      </c>
      <c r="P729" s="52">
        <v>364.58264885569611</v>
      </c>
      <c r="Q729" s="52">
        <v>134.27506543392326</v>
      </c>
      <c r="R729" s="52">
        <v>138.74324930086732</v>
      </c>
      <c r="S729" s="52">
        <v>917.75235572693248</v>
      </c>
      <c r="T729" s="52">
        <v>369.02197747789324</v>
      </c>
      <c r="U729" s="52">
        <v>2263.5928588916859</v>
      </c>
      <c r="V729" s="52">
        <v>1761.5406597862641</v>
      </c>
      <c r="W729" s="52">
        <v>1976.4459619092445</v>
      </c>
      <c r="X729" s="52">
        <v>2615.5998011107245</v>
      </c>
      <c r="Y729" s="52">
        <v>5106.9325536827246</v>
      </c>
      <c r="Z729" s="52">
        <v>1092.1329616488267</v>
      </c>
      <c r="AA729" s="52">
        <v>4123.3838312985999</v>
      </c>
      <c r="AB729" s="52">
        <v>392.94549720697103</v>
      </c>
      <c r="AC729" s="52">
        <v>282767.30345509847</v>
      </c>
      <c r="AD729" s="52">
        <v>114938.4491156578</v>
      </c>
      <c r="AE729" s="52">
        <v>143057.86098149617</v>
      </c>
      <c r="AF729" s="52">
        <v>42116.459822845456</v>
      </c>
      <c r="AG729" s="52">
        <v>26407.505306577681</v>
      </c>
      <c r="AH729" s="52">
        <v>22830.948771270116</v>
      </c>
      <c r="AI729" s="52">
        <v>62513.676169236503</v>
      </c>
      <c r="AJ729" s="52">
        <v>72307.34767319361</v>
      </c>
      <c r="AK729" s="52">
        <v>168.19648577893773</v>
      </c>
      <c r="AL729" s="52">
        <v>0.66877750687611603</v>
      </c>
      <c r="AM729" s="52">
        <v>8.7900229607398312</v>
      </c>
      <c r="AN729" s="52">
        <v>19.466216373567779</v>
      </c>
      <c r="AO729" s="52">
        <v>10.007415905951833</v>
      </c>
      <c r="AP729" s="52">
        <v>0.79357379136151096</v>
      </c>
      <c r="AQ729" s="52">
        <v>1.7068741886653394</v>
      </c>
      <c r="AR729" s="52">
        <v>1.2635871653192832</v>
      </c>
      <c r="AS729" s="52">
        <v>1.1015027279601781</v>
      </c>
      <c r="AT729" s="52">
        <v>1.4823644122416832</v>
      </c>
      <c r="AU729" s="52">
        <v>0.87535591636854704</v>
      </c>
      <c r="AV729" s="52">
        <v>1.5999882462320481</v>
      </c>
      <c r="AW729" s="52">
        <v>1.1841694593273133</v>
      </c>
      <c r="AX729" s="52">
        <v>122.9508189300696</v>
      </c>
      <c r="AY729" s="52">
        <v>0.47867173870302698</v>
      </c>
      <c r="AZ729" s="52">
        <v>6.0008473892152931</v>
      </c>
      <c r="BA729" s="52">
        <v>6.0285863761712486</v>
      </c>
      <c r="BB729" s="52">
        <v>16.269540257503589</v>
      </c>
      <c r="BC729" s="52">
        <v>2.8044839294549697</v>
      </c>
      <c r="BD729" s="52">
        <v>27.896418872351447</v>
      </c>
      <c r="BE729" s="52">
        <v>10.731916801988458</v>
      </c>
      <c r="BF729" s="52">
        <v>19.986954481340945</v>
      </c>
      <c r="BG729" s="52">
        <v>26.746855471966168</v>
      </c>
      <c r="BH729" s="52">
        <v>6.0065436134425303</v>
      </c>
      <c r="BI729" s="52">
        <v>25.779450474431119</v>
      </c>
      <c r="BJ729" s="52">
        <v>3.0262903243286323</v>
      </c>
      <c r="BK729" s="52">
        <v>5.8122664602085328</v>
      </c>
      <c r="BL729" s="52">
        <v>16.940893690629551</v>
      </c>
      <c r="BM729" s="52">
        <v>1.7185531590049776</v>
      </c>
      <c r="BN729" s="52">
        <v>40.283256203494965</v>
      </c>
      <c r="BP729" s="52">
        <v>1.283254317502724</v>
      </c>
      <c r="BQ729" s="52">
        <v>0.99702929218959369</v>
      </c>
      <c r="BR729" s="52">
        <v>0.28622502531458544</v>
      </c>
      <c r="BS729" s="52">
        <v>1.2754131320553521</v>
      </c>
      <c r="BT729" s="52">
        <v>0.99619366574333978</v>
      </c>
      <c r="BU729" s="52">
        <v>0.27921946638574202</v>
      </c>
      <c r="BV729" s="52">
        <v>7.8222310245192297</v>
      </c>
      <c r="BW729" s="52">
        <v>12524.451838986079</v>
      </c>
    </row>
    <row r="730" spans="1:75">
      <c r="A730" s="49">
        <v>50921</v>
      </c>
      <c r="B730" s="50">
        <v>161.68722816921709</v>
      </c>
      <c r="C730" s="51">
        <v>393.64869179238656</v>
      </c>
      <c r="D730" s="50">
        <v>159.7419539883455</v>
      </c>
      <c r="E730" s="52">
        <v>28177.626503119547</v>
      </c>
      <c r="F730" s="52">
        <v>345.69157794646679</v>
      </c>
      <c r="G730" s="52">
        <v>461.59557915190533</v>
      </c>
      <c r="H730" s="52">
        <v>802.30097183134524</v>
      </c>
      <c r="I730" s="52">
        <v>3188.6234876984549</v>
      </c>
      <c r="J730" s="52">
        <v>185.05133695308601</v>
      </c>
      <c r="K730" s="52">
        <v>469.42400114923237</v>
      </c>
      <c r="L730" s="52">
        <v>718.74164710434218</v>
      </c>
      <c r="M730" s="52">
        <v>936.02201136393899</v>
      </c>
      <c r="N730" s="52">
        <v>238.58863226636763</v>
      </c>
      <c r="O730" s="52">
        <v>153.4248888434602</v>
      </c>
      <c r="P730" s="52">
        <v>365.06353363713191</v>
      </c>
      <c r="Q730" s="52">
        <v>134.26793759796888</v>
      </c>
      <c r="R730" s="52">
        <v>138.8932638821237</v>
      </c>
      <c r="S730" s="52">
        <v>919.78199904375981</v>
      </c>
      <c r="T730" s="52">
        <v>369.27893753731325</v>
      </c>
      <c r="U730" s="52">
        <v>2270.2862845517457</v>
      </c>
      <c r="V730" s="52">
        <v>1764.773145605149</v>
      </c>
      <c r="W730" s="52">
        <v>1980.5211814891907</v>
      </c>
      <c r="X730" s="52">
        <v>2620.5262534996914</v>
      </c>
      <c r="Y730" s="52">
        <v>5114.1172074939932</v>
      </c>
      <c r="Z730" s="52">
        <v>1094.0287802750245</v>
      </c>
      <c r="AA730" s="52">
        <v>4131.558797109752</v>
      </c>
      <c r="AB730" s="52">
        <v>393.01419134231116</v>
      </c>
      <c r="AC730" s="52">
        <v>283571.67669477768</v>
      </c>
      <c r="AD730" s="52">
        <v>115228.52184277197</v>
      </c>
      <c r="AE730" s="52">
        <v>143418.8993172184</v>
      </c>
      <c r="AF730" s="52">
        <v>42254.346797550876</v>
      </c>
      <c r="AG730" s="52">
        <v>26451.67408055644</v>
      </c>
      <c r="AH730" s="52">
        <v>22868.906813586913</v>
      </c>
      <c r="AI730" s="52">
        <v>62597.507598500095</v>
      </c>
      <c r="AJ730" s="52">
        <v>72405.036334130069</v>
      </c>
      <c r="AK730" s="52">
        <v>168.27564972918481</v>
      </c>
      <c r="AL730" s="52">
        <v>0.66819565553281968</v>
      </c>
      <c r="AM730" s="52">
        <v>8.7972014989073006</v>
      </c>
      <c r="AN730" s="52">
        <v>19.464350432119964</v>
      </c>
      <c r="AO730" s="52">
        <v>9.9989532775812666</v>
      </c>
      <c r="AP730" s="52">
        <v>0.79310043894251003</v>
      </c>
      <c r="AQ730" s="52">
        <v>1.7069974138189976</v>
      </c>
      <c r="AR730" s="52">
        <v>1.2620566030468434</v>
      </c>
      <c r="AS730" s="52">
        <v>1.1001389653850515</v>
      </c>
      <c r="AT730" s="52">
        <v>1.480115319413662</v>
      </c>
      <c r="AU730" s="52">
        <v>0.87489084083185731</v>
      </c>
      <c r="AV730" s="52">
        <v>1.5984759698396609</v>
      </c>
      <c r="AW730" s="52">
        <v>1.1831777254395297</v>
      </c>
      <c r="AX730" s="52">
        <v>123.01832231332457</v>
      </c>
      <c r="AY730" s="52">
        <v>0.47825018254550211</v>
      </c>
      <c r="AZ730" s="52">
        <v>6.0017259657906834</v>
      </c>
      <c r="BA730" s="52">
        <v>6.027065312259853</v>
      </c>
      <c r="BB730" s="52">
        <v>16.274872251831354</v>
      </c>
      <c r="BC730" s="52">
        <v>2.8043078507086441</v>
      </c>
      <c r="BD730" s="52">
        <v>27.902578368707889</v>
      </c>
      <c r="BE730" s="52">
        <v>10.744689705593872</v>
      </c>
      <c r="BF730" s="52">
        <v>20.007217231529555</v>
      </c>
      <c r="BG730" s="52">
        <v>26.770042218972044</v>
      </c>
      <c r="BH730" s="52">
        <v>6.0075732249270883</v>
      </c>
      <c r="BI730" s="52">
        <v>25.792976983612583</v>
      </c>
      <c r="BJ730" s="52">
        <v>3.0267779126767098</v>
      </c>
      <c r="BK730" s="52">
        <v>5.8153042754704307</v>
      </c>
      <c r="BL730" s="52">
        <v>16.950894792113573</v>
      </c>
      <c r="BM730" s="52">
        <v>1.7180391909555015</v>
      </c>
      <c r="BN730" s="52">
        <v>40.319039775315865</v>
      </c>
      <c r="BP730" s="52">
        <v>1.2824710925727436</v>
      </c>
      <c r="BQ730" s="52">
        <v>0.99688516449156939</v>
      </c>
      <c r="BR730" s="52">
        <v>0.28558592807601069</v>
      </c>
      <c r="BS730" s="52">
        <v>1.2747880678939363</v>
      </c>
      <c r="BT730" s="52">
        <v>0.99611074004543854</v>
      </c>
      <c r="BU730" s="52">
        <v>0.27867732784380356</v>
      </c>
      <c r="BV730" s="52">
        <v>7.8208825032127223</v>
      </c>
      <c r="BW730" s="52">
        <v>12565.379517432182</v>
      </c>
    </row>
    <row r="731" spans="1:75">
      <c r="A731" s="49">
        <v>50951</v>
      </c>
      <c r="B731" s="50">
        <v>161.93243528122548</v>
      </c>
      <c r="C731" s="51">
        <v>394.37970504770055</v>
      </c>
      <c r="D731" s="50">
        <v>159.99500857686314</v>
      </c>
      <c r="E731" s="52">
        <v>28223.91897275448</v>
      </c>
      <c r="F731" s="52">
        <v>346.14818389651674</v>
      </c>
      <c r="G731" s="52">
        <v>460.58854624330996</v>
      </c>
      <c r="H731" s="52">
        <v>802.8645040066292</v>
      </c>
      <c r="I731" s="52">
        <v>3194.3498135983946</v>
      </c>
      <c r="J731" s="52">
        <v>185.28666844666003</v>
      </c>
      <c r="K731" s="52">
        <v>470.30070325707396</v>
      </c>
      <c r="L731" s="52">
        <v>719.52880694145961</v>
      </c>
      <c r="M731" s="52">
        <v>939.21698686828211</v>
      </c>
      <c r="N731" s="52">
        <v>238.55592046553889</v>
      </c>
      <c r="O731" s="52">
        <v>153.6119501101474</v>
      </c>
      <c r="P731" s="52">
        <v>365.56549104042352</v>
      </c>
      <c r="Q731" s="52">
        <v>134.26526709031313</v>
      </c>
      <c r="R731" s="52">
        <v>139.04379978091455</v>
      </c>
      <c r="S731" s="52">
        <v>921.81753793203586</v>
      </c>
      <c r="T731" s="52">
        <v>369.52766282601903</v>
      </c>
      <c r="U731" s="52">
        <v>2276.9988481402397</v>
      </c>
      <c r="V731" s="52">
        <v>1767.9828106851007</v>
      </c>
      <c r="W731" s="52">
        <v>1984.6033226393163</v>
      </c>
      <c r="X731" s="52">
        <v>2625.4495969121654</v>
      </c>
      <c r="Y731" s="52">
        <v>5121.1827138821282</v>
      </c>
      <c r="Z731" s="52">
        <v>1095.931096587268</v>
      </c>
      <c r="AA731" s="52">
        <v>4139.8005097116029</v>
      </c>
      <c r="AB731" s="52">
        <v>393.0777312105987</v>
      </c>
      <c r="AC731" s="52">
        <v>284371.93749262491</v>
      </c>
      <c r="AD731" s="52">
        <v>115523.34541982015</v>
      </c>
      <c r="AE731" s="52">
        <v>143785.85075200399</v>
      </c>
      <c r="AF731" s="52">
        <v>42391.611686992648</v>
      </c>
      <c r="AG731" s="52">
        <v>26495.631576577824</v>
      </c>
      <c r="AH731" s="52">
        <v>22906.674582982065</v>
      </c>
      <c r="AI731" s="52">
        <v>62680.93789475759</v>
      </c>
      <c r="AJ731" s="52">
        <v>72502.284640741345</v>
      </c>
      <c r="AK731" s="52">
        <v>168.35143526177853</v>
      </c>
      <c r="AL731" s="52">
        <v>0.66754106469258356</v>
      </c>
      <c r="AM731" s="52">
        <v>8.8037754379057631</v>
      </c>
      <c r="AN731" s="52">
        <v>19.461624437679227</v>
      </c>
      <c r="AO731" s="52">
        <v>9.9903079350207307</v>
      </c>
      <c r="AP731" s="52">
        <v>0.79262494764023095</v>
      </c>
      <c r="AQ731" s="52">
        <v>1.7070765415387237</v>
      </c>
      <c r="AR731" s="52">
        <v>1.2605127692715845</v>
      </c>
      <c r="AS731" s="52">
        <v>1.0987060725237825</v>
      </c>
      <c r="AT731" s="52">
        <v>1.47781799925336</v>
      </c>
      <c r="AU731" s="52">
        <v>0.87443785377379679</v>
      </c>
      <c r="AV731" s="52">
        <v>1.5969349273858824</v>
      </c>
      <c r="AW731" s="52">
        <v>1.1821968230682613</v>
      </c>
      <c r="AX731" s="52">
        <v>123.08173888077339</v>
      </c>
      <c r="AY731" s="52">
        <v>0.47781804516804793</v>
      </c>
      <c r="AZ731" s="52">
        <v>6.0023404768939752</v>
      </c>
      <c r="BA731" s="52">
        <v>6.025358935860762</v>
      </c>
      <c r="BB731" s="52">
        <v>16.279539312204967</v>
      </c>
      <c r="BC731" s="52">
        <v>2.8040838018884338</v>
      </c>
      <c r="BD731" s="52">
        <v>27.907343404305479</v>
      </c>
      <c r="BE731" s="52">
        <v>10.757148084587728</v>
      </c>
      <c r="BF731" s="52">
        <v>20.026646768519033</v>
      </c>
      <c r="BG731" s="52">
        <v>26.793194253331361</v>
      </c>
      <c r="BH731" s="52">
        <v>6.0082657971885052</v>
      </c>
      <c r="BI731" s="52">
        <v>25.80807194377606</v>
      </c>
      <c r="BJ731" s="52">
        <v>3.0272771111999948</v>
      </c>
      <c r="BK731" s="52">
        <v>5.8184148664363118</v>
      </c>
      <c r="BL731" s="52">
        <v>16.962379969004541</v>
      </c>
      <c r="BM731" s="52">
        <v>1.7175273931609165</v>
      </c>
      <c r="BN731" s="52">
        <v>40.354426139919084</v>
      </c>
      <c r="BP731" s="52">
        <v>1.2817165227723308</v>
      </c>
      <c r="BQ731" s="52">
        <v>0.99664653990960994</v>
      </c>
      <c r="BR731" s="52">
        <v>0.28506998285787027</v>
      </c>
      <c r="BS731" s="52">
        <v>1.2733045134848604</v>
      </c>
      <c r="BT731" s="52">
        <v>0.99591611799066115</v>
      </c>
      <c r="BU731" s="52">
        <v>0.27738839546218513</v>
      </c>
      <c r="BV731" s="52">
        <v>7.8197297208088763</v>
      </c>
      <c r="BW731" s="52">
        <v>12605.879900757473</v>
      </c>
    </row>
    <row r="732" spans="1:75">
      <c r="A732" s="49">
        <v>50982</v>
      </c>
      <c r="B732" s="50">
        <v>162.17584726262479</v>
      </c>
      <c r="C732" s="51">
        <v>395.10776076006192</v>
      </c>
      <c r="D732" s="50">
        <v>160.24605750517108</v>
      </c>
      <c r="E732" s="52">
        <v>28270.091132390884</v>
      </c>
      <c r="F732" s="52">
        <v>346.61106811439799</v>
      </c>
      <c r="G732" s="52">
        <v>459.53449839113222</v>
      </c>
      <c r="H732" s="52">
        <v>803.41873966385765</v>
      </c>
      <c r="I732" s="52">
        <v>3200.1834268166172</v>
      </c>
      <c r="J732" s="52">
        <v>185.52366706698893</v>
      </c>
      <c r="K732" s="52">
        <v>471.21279174930629</v>
      </c>
      <c r="L732" s="52">
        <v>720.32394761423916</v>
      </c>
      <c r="M732" s="52">
        <v>942.46484616350745</v>
      </c>
      <c r="N732" s="52">
        <v>238.51754353327615</v>
      </c>
      <c r="O732" s="52">
        <v>153.80250877664696</v>
      </c>
      <c r="P732" s="52">
        <v>366.07860091244504</v>
      </c>
      <c r="Q732" s="52">
        <v>134.26338346002083</v>
      </c>
      <c r="R732" s="52">
        <v>139.1947264502636</v>
      </c>
      <c r="S732" s="52">
        <v>923.85231034625917</v>
      </c>
      <c r="T732" s="52">
        <v>369.7680693936324</v>
      </c>
      <c r="U732" s="52">
        <v>2283.7028198593084</v>
      </c>
      <c r="V732" s="52">
        <v>1771.1682069876622</v>
      </c>
      <c r="W732" s="52">
        <v>1988.6781406109371</v>
      </c>
      <c r="X732" s="52">
        <v>2630.3442402479627</v>
      </c>
      <c r="Y732" s="52">
        <v>5128.1498118744739</v>
      </c>
      <c r="Z732" s="52">
        <v>1097.8339026959072</v>
      </c>
      <c r="AA732" s="52">
        <v>4148.0661433516971</v>
      </c>
      <c r="AB732" s="52">
        <v>393.13447886211947</v>
      </c>
      <c r="AC732" s="52">
        <v>285168.19979212363</v>
      </c>
      <c r="AD732" s="52">
        <v>115819.82230192615</v>
      </c>
      <c r="AE732" s="52">
        <v>144154.85996098671</v>
      </c>
      <c r="AF732" s="52">
        <v>42528.27673778226</v>
      </c>
      <c r="AG732" s="52">
        <v>26539.405337625933</v>
      </c>
      <c r="AH732" s="52">
        <v>22944.294032043028</v>
      </c>
      <c r="AI732" s="52">
        <v>62764.069849398831</v>
      </c>
      <c r="AJ732" s="52">
        <v>72599.154141518375</v>
      </c>
      <c r="AK732" s="52">
        <v>168.42417145165945</v>
      </c>
      <c r="AL732" s="52">
        <v>0.66684039202406098</v>
      </c>
      <c r="AM732" s="52">
        <v>8.8098399994233922</v>
      </c>
      <c r="AN732" s="52">
        <v>19.45817998350568</v>
      </c>
      <c r="AO732" s="52">
        <v>9.9814995920338152</v>
      </c>
      <c r="AP732" s="52">
        <v>0.79213876017942009</v>
      </c>
      <c r="AQ732" s="52">
        <v>1.7071260262758099</v>
      </c>
      <c r="AR732" s="52">
        <v>1.2589503392967256</v>
      </c>
      <c r="AS732" s="52">
        <v>1.0972151901190839</v>
      </c>
      <c r="AT732" s="52">
        <v>1.4754796383446862</v>
      </c>
      <c r="AU732" s="52">
        <v>0.87399158576380576</v>
      </c>
      <c r="AV732" s="52">
        <v>1.5953792406723932</v>
      </c>
      <c r="AW732" s="52">
        <v>1.1812188110385662</v>
      </c>
      <c r="AX732" s="52">
        <v>123.14178691359777</v>
      </c>
      <c r="AY732" s="52">
        <v>0.47737625884251284</v>
      </c>
      <c r="AZ732" s="52">
        <v>6.0027178004628139</v>
      </c>
      <c r="BA732" s="52">
        <v>6.0234558042195143</v>
      </c>
      <c r="BB732" s="52">
        <v>16.283810954811351</v>
      </c>
      <c r="BC732" s="52">
        <v>2.8038153157329129</v>
      </c>
      <c r="BD732" s="52">
        <v>27.910958287546471</v>
      </c>
      <c r="BE732" s="52">
        <v>10.769333483876601</v>
      </c>
      <c r="BF732" s="52">
        <v>20.045371285594641</v>
      </c>
      <c r="BG732" s="52">
        <v>26.816140039609895</v>
      </c>
      <c r="BH732" s="52">
        <v>6.0088076821468288</v>
      </c>
      <c r="BI732" s="52">
        <v>25.824204554721231</v>
      </c>
      <c r="BJ732" s="52">
        <v>3.0277578609379669</v>
      </c>
      <c r="BK732" s="52">
        <v>5.8216103112560722</v>
      </c>
      <c r="BL732" s="52">
        <v>16.974836384577134</v>
      </c>
      <c r="BM732" s="52">
        <v>1.7170176462209272</v>
      </c>
      <c r="BN732" s="52">
        <v>40.389288839287005</v>
      </c>
      <c r="BP732" s="52">
        <v>1.2810303929445874</v>
      </c>
      <c r="BQ732" s="52">
        <v>0.99637705232805363</v>
      </c>
      <c r="BR732" s="52">
        <v>0.28465334062873865</v>
      </c>
      <c r="BS732" s="52">
        <v>1.2712144170767599</v>
      </c>
      <c r="BT732" s="52">
        <v>0.99561618741661795</v>
      </c>
      <c r="BU732" s="52">
        <v>0.27559822969018449</v>
      </c>
      <c r="BV732" s="52">
        <v>7.8188164742088935</v>
      </c>
      <c r="BW732" s="52">
        <v>12645.936200418781</v>
      </c>
    </row>
    <row r="733" spans="1:75">
      <c r="A733" s="49">
        <v>51013</v>
      </c>
      <c r="B733" s="50">
        <v>162.42165085802515</v>
      </c>
      <c r="C733" s="51">
        <v>395.84555286235144</v>
      </c>
      <c r="D733" s="50">
        <v>160.4994772678061</v>
      </c>
      <c r="E733" s="52">
        <v>28316.774318564323</v>
      </c>
      <c r="F733" s="52">
        <v>347.07878190197891</v>
      </c>
      <c r="G733" s="52">
        <v>458.4769052601149</v>
      </c>
      <c r="H733" s="52">
        <v>803.96458843308346</v>
      </c>
      <c r="I733" s="52">
        <v>3206.1093633088371</v>
      </c>
      <c r="J733" s="52">
        <v>185.76167229349696</v>
      </c>
      <c r="K733" s="52">
        <v>472.15647653045676</v>
      </c>
      <c r="L733" s="52">
        <v>721.12706373415642</v>
      </c>
      <c r="M733" s="52">
        <v>945.77333692265972</v>
      </c>
      <c r="N733" s="52">
        <v>238.4680562278316</v>
      </c>
      <c r="O733" s="52">
        <v>153.99400766262966</v>
      </c>
      <c r="P733" s="52">
        <v>366.59731173296007</v>
      </c>
      <c r="Q733" s="52">
        <v>134.25752880367179</v>
      </c>
      <c r="R733" s="52">
        <v>139.34875150012874</v>
      </c>
      <c r="S733" s="52">
        <v>925.91347484669143</v>
      </c>
      <c r="T733" s="52">
        <v>370.00770488542116</v>
      </c>
      <c r="U733" s="52">
        <v>2290.4826760618917</v>
      </c>
      <c r="V733" s="52">
        <v>1774.3881775464322</v>
      </c>
      <c r="W733" s="52">
        <v>1992.8004018557408</v>
      </c>
      <c r="X733" s="52">
        <v>2635.2675144391196</v>
      </c>
      <c r="Y733" s="52">
        <v>5135.1982277527213</v>
      </c>
      <c r="Z733" s="52">
        <v>1099.7630139019925</v>
      </c>
      <c r="AA733" s="52">
        <v>4156.4440507480213</v>
      </c>
      <c r="AB733" s="52">
        <v>393.18585407235207</v>
      </c>
      <c r="AC733" s="52">
        <v>285975.39340609888</v>
      </c>
      <c r="AD733" s="52">
        <v>116118.33116088375</v>
      </c>
      <c r="AE733" s="52">
        <v>144526.3983648977</v>
      </c>
      <c r="AF733" s="52">
        <v>42666.881102708081</v>
      </c>
      <c r="AG733" s="52">
        <v>26583.85814846139</v>
      </c>
      <c r="AH733" s="52">
        <v>22982.538224426007</v>
      </c>
      <c r="AI733" s="52">
        <v>62848.662111274658</v>
      </c>
      <c r="AJ733" s="52">
        <v>72697.59317703401</v>
      </c>
      <c r="AK733" s="52">
        <v>168.49685915694721</v>
      </c>
      <c r="AL733" s="52">
        <v>0.66613162011321214</v>
      </c>
      <c r="AM733" s="52">
        <v>8.8157762799040231</v>
      </c>
      <c r="AN733" s="52">
        <v>19.454401533250817</v>
      </c>
      <c r="AO733" s="52">
        <v>9.9724936332279484</v>
      </c>
      <c r="AP733" s="52">
        <v>0.79163323961326948</v>
      </c>
      <c r="AQ733" s="52">
        <v>1.7071778454493112</v>
      </c>
      <c r="AR733" s="52">
        <v>1.2573486353844161</v>
      </c>
      <c r="AS733" s="52">
        <v>1.0956742532058754</v>
      </c>
      <c r="AT733" s="52">
        <v>1.4730857889726394</v>
      </c>
      <c r="AU733" s="52">
        <v>0.87354410560765827</v>
      </c>
      <c r="AV733" s="52">
        <v>1.5938114308565388</v>
      </c>
      <c r="AW733" s="52">
        <v>1.1802183342279609</v>
      </c>
      <c r="AX733" s="52">
        <v>123.20169840780117</v>
      </c>
      <c r="AY733" s="52">
        <v>0.47692228046228946</v>
      </c>
      <c r="AZ733" s="52">
        <v>6.0029734243651021</v>
      </c>
      <c r="BA733" s="52">
        <v>6.0213710714371933</v>
      </c>
      <c r="BB733" s="52">
        <v>16.288304358798232</v>
      </c>
      <c r="BC733" s="52">
        <v>2.803522237483365</v>
      </c>
      <c r="BD733" s="52">
        <v>27.914128084426686</v>
      </c>
      <c r="BE733" s="52">
        <v>10.781600820961513</v>
      </c>
      <c r="BF733" s="52">
        <v>20.064120580517358</v>
      </c>
      <c r="BG733" s="52">
        <v>26.839180191032469</v>
      </c>
      <c r="BH733" s="52">
        <v>6.00957535820893</v>
      </c>
      <c r="BI733" s="52">
        <v>25.840759215944058</v>
      </c>
      <c r="BJ733" s="52">
        <v>3.0281904313521788</v>
      </c>
      <c r="BK733" s="52">
        <v>5.8249683927673273</v>
      </c>
      <c r="BL733" s="52">
        <v>16.987600390957066</v>
      </c>
      <c r="BM733" s="52">
        <v>1.716501353304055</v>
      </c>
      <c r="BN733" s="52">
        <v>40.424303249523582</v>
      </c>
      <c r="BP733" s="52">
        <v>1.2804690209008949</v>
      </c>
      <c r="BQ733" s="52">
        <v>0.99617246627026512</v>
      </c>
      <c r="BR733" s="52">
        <v>0.28429655464635523</v>
      </c>
      <c r="BS733" s="52">
        <v>1.2689498517748659</v>
      </c>
      <c r="BT733" s="52">
        <v>0.99523175516515039</v>
      </c>
      <c r="BU733" s="52">
        <v>0.27371809658765295</v>
      </c>
      <c r="BV733" s="52">
        <v>7.8180396003055295</v>
      </c>
      <c r="BW733" s="52">
        <v>12686.35112539799</v>
      </c>
    </row>
    <row r="734" spans="1:75">
      <c r="A734" s="49">
        <v>51043</v>
      </c>
      <c r="B734" s="50">
        <v>162.66237538792194</v>
      </c>
      <c r="C734" s="51">
        <v>396.57041641175749</v>
      </c>
      <c r="D734" s="50">
        <v>160.74770126870524</v>
      </c>
      <c r="E734" s="52">
        <v>28362.402298347155</v>
      </c>
      <c r="F734" s="52">
        <v>347.52998112520822</v>
      </c>
      <c r="G734" s="52">
        <v>457.48632312665382</v>
      </c>
      <c r="H734" s="52">
        <v>804.48099786229432</v>
      </c>
      <c r="I734" s="52">
        <v>3211.8518710672856</v>
      </c>
      <c r="J734" s="52">
        <v>185.98994450302175</v>
      </c>
      <c r="K734" s="52">
        <v>473.08272147600849</v>
      </c>
      <c r="L734" s="52">
        <v>721.90317141301932</v>
      </c>
      <c r="M734" s="52">
        <v>949.00002215563632</v>
      </c>
      <c r="N734" s="52">
        <v>238.40709630424777</v>
      </c>
      <c r="O734" s="52">
        <v>154.17658626055345</v>
      </c>
      <c r="P734" s="52">
        <v>367.09497675672174</v>
      </c>
      <c r="Q734" s="52">
        <v>134.24498289776966</v>
      </c>
      <c r="R734" s="52">
        <v>139.50063351305823</v>
      </c>
      <c r="S734" s="52">
        <v>927.93135845872268</v>
      </c>
      <c r="T734" s="52">
        <v>370.24229765941078</v>
      </c>
      <c r="U734" s="52">
        <v>2297.1051258333027</v>
      </c>
      <c r="V734" s="52">
        <v>1777.5457330106447</v>
      </c>
      <c r="W734" s="52">
        <v>1996.8316254692772</v>
      </c>
      <c r="X734" s="52">
        <v>2640.0551700587075</v>
      </c>
      <c r="Y734" s="52">
        <v>5142.1552294682715</v>
      </c>
      <c r="Z734" s="52">
        <v>1101.6523910862084</v>
      </c>
      <c r="AA734" s="52">
        <v>4164.6334938203299</v>
      </c>
      <c r="AB734" s="52">
        <v>393.2316335912173</v>
      </c>
      <c r="AC734" s="52">
        <v>286769.54291178385</v>
      </c>
      <c r="AD734" s="52">
        <v>116406.55809624989</v>
      </c>
      <c r="AE734" s="52">
        <v>144885.13922653199</v>
      </c>
      <c r="AF734" s="52">
        <v>42803.279588572186</v>
      </c>
      <c r="AG734" s="52">
        <v>26627.661330988009</v>
      </c>
      <c r="AH734" s="52">
        <v>23020.285267033181</v>
      </c>
      <c r="AI734" s="52">
        <v>62932.259768525757</v>
      </c>
      <c r="AJ734" s="52">
        <v>72794.677433872217</v>
      </c>
      <c r="AK734" s="52">
        <v>168.56892622032512</v>
      </c>
      <c r="AL734" s="52">
        <v>0.66546704651166999</v>
      </c>
      <c r="AM734" s="52">
        <v>8.8216370216105133</v>
      </c>
      <c r="AN734" s="52">
        <v>19.450789269781673</v>
      </c>
      <c r="AO734" s="52">
        <v>9.9636852016517263</v>
      </c>
      <c r="AP734" s="52">
        <v>0.79112767485324487</v>
      </c>
      <c r="AQ734" s="52">
        <v>1.7072528774164311</v>
      </c>
      <c r="AR734" s="52">
        <v>1.2557653305037699</v>
      </c>
      <c r="AS734" s="52">
        <v>1.0941644491483506</v>
      </c>
      <c r="AT734" s="52">
        <v>1.4707353246610486</v>
      </c>
      <c r="AU734" s="52">
        <v>0.87310660414653585</v>
      </c>
      <c r="AV734" s="52">
        <v>1.5923045601273011</v>
      </c>
      <c r="AW734" s="52">
        <v>1.1792283810507798</v>
      </c>
      <c r="AX734" s="52">
        <v>123.26158758308739</v>
      </c>
      <c r="AY734" s="52">
        <v>0.4764747788241645</v>
      </c>
      <c r="AZ734" s="52">
        <v>6.003199500990255</v>
      </c>
      <c r="BA734" s="52">
        <v>6.019232018004792</v>
      </c>
      <c r="BB734" s="52">
        <v>16.293303502317091</v>
      </c>
      <c r="BC734" s="52">
        <v>2.8032364636412241</v>
      </c>
      <c r="BD734" s="52">
        <v>27.917409330327065</v>
      </c>
      <c r="BE734" s="52">
        <v>10.793696814096377</v>
      </c>
      <c r="BF734" s="52">
        <v>20.08268641671166</v>
      </c>
      <c r="BG734" s="52">
        <v>26.861566877566897</v>
      </c>
      <c r="BH734" s="52">
        <v>6.0107818809803577</v>
      </c>
      <c r="BI734" s="52">
        <v>25.856549367378467</v>
      </c>
      <c r="BJ734" s="52">
        <v>3.0285453380589993</v>
      </c>
      <c r="BK734" s="52">
        <v>5.8283728532687142</v>
      </c>
      <c r="BL734" s="52">
        <v>16.99963117528241</v>
      </c>
      <c r="BM734" s="52">
        <v>1.7159947011454884</v>
      </c>
      <c r="BN734" s="52">
        <v>40.458500155263273</v>
      </c>
      <c r="BP734" s="52">
        <v>1.2800797324356001</v>
      </c>
      <c r="BQ734" s="52">
        <v>0.99609121773780018</v>
      </c>
      <c r="BR734" s="52">
        <v>0.28398851471380721</v>
      </c>
      <c r="BS734" s="52">
        <v>1.2669848859775812</v>
      </c>
      <c r="BT734" s="52">
        <v>0.99481661737275617</v>
      </c>
      <c r="BU734" s="52">
        <v>0.27216826862325738</v>
      </c>
      <c r="BV734" s="52">
        <v>7.8173400531736359</v>
      </c>
      <c r="BW734" s="52">
        <v>12726.041334168116</v>
      </c>
    </row>
    <row r="735" spans="1:75">
      <c r="A735" s="49">
        <v>51074</v>
      </c>
      <c r="B735" s="50">
        <v>162.90314199685329</v>
      </c>
      <c r="C735" s="51">
        <v>397.29639719678988</v>
      </c>
      <c r="D735" s="50">
        <v>160.99637285794222</v>
      </c>
      <c r="E735" s="52">
        <v>28407.844214823937</v>
      </c>
      <c r="F735" s="52">
        <v>347.97386946186663</v>
      </c>
      <c r="G735" s="52">
        <v>456.51131306925129</v>
      </c>
      <c r="H735" s="52">
        <v>804.98632645414716</v>
      </c>
      <c r="I735" s="52">
        <v>3217.4970077067132</v>
      </c>
      <c r="J735" s="52">
        <v>186.21343270346762</v>
      </c>
      <c r="K735" s="52">
        <v>473.98903242186191</v>
      </c>
      <c r="L735" s="52">
        <v>722.66743008281674</v>
      </c>
      <c r="M735" s="52">
        <v>952.19121614849621</v>
      </c>
      <c r="N735" s="52">
        <v>238.33976163090236</v>
      </c>
      <c r="O735" s="52">
        <v>154.35538493673647</v>
      </c>
      <c r="P735" s="52">
        <v>367.5816924601433</v>
      </c>
      <c r="Q735" s="52">
        <v>134.22786288281841</v>
      </c>
      <c r="R735" s="52">
        <v>139.65109602385951</v>
      </c>
      <c r="S735" s="52">
        <v>929.94445652514696</v>
      </c>
      <c r="T735" s="52">
        <v>370.47847370526966</v>
      </c>
      <c r="U735" s="52">
        <v>2303.6947016667937</v>
      </c>
      <c r="V735" s="52">
        <v>1780.6995034204615</v>
      </c>
      <c r="W735" s="52">
        <v>2000.8508556228012</v>
      </c>
      <c r="X735" s="52">
        <v>2644.8299750104065</v>
      </c>
      <c r="Y735" s="52">
        <v>5149.1554733977446</v>
      </c>
      <c r="Z735" s="52">
        <v>1103.5335790344454</v>
      </c>
      <c r="AA735" s="52">
        <v>4172.78632972798</v>
      </c>
      <c r="AB735" s="52">
        <v>393.27652592614533</v>
      </c>
      <c r="AC735" s="52">
        <v>287566.17722369777</v>
      </c>
      <c r="AD735" s="52">
        <v>116691.76601729855</v>
      </c>
      <c r="AE735" s="52">
        <v>145240.12259206464</v>
      </c>
      <c r="AF735" s="52">
        <v>42940.099057520587</v>
      </c>
      <c r="AG735" s="52">
        <v>26671.516317917456</v>
      </c>
      <c r="AH735" s="52">
        <v>23058.131784971683</v>
      </c>
      <c r="AI735" s="52">
        <v>63016.143143115507</v>
      </c>
      <c r="AJ735" s="52">
        <v>72891.919004301875</v>
      </c>
      <c r="AK735" s="52">
        <v>168.64315120971972</v>
      </c>
      <c r="AL735" s="52">
        <v>0.66480577798868201</v>
      </c>
      <c r="AM735" s="52">
        <v>8.8276413917886991</v>
      </c>
      <c r="AN735" s="52">
        <v>19.447462893519251</v>
      </c>
      <c r="AO735" s="52">
        <v>9.9550157237399919</v>
      </c>
      <c r="AP735" s="52">
        <v>0.79062689000643482</v>
      </c>
      <c r="AQ735" s="52">
        <v>1.7073492320031942</v>
      </c>
      <c r="AR735" s="52">
        <v>1.2541828768843839</v>
      </c>
      <c r="AS735" s="52">
        <v>1.0926887205545603</v>
      </c>
      <c r="AT735" s="52">
        <v>1.4684039190811276</v>
      </c>
      <c r="AU735" s="52">
        <v>0.87266085213342459</v>
      </c>
      <c r="AV735" s="52">
        <v>1.5908403189041125</v>
      </c>
      <c r="AW735" s="52">
        <v>1.1782629140554139</v>
      </c>
      <c r="AX735" s="52">
        <v>123.32382759169465</v>
      </c>
      <c r="AY735" s="52">
        <v>0.47602820818704666</v>
      </c>
      <c r="AZ735" s="52">
        <v>6.003468152143121</v>
      </c>
      <c r="BA735" s="52">
        <v>6.0170978515131042</v>
      </c>
      <c r="BB735" s="52">
        <v>16.298971237472987</v>
      </c>
      <c r="BC735" s="52">
        <v>2.8029693228872343</v>
      </c>
      <c r="BD735" s="52">
        <v>27.921531739524536</v>
      </c>
      <c r="BE735" s="52">
        <v>10.805918719600736</v>
      </c>
      <c r="BF735" s="52">
        <v>20.101678022318669</v>
      </c>
      <c r="BG735" s="52">
        <v>26.88385884845329</v>
      </c>
      <c r="BH735" s="52">
        <v>6.0123054893056471</v>
      </c>
      <c r="BI735" s="52">
        <v>25.871860724588437</v>
      </c>
      <c r="BJ735" s="52">
        <v>3.0288762804120779</v>
      </c>
      <c r="BK735" s="52">
        <v>5.8317760460739656</v>
      </c>
      <c r="BL735" s="52">
        <v>17.011208397020855</v>
      </c>
      <c r="BM735" s="52">
        <v>1.7154882990597682</v>
      </c>
      <c r="BN735" s="52">
        <v>40.492746890928117</v>
      </c>
      <c r="BP735" s="52">
        <v>1.279775901511687</v>
      </c>
      <c r="BQ735" s="52">
        <v>0.99604277604920488</v>
      </c>
      <c r="BR735" s="52">
        <v>0.28373312546060453</v>
      </c>
      <c r="BS735" s="52">
        <v>1.2654892920231027</v>
      </c>
      <c r="BT735" s="52">
        <v>0.9944489898081238</v>
      </c>
      <c r="BU735" s="52">
        <v>0.27104030222155062</v>
      </c>
      <c r="BV735" s="52">
        <v>7.8166430873304398</v>
      </c>
      <c r="BW735" s="52">
        <v>12766.084763403862</v>
      </c>
    </row>
    <row r="736" spans="1:75">
      <c r="A736" s="49">
        <v>51104</v>
      </c>
      <c r="B736" s="50">
        <v>163.14529995520908</v>
      </c>
      <c r="C736" s="51">
        <v>398.02589855923628</v>
      </c>
      <c r="D736" s="50">
        <v>161.24730502006909</v>
      </c>
      <c r="E736" s="52">
        <v>28453.272336582344</v>
      </c>
      <c r="F736" s="52">
        <v>348.41469004801473</v>
      </c>
      <c r="G736" s="52">
        <v>455.49559564888477</v>
      </c>
      <c r="H736" s="52">
        <v>805.49418633511129</v>
      </c>
      <c r="I736" s="52">
        <v>3223.0607355418306</v>
      </c>
      <c r="J736" s="52">
        <v>186.43461114088618</v>
      </c>
      <c r="K736" s="52">
        <v>474.85867449417708</v>
      </c>
      <c r="L736" s="52">
        <v>723.42575569326675</v>
      </c>
      <c r="M736" s="52">
        <v>955.34968986759588</v>
      </c>
      <c r="N736" s="52">
        <v>238.27438305624139</v>
      </c>
      <c r="O736" s="52">
        <v>154.53428085898824</v>
      </c>
      <c r="P736" s="52">
        <v>368.06300033444228</v>
      </c>
      <c r="Q736" s="52">
        <v>134.21001515535949</v>
      </c>
      <c r="R736" s="52">
        <v>139.79796798937022</v>
      </c>
      <c r="S736" s="52">
        <v>931.96065084166673</v>
      </c>
      <c r="T736" s="52">
        <v>370.71868769087598</v>
      </c>
      <c r="U736" s="52">
        <v>2310.2761670932173</v>
      </c>
      <c r="V736" s="52">
        <v>1783.8560316250971</v>
      </c>
      <c r="W736" s="52">
        <v>2004.876270059993</v>
      </c>
      <c r="X736" s="52">
        <v>2649.6499399257204</v>
      </c>
      <c r="Y736" s="52">
        <v>5156.2081673842231</v>
      </c>
      <c r="Z736" s="52">
        <v>1105.408466101562</v>
      </c>
      <c r="AA736" s="52">
        <v>4180.9344462034605</v>
      </c>
      <c r="AB736" s="52">
        <v>393.32510232760882</v>
      </c>
      <c r="AC736" s="52">
        <v>288367.85686343512</v>
      </c>
      <c r="AD736" s="52">
        <v>116978.01609156927</v>
      </c>
      <c r="AE736" s="52">
        <v>145596.40307299295</v>
      </c>
      <c r="AF736" s="52">
        <v>43077.73704386552</v>
      </c>
      <c r="AG736" s="52">
        <v>26715.368911055724</v>
      </c>
      <c r="AH736" s="52">
        <v>23096.014804893734</v>
      </c>
      <c r="AI736" s="52">
        <v>63100.112754935028</v>
      </c>
      <c r="AJ736" s="52">
        <v>72989.138348142311</v>
      </c>
      <c r="AK736" s="52">
        <v>168.72101663742214</v>
      </c>
      <c r="AL736" s="52">
        <v>0.66410027770131519</v>
      </c>
      <c r="AM736" s="52">
        <v>8.8338694110881377</v>
      </c>
      <c r="AN736" s="52">
        <v>19.444531651128393</v>
      </c>
      <c r="AO736" s="52">
        <v>9.9465619623195387</v>
      </c>
      <c r="AP736" s="52">
        <v>0.79014667907176772</v>
      </c>
      <c r="AQ736" s="52">
        <v>1.7074558027414848</v>
      </c>
      <c r="AR736" s="52">
        <v>1.2526100628632169</v>
      </c>
      <c r="AS736" s="52">
        <v>1.0912725180483298</v>
      </c>
      <c r="AT736" s="52">
        <v>1.4661028667678087</v>
      </c>
      <c r="AU736" s="52">
        <v>0.87219372658555583</v>
      </c>
      <c r="AV736" s="52">
        <v>1.5894200038933681</v>
      </c>
      <c r="AW736" s="52">
        <v>1.1773603013001168</v>
      </c>
      <c r="AX736" s="52">
        <v>123.38955328681817</v>
      </c>
      <c r="AY736" s="52">
        <v>0.4755835682435039</v>
      </c>
      <c r="AZ736" s="52">
        <v>6.0038346454617564</v>
      </c>
      <c r="BA736" s="52">
        <v>6.0150693481594013</v>
      </c>
      <c r="BB736" s="52">
        <v>16.305278820296127</v>
      </c>
      <c r="BC736" s="52">
        <v>2.8027341509858767</v>
      </c>
      <c r="BD736" s="52">
        <v>27.927150849904866</v>
      </c>
      <c r="BE736" s="52">
        <v>10.818348018906544</v>
      </c>
      <c r="BF736" s="52">
        <v>20.12136046163117</v>
      </c>
      <c r="BG736" s="52">
        <v>26.906300696497784</v>
      </c>
      <c r="BH736" s="52">
        <v>6.013892726241223</v>
      </c>
      <c r="BI736" s="52">
        <v>25.886931699606553</v>
      </c>
      <c r="BJ736" s="52">
        <v>3.0292488952477772</v>
      </c>
      <c r="BK736" s="52">
        <v>5.8350489606828582</v>
      </c>
      <c r="BL736" s="52">
        <v>17.022633844796413</v>
      </c>
      <c r="BM736" s="52">
        <v>1.7149809179660147</v>
      </c>
      <c r="BN736" s="52">
        <v>40.527382866331997</v>
      </c>
      <c r="BP736" s="52">
        <v>1.2794469881375941</v>
      </c>
      <c r="BQ736" s="52">
        <v>0.99589756611579405</v>
      </c>
      <c r="BR736" s="52">
        <v>0.28354942202665068</v>
      </c>
      <c r="BS736" s="52">
        <v>1.2645961769972929</v>
      </c>
      <c r="BT736" s="52">
        <v>0.99422432456534204</v>
      </c>
      <c r="BU736" s="52">
        <v>0.27037185244650269</v>
      </c>
      <c r="BV736" s="52">
        <v>7.8158948504918957</v>
      </c>
      <c r="BW736" s="52">
        <v>12806.957024041812</v>
      </c>
    </row>
    <row r="737" spans="1:75">
      <c r="A737" s="49">
        <v>51135</v>
      </c>
      <c r="B737" s="50">
        <v>163.38974150351339</v>
      </c>
      <c r="C737" s="51">
        <v>398.76069114498432</v>
      </c>
      <c r="D737" s="50">
        <v>161.50164944077693</v>
      </c>
      <c r="E737" s="52">
        <v>28498.849869597343</v>
      </c>
      <c r="F737" s="52">
        <v>348.85645076229929</v>
      </c>
      <c r="G737" s="52">
        <v>454.40356366480552</v>
      </c>
      <c r="H737" s="52">
        <v>806.01579783069747</v>
      </c>
      <c r="I737" s="52">
        <v>3228.5668573312223</v>
      </c>
      <c r="J737" s="52">
        <v>186.65561641117318</v>
      </c>
      <c r="K737" s="52">
        <v>475.68211983216383</v>
      </c>
      <c r="L737" s="52">
        <v>724.18444582651705</v>
      </c>
      <c r="M737" s="52">
        <v>958.48391342403431</v>
      </c>
      <c r="N737" s="52">
        <v>238.21697550465262</v>
      </c>
      <c r="O737" s="52">
        <v>154.71614073589444</v>
      </c>
      <c r="P737" s="52">
        <v>368.54361082491795</v>
      </c>
      <c r="Q737" s="52">
        <v>134.19436325059993</v>
      </c>
      <c r="R737" s="52">
        <v>139.9401245557012</v>
      </c>
      <c r="S737" s="52">
        <v>933.98661630756908</v>
      </c>
      <c r="T737" s="52">
        <v>370.9650316378665</v>
      </c>
      <c r="U737" s="52">
        <v>2316.8738484805631</v>
      </c>
      <c r="V737" s="52">
        <v>1787.0227617288549</v>
      </c>
      <c r="W737" s="52">
        <v>2008.9232207257301</v>
      </c>
      <c r="X737" s="52">
        <v>2654.5562547233799</v>
      </c>
      <c r="Y737" s="52">
        <v>5163.3208495906647</v>
      </c>
      <c r="Z737" s="52">
        <v>1107.2801980095044</v>
      </c>
      <c r="AA737" s="52">
        <v>4189.1066344889905</v>
      </c>
      <c r="AB737" s="52">
        <v>393.38040604382275</v>
      </c>
      <c r="AC737" s="52">
        <v>289176.33208127174</v>
      </c>
      <c r="AD737" s="52">
        <v>117268.1653072911</v>
      </c>
      <c r="AE737" s="52">
        <v>145957.53658811506</v>
      </c>
      <c r="AF737" s="52">
        <v>43216.46728580229</v>
      </c>
      <c r="AG737" s="52">
        <v>26759.194858720224</v>
      </c>
      <c r="AH737" s="52">
        <v>23133.894007182891</v>
      </c>
      <c r="AI737" s="52">
        <v>63184.035744163295</v>
      </c>
      <c r="AJ737" s="52">
        <v>73086.243110472162</v>
      </c>
      <c r="AK737" s="52">
        <v>168.80310088311953</v>
      </c>
      <c r="AL737" s="52">
        <v>0.66332092194727832</v>
      </c>
      <c r="AM737" s="52">
        <v>8.8403742773563518</v>
      </c>
      <c r="AN737" s="52">
        <v>19.442037447520921</v>
      </c>
      <c r="AO737" s="52">
        <v>9.9383422481496968</v>
      </c>
      <c r="AP737" s="52">
        <v>0.78969831970795401</v>
      </c>
      <c r="AQ737" s="52">
        <v>1.7075542580303942</v>
      </c>
      <c r="AR737" s="52">
        <v>1.2510524556235454</v>
      </c>
      <c r="AS737" s="52">
        <v>1.0899269113100261</v>
      </c>
      <c r="AT737" s="52">
        <v>1.4638353150944421</v>
      </c>
      <c r="AU737" s="52">
        <v>0.87169615452160454</v>
      </c>
      <c r="AV737" s="52">
        <v>1.5880387956004274</v>
      </c>
      <c r="AW737" s="52">
        <v>1.1765400394050953</v>
      </c>
      <c r="AX737" s="52">
        <v>123.45911595826188</v>
      </c>
      <c r="AY737" s="52">
        <v>0.47514135575303013</v>
      </c>
      <c r="AZ737" s="52">
        <v>6.0043238578307925</v>
      </c>
      <c r="BA737" s="52">
        <v>6.0132065046571137</v>
      </c>
      <c r="BB737" s="52">
        <v>16.312113168048523</v>
      </c>
      <c r="BC737" s="52">
        <v>2.8025352023297829</v>
      </c>
      <c r="BD737" s="52">
        <v>27.934499139506972</v>
      </c>
      <c r="BE737" s="52">
        <v>10.831023439930211</v>
      </c>
      <c r="BF737" s="52">
        <v>20.141876631341272</v>
      </c>
      <c r="BG737" s="52">
        <v>26.929051917722269</v>
      </c>
      <c r="BH737" s="52">
        <v>6.015344740772214</v>
      </c>
      <c r="BI737" s="52">
        <v>25.90194747691989</v>
      </c>
      <c r="BJ737" s="52">
        <v>3.0297034484814973</v>
      </c>
      <c r="BK737" s="52">
        <v>5.8381188196250271</v>
      </c>
      <c r="BL737" s="52">
        <v>17.034125208723239</v>
      </c>
      <c r="BM737" s="52">
        <v>1.7144717367235047</v>
      </c>
      <c r="BN737" s="52">
        <v>40.562610559946584</v>
      </c>
      <c r="BP737" s="52">
        <v>1.2790283725461773</v>
      </c>
      <c r="BQ737" s="52">
        <v>0.99558708103253479</v>
      </c>
      <c r="BR737" s="52">
        <v>0.28344129153054148</v>
      </c>
      <c r="BS737" s="52">
        <v>1.2643609229745645</v>
      </c>
      <c r="BT737" s="52">
        <v>0.99420546304487112</v>
      </c>
      <c r="BU737" s="52">
        <v>0.27015545994283691</v>
      </c>
      <c r="BV737" s="52">
        <v>7.8150423488940204</v>
      </c>
      <c r="BW737" s="52">
        <v>12848.86938104322</v>
      </c>
    </row>
    <row r="738" spans="1:75">
      <c r="A738" s="49">
        <v>51166</v>
      </c>
      <c r="B738" s="50">
        <v>163.63989383375812</v>
      </c>
      <c r="C738" s="51">
        <v>399.51247442991382</v>
      </c>
      <c r="D738" s="50">
        <v>161.76257659374707</v>
      </c>
      <c r="E738" s="52">
        <v>28545.464542258171</v>
      </c>
      <c r="F738" s="52">
        <v>349.30993404473747</v>
      </c>
      <c r="G738" s="52">
        <v>453.24758066669585</v>
      </c>
      <c r="H738" s="52">
        <v>806.56368057751251</v>
      </c>
      <c r="I738" s="52">
        <v>3234.158843787447</v>
      </c>
      <c r="J738" s="52">
        <v>186.88134581071415</v>
      </c>
      <c r="K738" s="52">
        <v>476.48751963362577</v>
      </c>
      <c r="L738" s="52">
        <v>724.96390791309454</v>
      </c>
      <c r="M738" s="52">
        <v>961.67340578523374</v>
      </c>
      <c r="N738" s="52">
        <v>238.16548100816868</v>
      </c>
      <c r="O738" s="52">
        <v>154.90372986292405</v>
      </c>
      <c r="P738" s="52">
        <v>369.03393380384472</v>
      </c>
      <c r="Q738" s="52">
        <v>134.18082394609377</v>
      </c>
      <c r="R738" s="52">
        <v>140.082202048792</v>
      </c>
      <c r="S738" s="52">
        <v>936.05848547251469</v>
      </c>
      <c r="T738" s="52">
        <v>371.22235605919417</v>
      </c>
      <c r="U738" s="52">
        <v>2323.6200227045242</v>
      </c>
      <c r="V738" s="52">
        <v>1790.2619732742107</v>
      </c>
      <c r="W738" s="52">
        <v>2013.0646877504525</v>
      </c>
      <c r="X738" s="52">
        <v>2659.6167971001519</v>
      </c>
      <c r="Y738" s="52">
        <v>5170.6099301157819</v>
      </c>
      <c r="Z738" s="52">
        <v>1109.1869645806089</v>
      </c>
      <c r="AA738" s="52">
        <v>4197.4569819718599</v>
      </c>
      <c r="AB738" s="52">
        <v>393.44152691912268</v>
      </c>
      <c r="AC738" s="52">
        <v>290003.85131669813</v>
      </c>
      <c r="AD738" s="52">
        <v>117566.0940688041</v>
      </c>
      <c r="AE738" s="52">
        <v>146328.35287131032</v>
      </c>
      <c r="AF738" s="52">
        <v>43358.414091171755</v>
      </c>
      <c r="AG738" s="52">
        <v>26803.781591100076</v>
      </c>
      <c r="AH738" s="52">
        <v>23172.417759953005</v>
      </c>
      <c r="AI738" s="52">
        <v>63269.354548488896</v>
      </c>
      <c r="AJ738" s="52">
        <v>73185.00398429748</v>
      </c>
      <c r="AK738" s="52">
        <v>168.88833057844352</v>
      </c>
      <c r="AL738" s="52">
        <v>0.66248296971072351</v>
      </c>
      <c r="AM738" s="52">
        <v>8.8472225485264406</v>
      </c>
      <c r="AN738" s="52">
        <v>19.439752502832562</v>
      </c>
      <c r="AO738" s="52">
        <v>9.9300469845953963</v>
      </c>
      <c r="AP738" s="52">
        <v>0.78927082725250886</v>
      </c>
      <c r="AQ738" s="52">
        <v>1.7076044607062115</v>
      </c>
      <c r="AR738" s="52">
        <v>1.2494797261806525</v>
      </c>
      <c r="AS738" s="52">
        <v>1.0885932186375289</v>
      </c>
      <c r="AT738" s="52">
        <v>1.4615403678021281</v>
      </c>
      <c r="AU738" s="52">
        <v>0.87116449018761954</v>
      </c>
      <c r="AV738" s="52">
        <v>1.5866475591460438</v>
      </c>
      <c r="AW738" s="52">
        <v>1.1757463339106893</v>
      </c>
      <c r="AX738" s="52">
        <v>123.53138880984437</v>
      </c>
      <c r="AY738" s="52">
        <v>0.47469319045531816</v>
      </c>
      <c r="AZ738" s="52">
        <v>6.0048700299530831</v>
      </c>
      <c r="BA738" s="52">
        <v>6.0114081531214802</v>
      </c>
      <c r="BB738" s="52">
        <v>16.31917193258602</v>
      </c>
      <c r="BC738" s="52">
        <v>2.8023436463929925</v>
      </c>
      <c r="BD738" s="52">
        <v>27.94253722914765</v>
      </c>
      <c r="BE738" s="52">
        <v>10.844048454726655</v>
      </c>
      <c r="BF738" s="52">
        <v>20.163291739495172</v>
      </c>
      <c r="BG738" s="52">
        <v>26.952376710356123</v>
      </c>
      <c r="BH738" s="52">
        <v>6.0166477227955308</v>
      </c>
      <c r="BI738" s="52">
        <v>25.91718926468879</v>
      </c>
      <c r="BJ738" s="52">
        <v>3.0302075031739211</v>
      </c>
      <c r="BK738" s="52">
        <v>5.8411433494559697</v>
      </c>
      <c r="BL738" s="52">
        <v>17.045838412456966</v>
      </c>
      <c r="BM738" s="52">
        <v>1.7139528830196966</v>
      </c>
      <c r="BN738" s="52">
        <v>40.598768811372501</v>
      </c>
      <c r="BP738" s="52">
        <v>1.2785907680724538</v>
      </c>
      <c r="BQ738" s="52">
        <v>0.99523149124316634</v>
      </c>
      <c r="BR738" s="52">
        <v>0.28335927685369705</v>
      </c>
      <c r="BS738" s="52">
        <v>1.2645616591006759</v>
      </c>
      <c r="BT738" s="52">
        <v>0.99434721389327263</v>
      </c>
      <c r="BU738" s="52">
        <v>0.27021444524307886</v>
      </c>
      <c r="BV738" s="52">
        <v>7.8140220302194656</v>
      </c>
      <c r="BW738" s="52">
        <v>12891.857126266726</v>
      </c>
    </row>
    <row r="739" spans="1:75">
      <c r="A739" s="49">
        <v>51195</v>
      </c>
      <c r="B739" s="50">
        <v>163.88255913598675</v>
      </c>
      <c r="C739" s="51">
        <v>400.24364922701477</v>
      </c>
      <c r="D739" s="50">
        <v>162.01572350814442</v>
      </c>
      <c r="E739" s="52">
        <v>28590.973242328084</v>
      </c>
      <c r="F739" s="52">
        <v>349.75619382178411</v>
      </c>
      <c r="G739" s="52">
        <v>452.13521640221109</v>
      </c>
      <c r="H739" s="52">
        <v>807.11195145823581</v>
      </c>
      <c r="I739" s="52">
        <v>3239.6258930515114</v>
      </c>
      <c r="J739" s="52">
        <v>187.10175614260891</v>
      </c>
      <c r="K739" s="52">
        <v>477.25886336591992</v>
      </c>
      <c r="L739" s="52">
        <v>725.73411075526781</v>
      </c>
      <c r="M739" s="52">
        <v>964.79647732166382</v>
      </c>
      <c r="N739" s="52">
        <v>238.11875037881063</v>
      </c>
      <c r="O739" s="52">
        <v>155.08665996540643</v>
      </c>
      <c r="P739" s="52">
        <v>369.51185407086501</v>
      </c>
      <c r="Q739" s="52">
        <v>134.16923188435612</v>
      </c>
      <c r="R739" s="52">
        <v>140.22070345462396</v>
      </c>
      <c r="S739" s="52">
        <v>938.07699956722433</v>
      </c>
      <c r="T739" s="52">
        <v>371.47825259060181</v>
      </c>
      <c r="U739" s="52">
        <v>2330.2091524983789</v>
      </c>
      <c r="V739" s="52">
        <v>1793.4267190651133</v>
      </c>
      <c r="W739" s="52">
        <v>2017.1024949673949</v>
      </c>
      <c r="X739" s="52">
        <v>2664.554418299339</v>
      </c>
      <c r="Y739" s="52">
        <v>5177.7173795689796</v>
      </c>
      <c r="Z739" s="52">
        <v>1111.0447859685098</v>
      </c>
      <c r="AA739" s="52">
        <v>4205.5956880613394</v>
      </c>
      <c r="AB739" s="52">
        <v>393.50202584868811</v>
      </c>
      <c r="AC739" s="52">
        <v>290808.28914717562</v>
      </c>
      <c r="AD739" s="52">
        <v>117855.2344913976</v>
      </c>
      <c r="AE739" s="52">
        <v>146688.23082614766</v>
      </c>
      <c r="AF739" s="52">
        <v>43496.390583235385</v>
      </c>
      <c r="AG739" s="52">
        <v>26847.064762083621</v>
      </c>
      <c r="AH739" s="52">
        <v>23209.768567117251</v>
      </c>
      <c r="AI739" s="52">
        <v>63352.066943300182</v>
      </c>
      <c r="AJ739" s="52">
        <v>73280.895022912271</v>
      </c>
      <c r="AK739" s="52">
        <v>168.9692641711826</v>
      </c>
      <c r="AL739" s="52">
        <v>0.66167387871798289</v>
      </c>
      <c r="AM739" s="52">
        <v>8.8540045644020147</v>
      </c>
      <c r="AN739" s="52">
        <v>19.437526876861551</v>
      </c>
      <c r="AO739" s="52">
        <v>9.9218484337586137</v>
      </c>
      <c r="AP739" s="52">
        <v>0.78887544850261815</v>
      </c>
      <c r="AQ739" s="52">
        <v>1.7075593358069832</v>
      </c>
      <c r="AR739" s="52">
        <v>1.247959705601245</v>
      </c>
      <c r="AS739" s="52">
        <v>1.0872847106927959</v>
      </c>
      <c r="AT739" s="52">
        <v>1.459297686490729</v>
      </c>
      <c r="AU739" s="52">
        <v>0.87063425925144056</v>
      </c>
      <c r="AV739" s="52">
        <v>1.5852811641001106</v>
      </c>
      <c r="AW739" s="52">
        <v>1.1749561235106927</v>
      </c>
      <c r="AX739" s="52">
        <v>123.59983168452464</v>
      </c>
      <c r="AY739" s="52">
        <v>0.47425911321277547</v>
      </c>
      <c r="AZ739" s="52">
        <v>6.0053434566080828</v>
      </c>
      <c r="BA739" s="52">
        <v>6.009648671199102</v>
      </c>
      <c r="BB739" s="52">
        <v>16.325621855878754</v>
      </c>
      <c r="BC739" s="52">
        <v>2.8021346665798399</v>
      </c>
      <c r="BD739" s="52">
        <v>27.94931239499871</v>
      </c>
      <c r="BE739" s="52">
        <v>10.856642496519209</v>
      </c>
      <c r="BF739" s="52">
        <v>20.184156870878912</v>
      </c>
      <c r="BG739" s="52">
        <v>26.974949491439098</v>
      </c>
      <c r="BH739" s="52">
        <v>6.0177626674191966</v>
      </c>
      <c r="BI739" s="52">
        <v>25.931905609261495</v>
      </c>
      <c r="BJ739" s="52">
        <v>3.0306715572871075</v>
      </c>
      <c r="BK739" s="52">
        <v>5.8441392594932351</v>
      </c>
      <c r="BL739" s="52">
        <v>17.057094792199145</v>
      </c>
      <c r="BM739" s="52">
        <v>1.7134503846811486</v>
      </c>
      <c r="BN739" s="52">
        <v>40.6337266545261</v>
      </c>
      <c r="BP739" s="52">
        <v>1.2782739586485872</v>
      </c>
      <c r="BQ739" s="52">
        <v>0.99502940773401927</v>
      </c>
      <c r="BR739" s="52">
        <v>0.28324455091361134</v>
      </c>
      <c r="BS739" s="52">
        <v>1.2648756184257921</v>
      </c>
      <c r="BT739" s="52">
        <v>0.99455836989740232</v>
      </c>
      <c r="BU739" s="52">
        <v>0.27031724853641836</v>
      </c>
      <c r="BV739" s="52">
        <v>7.8128450663262532</v>
      </c>
      <c r="BW739" s="52">
        <v>12932.933195771842</v>
      </c>
    </row>
    <row r="740" spans="1:75">
      <c r="A740" s="49">
        <v>51226</v>
      </c>
      <c r="B740" s="50">
        <v>164.12496347013754</v>
      </c>
      <c r="C740" s="51">
        <v>400.97739881057771</v>
      </c>
      <c r="D740" s="50">
        <v>162.26819372181632</v>
      </c>
      <c r="E740" s="52">
        <v>28636.929977509284</v>
      </c>
      <c r="F740" s="52">
        <v>350.21193157977638</v>
      </c>
      <c r="G740" s="52">
        <v>451.06462140429403</v>
      </c>
      <c r="H740" s="52">
        <v>807.67651461533478</v>
      </c>
      <c r="I740" s="52">
        <v>3245.1863490766095</v>
      </c>
      <c r="J740" s="52">
        <v>187.32473867699022</v>
      </c>
      <c r="K740" s="52">
        <v>478.03970531722712</v>
      </c>
      <c r="L740" s="52">
        <v>726.52479429915547</v>
      </c>
      <c r="M740" s="52">
        <v>967.97537887865496</v>
      </c>
      <c r="N740" s="52">
        <v>238.07197183221879</v>
      </c>
      <c r="O740" s="52">
        <v>155.26990052412879</v>
      </c>
      <c r="P740" s="52">
        <v>369.99408127298398</v>
      </c>
      <c r="Q740" s="52">
        <v>134.1584463325224</v>
      </c>
      <c r="R740" s="52">
        <v>140.36239229238802</v>
      </c>
      <c r="S740" s="52">
        <v>940.1090165506447</v>
      </c>
      <c r="T740" s="52">
        <v>371.74013600654661</v>
      </c>
      <c r="U740" s="52">
        <v>2336.8695087937576</v>
      </c>
      <c r="V740" s="52">
        <v>1796.6257349555531</v>
      </c>
      <c r="W740" s="52">
        <v>2021.1693114042282</v>
      </c>
      <c r="X740" s="52">
        <v>2669.50778258127</v>
      </c>
      <c r="Y740" s="52">
        <v>5184.8693818214442</v>
      </c>
      <c r="Z740" s="52">
        <v>1112.9204569004717</v>
      </c>
      <c r="AA740" s="52">
        <v>4213.7989674472519</v>
      </c>
      <c r="AB740" s="52">
        <v>393.56160157948972</v>
      </c>
      <c r="AC740" s="52">
        <v>291614.81199582928</v>
      </c>
      <c r="AD740" s="52">
        <v>118143.76399535517</v>
      </c>
      <c r="AE740" s="52">
        <v>147047.34835944636</v>
      </c>
      <c r="AF740" s="52">
        <v>43634.734311057677</v>
      </c>
      <c r="AG740" s="52">
        <v>26890.549700335148</v>
      </c>
      <c r="AH740" s="52">
        <v>23247.228997129347</v>
      </c>
      <c r="AI740" s="52">
        <v>63435.039595853901</v>
      </c>
      <c r="AJ740" s="52">
        <v>73377.2914875938</v>
      </c>
      <c r="AK740" s="52">
        <v>169.04661903578429</v>
      </c>
      <c r="AL740" s="52">
        <v>0.66089988797865507</v>
      </c>
      <c r="AM740" s="52">
        <v>8.8608639753881775</v>
      </c>
      <c r="AN740" s="52">
        <v>19.43510881255591</v>
      </c>
      <c r="AO740" s="52">
        <v>9.9133449492134869</v>
      </c>
      <c r="AP740" s="52">
        <v>0.78849139138701352</v>
      </c>
      <c r="AQ740" s="52">
        <v>1.707395455216512</v>
      </c>
      <c r="AR740" s="52">
        <v>1.2464380709780896</v>
      </c>
      <c r="AS740" s="52">
        <v>1.085926297432912</v>
      </c>
      <c r="AT740" s="52">
        <v>1.4570138242406463</v>
      </c>
      <c r="AU740" s="52">
        <v>0.87010058821643699</v>
      </c>
      <c r="AV740" s="52">
        <v>1.5838757192898136</v>
      </c>
      <c r="AW740" s="52">
        <v>1.174103602956635</v>
      </c>
      <c r="AX740" s="52">
        <v>123.66492717064196</v>
      </c>
      <c r="AY740" s="52">
        <v>0.4738235333742552</v>
      </c>
      <c r="AZ740" s="52">
        <v>6.0056943337051871</v>
      </c>
      <c r="BA740" s="52">
        <v>6.00778793307179</v>
      </c>
      <c r="BB740" s="52">
        <v>16.331414604980139</v>
      </c>
      <c r="BC740" s="52">
        <v>2.8018830127248</v>
      </c>
      <c r="BD740" s="52">
        <v>27.95410056334109</v>
      </c>
      <c r="BE740" s="52">
        <v>10.86913005529993</v>
      </c>
      <c r="BF740" s="52">
        <v>20.204897591198282</v>
      </c>
      <c r="BG740" s="52">
        <v>26.99740778474558</v>
      </c>
      <c r="BH740" s="52">
        <v>6.0187877581019196</v>
      </c>
      <c r="BI740" s="52">
        <v>25.946583052056901</v>
      </c>
      <c r="BJ740" s="52">
        <v>3.0310671986681559</v>
      </c>
      <c r="BK740" s="52">
        <v>5.8473085578974153</v>
      </c>
      <c r="BL740" s="52">
        <v>17.068207295359894</v>
      </c>
      <c r="BM740" s="52">
        <v>1.7129482656014041</v>
      </c>
      <c r="BN740" s="52">
        <v>40.668420852792842</v>
      </c>
      <c r="BP740" s="52">
        <v>1.2780952084839585</v>
      </c>
      <c r="BQ740" s="52">
        <v>0.99505101870595203</v>
      </c>
      <c r="BR740" s="52">
        <v>0.28304418975256984</v>
      </c>
      <c r="BS740" s="52">
        <v>1.265042828005408</v>
      </c>
      <c r="BT740" s="52">
        <v>0.9947423293337887</v>
      </c>
      <c r="BU740" s="52">
        <v>0.27030049866410871</v>
      </c>
      <c r="BV740" s="52">
        <v>7.8115186760307198</v>
      </c>
      <c r="BW740" s="52">
        <v>12972.953647905781</v>
      </c>
    </row>
    <row r="741" spans="1:75">
      <c r="A741" s="49">
        <v>51256</v>
      </c>
      <c r="B741" s="50">
        <v>164.37097546273725</v>
      </c>
      <c r="C741" s="51">
        <v>401.72502616063383</v>
      </c>
      <c r="D741" s="50">
        <v>162.52404979430139</v>
      </c>
      <c r="E741" s="52">
        <v>28683.937142324448</v>
      </c>
      <c r="F741" s="52">
        <v>350.68360382265723</v>
      </c>
      <c r="G741" s="52">
        <v>450.00570336629949</v>
      </c>
      <c r="H741" s="52">
        <v>808.25640326949463</v>
      </c>
      <c r="I741" s="52">
        <v>3250.9030811404186</v>
      </c>
      <c r="J741" s="52">
        <v>187.55370707360561</v>
      </c>
      <c r="K741" s="52">
        <v>478.8458886605377</v>
      </c>
      <c r="L741" s="52">
        <v>727.34349906370039</v>
      </c>
      <c r="M741" s="52">
        <v>971.24076382766168</v>
      </c>
      <c r="N741" s="52">
        <v>238.02233955338596</v>
      </c>
      <c r="O741" s="52">
        <v>155.45597609179094</v>
      </c>
      <c r="P741" s="52">
        <v>370.48721169757965</v>
      </c>
      <c r="Q741" s="52">
        <v>134.14780664844827</v>
      </c>
      <c r="R741" s="52">
        <v>140.50823556631804</v>
      </c>
      <c r="S741" s="52">
        <v>942.18452038764951</v>
      </c>
      <c r="T741" s="52">
        <v>372.00812804854166</v>
      </c>
      <c r="U741" s="52">
        <v>2343.688004101813</v>
      </c>
      <c r="V741" s="52">
        <v>1799.8978536590935</v>
      </c>
      <c r="W741" s="52">
        <v>2025.3202898780505</v>
      </c>
      <c r="X741" s="52">
        <v>2674.5539910716316</v>
      </c>
      <c r="Y741" s="52">
        <v>5192.1607364910342</v>
      </c>
      <c r="Z741" s="52">
        <v>1114.8408332013835</v>
      </c>
      <c r="AA741" s="52">
        <v>4222.1842462643981</v>
      </c>
      <c r="AB741" s="52">
        <v>393.62241378206141</v>
      </c>
      <c r="AC741" s="52">
        <v>292436.66205790045</v>
      </c>
      <c r="AD741" s="52">
        <v>118437.107462279</v>
      </c>
      <c r="AE741" s="52">
        <v>147412.45759461721</v>
      </c>
      <c r="AF741" s="52">
        <v>43775.683927276237</v>
      </c>
      <c r="AG741" s="52">
        <v>26934.942605537177</v>
      </c>
      <c r="AH741" s="52">
        <v>23285.439355439939</v>
      </c>
      <c r="AI741" s="52">
        <v>63519.72801792423</v>
      </c>
      <c r="AJ741" s="52">
        <v>73475.782978101575</v>
      </c>
      <c r="AK741" s="52">
        <v>169.12353864262502</v>
      </c>
      <c r="AL741" s="52">
        <v>0.66014165825714977</v>
      </c>
      <c r="AM741" s="52">
        <v>8.8678253122993436</v>
      </c>
      <c r="AN741" s="52">
        <v>19.43252013163486</v>
      </c>
      <c r="AO741" s="52">
        <v>9.904553161049261</v>
      </c>
      <c r="AP741" s="52">
        <v>0.78811088690363063</v>
      </c>
      <c r="AQ741" s="52">
        <v>1.7071498361518025</v>
      </c>
      <c r="AR741" s="52">
        <v>1.2448996524350757</v>
      </c>
      <c r="AS741" s="52">
        <v>1.0845208263982689</v>
      </c>
      <c r="AT741" s="52">
        <v>1.4546680133164045</v>
      </c>
      <c r="AU741" s="52">
        <v>0.86957608830355937</v>
      </c>
      <c r="AV741" s="52">
        <v>1.5824297252152368</v>
      </c>
      <c r="AW741" s="52">
        <v>1.1731981319229816</v>
      </c>
      <c r="AX741" s="52">
        <v>123.72952678613365</v>
      </c>
      <c r="AY741" s="52">
        <v>0.47337956806674508</v>
      </c>
      <c r="AZ741" s="52">
        <v>6.0059699532507995</v>
      </c>
      <c r="BA741" s="52">
        <v>6.0058023835920418</v>
      </c>
      <c r="BB741" s="52">
        <v>16.33703357540071</v>
      </c>
      <c r="BC741" s="52">
        <v>2.8016114608423472</v>
      </c>
      <c r="BD741" s="52">
        <v>27.957772954429188</v>
      </c>
      <c r="BE741" s="52">
        <v>10.881784143919747</v>
      </c>
      <c r="BF741" s="52">
        <v>20.226014211416864</v>
      </c>
      <c r="BG741" s="52">
        <v>27.020253276879277</v>
      </c>
      <c r="BH741" s="52">
        <v>6.01990525808651</v>
      </c>
      <c r="BI741" s="52">
        <v>25.961491724470399</v>
      </c>
      <c r="BJ741" s="52">
        <v>3.0314177219038054</v>
      </c>
      <c r="BK741" s="52">
        <v>5.8506315761478618</v>
      </c>
      <c r="BL741" s="52">
        <v>17.079442426310077</v>
      </c>
      <c r="BM741" s="52">
        <v>1.7124384960467638</v>
      </c>
      <c r="BN741" s="52">
        <v>40.703648881598689</v>
      </c>
      <c r="BP741" s="52">
        <v>1.2778132690970476</v>
      </c>
      <c r="BQ741" s="52">
        <v>0.99507084443854787</v>
      </c>
      <c r="BR741" s="52">
        <v>0.28274242463567134</v>
      </c>
      <c r="BS741" s="52">
        <v>1.2649170671550867</v>
      </c>
      <c r="BT741" s="52">
        <v>0.99473994903576868</v>
      </c>
      <c r="BU741" s="52">
        <v>0.27017711810961675</v>
      </c>
      <c r="BV741" s="52">
        <v>7.8103127966634931</v>
      </c>
      <c r="BW741" s="52">
        <v>13013.202069409688</v>
      </c>
    </row>
    <row r="742" spans="1:75">
      <c r="A742" s="49">
        <v>51287</v>
      </c>
      <c r="B742" s="50">
        <v>164.61659758317944</v>
      </c>
      <c r="C742" s="51">
        <v>402.47341954436212</v>
      </c>
      <c r="D742" s="50">
        <v>162.77931336652028</v>
      </c>
      <c r="E742" s="52">
        <v>28730.993480849651</v>
      </c>
      <c r="F742" s="52">
        <v>351.16147325136848</v>
      </c>
      <c r="G742" s="52">
        <v>448.94824853899979</v>
      </c>
      <c r="H742" s="52">
        <v>808.82873640609</v>
      </c>
      <c r="I742" s="52">
        <v>3256.6310922145362</v>
      </c>
      <c r="J742" s="52">
        <v>187.78435619438307</v>
      </c>
      <c r="K742" s="52">
        <v>479.66253730852998</v>
      </c>
      <c r="L742" s="52">
        <v>728.16804846366415</v>
      </c>
      <c r="M742" s="52">
        <v>974.50329362865421</v>
      </c>
      <c r="N742" s="52">
        <v>237.96891283715564</v>
      </c>
      <c r="O742" s="52">
        <v>155.64147087995661</v>
      </c>
      <c r="P742" s="52">
        <v>370.98099225752748</v>
      </c>
      <c r="Q742" s="52">
        <v>134.13707784295337</v>
      </c>
      <c r="R742" s="52">
        <v>140.65327220908816</v>
      </c>
      <c r="S742" s="52">
        <v>944.26449228326726</v>
      </c>
      <c r="T742" s="52">
        <v>372.27241994062018</v>
      </c>
      <c r="U742" s="52">
        <v>2350.5179717327437</v>
      </c>
      <c r="V742" s="52">
        <v>1803.1689011527885</v>
      </c>
      <c r="W742" s="52">
        <v>2029.471004440712</v>
      </c>
      <c r="X742" s="52">
        <v>2679.6114353262669</v>
      </c>
      <c r="Y742" s="52">
        <v>5199.4423199253933</v>
      </c>
      <c r="Z742" s="52">
        <v>1116.7670834846701</v>
      </c>
      <c r="AA742" s="52">
        <v>4230.5868782898888</v>
      </c>
      <c r="AB742" s="52">
        <v>393.68581754804376</v>
      </c>
      <c r="AC742" s="52">
        <v>293260.65988814447</v>
      </c>
      <c r="AD742" s="52">
        <v>118731.77068644186</v>
      </c>
      <c r="AE742" s="52">
        <v>147779.20943487843</v>
      </c>
      <c r="AF742" s="52">
        <v>43916.926884197419</v>
      </c>
      <c r="AG742" s="52">
        <v>26979.473332228201</v>
      </c>
      <c r="AH742" s="52">
        <v>23323.785138880052</v>
      </c>
      <c r="AI742" s="52">
        <v>63604.813760980483</v>
      </c>
      <c r="AJ742" s="52">
        <v>73574.682486172649</v>
      </c>
      <c r="AK742" s="52">
        <v>169.20190849149179</v>
      </c>
      <c r="AL742" s="52">
        <v>0.6593926270410696</v>
      </c>
      <c r="AM742" s="52">
        <v>8.8746775343489368</v>
      </c>
      <c r="AN742" s="52">
        <v>19.429943105583305</v>
      </c>
      <c r="AO742" s="52">
        <v>9.8958729441848501</v>
      </c>
      <c r="AP742" s="52">
        <v>0.78774095634079344</v>
      </c>
      <c r="AQ742" s="52">
        <v>1.7068865470933052</v>
      </c>
      <c r="AR742" s="52">
        <v>1.2433849980429401</v>
      </c>
      <c r="AS742" s="52">
        <v>1.0831359489983432</v>
      </c>
      <c r="AT742" s="52">
        <v>1.4523279876640969</v>
      </c>
      <c r="AU742" s="52">
        <v>0.86909505302431966</v>
      </c>
      <c r="AV742" s="52">
        <v>1.5810025466242281</v>
      </c>
      <c r="AW742" s="52">
        <v>1.1722989068383602</v>
      </c>
      <c r="AX742" s="52">
        <v>123.79554214803201</v>
      </c>
      <c r="AY742" s="52">
        <v>0.47293535029232392</v>
      </c>
      <c r="AZ742" s="52">
        <v>6.0062421770550918</v>
      </c>
      <c r="BA742" s="52">
        <v>6.0037593366390452</v>
      </c>
      <c r="BB742" s="52">
        <v>16.342996689521016</v>
      </c>
      <c r="BC742" s="52">
        <v>2.801367064629777</v>
      </c>
      <c r="BD742" s="52">
        <v>27.961637053007802</v>
      </c>
      <c r="BE742" s="52">
        <v>10.894516307225024</v>
      </c>
      <c r="BF742" s="52">
        <v>20.247460229104504</v>
      </c>
      <c r="BG742" s="52">
        <v>27.043323080017863</v>
      </c>
      <c r="BH742" s="52">
        <v>6.0213048609965032</v>
      </c>
      <c r="BI742" s="52">
        <v>25.976423237371613</v>
      </c>
      <c r="BJ742" s="52">
        <v>3.0317534516360602</v>
      </c>
      <c r="BK742" s="52">
        <v>5.8539236360548754</v>
      </c>
      <c r="BL742" s="52">
        <v>17.09074614968549</v>
      </c>
      <c r="BM742" s="52">
        <v>1.7119296620649038</v>
      </c>
      <c r="BN742" s="52">
        <v>40.73920645184004</v>
      </c>
      <c r="BP742" s="52">
        <v>1.2770953937283447</v>
      </c>
      <c r="BQ742" s="52">
        <v>0.99475433884729303</v>
      </c>
      <c r="BR742" s="52">
        <v>0.28234105488574585</v>
      </c>
      <c r="BS742" s="52">
        <v>1.2643774745388767</v>
      </c>
      <c r="BT742" s="52">
        <v>0.99435855242453752</v>
      </c>
      <c r="BU742" s="52">
        <v>0.27001892210401202</v>
      </c>
      <c r="BV742" s="52">
        <v>7.809633551045291</v>
      </c>
      <c r="BW742" s="52">
        <v>13054.01999858118</v>
      </c>
    </row>
    <row r="743" spans="1:75">
      <c r="A743" s="49">
        <v>51317</v>
      </c>
      <c r="B743" s="50">
        <v>164.86191209529838</v>
      </c>
      <c r="C743" s="51">
        <v>403.22166503611953</v>
      </c>
      <c r="D743" s="50">
        <v>163.03421723526358</v>
      </c>
      <c r="E743" s="52">
        <v>28777.910797927776</v>
      </c>
      <c r="F743" s="52">
        <v>351.64218127268055</v>
      </c>
      <c r="G743" s="52">
        <v>447.87251347030201</v>
      </c>
      <c r="H743" s="52">
        <v>809.38155542078118</v>
      </c>
      <c r="I743" s="52">
        <v>3262.3296174203356</v>
      </c>
      <c r="J743" s="52">
        <v>188.01572215001408</v>
      </c>
      <c r="K743" s="52">
        <v>480.4863178991402</v>
      </c>
      <c r="L743" s="52">
        <v>728.990829323659</v>
      </c>
      <c r="M743" s="52">
        <v>977.73621499314902</v>
      </c>
      <c r="N743" s="52">
        <v>237.91159713299325</v>
      </c>
      <c r="O743" s="52">
        <v>155.82617171311284</v>
      </c>
      <c r="P743" s="52">
        <v>371.4738074922779</v>
      </c>
      <c r="Q743" s="52">
        <v>134.12592903742333</v>
      </c>
      <c r="R743" s="52">
        <v>140.79562372950215</v>
      </c>
      <c r="S743" s="52">
        <v>946.34483263636935</v>
      </c>
      <c r="T743" s="52">
        <v>372.52965697478504</v>
      </c>
      <c r="U743" s="52">
        <v>2357.3317885054898</v>
      </c>
      <c r="V743" s="52">
        <v>1806.4219276430163</v>
      </c>
      <c r="W743" s="52">
        <v>2033.6081249882623</v>
      </c>
      <c r="X743" s="52">
        <v>2684.6810351503705</v>
      </c>
      <c r="Y743" s="52">
        <v>5206.6917497770237</v>
      </c>
      <c r="Z743" s="52">
        <v>1118.6928534510255</v>
      </c>
      <c r="AA743" s="52">
        <v>4238.982152522045</v>
      </c>
      <c r="AB743" s="52">
        <v>393.75329381879419</v>
      </c>
      <c r="AC743" s="52">
        <v>294086.68587951659</v>
      </c>
      <c r="AD743" s="52">
        <v>119028.50537824631</v>
      </c>
      <c r="AE743" s="52">
        <v>148148.53957875571</v>
      </c>
      <c r="AF743" s="52">
        <v>44058.406912716229</v>
      </c>
      <c r="AG743" s="52">
        <v>27024.070384824277</v>
      </c>
      <c r="AH743" s="52">
        <v>23362.239121484756</v>
      </c>
      <c r="AI743" s="52">
        <v>63690.25440662702</v>
      </c>
      <c r="AJ743" s="52">
        <v>73673.831803321838</v>
      </c>
      <c r="AK743" s="52">
        <v>169.28391635169586</v>
      </c>
      <c r="AL743" s="52">
        <v>0.65863750365315354</v>
      </c>
      <c r="AM743" s="52">
        <v>8.881340299196502</v>
      </c>
      <c r="AN743" s="52">
        <v>19.427473916563518</v>
      </c>
      <c r="AO743" s="52">
        <v>9.8874961136995498</v>
      </c>
      <c r="AP743" s="52">
        <v>0.78738145786739244</v>
      </c>
      <c r="AQ743" s="52">
        <v>1.7066550108535012</v>
      </c>
      <c r="AR743" s="52">
        <v>1.2419042993158049</v>
      </c>
      <c r="AS743" s="52">
        <v>1.0818027389981579</v>
      </c>
      <c r="AT743" s="52">
        <v>1.4500155288247698</v>
      </c>
      <c r="AU743" s="52">
        <v>0.86867287500851187</v>
      </c>
      <c r="AV743" s="52">
        <v>1.5796208665219333</v>
      </c>
      <c r="AW743" s="52">
        <v>1.1714433362552881</v>
      </c>
      <c r="AX743" s="52">
        <v>123.86503786426037</v>
      </c>
      <c r="AY743" s="52">
        <v>0.4724914217920741</v>
      </c>
      <c r="AZ743" s="52">
        <v>6.0065679253588318</v>
      </c>
      <c r="BA743" s="52">
        <v>6.0016949662482757</v>
      </c>
      <c r="BB743" s="52">
        <v>16.349738567244881</v>
      </c>
      <c r="BC743" s="52">
        <v>2.8011823393326876</v>
      </c>
      <c r="BD743" s="52">
        <v>27.966680608534563</v>
      </c>
      <c r="BE743" s="52">
        <v>10.907415142152846</v>
      </c>
      <c r="BF743" s="52">
        <v>20.269426738237961</v>
      </c>
      <c r="BG743" s="52">
        <v>27.066732499670859</v>
      </c>
      <c r="BH743" s="52">
        <v>6.0231076553929599</v>
      </c>
      <c r="BI743" s="52">
        <v>25.991404570864201</v>
      </c>
      <c r="BJ743" s="52">
        <v>3.0321045482903477</v>
      </c>
      <c r="BK743" s="52">
        <v>5.8571010918084845</v>
      </c>
      <c r="BL743" s="52">
        <v>17.102198930798718</v>
      </c>
      <c r="BM743" s="52">
        <v>1.7114218882914354</v>
      </c>
      <c r="BN743" s="52">
        <v>40.775329981154449</v>
      </c>
      <c r="BP743" s="52">
        <v>1.275737347259807</v>
      </c>
      <c r="BQ743" s="52">
        <v>0.99389359814425304</v>
      </c>
      <c r="BR743" s="52">
        <v>0.281843749123315</v>
      </c>
      <c r="BS743" s="52">
        <v>1.2633512705021228</v>
      </c>
      <c r="BT743" s="52">
        <v>0.9934768355839575</v>
      </c>
      <c r="BU743" s="52">
        <v>0.26987443491234442</v>
      </c>
      <c r="BV743" s="52">
        <v>7.8095997449631493</v>
      </c>
      <c r="BW743" s="52">
        <v>13096.047016890843</v>
      </c>
    </row>
    <row r="744" spans="1:75">
      <c r="A744" s="49">
        <v>51348</v>
      </c>
      <c r="B744" s="50">
        <v>165.10706637086227</v>
      </c>
      <c r="C744" s="51">
        <v>403.96887820896001</v>
      </c>
      <c r="D744" s="50">
        <v>163.28890823845887</v>
      </c>
      <c r="E744" s="52">
        <v>28824.664595277078</v>
      </c>
      <c r="F744" s="52">
        <v>352.11948433800814</v>
      </c>
      <c r="G744" s="52">
        <v>446.78635196772314</v>
      </c>
      <c r="H744" s="52">
        <v>809.90727458371509</v>
      </c>
      <c r="I744" s="52">
        <v>3267.997927837795</v>
      </c>
      <c r="J744" s="52">
        <v>188.24591967142038</v>
      </c>
      <c r="K744" s="52">
        <v>481.31088054961253</v>
      </c>
      <c r="L744" s="52">
        <v>729.80971252923496</v>
      </c>
      <c r="M744" s="52">
        <v>980.94408007446793</v>
      </c>
      <c r="N744" s="52">
        <v>237.85491994173537</v>
      </c>
      <c r="O744" s="52">
        <v>156.01026129874685</v>
      </c>
      <c r="P744" s="52">
        <v>371.9660964733921</v>
      </c>
      <c r="Q744" s="52">
        <v>134.11429140692522</v>
      </c>
      <c r="R744" s="52">
        <v>140.93568837486447</v>
      </c>
      <c r="S744" s="52">
        <v>948.4254998813924</v>
      </c>
      <c r="T744" s="52">
        <v>372.78275119140744</v>
      </c>
      <c r="U744" s="52">
        <v>2364.1299443981579</v>
      </c>
      <c r="V744" s="52">
        <v>1809.6529839572106</v>
      </c>
      <c r="W744" s="52">
        <v>2037.7293421437273</v>
      </c>
      <c r="X744" s="52">
        <v>2689.7647464706174</v>
      </c>
      <c r="Y744" s="52">
        <v>5213.9101382015697</v>
      </c>
      <c r="Z744" s="52">
        <v>1120.6166902638167</v>
      </c>
      <c r="AA744" s="52">
        <v>4247.3588476799305</v>
      </c>
      <c r="AB744" s="52">
        <v>393.82382531482125</v>
      </c>
      <c r="AC744" s="52">
        <v>294913.67522436572</v>
      </c>
      <c r="AD744" s="52">
        <v>119326.40676778363</v>
      </c>
      <c r="AE744" s="52">
        <v>148519.32180097027</v>
      </c>
      <c r="AF744" s="52">
        <v>44199.948891378219</v>
      </c>
      <c r="AG744" s="52">
        <v>27068.601188305885</v>
      </c>
      <c r="AH744" s="52">
        <v>23400.675859966585</v>
      </c>
      <c r="AI744" s="52">
        <v>63775.723542136533</v>
      </c>
      <c r="AJ744" s="52">
        <v>73772.887586793586</v>
      </c>
      <c r="AK744" s="52">
        <v>169.36870164484267</v>
      </c>
      <c r="AL744" s="52">
        <v>0.65787629077808119</v>
      </c>
      <c r="AM744" s="52">
        <v>8.8877743702548955</v>
      </c>
      <c r="AN744" s="52">
        <v>19.425059923380164</v>
      </c>
      <c r="AO744" s="52">
        <v>9.8794092623396743</v>
      </c>
      <c r="AP744" s="52">
        <v>0.78703110336240456</v>
      </c>
      <c r="AQ744" s="52">
        <v>1.706462410699509</v>
      </c>
      <c r="AR744" s="52">
        <v>1.2404544556600505</v>
      </c>
      <c r="AS744" s="52">
        <v>1.0805092028281398</v>
      </c>
      <c r="AT744" s="52">
        <v>1.4477271077659328</v>
      </c>
      <c r="AU744" s="52">
        <v>0.86829822689187786</v>
      </c>
      <c r="AV744" s="52">
        <v>1.5782831336718148</v>
      </c>
      <c r="AW744" s="52">
        <v>1.1706436211113596</v>
      </c>
      <c r="AX744" s="52">
        <v>123.93720663302848</v>
      </c>
      <c r="AY744" s="52">
        <v>0.47204721367806118</v>
      </c>
      <c r="AZ744" s="52">
        <v>6.0069349793770774</v>
      </c>
      <c r="BA744" s="52">
        <v>5.9996354678352812</v>
      </c>
      <c r="BB744" s="52">
        <v>16.357147409550606</v>
      </c>
      <c r="BC744" s="52">
        <v>2.8010589000651605</v>
      </c>
      <c r="BD744" s="52">
        <v>27.972602119428977</v>
      </c>
      <c r="BE744" s="52">
        <v>10.920476066930625</v>
      </c>
      <c r="BF744" s="52">
        <v>20.29179403833264</v>
      </c>
      <c r="BG744" s="52">
        <v>27.090315652154988</v>
      </c>
      <c r="BH744" s="52">
        <v>6.0251947861585409</v>
      </c>
      <c r="BI744" s="52">
        <v>26.006435087707828</v>
      </c>
      <c r="BJ744" s="52">
        <v>3.0324762400205438</v>
      </c>
      <c r="BK744" s="52">
        <v>5.8602330771072078</v>
      </c>
      <c r="BL744" s="52">
        <v>17.113725770584068</v>
      </c>
      <c r="BM744" s="52">
        <v>1.7109151243994933</v>
      </c>
      <c r="BN744" s="52">
        <v>40.81185061912683</v>
      </c>
      <c r="BP744" s="52">
        <v>1.2739046760233901</v>
      </c>
      <c r="BQ744" s="52">
        <v>0.99264707701701316</v>
      </c>
      <c r="BR744" s="52">
        <v>0.28125759900074393</v>
      </c>
      <c r="BS744" s="52">
        <v>1.2618579590137327</v>
      </c>
      <c r="BT744" s="52">
        <v>0.99214630008434812</v>
      </c>
      <c r="BU744" s="52">
        <v>0.26971165891248555</v>
      </c>
      <c r="BV744" s="52">
        <v>7.8095555218357235</v>
      </c>
      <c r="BW744" s="52">
        <v>13138.797114341489</v>
      </c>
    </row>
    <row r="745" spans="1:75">
      <c r="A745" s="49">
        <v>51379</v>
      </c>
      <c r="B745" s="50">
        <v>165.35625396737257</v>
      </c>
      <c r="C745" s="51">
        <v>404.72641074741557</v>
      </c>
      <c r="D745" s="50">
        <v>163.54768596629606</v>
      </c>
      <c r="E745" s="52">
        <v>28872.051594238128</v>
      </c>
      <c r="F745" s="52">
        <v>352.59377465240897</v>
      </c>
      <c r="G745" s="52">
        <v>445.6893666374587</v>
      </c>
      <c r="H745" s="52">
        <v>810.40823358177181</v>
      </c>
      <c r="I745" s="52">
        <v>3273.7416900165995</v>
      </c>
      <c r="J745" s="52">
        <v>188.47646417619001</v>
      </c>
      <c r="K745" s="52">
        <v>482.14214724957225</v>
      </c>
      <c r="L745" s="52">
        <v>730.63775942401753</v>
      </c>
      <c r="M745" s="52">
        <v>984.19477199787843</v>
      </c>
      <c r="N745" s="52">
        <v>237.80418735039569</v>
      </c>
      <c r="O745" s="52">
        <v>156.19707990454646</v>
      </c>
      <c r="P745" s="52">
        <v>372.46706782473672</v>
      </c>
      <c r="Q745" s="52">
        <v>134.10199100385051</v>
      </c>
      <c r="R745" s="52">
        <v>141.07694208555884</v>
      </c>
      <c r="S745" s="52">
        <v>950.54193694168521</v>
      </c>
      <c r="T745" s="52">
        <v>373.04097597394139</v>
      </c>
      <c r="U745" s="52">
        <v>2371.033907613687</v>
      </c>
      <c r="V745" s="52">
        <v>1812.9154076370742</v>
      </c>
      <c r="W745" s="52">
        <v>2041.9036064459192</v>
      </c>
      <c r="X745" s="52">
        <v>2694.9482675417357</v>
      </c>
      <c r="Y745" s="52">
        <v>5221.2249841194962</v>
      </c>
      <c r="Z745" s="52">
        <v>1122.5703016052682</v>
      </c>
      <c r="AA745" s="52">
        <v>4255.8472925150591</v>
      </c>
      <c r="AB745" s="52">
        <v>393.89666504448331</v>
      </c>
      <c r="AC745" s="52">
        <v>295753.76444785827</v>
      </c>
      <c r="AD745" s="52">
        <v>119628.86222378669</v>
      </c>
      <c r="AE745" s="52">
        <v>148895.77225722035</v>
      </c>
      <c r="AF745" s="52">
        <v>44343.652134233904</v>
      </c>
      <c r="AG745" s="52">
        <v>27113.63820201351</v>
      </c>
      <c r="AH745" s="52">
        <v>23439.562653864585</v>
      </c>
      <c r="AI745" s="52">
        <v>63862.188807795123</v>
      </c>
      <c r="AJ745" s="52">
        <v>73873.056292556954</v>
      </c>
      <c r="AK745" s="52">
        <v>169.45573128908572</v>
      </c>
      <c r="AL745" s="52">
        <v>0.65710164183568143</v>
      </c>
      <c r="AM745" s="52">
        <v>8.8940595645427472</v>
      </c>
      <c r="AN745" s="52">
        <v>19.422557175245828</v>
      </c>
      <c r="AO745" s="52">
        <v>9.871395968839586</v>
      </c>
      <c r="AP745" s="52">
        <v>0.78668239354377167</v>
      </c>
      <c r="AQ745" s="52">
        <v>1.7062986987828832</v>
      </c>
      <c r="AR745" s="52">
        <v>1.239003886711749</v>
      </c>
      <c r="AS745" s="52">
        <v>1.0792071318210512</v>
      </c>
      <c r="AT745" s="52">
        <v>1.4454129697306568</v>
      </c>
      <c r="AU745" s="52">
        <v>0.8679440196736381</v>
      </c>
      <c r="AV745" s="52">
        <v>1.576956228826818</v>
      </c>
      <c r="AW745" s="52">
        <v>1.1698906399493176</v>
      </c>
      <c r="AX745" s="52">
        <v>124.01142306610822</v>
      </c>
      <c r="AY745" s="52">
        <v>0.4715944793177575</v>
      </c>
      <c r="AZ745" s="52">
        <v>6.007313332673279</v>
      </c>
      <c r="BA745" s="52">
        <v>5.997570761933833</v>
      </c>
      <c r="BB745" s="52">
        <v>16.365043016435997</v>
      </c>
      <c r="BC745" s="52">
        <v>2.8009858007079007</v>
      </c>
      <c r="BD745" s="52">
        <v>27.978750658572668</v>
      </c>
      <c r="BE745" s="52">
        <v>10.933876722386378</v>
      </c>
      <c r="BF745" s="52">
        <v>20.31469959051033</v>
      </c>
      <c r="BG745" s="52">
        <v>27.114192723484351</v>
      </c>
      <c r="BH745" s="52">
        <v>6.0273959800702404</v>
      </c>
      <c r="BI745" s="52">
        <v>26.021751048010511</v>
      </c>
      <c r="BJ745" s="52">
        <v>3.0328715718417021</v>
      </c>
      <c r="BK745" s="52">
        <v>5.8634938171730493</v>
      </c>
      <c r="BL745" s="52">
        <v>17.125385659029558</v>
      </c>
      <c r="BM745" s="52">
        <v>1.7104009446922734</v>
      </c>
      <c r="BN745" s="52">
        <v>40.849055246517601</v>
      </c>
      <c r="BP745" s="52">
        <v>1.271864657625678</v>
      </c>
      <c r="BQ745" s="52">
        <v>0.99128289132908498</v>
      </c>
      <c r="BR745" s="52">
        <v>0.28058176627969406</v>
      </c>
      <c r="BS745" s="52">
        <v>1.2599270746051785</v>
      </c>
      <c r="BT745" s="52">
        <v>0.99045915309069377</v>
      </c>
      <c r="BU745" s="52">
        <v>0.26946792152668952</v>
      </c>
      <c r="BV745" s="52">
        <v>7.8085598329292427</v>
      </c>
      <c r="BW745" s="52">
        <v>13182.088560758099</v>
      </c>
    </row>
    <row r="746" spans="1:75">
      <c r="A746" s="49">
        <v>51409</v>
      </c>
      <c r="B746" s="50">
        <v>165.60151686869406</v>
      </c>
      <c r="C746" s="51">
        <v>405.46980839657289</v>
      </c>
      <c r="D746" s="50">
        <v>163.80229935259607</v>
      </c>
      <c r="E746" s="52">
        <v>28918.598409831524</v>
      </c>
      <c r="F746" s="52">
        <v>353.04553147585443</v>
      </c>
      <c r="G746" s="52">
        <v>444.62761075273158</v>
      </c>
      <c r="H746" s="52">
        <v>810.86933203910792</v>
      </c>
      <c r="I746" s="52">
        <v>3279.3858807783809</v>
      </c>
      <c r="J746" s="52">
        <v>188.69879962047563</v>
      </c>
      <c r="K746" s="52">
        <v>482.94896865462266</v>
      </c>
      <c r="L746" s="52">
        <v>731.44821387283343</v>
      </c>
      <c r="M746" s="52">
        <v>987.39556491316762</v>
      </c>
      <c r="N746" s="52">
        <v>237.76428515464067</v>
      </c>
      <c r="O746" s="52">
        <v>156.38073734577435</v>
      </c>
      <c r="P746" s="52">
        <v>372.96085654829318</v>
      </c>
      <c r="Q746" s="52">
        <v>134.08940489752956</v>
      </c>
      <c r="R746" s="52">
        <v>141.2155428106586</v>
      </c>
      <c r="S746" s="52">
        <v>952.62794227922961</v>
      </c>
      <c r="T746" s="52">
        <v>373.29891219387451</v>
      </c>
      <c r="U746" s="52">
        <v>2377.8318835010132</v>
      </c>
      <c r="V746" s="52">
        <v>1816.1088815105459</v>
      </c>
      <c r="W746" s="52">
        <v>2046.0013911264639</v>
      </c>
      <c r="X746" s="52">
        <v>2700.0665388700863</v>
      </c>
      <c r="Y746" s="52">
        <v>5228.4114531849818</v>
      </c>
      <c r="Z746" s="52">
        <v>1124.4929007192452</v>
      </c>
      <c r="AA746" s="52">
        <v>4264.1757559244834</v>
      </c>
      <c r="AB746" s="52">
        <v>393.96795031752362</v>
      </c>
      <c r="AC746" s="52">
        <v>296579.15437781013</v>
      </c>
      <c r="AD746" s="52">
        <v>119925.16102272669</v>
      </c>
      <c r="AE746" s="52">
        <v>149264.55983130136</v>
      </c>
      <c r="AF746" s="52">
        <v>44484.784056472781</v>
      </c>
      <c r="AG746" s="52">
        <v>27157.653726426761</v>
      </c>
      <c r="AH746" s="52">
        <v>23477.558660904568</v>
      </c>
      <c r="AI746" s="52">
        <v>63946.617930952707</v>
      </c>
      <c r="AJ746" s="52">
        <v>73970.893968470889</v>
      </c>
      <c r="AK746" s="52">
        <v>169.54075410723064</v>
      </c>
      <c r="AL746" s="52">
        <v>0.65634155669661898</v>
      </c>
      <c r="AM746" s="52">
        <v>8.9000325389206409</v>
      </c>
      <c r="AN746" s="52">
        <v>19.419994001882152</v>
      </c>
      <c r="AO746" s="52">
        <v>9.8636199062534917</v>
      </c>
      <c r="AP746" s="52">
        <v>0.78634437626070997</v>
      </c>
      <c r="AQ746" s="52">
        <v>1.7061566234025425</v>
      </c>
      <c r="AR746" s="52">
        <v>1.2375890879158153</v>
      </c>
      <c r="AS746" s="52">
        <v>1.0779179323370347</v>
      </c>
      <c r="AT746" s="52">
        <v>1.4431365280965716</v>
      </c>
      <c r="AU746" s="52">
        <v>0.86759872916578995</v>
      </c>
      <c r="AV746" s="52">
        <v>1.5756734811148134</v>
      </c>
      <c r="AW746" s="52">
        <v>1.1692031480946752</v>
      </c>
      <c r="AX746" s="52">
        <v>124.08391697322949</v>
      </c>
      <c r="AY746" s="52">
        <v>0.47114703412122483</v>
      </c>
      <c r="AZ746" s="52">
        <v>6.0076610720101602</v>
      </c>
      <c r="BA746" s="52">
        <v>5.9955721153450821</v>
      </c>
      <c r="BB746" s="52">
        <v>16.372893637682623</v>
      </c>
      <c r="BC746" s="52">
        <v>2.800951235941223</v>
      </c>
      <c r="BD746" s="52">
        <v>27.984349889754473</v>
      </c>
      <c r="BE746" s="52">
        <v>10.947149162041994</v>
      </c>
      <c r="BF746" s="52">
        <v>20.337253133168755</v>
      </c>
      <c r="BG746" s="52">
        <v>27.137442340515555</v>
      </c>
      <c r="BH746" s="52">
        <v>6.0294973527430553</v>
      </c>
      <c r="BI746" s="52">
        <v>26.036843132371239</v>
      </c>
      <c r="BJ746" s="52">
        <v>3.033270238455346</v>
      </c>
      <c r="BK746" s="52">
        <v>5.8668474888894711</v>
      </c>
      <c r="BL746" s="52">
        <v>17.136725404998288</v>
      </c>
      <c r="BM746" s="52">
        <v>1.7098955153547952</v>
      </c>
      <c r="BN746" s="52">
        <v>40.885542738468693</v>
      </c>
      <c r="BP746" s="52">
        <v>1.2699195704861874</v>
      </c>
      <c r="BQ746" s="52">
        <v>0.99007033964977986</v>
      </c>
      <c r="BR746" s="52">
        <v>0.27984923084101559</v>
      </c>
      <c r="BS746" s="52">
        <v>1.2577821678171555</v>
      </c>
      <c r="BT746" s="52">
        <v>0.98866009766546392</v>
      </c>
      <c r="BU746" s="52">
        <v>0.26912207012258782</v>
      </c>
      <c r="BV746" s="52">
        <v>7.8060370527983958</v>
      </c>
      <c r="BW746" s="52">
        <v>13223.982472403844</v>
      </c>
    </row>
    <row r="747" spans="1:75">
      <c r="A747" s="49">
        <v>51440</v>
      </c>
      <c r="B747" s="50">
        <v>165.84667849558735</v>
      </c>
      <c r="C747" s="51">
        <v>406.21377536666489</v>
      </c>
      <c r="D747" s="50">
        <v>164.05693700240789</v>
      </c>
      <c r="E747" s="52">
        <v>28965.191460586364</v>
      </c>
      <c r="F747" s="52">
        <v>353.4870469687927</v>
      </c>
      <c r="G747" s="52">
        <v>443.57446623665669</v>
      </c>
      <c r="H747" s="52">
        <v>811.31974470471187</v>
      </c>
      <c r="I747" s="52">
        <v>3285.0250271331038</v>
      </c>
      <c r="J747" s="52">
        <v>188.91870013453186</v>
      </c>
      <c r="K747" s="52">
        <v>483.74961907644905</v>
      </c>
      <c r="L747" s="52">
        <v>732.25504685396834</v>
      </c>
      <c r="M747" s="52">
        <v>990.60120021936393</v>
      </c>
      <c r="N747" s="52">
        <v>237.729202557235</v>
      </c>
      <c r="O747" s="52">
        <v>156.56381878263556</v>
      </c>
      <c r="P747" s="52">
        <v>373.4533617400354</v>
      </c>
      <c r="Q747" s="52">
        <v>134.07618039161073</v>
      </c>
      <c r="R747" s="52">
        <v>141.35304911867266</v>
      </c>
      <c r="S747" s="52">
        <v>954.7219891318631</v>
      </c>
      <c r="T747" s="52">
        <v>373.55715847514091</v>
      </c>
      <c r="U747" s="52">
        <v>2384.6484724016441</v>
      </c>
      <c r="V747" s="52">
        <v>1819.3033341801454</v>
      </c>
      <c r="W747" s="52">
        <v>2050.1055015892753</v>
      </c>
      <c r="X747" s="52">
        <v>2705.2055462478929</v>
      </c>
      <c r="Y747" s="52">
        <v>5235.6034446166404</v>
      </c>
      <c r="Z747" s="52">
        <v>1126.4242422127675</v>
      </c>
      <c r="AA747" s="52">
        <v>4272.5087104059994</v>
      </c>
      <c r="AB747" s="52">
        <v>394.03853496191027</v>
      </c>
      <c r="AC747" s="52">
        <v>297404.79187202454</v>
      </c>
      <c r="AD747" s="52">
        <v>120220.80336361547</v>
      </c>
      <c r="AE747" s="52">
        <v>149632.53035059283</v>
      </c>
      <c r="AF747" s="52">
        <v>44625.922410088198</v>
      </c>
      <c r="AG747" s="52">
        <v>27201.530921028505</v>
      </c>
      <c r="AH747" s="52">
        <v>23515.419991723953</v>
      </c>
      <c r="AI747" s="52">
        <v>64030.701017210558</v>
      </c>
      <c r="AJ747" s="52">
        <v>74068.378850444671</v>
      </c>
      <c r="AK747" s="52">
        <v>169.6251796779313</v>
      </c>
      <c r="AL747" s="52">
        <v>0.65558013949926286</v>
      </c>
      <c r="AM747" s="52">
        <v>8.9060146240817932</v>
      </c>
      <c r="AN747" s="52">
        <v>19.417428964869149</v>
      </c>
      <c r="AO747" s="52">
        <v>9.8558342013387907</v>
      </c>
      <c r="AP747" s="52">
        <v>0.78600821169631319</v>
      </c>
      <c r="AQ747" s="52">
        <v>1.7060060556691643</v>
      </c>
      <c r="AR747" s="52">
        <v>1.2361699851159844</v>
      </c>
      <c r="AS747" s="52">
        <v>1.0766194406080631</v>
      </c>
      <c r="AT747" s="52">
        <v>1.4408527268284865</v>
      </c>
      <c r="AU747" s="52">
        <v>0.86722867821592975</v>
      </c>
      <c r="AV747" s="52">
        <v>1.5744107181165989</v>
      </c>
      <c r="AW747" s="52">
        <v>1.1685383848596229</v>
      </c>
      <c r="AX747" s="52">
        <v>124.15582094117698</v>
      </c>
      <c r="AY747" s="52">
        <v>0.47069723534203939</v>
      </c>
      <c r="AZ747" s="52">
        <v>6.0079734527779136</v>
      </c>
      <c r="BA747" s="52">
        <v>5.9935564081815462</v>
      </c>
      <c r="BB747" s="52">
        <v>16.380638086199461</v>
      </c>
      <c r="BC747" s="52">
        <v>2.8009268624047117</v>
      </c>
      <c r="BD747" s="52">
        <v>27.989427606706627</v>
      </c>
      <c r="BE747" s="52">
        <v>10.960482349527263</v>
      </c>
      <c r="BF747" s="52">
        <v>20.359909981083607</v>
      </c>
      <c r="BG747" s="52">
        <v>27.160633153928025</v>
      </c>
      <c r="BH747" s="52">
        <v>6.0315758050269173</v>
      </c>
      <c r="BI747" s="52">
        <v>26.051929771997816</v>
      </c>
      <c r="BJ747" s="52">
        <v>3.0336587005116482</v>
      </c>
      <c r="BK747" s="52">
        <v>5.8702619750345608</v>
      </c>
      <c r="BL747" s="52">
        <v>17.148009096426257</v>
      </c>
      <c r="BM747" s="52">
        <v>1.7093892627676284</v>
      </c>
      <c r="BN747" s="52">
        <v>40.922042365861877</v>
      </c>
      <c r="BP747" s="52">
        <v>1.2680874841359084</v>
      </c>
      <c r="BQ747" s="52">
        <v>0.98902363125366277</v>
      </c>
      <c r="BR747" s="52">
        <v>0.27906385287942903</v>
      </c>
      <c r="BS747" s="52">
        <v>1.2558540370195144</v>
      </c>
      <c r="BT747" s="52">
        <v>0.98712502214156328</v>
      </c>
      <c r="BU747" s="52">
        <v>0.26872901484227529</v>
      </c>
      <c r="BV747" s="52">
        <v>7.8022902213607823</v>
      </c>
      <c r="BW747" s="52">
        <v>13265.628698472054</v>
      </c>
    </row>
    <row r="748" spans="1:75">
      <c r="A748" s="49">
        <v>51470</v>
      </c>
      <c r="B748" s="50">
        <v>166.09146326010426</v>
      </c>
      <c r="C748" s="51">
        <v>406.96153139431652</v>
      </c>
      <c r="D748" s="50">
        <v>164.3115890331411</v>
      </c>
      <c r="E748" s="52">
        <v>29011.970658274491</v>
      </c>
      <c r="F748" s="52">
        <v>353.92581826274596</v>
      </c>
      <c r="G748" s="52">
        <v>442.51490236433841</v>
      </c>
      <c r="H748" s="52">
        <v>811.78654590745771</v>
      </c>
      <c r="I748" s="52">
        <v>3290.6583435245266</v>
      </c>
      <c r="J748" s="52">
        <v>189.13920909355704</v>
      </c>
      <c r="K748" s="52">
        <v>484.55181692068777</v>
      </c>
      <c r="L748" s="52">
        <v>733.05911443762795</v>
      </c>
      <c r="M748" s="52">
        <v>993.81076480032254</v>
      </c>
      <c r="N748" s="52">
        <v>237.69112420712287</v>
      </c>
      <c r="O748" s="52">
        <v>156.74573393452448</v>
      </c>
      <c r="P748" s="52">
        <v>373.94168163103365</v>
      </c>
      <c r="Q748" s="52">
        <v>134.06213164647926</v>
      </c>
      <c r="R748" s="52">
        <v>141.48831498728444</v>
      </c>
      <c r="S748" s="52">
        <v>956.82893985450892</v>
      </c>
      <c r="T748" s="52">
        <v>373.81017654544365</v>
      </c>
      <c r="U748" s="52">
        <v>2391.4971200741206</v>
      </c>
      <c r="V748" s="52">
        <v>1822.5195852546021</v>
      </c>
      <c r="W748" s="52">
        <v>2054.2342463469754</v>
      </c>
      <c r="X748" s="52">
        <v>2710.3674595514467</v>
      </c>
      <c r="Y748" s="52">
        <v>5242.8179518613033</v>
      </c>
      <c r="Z748" s="52">
        <v>1128.3741852531209</v>
      </c>
      <c r="AA748" s="52">
        <v>4280.8810981683437</v>
      </c>
      <c r="AB748" s="52">
        <v>394.10849286552207</v>
      </c>
      <c r="AC748" s="52">
        <v>298232.71394780476</v>
      </c>
      <c r="AD748" s="52">
        <v>120516.90938821634</v>
      </c>
      <c r="AE748" s="52">
        <v>150001.07799259821</v>
      </c>
      <c r="AF748" s="52">
        <v>44767.435830116272</v>
      </c>
      <c r="AG748" s="52">
        <v>27245.498508100212</v>
      </c>
      <c r="AH748" s="52">
        <v>23553.342945341767</v>
      </c>
      <c r="AI748" s="52">
        <v>64114.902945192654</v>
      </c>
      <c r="AJ748" s="52">
        <v>74166.053093036011</v>
      </c>
      <c r="AK748" s="52">
        <v>169.70948559888637</v>
      </c>
      <c r="AL748" s="52">
        <v>0.65481208105629773</v>
      </c>
      <c r="AM748" s="52">
        <v>8.9122778832990051</v>
      </c>
      <c r="AN748" s="52">
        <v>19.415007038487239</v>
      </c>
      <c r="AO748" s="52">
        <v>9.8479170741552178</v>
      </c>
      <c r="AP748" s="52">
        <v>0.78567042952248201</v>
      </c>
      <c r="AQ748" s="52">
        <v>1.705815477085874</v>
      </c>
      <c r="AR748" s="52">
        <v>1.2347283520841301</v>
      </c>
      <c r="AS748" s="52">
        <v>1.0753168704624538</v>
      </c>
      <c r="AT748" s="52">
        <v>1.438555234866999</v>
      </c>
      <c r="AU748" s="52">
        <v>0.8668053077189446</v>
      </c>
      <c r="AV748" s="52">
        <v>1.5731671324720689</v>
      </c>
      <c r="AW748" s="52">
        <v>1.1678582702588756</v>
      </c>
      <c r="AX748" s="52">
        <v>124.22749973468017</v>
      </c>
      <c r="AY748" s="52">
        <v>0.470244920998933</v>
      </c>
      <c r="AZ748" s="52">
        <v>6.0082463829746606</v>
      </c>
      <c r="BA748" s="52">
        <v>5.9914578955251878</v>
      </c>
      <c r="BB748" s="52">
        <v>16.388122432407304</v>
      </c>
      <c r="BC748" s="52">
        <v>2.8008819213146734</v>
      </c>
      <c r="BD748" s="52">
        <v>27.994083308909708</v>
      </c>
      <c r="BE748" s="52">
        <v>10.973851929863061</v>
      </c>
      <c r="BF748" s="52">
        <v>20.382828916604435</v>
      </c>
      <c r="BG748" s="52">
        <v>27.184051948812947</v>
      </c>
      <c r="BH748" s="52">
        <v>6.033730077332196</v>
      </c>
      <c r="BI748" s="52">
        <v>26.066978825663195</v>
      </c>
      <c r="BJ748" s="52">
        <v>3.0340137415061084</v>
      </c>
      <c r="BK748" s="52">
        <v>5.8736049443075897</v>
      </c>
      <c r="BL748" s="52">
        <v>17.159360139882967</v>
      </c>
      <c r="BM748" s="52">
        <v>1.7088806752732126</v>
      </c>
      <c r="BN748" s="52">
        <v>40.95878580004549</v>
      </c>
      <c r="BP748" s="52">
        <v>1.2663573084990882</v>
      </c>
      <c r="BQ748" s="52">
        <v>0.98811551703353573</v>
      </c>
      <c r="BR748" s="52">
        <v>0.27824179146409733</v>
      </c>
      <c r="BS748" s="52">
        <v>1.2546848168286184</v>
      </c>
      <c r="BT748" s="52">
        <v>0.98631037641316655</v>
      </c>
      <c r="BU748" s="52">
        <v>0.26837444054544901</v>
      </c>
      <c r="BV748" s="52">
        <v>7.7979406185933238</v>
      </c>
      <c r="BW748" s="52">
        <v>13307.787084706624</v>
      </c>
    </row>
    <row r="749" spans="1:75">
      <c r="A749" s="49">
        <v>51501</v>
      </c>
      <c r="B749" s="50">
        <v>166.33586522489185</v>
      </c>
      <c r="C749" s="51">
        <v>407.71555461749557</v>
      </c>
      <c r="D749" s="50">
        <v>164.56642363833325</v>
      </c>
      <c r="E749" s="52">
        <v>29059.036808809928</v>
      </c>
      <c r="F749" s="52">
        <v>354.36910639360786</v>
      </c>
      <c r="G749" s="52">
        <v>441.44062648256943</v>
      </c>
      <c r="H749" s="52">
        <v>812.28788983533457</v>
      </c>
      <c r="I749" s="52">
        <v>3296.2851385703771</v>
      </c>
      <c r="J749" s="52">
        <v>189.36227122162498</v>
      </c>
      <c r="K749" s="52">
        <v>485.3580993623022</v>
      </c>
      <c r="L749" s="52">
        <v>733.861418297304</v>
      </c>
      <c r="M749" s="52">
        <v>997.02603234699177</v>
      </c>
      <c r="N749" s="52">
        <v>237.64443144532703</v>
      </c>
      <c r="O749" s="52">
        <v>156.92614492171654</v>
      </c>
      <c r="P749" s="52">
        <v>374.4239115529063</v>
      </c>
      <c r="Q749" s="52">
        <v>134.04716863247356</v>
      </c>
      <c r="R749" s="52">
        <v>141.62068506210082</v>
      </c>
      <c r="S749" s="52">
        <v>958.95218370019666</v>
      </c>
      <c r="T749" s="52">
        <v>374.05505968365941</v>
      </c>
      <c r="U749" s="52">
        <v>2398.3869789236737</v>
      </c>
      <c r="V749" s="52">
        <v>1825.772238297448</v>
      </c>
      <c r="W749" s="52">
        <v>2058.399076666803</v>
      </c>
      <c r="X749" s="52">
        <v>2715.554313040579</v>
      </c>
      <c r="Y749" s="52">
        <v>5250.0676468604752</v>
      </c>
      <c r="Z749" s="52">
        <v>1130.3495063633929</v>
      </c>
      <c r="AA749" s="52">
        <v>4289.3161426515826</v>
      </c>
      <c r="AB749" s="52">
        <v>394.17769862148879</v>
      </c>
      <c r="AC749" s="52">
        <v>299064.98055636499</v>
      </c>
      <c r="AD749" s="52">
        <v>120814.48939358034</v>
      </c>
      <c r="AE749" s="52">
        <v>150371.46022701263</v>
      </c>
      <c r="AF749" s="52">
        <v>44909.680784771517</v>
      </c>
      <c r="AG749" s="52">
        <v>27289.744290780636</v>
      </c>
      <c r="AH749" s="52">
        <v>23591.490752226884</v>
      </c>
      <c r="AI749" s="52">
        <v>64199.615541365842</v>
      </c>
      <c r="AJ749" s="52">
        <v>74264.367107827813</v>
      </c>
      <c r="AK749" s="52">
        <v>169.79413826676506</v>
      </c>
      <c r="AL749" s="52">
        <v>0.654037060819739</v>
      </c>
      <c r="AM749" s="52">
        <v>8.919017330292732</v>
      </c>
      <c r="AN749" s="52">
        <v>19.412841191190491</v>
      </c>
      <c r="AO749" s="52">
        <v>9.8397868000714475</v>
      </c>
      <c r="AP749" s="52">
        <v>0.78532928257449852</v>
      </c>
      <c r="AQ749" s="52">
        <v>1.7055595483491361</v>
      </c>
      <c r="AR749" s="52">
        <v>1.233253086145264</v>
      </c>
      <c r="AS749" s="52">
        <v>1.0740162529899893</v>
      </c>
      <c r="AT749" s="52">
        <v>1.4362397158535802</v>
      </c>
      <c r="AU749" s="52">
        <v>0.86631047774848879</v>
      </c>
      <c r="AV749" s="52">
        <v>1.5719398200627408</v>
      </c>
      <c r="AW749" s="52">
        <v>1.1671386162225614</v>
      </c>
      <c r="AX749" s="52">
        <v>124.29933418871295</v>
      </c>
      <c r="AY749" s="52">
        <v>0.46979001421661243</v>
      </c>
      <c r="AZ749" s="52">
        <v>6.0084814541576987</v>
      </c>
      <c r="BA749" s="52">
        <v>5.9892339076050707</v>
      </c>
      <c r="BB749" s="52">
        <v>16.395265372800491</v>
      </c>
      <c r="BC749" s="52">
        <v>2.8007937503068883</v>
      </c>
      <c r="BD749" s="52">
        <v>27.998487922543241</v>
      </c>
      <c r="BE749" s="52">
        <v>10.987248043995351</v>
      </c>
      <c r="BF749" s="52">
        <v>20.406150854517509</v>
      </c>
      <c r="BG749" s="52">
        <v>27.207917767017328</v>
      </c>
      <c r="BH749" s="52">
        <v>6.0359651015831099</v>
      </c>
      <c r="BI749" s="52">
        <v>26.081962886700619</v>
      </c>
      <c r="BJ749" s="52">
        <v>3.0343218240774266</v>
      </c>
      <c r="BK749" s="52">
        <v>5.8767975286820962</v>
      </c>
      <c r="BL749" s="52">
        <v>17.170843533938751</v>
      </c>
      <c r="BM749" s="52">
        <v>1.7083688653909179</v>
      </c>
      <c r="BN749" s="52">
        <v>40.995959561329428</v>
      </c>
      <c r="BP749" s="52">
        <v>1.2647051451889226</v>
      </c>
      <c r="BQ749" s="52">
        <v>0.98730743315348757</v>
      </c>
      <c r="BR749" s="52">
        <v>0.2773977120528035</v>
      </c>
      <c r="BS749" s="52">
        <v>1.2545066773591023</v>
      </c>
      <c r="BT749" s="52">
        <v>0.9864110704511404</v>
      </c>
      <c r="BU749" s="52">
        <v>0.26809560705066449</v>
      </c>
      <c r="BV749" s="52">
        <v>7.7934471077864025</v>
      </c>
      <c r="BW749" s="52">
        <v>13350.916056925251</v>
      </c>
    </row>
    <row r="750" spans="1:75">
      <c r="A750" s="49">
        <v>51532</v>
      </c>
      <c r="B750" s="50">
        <v>166.58474552243828</v>
      </c>
      <c r="C750" s="51">
        <v>408.48822403461821</v>
      </c>
      <c r="D750" s="50">
        <v>164.82634415549617</v>
      </c>
      <c r="E750" s="52">
        <v>29107.133003123345</v>
      </c>
      <c r="F750" s="52">
        <v>354.83107187737141</v>
      </c>
      <c r="G750" s="52">
        <v>440.34686763416374</v>
      </c>
      <c r="H750" s="52">
        <v>812.82204657216221</v>
      </c>
      <c r="I750" s="52">
        <v>3301.9976958334182</v>
      </c>
      <c r="J750" s="52">
        <v>189.5900944928909</v>
      </c>
      <c r="K750" s="52">
        <v>486.16809825046408</v>
      </c>
      <c r="L750" s="52">
        <v>734.67676958883362</v>
      </c>
      <c r="M750" s="52">
        <v>1000.3097395580863</v>
      </c>
      <c r="N750" s="52">
        <v>237.58959153240485</v>
      </c>
      <c r="O750" s="52">
        <v>157.10851795966886</v>
      </c>
      <c r="P750" s="52">
        <v>374.90934949683685</v>
      </c>
      <c r="Q750" s="52">
        <v>134.03130192151895</v>
      </c>
      <c r="R750" s="52">
        <v>141.75332240375781</v>
      </c>
      <c r="S750" s="52">
        <v>961.12466473715199</v>
      </c>
      <c r="T750" s="52">
        <v>374.30133913745806</v>
      </c>
      <c r="U750" s="52">
        <v>2405.4252130940795</v>
      </c>
      <c r="V750" s="52">
        <v>1829.1090836617495</v>
      </c>
      <c r="W750" s="52">
        <v>2062.6573191585562</v>
      </c>
      <c r="X750" s="52">
        <v>2720.851394529785</v>
      </c>
      <c r="Y750" s="52">
        <v>5257.4697394590949</v>
      </c>
      <c r="Z750" s="52">
        <v>1132.3788719276988</v>
      </c>
      <c r="AA750" s="52">
        <v>4297.9372869492054</v>
      </c>
      <c r="AB750" s="52">
        <v>394.24656470161261</v>
      </c>
      <c r="AC750" s="52">
        <v>299917.28119905532</v>
      </c>
      <c r="AD750" s="52">
        <v>121119.08556671297</v>
      </c>
      <c r="AE750" s="52">
        <v>150750.57510865119</v>
      </c>
      <c r="AF750" s="52">
        <v>45055.294636349521</v>
      </c>
      <c r="AG750" s="52">
        <v>27335.054057759622</v>
      </c>
      <c r="AH750" s="52">
        <v>23630.549934318951</v>
      </c>
      <c r="AI750" s="52">
        <v>64286.395444223956</v>
      </c>
      <c r="AJ750" s="52">
        <v>74365.098821538108</v>
      </c>
      <c r="AK750" s="52">
        <v>169.88096606283779</v>
      </c>
      <c r="AL750" s="52">
        <v>0.65325795643072904</v>
      </c>
      <c r="AM750" s="52">
        <v>8.9262884544028385</v>
      </c>
      <c r="AN750" s="52">
        <v>19.410903758574051</v>
      </c>
      <c r="AO750" s="52">
        <v>9.8313573477301563</v>
      </c>
      <c r="AP750" s="52">
        <v>0.78498280000387177</v>
      </c>
      <c r="AQ750" s="52">
        <v>1.7052294895999489</v>
      </c>
      <c r="AR750" s="52">
        <v>1.2317319571038459</v>
      </c>
      <c r="AS750" s="52">
        <v>1.072705088515572</v>
      </c>
      <c r="AT750" s="52">
        <v>1.4338706780642585</v>
      </c>
      <c r="AU750" s="52">
        <v>0.86575280807066457</v>
      </c>
      <c r="AV750" s="52">
        <v>1.5706978681515582</v>
      </c>
      <c r="AW750" s="52">
        <v>1.1663866580014244</v>
      </c>
      <c r="AX750" s="52">
        <v>124.3729460861594</v>
      </c>
      <c r="AY750" s="52">
        <v>0.46932539295016795</v>
      </c>
      <c r="AZ750" s="52">
        <v>6.0087039908272173</v>
      </c>
      <c r="BA750" s="52">
        <v>5.9868807556453127</v>
      </c>
      <c r="BB750" s="52">
        <v>16.402339080739164</v>
      </c>
      <c r="BC750" s="52">
        <v>2.8006637853437906</v>
      </c>
      <c r="BD750" s="52">
        <v>28.003132669585607</v>
      </c>
      <c r="BE750" s="52">
        <v>11.000922452102625</v>
      </c>
      <c r="BF750" s="52">
        <v>20.430330232921762</v>
      </c>
      <c r="BG750" s="52">
        <v>27.232622081590367</v>
      </c>
      <c r="BH750" s="52">
        <v>6.0380256444876714</v>
      </c>
      <c r="BI750" s="52">
        <v>26.097116217919861</v>
      </c>
      <c r="BJ750" s="52">
        <v>3.0346060733708944</v>
      </c>
      <c r="BK750" s="52">
        <v>5.8799815990421322</v>
      </c>
      <c r="BL750" s="52">
        <v>17.18252854569695</v>
      </c>
      <c r="BM750" s="52">
        <v>1.70784660556344</v>
      </c>
      <c r="BN750" s="52">
        <v>41.034208319037255</v>
      </c>
      <c r="BP750" s="52">
        <v>1.2630353265257943</v>
      </c>
      <c r="BQ750" s="52">
        <v>0.98650463572290215</v>
      </c>
      <c r="BR750" s="52">
        <v>0.27653069081932169</v>
      </c>
      <c r="BS750" s="52">
        <v>1.2545490146224056</v>
      </c>
      <c r="BT750" s="52">
        <v>0.98677545197067718</v>
      </c>
      <c r="BU750" s="52">
        <v>0.26777356270430308</v>
      </c>
      <c r="BV750" s="52">
        <v>7.7887381386169565</v>
      </c>
      <c r="BW750" s="52">
        <v>13395.223793845023</v>
      </c>
    </row>
    <row r="751" spans="1:75">
      <c r="A751" s="49">
        <v>51560</v>
      </c>
      <c r="B751" s="50">
        <v>166.82305521937087</v>
      </c>
      <c r="C751" s="51">
        <v>409.22850578304912</v>
      </c>
      <c r="D751" s="50">
        <v>165.0753485707433</v>
      </c>
      <c r="E751" s="52">
        <v>29153.072236797638</v>
      </c>
      <c r="F751" s="52">
        <v>355.28727217045213</v>
      </c>
      <c r="G751" s="52">
        <v>439.3225330192862</v>
      </c>
      <c r="H751" s="52">
        <v>813.33510303182368</v>
      </c>
      <c r="I751" s="52">
        <v>3307.4281698324985</v>
      </c>
      <c r="J751" s="52">
        <v>189.805540426601</v>
      </c>
      <c r="K751" s="52">
        <v>486.91289028724924</v>
      </c>
      <c r="L751" s="52">
        <v>735.45428494063003</v>
      </c>
      <c r="M751" s="52">
        <v>1003.4605880809415</v>
      </c>
      <c r="N751" s="52">
        <v>237.53389335495064</v>
      </c>
      <c r="O751" s="52">
        <v>157.28187941914075</v>
      </c>
      <c r="P751" s="52">
        <v>375.36928814255435</v>
      </c>
      <c r="Q751" s="52">
        <v>134.01594181155502</v>
      </c>
      <c r="R751" s="52">
        <v>141.8792119773903</v>
      </c>
      <c r="S751" s="52">
        <v>963.2018895081045</v>
      </c>
      <c r="T751" s="52">
        <v>374.54091807960401</v>
      </c>
      <c r="U751" s="52">
        <v>2412.1453696729482</v>
      </c>
      <c r="V751" s="52">
        <v>1832.3014285492245</v>
      </c>
      <c r="W751" s="52">
        <v>2066.7156055523042</v>
      </c>
      <c r="X751" s="52">
        <v>2725.9148686668568</v>
      </c>
      <c r="Y751" s="52">
        <v>5264.5383846783743</v>
      </c>
      <c r="Z751" s="52">
        <v>1134.3232141430822</v>
      </c>
      <c r="AA751" s="52">
        <v>4306.1597191205783</v>
      </c>
      <c r="AB751" s="52">
        <v>394.30991242606461</v>
      </c>
      <c r="AC751" s="52">
        <v>300736.03765583038</v>
      </c>
      <c r="AD751" s="52">
        <v>121411.39505370174</v>
      </c>
      <c r="AE751" s="52">
        <v>151114.39740083899</v>
      </c>
      <c r="AF751" s="52">
        <v>45195.072383812498</v>
      </c>
      <c r="AG751" s="52">
        <v>27378.496669183885</v>
      </c>
      <c r="AH751" s="52">
        <v>23668.00473439055</v>
      </c>
      <c r="AI751" s="52">
        <v>64369.680380702019</v>
      </c>
      <c r="AJ751" s="52">
        <v>74461.756805168727</v>
      </c>
      <c r="AK751" s="52">
        <v>169.9647042367807</v>
      </c>
      <c r="AL751" s="52">
        <v>0.65254348399944972</v>
      </c>
      <c r="AM751" s="52">
        <v>8.9334654122025565</v>
      </c>
      <c r="AN751" s="52">
        <v>19.409275834793725</v>
      </c>
      <c r="AO751" s="52">
        <v>9.8232669385675511</v>
      </c>
      <c r="AP751" s="52">
        <v>0.7846582615280957</v>
      </c>
      <c r="AQ751" s="52">
        <v>1.7048536659724749</v>
      </c>
      <c r="AR751" s="52">
        <v>1.2302826224449075</v>
      </c>
      <c r="AS751" s="52">
        <v>1.0714761040013465</v>
      </c>
      <c r="AT751" s="52">
        <v>1.4316063870297495</v>
      </c>
      <c r="AU751" s="52">
        <v>0.86519812705455479</v>
      </c>
      <c r="AV751" s="52">
        <v>1.5695087864344583</v>
      </c>
      <c r="AW751" s="52">
        <v>1.1656829843770669</v>
      </c>
      <c r="AX751" s="52">
        <v>124.44396730272898</v>
      </c>
      <c r="AY751" s="52">
        <v>0.46888161740694806</v>
      </c>
      <c r="AZ751" s="52">
        <v>6.0089263471631318</v>
      </c>
      <c r="BA751" s="52">
        <v>5.9846097396075493</v>
      </c>
      <c r="BB751" s="52">
        <v>16.409114247782522</v>
      </c>
      <c r="BC751" s="52">
        <v>2.8005137365145338</v>
      </c>
      <c r="BD751" s="52">
        <v>28.008163650886022</v>
      </c>
      <c r="BE751" s="52">
        <v>11.014030949129458</v>
      </c>
      <c r="BF751" s="52">
        <v>20.453818057056715</v>
      </c>
      <c r="BG751" s="52">
        <v>27.25647199357627</v>
      </c>
      <c r="BH751" s="52">
        <v>6.0394369635531415</v>
      </c>
      <c r="BI751" s="52">
        <v>26.111461099272024</v>
      </c>
      <c r="BJ751" s="52">
        <v>3.0348763709425839</v>
      </c>
      <c r="BK751" s="52">
        <v>5.8830893045440984</v>
      </c>
      <c r="BL751" s="52">
        <v>17.19349542388019</v>
      </c>
      <c r="BM751" s="52">
        <v>1.7073494243463918</v>
      </c>
      <c r="BN751" s="52">
        <v>41.071016679293407</v>
      </c>
      <c r="BP751" s="52">
        <v>1.2613789349312097</v>
      </c>
      <c r="BQ751" s="52">
        <v>0.98567035407800829</v>
      </c>
      <c r="BR751" s="52">
        <v>0.27570858085060274</v>
      </c>
      <c r="BS751" s="52">
        <v>1.2537873379353965</v>
      </c>
      <c r="BT751" s="52">
        <v>0.98650624440051615</v>
      </c>
      <c r="BU751" s="52">
        <v>0.26728109359724578</v>
      </c>
      <c r="BV751" s="52">
        <v>7.783989780532595</v>
      </c>
      <c r="BW751" s="52">
        <v>13437.070154717991</v>
      </c>
    </row>
    <row r="752" spans="1:75">
      <c r="A752" s="49">
        <v>51591</v>
      </c>
      <c r="B752" s="50">
        <v>167.06328229011308</v>
      </c>
      <c r="C752" s="51">
        <v>409.97257450066746</v>
      </c>
      <c r="D752" s="50">
        <v>165.32632148536223</v>
      </c>
      <c r="E752" s="52">
        <v>29199.103613418916</v>
      </c>
      <c r="F752" s="52">
        <v>355.76305299564717</v>
      </c>
      <c r="G752" s="52">
        <v>438.32773578503441</v>
      </c>
      <c r="H752" s="52">
        <v>813.83815991976519</v>
      </c>
      <c r="I752" s="52">
        <v>3312.8527068563044</v>
      </c>
      <c r="J752" s="52">
        <v>190.01814949951105</v>
      </c>
      <c r="K752" s="52">
        <v>487.62153843622053</v>
      </c>
      <c r="L752" s="52">
        <v>736.23456366933999</v>
      </c>
      <c r="M752" s="52">
        <v>1006.6423706390684</v>
      </c>
      <c r="N752" s="52">
        <v>237.47743897083274</v>
      </c>
      <c r="O752" s="52">
        <v>157.45549106893822</v>
      </c>
      <c r="P752" s="52">
        <v>375.8289498977453</v>
      </c>
      <c r="Q752" s="52">
        <v>134.00068869961487</v>
      </c>
      <c r="R752" s="52">
        <v>142.00557433405231</v>
      </c>
      <c r="S752" s="52">
        <v>965.28491482493132</v>
      </c>
      <c r="T752" s="52">
        <v>374.79008800416221</v>
      </c>
      <c r="U752" s="52">
        <v>2418.8765436730559</v>
      </c>
      <c r="V752" s="52">
        <v>1835.4999798474412</v>
      </c>
      <c r="W752" s="52">
        <v>2070.7657822926167</v>
      </c>
      <c r="X752" s="52">
        <v>2730.9979105755206</v>
      </c>
      <c r="Y752" s="52">
        <v>5271.6214488002079</v>
      </c>
      <c r="Z752" s="52">
        <v>1136.2739419851212</v>
      </c>
      <c r="AA752" s="52">
        <v>4314.3778394381361</v>
      </c>
      <c r="AB752" s="52">
        <v>394.37084315251559</v>
      </c>
      <c r="AC752" s="52">
        <v>301563.04731135216</v>
      </c>
      <c r="AD752" s="52">
        <v>121706.37483113812</v>
      </c>
      <c r="AE752" s="52">
        <v>151481.54326561958</v>
      </c>
      <c r="AF752" s="52">
        <v>45336.118905682721</v>
      </c>
      <c r="AG752" s="52">
        <v>27422.246984950958</v>
      </c>
      <c r="AH752" s="52">
        <v>23705.738097190857</v>
      </c>
      <c r="AI752" s="52">
        <v>64453.67699457753</v>
      </c>
      <c r="AJ752" s="52">
        <v>74559.198333278779</v>
      </c>
      <c r="AK752" s="52">
        <v>170.04965595678698</v>
      </c>
      <c r="AL752" s="52">
        <v>0.65186485513714287</v>
      </c>
      <c r="AM752" s="52">
        <v>8.9407706552733401</v>
      </c>
      <c r="AN752" s="52">
        <v>19.407811280024507</v>
      </c>
      <c r="AO752" s="52">
        <v>9.8151757696309243</v>
      </c>
      <c r="AP752" s="52">
        <v>0.78434144403000838</v>
      </c>
      <c r="AQ752" s="52">
        <v>1.7044185880319322</v>
      </c>
      <c r="AR752" s="52">
        <v>1.2288463106729874</v>
      </c>
      <c r="AS752" s="52">
        <v>1.0702707514744449</v>
      </c>
      <c r="AT752" s="52">
        <v>1.4293355222594073</v>
      </c>
      <c r="AU752" s="52">
        <v>0.86464448013477169</v>
      </c>
      <c r="AV752" s="52">
        <v>1.5683062258683476</v>
      </c>
      <c r="AW752" s="52">
        <v>1.1650124471149954</v>
      </c>
      <c r="AX752" s="52">
        <v>124.51611292326162</v>
      </c>
      <c r="AY752" s="52">
        <v>0.4684361227365087</v>
      </c>
      <c r="AZ752" s="52">
        <v>6.0091673860123622</v>
      </c>
      <c r="BA752" s="52">
        <v>5.9823409694494796</v>
      </c>
      <c r="BB752" s="52">
        <v>16.416087705694558</v>
      </c>
      <c r="BC752" s="52">
        <v>2.8003478661576668</v>
      </c>
      <c r="BD752" s="52">
        <v>28.014057084377253</v>
      </c>
      <c r="BE752" s="52">
        <v>11.027249921950691</v>
      </c>
      <c r="BF752" s="52">
        <v>20.477756873704493</v>
      </c>
      <c r="BG752" s="52">
        <v>27.280534112195095</v>
      </c>
      <c r="BH752" s="52">
        <v>6.040134880751852</v>
      </c>
      <c r="BI752" s="52">
        <v>26.125731753837879</v>
      </c>
      <c r="BJ752" s="52">
        <v>3.0351660861657188</v>
      </c>
      <c r="BK752" s="52">
        <v>5.8863586339603868</v>
      </c>
      <c r="BL752" s="52">
        <v>17.204207033504762</v>
      </c>
      <c r="BM752" s="52">
        <v>1.7068533103762062</v>
      </c>
      <c r="BN752" s="52">
        <v>41.108131900369642</v>
      </c>
      <c r="BP752" s="52">
        <v>1.259624494521338</v>
      </c>
      <c r="BQ752" s="52">
        <v>0.98472121601263363</v>
      </c>
      <c r="BR752" s="52">
        <v>0.27490327853311392</v>
      </c>
      <c r="BS752" s="52">
        <v>1.2516275065380238</v>
      </c>
      <c r="BT752" s="52">
        <v>0.98510580113337887</v>
      </c>
      <c r="BU752" s="52">
        <v>0.26652170532202768</v>
      </c>
      <c r="BV752" s="52">
        <v>7.7790006588123015</v>
      </c>
      <c r="BW752" s="52">
        <v>13478.125802516937</v>
      </c>
    </row>
    <row r="753" spans="1:75">
      <c r="A753" s="49">
        <v>51621</v>
      </c>
      <c r="B753" s="50">
        <v>167.31218802922714</v>
      </c>
      <c r="C753" s="51">
        <v>410.74343045329056</v>
      </c>
      <c r="D753" s="50">
        <v>165.58651035800577</v>
      </c>
      <c r="E753" s="52">
        <v>29246.689397935072</v>
      </c>
      <c r="F753" s="52">
        <v>356.26855879276991</v>
      </c>
      <c r="G753" s="52">
        <v>437.32560156645872</v>
      </c>
      <c r="H753" s="52">
        <v>814.3445710837608</v>
      </c>
      <c r="I753" s="52">
        <v>3318.452789503212</v>
      </c>
      <c r="J753" s="52">
        <v>190.23647824112948</v>
      </c>
      <c r="K753" s="52">
        <v>488.32966011216246</v>
      </c>
      <c r="L753" s="52">
        <v>737.04345148846812</v>
      </c>
      <c r="M753" s="52">
        <v>1009.9479171412687</v>
      </c>
      <c r="N753" s="52">
        <v>237.41902677066344</v>
      </c>
      <c r="O753" s="52">
        <v>157.63471055729315</v>
      </c>
      <c r="P753" s="52">
        <v>376.30359605643901</v>
      </c>
      <c r="Q753" s="52">
        <v>133.98543902608799</v>
      </c>
      <c r="R753" s="52">
        <v>142.13545990201334</v>
      </c>
      <c r="S753" s="52">
        <v>967.43897398219758</v>
      </c>
      <c r="T753" s="52">
        <v>375.05137799829242</v>
      </c>
      <c r="U753" s="52">
        <v>2425.8329637927313</v>
      </c>
      <c r="V753" s="52">
        <v>1838.8061636840305</v>
      </c>
      <c r="W753" s="52">
        <v>2074.9410445733502</v>
      </c>
      <c r="X753" s="52">
        <v>2736.2626740864166</v>
      </c>
      <c r="Y753" s="52">
        <v>5278.9374131244922</v>
      </c>
      <c r="Z753" s="52">
        <v>1138.2914077104381</v>
      </c>
      <c r="AA753" s="52">
        <v>4322.8586235529428</v>
      </c>
      <c r="AB753" s="52">
        <v>394.43298733827345</v>
      </c>
      <c r="AC753" s="52">
        <v>302423.32339591981</v>
      </c>
      <c r="AD753" s="52">
        <v>122013.53664129575</v>
      </c>
      <c r="AE753" s="52">
        <v>151863.85146191914</v>
      </c>
      <c r="AF753" s="52">
        <v>45482.718019549051</v>
      </c>
      <c r="AG753" s="52">
        <v>27467.692277757327</v>
      </c>
      <c r="AH753" s="52">
        <v>23744.946557899315</v>
      </c>
      <c r="AI753" s="52">
        <v>64541.054599030809</v>
      </c>
      <c r="AJ753" s="52">
        <v>74660.519849983844</v>
      </c>
      <c r="AK753" s="52">
        <v>170.13795512355864</v>
      </c>
      <c r="AL753" s="52">
        <v>0.65117691899843821</v>
      </c>
      <c r="AM753" s="52">
        <v>8.9483459918061268</v>
      </c>
      <c r="AN753" s="52">
        <v>19.406342768513909</v>
      </c>
      <c r="AO753" s="52">
        <v>9.8068198577287458</v>
      </c>
      <c r="AP753" s="52">
        <v>0.78401665864827619</v>
      </c>
      <c r="AQ753" s="52">
        <v>1.7039075661085841</v>
      </c>
      <c r="AR753" s="52">
        <v>1.2273778156459911</v>
      </c>
      <c r="AS753" s="52">
        <v>1.0690414767318848</v>
      </c>
      <c r="AT753" s="52">
        <v>1.4269800706506126</v>
      </c>
      <c r="AU753" s="52">
        <v>0.86409134897051743</v>
      </c>
      <c r="AV753" s="52">
        <v>1.5670622018672777</v>
      </c>
      <c r="AW753" s="52">
        <v>1.1643427191065712</v>
      </c>
      <c r="AX753" s="52">
        <v>124.5911851255844</v>
      </c>
      <c r="AY753" s="52">
        <v>0.46797195061153618</v>
      </c>
      <c r="AZ753" s="52">
        <v>6.0093874247890202</v>
      </c>
      <c r="BA753" s="52">
        <v>5.9799651746560505</v>
      </c>
      <c r="BB753" s="52">
        <v>16.423452323108602</v>
      </c>
      <c r="BC753" s="52">
        <v>2.8001682859049954</v>
      </c>
      <c r="BD753" s="52">
        <v>28.020636160112918</v>
      </c>
      <c r="BE753" s="52">
        <v>11.040960645097464</v>
      </c>
      <c r="BF753" s="52">
        <v>20.50274151082461</v>
      </c>
      <c r="BG753" s="52">
        <v>27.305335953055572</v>
      </c>
      <c r="BH753" s="52">
        <v>6.0405656969485184</v>
      </c>
      <c r="BI753" s="52">
        <v>26.140427229658236</v>
      </c>
      <c r="BJ753" s="52">
        <v>3.0354821266111687</v>
      </c>
      <c r="BK753" s="52">
        <v>5.8898256715852764</v>
      </c>
      <c r="BL753" s="52">
        <v>17.215119431420074</v>
      </c>
      <c r="BM753" s="52">
        <v>1.7063412176171673</v>
      </c>
      <c r="BN753" s="52">
        <v>41.146464884156984</v>
      </c>
      <c r="BP753" s="52">
        <v>1.2578241105734682</v>
      </c>
      <c r="BQ753" s="52">
        <v>0.98371492058892429</v>
      </c>
      <c r="BR753" s="52">
        <v>0.27410919001461781</v>
      </c>
      <c r="BS753" s="52">
        <v>1.2486941878994307</v>
      </c>
      <c r="BT753" s="52">
        <v>0.98309040398647385</v>
      </c>
      <c r="BU753" s="52">
        <v>0.26560378385086852</v>
      </c>
      <c r="BV753" s="52">
        <v>7.7741385719738902</v>
      </c>
      <c r="BW753" s="52">
        <v>13520.203291050593</v>
      </c>
    </row>
    <row r="754" spans="1:75">
      <c r="A754" s="49">
        <v>51652</v>
      </c>
      <c r="B754" s="50">
        <v>167.55955226325821</v>
      </c>
      <c r="C754" s="51">
        <v>411.51316442218939</v>
      </c>
      <c r="D754" s="50">
        <v>165.84554732140273</v>
      </c>
      <c r="E754" s="52">
        <v>29294.159030099068</v>
      </c>
      <c r="F754" s="52">
        <v>356.77830649720084</v>
      </c>
      <c r="G754" s="52">
        <v>436.34108932637758</v>
      </c>
      <c r="H754" s="52">
        <v>814.8371415516782</v>
      </c>
      <c r="I754" s="52">
        <v>3324.0413030747686</v>
      </c>
      <c r="J754" s="52">
        <v>190.45570706512456</v>
      </c>
      <c r="K754" s="52">
        <v>489.03282065997502</v>
      </c>
      <c r="L754" s="52">
        <v>737.85326712983363</v>
      </c>
      <c r="M754" s="52">
        <v>1013.2467833132513</v>
      </c>
      <c r="N754" s="52">
        <v>237.36062891575537</v>
      </c>
      <c r="O754" s="52">
        <v>157.8127694575702</v>
      </c>
      <c r="P754" s="52">
        <v>376.77661383176041</v>
      </c>
      <c r="Q754" s="52">
        <v>133.97116506179501</v>
      </c>
      <c r="R754" s="52">
        <v>142.2625895864781</v>
      </c>
      <c r="S754" s="52">
        <v>969.58733980724162</v>
      </c>
      <c r="T754" s="52">
        <v>375.30661903532041</v>
      </c>
      <c r="U754" s="52">
        <v>2432.770930699884</v>
      </c>
      <c r="V754" s="52">
        <v>1842.1054334457167</v>
      </c>
      <c r="W754" s="52">
        <v>2079.1031850127265</v>
      </c>
      <c r="X754" s="52">
        <v>2741.5237816196654</v>
      </c>
      <c r="Y754" s="52">
        <v>5286.2195087805867</v>
      </c>
      <c r="Z754" s="52">
        <v>1140.3037322172031</v>
      </c>
      <c r="AA754" s="52">
        <v>4331.3150268323243</v>
      </c>
      <c r="AB754" s="52">
        <v>394.49654252089431</v>
      </c>
      <c r="AC754" s="52">
        <v>303284.43856463896</v>
      </c>
      <c r="AD754" s="52">
        <v>122322.13029531894</v>
      </c>
      <c r="AE754" s="52">
        <v>152247.94180422445</v>
      </c>
      <c r="AF754" s="52">
        <v>45629.3760194317</v>
      </c>
      <c r="AG754" s="52">
        <v>27513.221954674489</v>
      </c>
      <c r="AH754" s="52">
        <v>23784.23833071801</v>
      </c>
      <c r="AI754" s="52">
        <v>64628.715239171062</v>
      </c>
      <c r="AJ754" s="52">
        <v>74762.136102145712</v>
      </c>
      <c r="AK754" s="52">
        <v>170.22564608970518</v>
      </c>
      <c r="AL754" s="52">
        <v>0.65046879818621695</v>
      </c>
      <c r="AM754" s="52">
        <v>8.9558400169865511</v>
      </c>
      <c r="AN754" s="52">
        <v>19.404773594929853</v>
      </c>
      <c r="AO754" s="52">
        <v>9.7984647797589606</v>
      </c>
      <c r="AP754" s="52">
        <v>0.78368687384455193</v>
      </c>
      <c r="AQ754" s="52">
        <v>1.7033317381279747</v>
      </c>
      <c r="AR754" s="52">
        <v>1.2259256639623757</v>
      </c>
      <c r="AS754" s="52">
        <v>1.0678181671769673</v>
      </c>
      <c r="AT754" s="52">
        <v>1.4246144142403505</v>
      </c>
      <c r="AU754" s="52">
        <v>0.86357448628322964</v>
      </c>
      <c r="AV754" s="52">
        <v>1.5658374461676019</v>
      </c>
      <c r="AW754" s="52">
        <v>1.1636759894908826</v>
      </c>
      <c r="AX754" s="52">
        <v>124.66578811736619</v>
      </c>
      <c r="AY754" s="52">
        <v>0.46750163342972706</v>
      </c>
      <c r="AZ754" s="52">
        <v>6.009508622208922</v>
      </c>
      <c r="BA754" s="52">
        <v>5.9775024171113111</v>
      </c>
      <c r="BB754" s="52">
        <v>16.430858634942027</v>
      </c>
      <c r="BC754" s="52">
        <v>2.7999878340987996</v>
      </c>
      <c r="BD754" s="52">
        <v>28.027090571144775</v>
      </c>
      <c r="BE754" s="52">
        <v>11.054616880631299</v>
      </c>
      <c r="BF754" s="52">
        <v>20.527668010916621</v>
      </c>
      <c r="BG754" s="52">
        <v>27.329703029218852</v>
      </c>
      <c r="BH754" s="52">
        <v>6.041350482805302</v>
      </c>
      <c r="BI754" s="52">
        <v>26.155084377657921</v>
      </c>
      <c r="BJ754" s="52">
        <v>3.0358039644289097</v>
      </c>
      <c r="BK754" s="52">
        <v>5.8932470008505566</v>
      </c>
      <c r="BL754" s="52">
        <v>17.226033413824023</v>
      </c>
      <c r="BM754" s="52">
        <v>1.7058292217558235</v>
      </c>
      <c r="BN754" s="52">
        <v>41.184307743941673</v>
      </c>
      <c r="BP754" s="52">
        <v>1.2562033417540783</v>
      </c>
      <c r="BQ754" s="52">
        <v>0.98282403474853886</v>
      </c>
      <c r="BR754" s="52">
        <v>0.27337930700741708</v>
      </c>
      <c r="BS754" s="52">
        <v>1.2462350514326845</v>
      </c>
      <c r="BT754" s="52">
        <v>0.98146770897531699</v>
      </c>
      <c r="BU754" s="52">
        <v>0.26476734244985684</v>
      </c>
      <c r="BV754" s="52">
        <v>7.7703131690035541</v>
      </c>
      <c r="BW754" s="52">
        <v>13562.656809560714</v>
      </c>
    </row>
    <row r="755" spans="1:75">
      <c r="A755" s="49">
        <v>51682</v>
      </c>
      <c r="B755" s="50">
        <v>167.80409804545343</v>
      </c>
      <c r="C755" s="51">
        <v>412.27970651431627</v>
      </c>
      <c r="D755" s="50">
        <v>166.10222589951007</v>
      </c>
      <c r="E755" s="52">
        <v>29341.450568107764</v>
      </c>
      <c r="F755" s="52">
        <v>357.28359830363962</v>
      </c>
      <c r="G755" s="52">
        <v>435.36706450531881</v>
      </c>
      <c r="H755" s="52">
        <v>815.31910727421439</v>
      </c>
      <c r="I755" s="52">
        <v>3329.6201109175881</v>
      </c>
      <c r="J755" s="52">
        <v>190.67775203995794</v>
      </c>
      <c r="K755" s="52">
        <v>489.74721341682596</v>
      </c>
      <c r="L755" s="52">
        <v>738.66284323653667</v>
      </c>
      <c r="M755" s="52">
        <v>1016.5236292645335</v>
      </c>
      <c r="N755" s="52">
        <v>237.30253452076576</v>
      </c>
      <c r="O755" s="52">
        <v>157.98927732602073</v>
      </c>
      <c r="P755" s="52">
        <v>377.24794581638031</v>
      </c>
      <c r="Q755" s="52">
        <v>133.95829372137086</v>
      </c>
      <c r="R755" s="52">
        <v>142.38574568554759</v>
      </c>
      <c r="S755" s="52">
        <v>971.72614474128932</v>
      </c>
      <c r="T755" s="52">
        <v>375.55018601963917</v>
      </c>
      <c r="U755" s="52">
        <v>2439.6832626553874</v>
      </c>
      <c r="V755" s="52">
        <v>1845.392734678959</v>
      </c>
      <c r="W755" s="52">
        <v>2083.2526552566947</v>
      </c>
      <c r="X755" s="52">
        <v>2746.7721710068486</v>
      </c>
      <c r="Y755" s="52">
        <v>5293.4518849842252</v>
      </c>
      <c r="Z755" s="52">
        <v>1142.3064570446577</v>
      </c>
      <c r="AA755" s="52">
        <v>4339.744107305507</v>
      </c>
      <c r="AB755" s="52">
        <v>394.56326620517842</v>
      </c>
      <c r="AC755" s="52">
        <v>304143.00628592173</v>
      </c>
      <c r="AD755" s="52">
        <v>122631.37602884769</v>
      </c>
      <c r="AE755" s="52">
        <v>152632.84375419616</v>
      </c>
      <c r="AF755" s="52">
        <v>45775.547826306029</v>
      </c>
      <c r="AG755" s="52">
        <v>27558.707939930759</v>
      </c>
      <c r="AH755" s="52">
        <v>23823.497378893695</v>
      </c>
      <c r="AI755" s="52">
        <v>64716.384127505618</v>
      </c>
      <c r="AJ755" s="52">
        <v>74863.745981097221</v>
      </c>
      <c r="AK755" s="52">
        <v>170.31186042698488</v>
      </c>
      <c r="AL755" s="52">
        <v>0.64971862616948783</v>
      </c>
      <c r="AM755" s="52">
        <v>8.963167143887647</v>
      </c>
      <c r="AN755" s="52">
        <v>19.402996652123207</v>
      </c>
      <c r="AO755" s="52">
        <v>9.7901108820515219</v>
      </c>
      <c r="AP755" s="52">
        <v>0.78334631288597245</v>
      </c>
      <c r="AQ755" s="52">
        <v>1.7027004557749024</v>
      </c>
      <c r="AR755" s="52">
        <v>1.2244876665698636</v>
      </c>
      <c r="AS755" s="52">
        <v>1.0665918897455109</v>
      </c>
      <c r="AT755" s="52">
        <v>1.4222369892878457</v>
      </c>
      <c r="AU755" s="52">
        <v>0.86310335228675583</v>
      </c>
      <c r="AV755" s="52">
        <v>1.5646455530380383</v>
      </c>
      <c r="AW755" s="52">
        <v>1.1629986629433309</v>
      </c>
      <c r="AX755" s="52">
        <v>124.73916078839297</v>
      </c>
      <c r="AY755" s="52">
        <v>0.46702393355371896</v>
      </c>
      <c r="AZ755" s="52">
        <v>6.009482512164201</v>
      </c>
      <c r="BA755" s="52">
        <v>5.974914583936334</v>
      </c>
      <c r="BB755" s="52">
        <v>16.438212738898194</v>
      </c>
      <c r="BC755" s="52">
        <v>2.7998145207311609</v>
      </c>
      <c r="BD755" s="52">
        <v>28.032935649781333</v>
      </c>
      <c r="BE755" s="52">
        <v>11.068151696414377</v>
      </c>
      <c r="BF755" s="52">
        <v>20.552319917300096</v>
      </c>
      <c r="BG755" s="52">
        <v>27.353376013149198</v>
      </c>
      <c r="BH755" s="52">
        <v>6.0429292229469862</v>
      </c>
      <c r="BI755" s="52">
        <v>26.169702986542447</v>
      </c>
      <c r="BJ755" s="52">
        <v>3.0361230414015155</v>
      </c>
      <c r="BK755" s="52">
        <v>5.8965326718675595</v>
      </c>
      <c r="BL755" s="52">
        <v>17.237047271818543</v>
      </c>
      <c r="BM755" s="52">
        <v>1.7053170608727668</v>
      </c>
      <c r="BN755" s="52">
        <v>41.221342230223428</v>
      </c>
      <c r="BP755" s="52">
        <v>1.2548641504836269</v>
      </c>
      <c r="BQ755" s="52">
        <v>0.98213464386062699</v>
      </c>
      <c r="BR755" s="52">
        <v>0.27272950662154472</v>
      </c>
      <c r="BS755" s="52">
        <v>1.2450279271540543</v>
      </c>
      <c r="BT755" s="52">
        <v>0.98087275822957354</v>
      </c>
      <c r="BU755" s="52">
        <v>0.26415516894000274</v>
      </c>
      <c r="BV755" s="52">
        <v>7.7679595674388109</v>
      </c>
      <c r="BW755" s="52">
        <v>13605.892485586803</v>
      </c>
    </row>
    <row r="756" spans="1:75">
      <c r="A756" s="49">
        <v>51713</v>
      </c>
      <c r="B756" s="50">
        <v>168.04701008894031</v>
      </c>
      <c r="C756" s="51">
        <v>413.04299903850284</v>
      </c>
      <c r="D756" s="50">
        <v>166.35738611545773</v>
      </c>
      <c r="E756" s="52">
        <v>29388.644227274002</v>
      </c>
      <c r="F756" s="52">
        <v>357.77949291936335</v>
      </c>
      <c r="G756" s="52">
        <v>434.40532679321063</v>
      </c>
      <c r="H756" s="52">
        <v>815.80184730623034</v>
      </c>
      <c r="I756" s="52">
        <v>3335.205370017838</v>
      </c>
      <c r="J756" s="52">
        <v>190.90293985994668</v>
      </c>
      <c r="K756" s="52">
        <v>490.4755028204151</v>
      </c>
      <c r="L756" s="52">
        <v>739.47150228013311</v>
      </c>
      <c r="M756" s="52">
        <v>1019.7870062652134</v>
      </c>
      <c r="N756" s="52">
        <v>237.24576812619043</v>
      </c>
      <c r="O756" s="52">
        <v>158.16528551050672</v>
      </c>
      <c r="P756" s="52">
        <v>377.72041956671785</v>
      </c>
      <c r="Q756" s="52">
        <v>133.94727427412141</v>
      </c>
      <c r="R756" s="52">
        <v>142.50590453537242</v>
      </c>
      <c r="S756" s="52">
        <v>973.85820823367089</v>
      </c>
      <c r="T756" s="52">
        <v>375.78928156617667</v>
      </c>
      <c r="U756" s="52">
        <v>2446.5872689680227</v>
      </c>
      <c r="V756" s="52">
        <v>1848.66578172308</v>
      </c>
      <c r="W756" s="52">
        <v>2087.3920117766265</v>
      </c>
      <c r="X756" s="52">
        <v>2752.0120127618075</v>
      </c>
      <c r="Y756" s="52">
        <v>5300.6495962354447</v>
      </c>
      <c r="Z756" s="52">
        <v>1144.2988769867563</v>
      </c>
      <c r="AA756" s="52">
        <v>4348.1568577873613</v>
      </c>
      <c r="AB756" s="52">
        <v>394.6333272951137</v>
      </c>
      <c r="AC756" s="52">
        <v>304999.37518525892</v>
      </c>
      <c r="AD756" s="52">
        <v>122940.71695939187</v>
      </c>
      <c r="AE756" s="52">
        <v>153017.86419422395</v>
      </c>
      <c r="AF756" s="52">
        <v>45921.294331581361</v>
      </c>
      <c r="AG756" s="52">
        <v>27604.047642480942</v>
      </c>
      <c r="AH756" s="52">
        <v>23862.622772209106</v>
      </c>
      <c r="AI756" s="52">
        <v>64803.784069984191</v>
      </c>
      <c r="AJ756" s="52">
        <v>74965.067218119104</v>
      </c>
      <c r="AK756" s="52">
        <v>170.39639323869261</v>
      </c>
      <c r="AL756" s="52">
        <v>0.64894231701187133</v>
      </c>
      <c r="AM756" s="52">
        <v>8.9702952454568852</v>
      </c>
      <c r="AN756" s="52">
        <v>19.401025809892154</v>
      </c>
      <c r="AO756" s="52">
        <v>9.7817882474233961</v>
      </c>
      <c r="AP756" s="52">
        <v>0.78299544637897156</v>
      </c>
      <c r="AQ756" s="52">
        <v>1.7020532964325543</v>
      </c>
      <c r="AR756" s="52">
        <v>1.2230581143583314</v>
      </c>
      <c r="AS756" s="52">
        <v>1.0653622195238988</v>
      </c>
      <c r="AT756" s="52">
        <v>1.4198481107669287</v>
      </c>
      <c r="AU756" s="52">
        <v>0.86266826427820509</v>
      </c>
      <c r="AV756" s="52">
        <v>1.5634812252307213</v>
      </c>
      <c r="AW756" s="52">
        <v>1.1623215703954386</v>
      </c>
      <c r="AX756" s="52">
        <v>124.81115749784399</v>
      </c>
      <c r="AY756" s="52">
        <v>0.4665410349459102</v>
      </c>
      <c r="AZ756" s="52">
        <v>6.0093181711657255</v>
      </c>
      <c r="BA756" s="52">
        <v>5.9722141920374856</v>
      </c>
      <c r="BB756" s="52">
        <v>16.445500484416581</v>
      </c>
      <c r="BC756" s="52">
        <v>2.7996579927928376</v>
      </c>
      <c r="BD756" s="52">
        <v>28.038125439577044</v>
      </c>
      <c r="BE756" s="52">
        <v>11.081596973235719</v>
      </c>
      <c r="BF756" s="52">
        <v>20.57673864485696</v>
      </c>
      <c r="BG756" s="52">
        <v>27.376372248753004</v>
      </c>
      <c r="BH756" s="52">
        <v>6.0450923161491028</v>
      </c>
      <c r="BI756" s="52">
        <v>26.184209930935815</v>
      </c>
      <c r="BJ756" s="52">
        <v>3.0364397245800996</v>
      </c>
      <c r="BK756" s="52">
        <v>5.8997327315981591</v>
      </c>
      <c r="BL756" s="52">
        <v>17.248037474447742</v>
      </c>
      <c r="BM756" s="52">
        <v>1.7048060675082994</v>
      </c>
      <c r="BN756" s="52">
        <v>41.257627214688149</v>
      </c>
      <c r="BP756" s="52">
        <v>1.2537201868723176</v>
      </c>
      <c r="BQ756" s="52">
        <v>0.98156733760580184</v>
      </c>
      <c r="BR756" s="52">
        <v>0.27215284926276051</v>
      </c>
      <c r="BS756" s="52">
        <v>1.2445644642556868</v>
      </c>
      <c r="BT756" s="52">
        <v>0.98088690422234992</v>
      </c>
      <c r="BU756" s="52">
        <v>0.26367756006337945</v>
      </c>
      <c r="BV756" s="52">
        <v>7.7666519824565663</v>
      </c>
      <c r="BW756" s="52">
        <v>13649.238252270607</v>
      </c>
    </row>
    <row r="757" spans="1:75">
      <c r="A757" s="49">
        <v>51744</v>
      </c>
      <c r="B757" s="50">
        <v>168.2943287949949</v>
      </c>
      <c r="C757" s="51">
        <v>413.81618544477368</v>
      </c>
      <c r="D757" s="50">
        <v>166.61677291682892</v>
      </c>
      <c r="E757" s="52">
        <v>29436.645249731118</v>
      </c>
      <c r="F757" s="52">
        <v>358.2703040545025</v>
      </c>
      <c r="G757" s="52">
        <v>433.44492045681801</v>
      </c>
      <c r="H757" s="52">
        <v>816.30780834199925</v>
      </c>
      <c r="I757" s="52">
        <v>3340.9102376369729</v>
      </c>
      <c r="J757" s="52">
        <v>191.13475796101133</v>
      </c>
      <c r="K757" s="52">
        <v>491.22783398218155</v>
      </c>
      <c r="L757" s="52">
        <v>740.29197664997514</v>
      </c>
      <c r="M757" s="52">
        <v>1023.1073614231747</v>
      </c>
      <c r="N757" s="52">
        <v>237.19070207827815</v>
      </c>
      <c r="O757" s="52">
        <v>158.34525384314568</v>
      </c>
      <c r="P757" s="52">
        <v>378.20568418871579</v>
      </c>
      <c r="Q757" s="52">
        <v>133.93839510973362</v>
      </c>
      <c r="R757" s="52">
        <v>142.62679486541873</v>
      </c>
      <c r="S757" s="52">
        <v>976.02369329768919</v>
      </c>
      <c r="T757" s="52">
        <v>376.03960616676318</v>
      </c>
      <c r="U757" s="52">
        <v>2453.6223813965016</v>
      </c>
      <c r="V757" s="52">
        <v>1851.9768793137084</v>
      </c>
      <c r="W757" s="52">
        <v>2091.5925374757499</v>
      </c>
      <c r="X757" s="52">
        <v>2757.3380235652889</v>
      </c>
      <c r="Y757" s="52">
        <v>5307.9567548176874</v>
      </c>
      <c r="Z757" s="52">
        <v>1146.3142406208019</v>
      </c>
      <c r="AA757" s="52">
        <v>4356.7074052550861</v>
      </c>
      <c r="AB757" s="52">
        <v>394.70749631542111</v>
      </c>
      <c r="AC757" s="52">
        <v>305869.21589506825</v>
      </c>
      <c r="AD757" s="52">
        <v>123254.72288712379</v>
      </c>
      <c r="AE757" s="52">
        <v>153408.6908993567</v>
      </c>
      <c r="AF757" s="52">
        <v>46069.27427664111</v>
      </c>
      <c r="AG757" s="52">
        <v>27649.887899498786</v>
      </c>
      <c r="AH757" s="52">
        <v>23902.157638134497</v>
      </c>
      <c r="AI757" s="52">
        <v>64892.062781610795</v>
      </c>
      <c r="AJ757" s="52">
        <v>75067.477756038788</v>
      </c>
      <c r="AK757" s="52">
        <v>170.4806465492133</v>
      </c>
      <c r="AL757" s="52">
        <v>0.64815635409726269</v>
      </c>
      <c r="AM757" s="52">
        <v>8.977326948052994</v>
      </c>
      <c r="AN757" s="52">
        <v>19.398884528329702</v>
      </c>
      <c r="AO757" s="52">
        <v>9.7734012261724033</v>
      </c>
      <c r="AP757" s="52">
        <v>0.78263112867468421</v>
      </c>
      <c r="AQ757" s="52">
        <v>1.7014307948174388</v>
      </c>
      <c r="AR757" s="52">
        <v>1.2216063902967782</v>
      </c>
      <c r="AS757" s="52">
        <v>1.0641114261525584</v>
      </c>
      <c r="AT757" s="52">
        <v>1.4174095736449501</v>
      </c>
      <c r="AU757" s="52">
        <v>0.86224544455346341</v>
      </c>
      <c r="AV757" s="52">
        <v>1.5623134495524995</v>
      </c>
      <c r="AW757" s="52">
        <v>1.161653017298792</v>
      </c>
      <c r="AX757" s="52">
        <v>124.88301854669267</v>
      </c>
      <c r="AY757" s="52">
        <v>0.4660484383024478</v>
      </c>
      <c r="AZ757" s="52">
        <v>6.0090419776223563</v>
      </c>
      <c r="BA757" s="52">
        <v>5.96938711639321</v>
      </c>
      <c r="BB757" s="52">
        <v>16.452853348147453</v>
      </c>
      <c r="BC757" s="52">
        <v>2.7995261193352614</v>
      </c>
      <c r="BD757" s="52">
        <v>28.042847488120557</v>
      </c>
      <c r="BE757" s="52">
        <v>11.095239539017653</v>
      </c>
      <c r="BF757" s="52">
        <v>20.601454815239599</v>
      </c>
      <c r="BG757" s="52">
        <v>27.399181668548994</v>
      </c>
      <c r="BH757" s="52">
        <v>6.047438035806878</v>
      </c>
      <c r="BI757" s="52">
        <v>26.198743474181562</v>
      </c>
      <c r="BJ757" s="52">
        <v>3.0367625853004645</v>
      </c>
      <c r="BK757" s="52">
        <v>5.9029987755502882</v>
      </c>
      <c r="BL757" s="52">
        <v>17.25898211609362</v>
      </c>
      <c r="BM757" s="52">
        <v>1.7042897741965779</v>
      </c>
      <c r="BN757" s="52">
        <v>41.293947326886887</v>
      </c>
      <c r="BP757" s="52">
        <v>1.2525993871705365</v>
      </c>
      <c r="BQ757" s="52">
        <v>0.98097451360597676</v>
      </c>
      <c r="BR757" s="52">
        <v>0.27162487356221271</v>
      </c>
      <c r="BS757" s="52">
        <v>1.2438773774286551</v>
      </c>
      <c r="BT757" s="52">
        <v>0.9807216558950923</v>
      </c>
      <c r="BU757" s="52">
        <v>0.26315572152980754</v>
      </c>
      <c r="BV757" s="52">
        <v>7.7656336466391238</v>
      </c>
      <c r="BW757" s="52">
        <v>13692.349587055945</v>
      </c>
    </row>
    <row r="758" spans="1:75">
      <c r="A758" s="49">
        <v>51774</v>
      </c>
      <c r="B758" s="50">
        <v>168.53942732506741</v>
      </c>
      <c r="C758" s="51">
        <v>414.57537287957967</v>
      </c>
      <c r="D758" s="50">
        <v>166.87311062958713</v>
      </c>
      <c r="E758" s="52">
        <v>29484.021693766117</v>
      </c>
      <c r="F758" s="52">
        <v>358.74017885190744</v>
      </c>
      <c r="G758" s="52">
        <v>432.51825325600805</v>
      </c>
      <c r="H758" s="52">
        <v>816.82965818531807</v>
      </c>
      <c r="I758" s="52">
        <v>3346.5677950118511</v>
      </c>
      <c r="J758" s="52">
        <v>191.36528738720031</v>
      </c>
      <c r="K758" s="52">
        <v>491.97870991195862</v>
      </c>
      <c r="L758" s="52">
        <v>741.09832881869124</v>
      </c>
      <c r="M758" s="52">
        <v>1026.3913562106434</v>
      </c>
      <c r="N758" s="52">
        <v>237.13966887767117</v>
      </c>
      <c r="O758" s="52">
        <v>158.52433431143874</v>
      </c>
      <c r="P758" s="52">
        <v>378.69088787493916</v>
      </c>
      <c r="Q758" s="52">
        <v>133.93217067194638</v>
      </c>
      <c r="R758" s="52">
        <v>142.7459480355416</v>
      </c>
      <c r="S758" s="52">
        <v>978.15815176572653</v>
      </c>
      <c r="T758" s="52">
        <v>376.30057430267334</v>
      </c>
      <c r="U758" s="52">
        <v>2460.5827218729073</v>
      </c>
      <c r="V758" s="52">
        <v>1855.2226375011107</v>
      </c>
      <c r="W758" s="52">
        <v>2095.723930808902</v>
      </c>
      <c r="X758" s="52">
        <v>2762.5866560318195</v>
      </c>
      <c r="Y758" s="52">
        <v>5315.1589677552074</v>
      </c>
      <c r="Z758" s="52">
        <v>1148.2905716725936</v>
      </c>
      <c r="AA758" s="52">
        <v>4365.1370506718758</v>
      </c>
      <c r="AB758" s="52">
        <v>394.78217406483986</v>
      </c>
      <c r="AC758" s="52">
        <v>306726.45671641029</v>
      </c>
      <c r="AD758" s="52">
        <v>123563.0923377196</v>
      </c>
      <c r="AE758" s="52">
        <v>153792.50218969982</v>
      </c>
      <c r="AF758" s="52">
        <v>46215.045235665639</v>
      </c>
      <c r="AG758" s="52">
        <v>27694.769570128123</v>
      </c>
      <c r="AH758" s="52">
        <v>23940.841222095489</v>
      </c>
      <c r="AI758" s="52">
        <v>64978.384707037607</v>
      </c>
      <c r="AJ758" s="52">
        <v>75167.695455233261</v>
      </c>
      <c r="AK758" s="52">
        <v>170.56213704564919</v>
      </c>
      <c r="AL758" s="52">
        <v>0.64740415952498254</v>
      </c>
      <c r="AM758" s="52">
        <v>8.9840806065437686</v>
      </c>
      <c r="AN758" s="52">
        <v>19.396709381812251</v>
      </c>
      <c r="AO758" s="52">
        <v>9.7652246156785019</v>
      </c>
      <c r="AP758" s="52">
        <v>0.78226709756957769</v>
      </c>
      <c r="AQ758" s="52">
        <v>1.7008795279160647</v>
      </c>
      <c r="AR758" s="52">
        <v>1.2201708060903911</v>
      </c>
      <c r="AS758" s="52">
        <v>1.0628822762437722</v>
      </c>
      <c r="AT758" s="52">
        <v>1.4149991846158325</v>
      </c>
      <c r="AU758" s="52">
        <v>0.86183059494105696</v>
      </c>
      <c r="AV758" s="52">
        <v>1.561169306117578</v>
      </c>
      <c r="AW758" s="52">
        <v>1.161025823476181</v>
      </c>
      <c r="AX758" s="52">
        <v>124.95262138315788</v>
      </c>
      <c r="AY758" s="52">
        <v>0.46556379772203704</v>
      </c>
      <c r="AZ758" s="52">
        <v>6.0086882279756537</v>
      </c>
      <c r="BA758" s="52">
        <v>5.9665421934158074</v>
      </c>
      <c r="BB758" s="52">
        <v>16.460032499290538</v>
      </c>
      <c r="BC758" s="52">
        <v>2.7994237224241565</v>
      </c>
      <c r="BD758" s="52">
        <v>28.047145697070906</v>
      </c>
      <c r="BE758" s="52">
        <v>11.108685843712495</v>
      </c>
      <c r="BF758" s="52">
        <v>20.625789293518757</v>
      </c>
      <c r="BG758" s="52">
        <v>27.42120396134754</v>
      </c>
      <c r="BH758" s="52">
        <v>6.0495461467488587</v>
      </c>
      <c r="BI758" s="52">
        <v>26.212806280733396</v>
      </c>
      <c r="BJ758" s="52">
        <v>3.0370837601679339</v>
      </c>
      <c r="BK758" s="52">
        <v>5.9062971940593947</v>
      </c>
      <c r="BL758" s="52">
        <v>17.269425323985828</v>
      </c>
      <c r="BM758" s="52">
        <v>1.703785697742084</v>
      </c>
      <c r="BN758" s="52">
        <v>41.329313527497774</v>
      </c>
      <c r="BP758" s="52">
        <v>1.2514258046857625</v>
      </c>
      <c r="BQ758" s="52">
        <v>0.98027382588576684</v>
      </c>
      <c r="BR758" s="52">
        <v>0.27115197879660019</v>
      </c>
      <c r="BS758" s="52">
        <v>1.2423908496430764</v>
      </c>
      <c r="BT758" s="52">
        <v>0.97987502945276594</v>
      </c>
      <c r="BU758" s="52">
        <v>0.2625158201903105</v>
      </c>
      <c r="BV758" s="52">
        <v>7.7642740541137751</v>
      </c>
      <c r="BW758" s="52">
        <v>13733.414883327485</v>
      </c>
    </row>
    <row r="759" spans="1:75">
      <c r="A759" s="49">
        <v>51805</v>
      </c>
      <c r="B759" s="50">
        <v>168.78558996379857</v>
      </c>
      <c r="C759" s="51">
        <v>415.33519613153993</v>
      </c>
      <c r="D759" s="50">
        <v>167.13029618411053</v>
      </c>
      <c r="E759" s="52">
        <v>29531.623128137282</v>
      </c>
      <c r="F759" s="52">
        <v>359.20753190125669</v>
      </c>
      <c r="G759" s="52">
        <v>431.60202119126916</v>
      </c>
      <c r="H759" s="52">
        <v>817.3690956559393</v>
      </c>
      <c r="I759" s="52">
        <v>3352.2756216527232</v>
      </c>
      <c r="J759" s="52">
        <v>191.59727515208144</v>
      </c>
      <c r="K759" s="52">
        <v>492.74142671517666</v>
      </c>
      <c r="L759" s="52">
        <v>741.9073727833287</v>
      </c>
      <c r="M759" s="52">
        <v>1029.6972181934773</v>
      </c>
      <c r="N759" s="52">
        <v>237.09026648128224</v>
      </c>
      <c r="O759" s="52">
        <v>158.70462873412836</v>
      </c>
      <c r="P759" s="52">
        <v>379.18370012267525</v>
      </c>
      <c r="Q759" s="52">
        <v>133.92809253535233</v>
      </c>
      <c r="R759" s="52">
        <v>142.86573453140895</v>
      </c>
      <c r="S759" s="52">
        <v>980.30250246756736</v>
      </c>
      <c r="T759" s="52">
        <v>376.57146532461047</v>
      </c>
      <c r="U759" s="52">
        <v>2467.5887055615744</v>
      </c>
      <c r="V759" s="52">
        <v>1858.4732874896258</v>
      </c>
      <c r="W759" s="52">
        <v>2099.8641962098977</v>
      </c>
      <c r="X759" s="52">
        <v>2767.8505253475159</v>
      </c>
      <c r="Y759" s="52">
        <v>5322.3811203093237</v>
      </c>
      <c r="Z759" s="52">
        <v>1150.2702220589404</v>
      </c>
      <c r="AA759" s="52">
        <v>4373.6038767870878</v>
      </c>
      <c r="AB759" s="52">
        <v>394.85502902051854</v>
      </c>
      <c r="AC759" s="52">
        <v>307588.15184414771</v>
      </c>
      <c r="AD759" s="52">
        <v>123871.66116113047</v>
      </c>
      <c r="AE759" s="52">
        <v>154176.5616322179</v>
      </c>
      <c r="AF759" s="52">
        <v>46361.502129939297</v>
      </c>
      <c r="AG759" s="52">
        <v>27739.782624106254</v>
      </c>
      <c r="AH759" s="52">
        <v>23979.647897166589</v>
      </c>
      <c r="AI759" s="52">
        <v>65065.036852621262</v>
      </c>
      <c r="AJ759" s="52">
        <v>75268.26516329858</v>
      </c>
      <c r="AK759" s="52">
        <v>170.64302113027341</v>
      </c>
      <c r="AL759" s="52">
        <v>0.6466584625727152</v>
      </c>
      <c r="AM759" s="52">
        <v>8.9908806254876961</v>
      </c>
      <c r="AN759" s="52">
        <v>19.394561850848877</v>
      </c>
      <c r="AO759" s="52">
        <v>9.7570227627762627</v>
      </c>
      <c r="AP759" s="52">
        <v>0.78189724235938141</v>
      </c>
      <c r="AQ759" s="52">
        <v>1.7003453381706006</v>
      </c>
      <c r="AR759" s="52">
        <v>1.2187153209712462</v>
      </c>
      <c r="AS759" s="52">
        <v>1.0616569032134417</v>
      </c>
      <c r="AT759" s="52">
        <v>1.4125708519023323</v>
      </c>
      <c r="AU759" s="52">
        <v>0.86139575654482126</v>
      </c>
      <c r="AV759" s="52">
        <v>1.5600239750103884</v>
      </c>
      <c r="AW759" s="52">
        <v>1.1604173748715003</v>
      </c>
      <c r="AX759" s="52">
        <v>125.02165543876829</v>
      </c>
      <c r="AY759" s="52">
        <v>0.4650759777635563</v>
      </c>
      <c r="AZ759" s="52">
        <v>6.0082617912875351</v>
      </c>
      <c r="BA759" s="52">
        <v>5.9636105075084247</v>
      </c>
      <c r="BB759" s="52">
        <v>16.467110907978139</v>
      </c>
      <c r="BC759" s="52">
        <v>2.7993214279187901</v>
      </c>
      <c r="BD759" s="52">
        <v>28.051542967557907</v>
      </c>
      <c r="BE759" s="52">
        <v>11.122142840351444</v>
      </c>
      <c r="BF759" s="52">
        <v>20.650218385906378</v>
      </c>
      <c r="BG759" s="52">
        <v>27.442982566986053</v>
      </c>
      <c r="BH759" s="52">
        <v>6.0513880654330174</v>
      </c>
      <c r="BI759" s="52">
        <v>26.226803840603679</v>
      </c>
      <c r="BJ759" s="52">
        <v>3.0374085725982316</v>
      </c>
      <c r="BK759" s="52">
        <v>5.9096726424599648</v>
      </c>
      <c r="BL759" s="52">
        <v>17.279722625141844</v>
      </c>
      <c r="BM759" s="52">
        <v>1.7032834357620055</v>
      </c>
      <c r="BN759" s="52">
        <v>41.364446835186811</v>
      </c>
      <c r="BP759" s="52">
        <v>1.2501918167183776</v>
      </c>
      <c r="BQ759" s="52">
        <v>0.97946113712180616</v>
      </c>
      <c r="BR759" s="52">
        <v>0.27073067960056152</v>
      </c>
      <c r="BS759" s="52">
        <v>1.2405510322010564</v>
      </c>
      <c r="BT759" s="52">
        <v>0.97865681629627943</v>
      </c>
      <c r="BU759" s="52">
        <v>0.26189421585971312</v>
      </c>
      <c r="BV759" s="52">
        <v>7.762111084040014</v>
      </c>
      <c r="BW759" s="52">
        <v>13774.536028492836</v>
      </c>
    </row>
    <row r="760" spans="1:75">
      <c r="A760" s="49">
        <v>51835</v>
      </c>
      <c r="B760" s="50">
        <v>169.03146153028743</v>
      </c>
      <c r="C760" s="51">
        <v>416.09811639192827</v>
      </c>
      <c r="D760" s="50">
        <v>167.38760176502788</v>
      </c>
      <c r="E760" s="52">
        <v>29579.507454496375</v>
      </c>
      <c r="F760" s="52">
        <v>359.68600043193436</v>
      </c>
      <c r="G760" s="52">
        <v>430.68555176431931</v>
      </c>
      <c r="H760" s="52">
        <v>817.91467417759998</v>
      </c>
      <c r="I760" s="52">
        <v>3358.0348979810565</v>
      </c>
      <c r="J760" s="52">
        <v>191.82955899489656</v>
      </c>
      <c r="K760" s="52">
        <v>493.51780191821359</v>
      </c>
      <c r="L760" s="52">
        <v>742.72353049330411</v>
      </c>
      <c r="M760" s="52">
        <v>1033.026341206363</v>
      </c>
      <c r="N760" s="52">
        <v>237.04033699897118</v>
      </c>
      <c r="O760" s="52">
        <v>158.88478031996249</v>
      </c>
      <c r="P760" s="52">
        <v>379.68291928445302</v>
      </c>
      <c r="Q760" s="52">
        <v>133.92559082858787</v>
      </c>
      <c r="R760" s="52">
        <v>142.98623569427679</v>
      </c>
      <c r="S760" s="52">
        <v>982.4626622385656</v>
      </c>
      <c r="T760" s="52">
        <v>376.84361287953021</v>
      </c>
      <c r="U760" s="52">
        <v>2474.6420554495107</v>
      </c>
      <c r="V760" s="52">
        <v>1861.7494794717059</v>
      </c>
      <c r="W760" s="52">
        <v>2104.0248560784694</v>
      </c>
      <c r="X760" s="52">
        <v>2773.1355212672565</v>
      </c>
      <c r="Y760" s="52">
        <v>5329.6253001478808</v>
      </c>
      <c r="Z760" s="52">
        <v>1152.2649397608204</v>
      </c>
      <c r="AA760" s="52">
        <v>4382.1280979383737</v>
      </c>
      <c r="AB760" s="52">
        <v>394.92191270068287</v>
      </c>
      <c r="AC760" s="52">
        <v>308457.53664447862</v>
      </c>
      <c r="AD760" s="52">
        <v>124181.48291707436</v>
      </c>
      <c r="AE760" s="52">
        <v>154562.1805128495</v>
      </c>
      <c r="AF760" s="52">
        <v>46509.190100827815</v>
      </c>
      <c r="AG760" s="52">
        <v>27785.373357399305</v>
      </c>
      <c r="AH760" s="52">
        <v>24019.00752291282</v>
      </c>
      <c r="AI760" s="52">
        <v>65153.129006417592</v>
      </c>
      <c r="AJ760" s="52">
        <v>75370.332555079454</v>
      </c>
      <c r="AK760" s="52">
        <v>170.72426482221732</v>
      </c>
      <c r="AL760" s="52">
        <v>0.64589455921765571</v>
      </c>
      <c r="AM760" s="52">
        <v>8.9979852906544693</v>
      </c>
      <c r="AN760" s="52">
        <v>19.392544714217852</v>
      </c>
      <c r="AO760" s="52">
        <v>9.7486648643466953</v>
      </c>
      <c r="AP760" s="52">
        <v>0.78152070997875855</v>
      </c>
      <c r="AQ760" s="52">
        <v>1.6997625538989571</v>
      </c>
      <c r="AR760" s="52">
        <v>1.2172265782084044</v>
      </c>
      <c r="AS760" s="52">
        <v>1.0604374871445694</v>
      </c>
      <c r="AT760" s="52">
        <v>1.410116328934661</v>
      </c>
      <c r="AU760" s="52">
        <v>0.86091952792721715</v>
      </c>
      <c r="AV760" s="52">
        <v>1.5588731237435545</v>
      </c>
      <c r="AW760" s="52">
        <v>1.1598085536760967</v>
      </c>
      <c r="AX760" s="52">
        <v>125.09075264476705</v>
      </c>
      <c r="AY760" s="52">
        <v>0.46458033005746985</v>
      </c>
      <c r="AZ760" s="52">
        <v>6.0077675445359393</v>
      </c>
      <c r="BA760" s="52">
        <v>5.9605573261796962</v>
      </c>
      <c r="BB760" s="52">
        <v>16.47403237707913</v>
      </c>
      <c r="BC760" s="52">
        <v>2.7991838023532183</v>
      </c>
      <c r="BD760" s="52">
        <v>28.056552447099239</v>
      </c>
      <c r="BE760" s="52">
        <v>11.135578749295867</v>
      </c>
      <c r="BF760" s="52">
        <v>20.674804218773108</v>
      </c>
      <c r="BG760" s="52">
        <v>27.464704688716058</v>
      </c>
      <c r="BH760" s="52">
        <v>6.0529911604283066</v>
      </c>
      <c r="BI760" s="52">
        <v>26.240967463255704</v>
      </c>
      <c r="BJ760" s="52">
        <v>3.0377363188646389</v>
      </c>
      <c r="BK760" s="52">
        <v>5.9130908237042608</v>
      </c>
      <c r="BL760" s="52">
        <v>17.290140321714958</v>
      </c>
      <c r="BM760" s="52">
        <v>1.7027800049901922</v>
      </c>
      <c r="BN760" s="52">
        <v>41.399467240367088</v>
      </c>
      <c r="BP760" s="52">
        <v>1.2489475814028992</v>
      </c>
      <c r="BQ760" s="52">
        <v>0.97857728904588537</v>
      </c>
      <c r="BR760" s="52">
        <v>0.27037029235289084</v>
      </c>
      <c r="BS760" s="52">
        <v>1.2391441354062409</v>
      </c>
      <c r="BT760" s="52">
        <v>0.97763742165019119</v>
      </c>
      <c r="BU760" s="52">
        <v>0.26150671368231998</v>
      </c>
      <c r="BV760" s="52">
        <v>7.7587900086150814</v>
      </c>
      <c r="BW760" s="52">
        <v>13817.664786815643</v>
      </c>
    </row>
    <row r="761" spans="1:75">
      <c r="A761" s="49">
        <v>51866</v>
      </c>
      <c r="B761" s="50">
        <v>169.27616658860879</v>
      </c>
      <c r="C761" s="51">
        <v>416.86605868010872</v>
      </c>
      <c r="D761" s="50">
        <v>167.6446654592911</v>
      </c>
      <c r="E761" s="52">
        <v>29627.723634956827</v>
      </c>
      <c r="F761" s="52">
        <v>360.18627321506818</v>
      </c>
      <c r="G761" s="52">
        <v>429.76244714063023</v>
      </c>
      <c r="H761" s="52">
        <v>818.45733827282481</v>
      </c>
      <c r="I761" s="52">
        <v>3363.8469013971007</v>
      </c>
      <c r="J761" s="52">
        <v>192.06107579382709</v>
      </c>
      <c r="K761" s="52">
        <v>494.3133544945909</v>
      </c>
      <c r="L761" s="52">
        <v>743.54880989583273</v>
      </c>
      <c r="M761" s="52">
        <v>1036.3789360135072</v>
      </c>
      <c r="N761" s="52">
        <v>236.98817414227091</v>
      </c>
      <c r="O761" s="52">
        <v>159.06379845501826</v>
      </c>
      <c r="P761" s="52">
        <v>380.18628248596383</v>
      </c>
      <c r="Q761" s="52">
        <v>133.92423295826208</v>
      </c>
      <c r="R761" s="52">
        <v>143.10762514297159</v>
      </c>
      <c r="S761" s="52">
        <v>984.64277068477486</v>
      </c>
      <c r="T761" s="52">
        <v>377.11074906981162</v>
      </c>
      <c r="U761" s="52">
        <v>2481.7418844738313</v>
      </c>
      <c r="V761" s="52">
        <v>1865.0671586745209</v>
      </c>
      <c r="W761" s="52">
        <v>2108.2148642169855</v>
      </c>
      <c r="X761" s="52">
        <v>2778.4467764406545</v>
      </c>
      <c r="Y761" s="52">
        <v>5336.8954367730166</v>
      </c>
      <c r="Z761" s="52">
        <v>1154.2838425785303</v>
      </c>
      <c r="AA761" s="52">
        <v>4390.7234434656075</v>
      </c>
      <c r="AB761" s="52">
        <v>394.98086877083108</v>
      </c>
      <c r="AC761" s="52">
        <v>309337.32700888574</v>
      </c>
      <c r="AD761" s="52">
        <v>124493.49325690731</v>
      </c>
      <c r="AE761" s="52">
        <v>154950.52342947069</v>
      </c>
      <c r="AF761" s="52">
        <v>46658.564108858183</v>
      </c>
      <c r="AG761" s="52">
        <v>27831.869663799964</v>
      </c>
      <c r="AH761" s="52">
        <v>24059.224783789727</v>
      </c>
      <c r="AI761" s="52">
        <v>65243.444842492383</v>
      </c>
      <c r="AJ761" s="52">
        <v>75474.737613770267</v>
      </c>
      <c r="AK761" s="52">
        <v>170.80670300654828</v>
      </c>
      <c r="AL761" s="52">
        <v>0.64509827587115132</v>
      </c>
      <c r="AM761" s="52">
        <v>9.0055854860918529</v>
      </c>
      <c r="AN761" s="52">
        <v>19.390760554672941</v>
      </c>
      <c r="AO761" s="52">
        <v>9.7400767927418546</v>
      </c>
      <c r="AP761" s="52">
        <v>0.7811385966715827</v>
      </c>
      <c r="AQ761" s="52">
        <v>1.6990928444208675</v>
      </c>
      <c r="AR761" s="52">
        <v>1.2156985428807656</v>
      </c>
      <c r="AS761" s="52">
        <v>1.0592262512077468</v>
      </c>
      <c r="AT761" s="52">
        <v>1.4076323687707284</v>
      </c>
      <c r="AU761" s="52">
        <v>0.86038713326953231</v>
      </c>
      <c r="AV761" s="52">
        <v>1.5577148850161686</v>
      </c>
      <c r="AW761" s="52">
        <v>1.1591861710037905</v>
      </c>
      <c r="AX761" s="52">
        <v>125.16048293019975</v>
      </c>
      <c r="AY761" s="52">
        <v>0.46407439022415575</v>
      </c>
      <c r="AZ761" s="52">
        <v>6.0072185757049859</v>
      </c>
      <c r="BA761" s="52">
        <v>5.9573689281993039</v>
      </c>
      <c r="BB761" s="52">
        <v>16.480856180100911</v>
      </c>
      <c r="BC761" s="52">
        <v>2.7989877240334247</v>
      </c>
      <c r="BD761" s="52">
        <v>28.062428348457381</v>
      </c>
      <c r="BE761" s="52">
        <v>11.148984593699776</v>
      </c>
      <c r="BF761" s="52">
        <v>20.699625697445065</v>
      </c>
      <c r="BG761" s="52">
        <v>27.486548486759045</v>
      </c>
      <c r="BH761" s="52">
        <v>6.0543900055758231</v>
      </c>
      <c r="BI761" s="52">
        <v>26.255459521814519</v>
      </c>
      <c r="BJ761" s="52">
        <v>3.0380667102667025</v>
      </c>
      <c r="BK761" s="52">
        <v>5.9165182794141957</v>
      </c>
      <c r="BL761" s="52">
        <v>17.300874531539456</v>
      </c>
      <c r="BM761" s="52">
        <v>1.7022731985688875</v>
      </c>
      <c r="BN761" s="52">
        <v>41.434520804458451</v>
      </c>
      <c r="BP761" s="52">
        <v>1.2477369473917568</v>
      </c>
      <c r="BQ761" s="52">
        <v>0.97766140580173555</v>
      </c>
      <c r="BR761" s="52">
        <v>0.27007554158814356</v>
      </c>
      <c r="BS761" s="52">
        <v>1.2386597716399739</v>
      </c>
      <c r="BT761" s="52">
        <v>0.97718585275053493</v>
      </c>
      <c r="BU761" s="52">
        <v>0.26147391887441757</v>
      </c>
      <c r="BV761" s="52">
        <v>7.7541544601140968</v>
      </c>
      <c r="BW761" s="52">
        <v>13863.942895581646</v>
      </c>
    </row>
    <row r="762" spans="1:75">
      <c r="A762" s="49">
        <v>51897</v>
      </c>
      <c r="B762" s="50">
        <v>169.52433185742026</v>
      </c>
      <c r="C762" s="51">
        <v>417.65175087242238</v>
      </c>
      <c r="D762" s="50">
        <v>167.90646516465611</v>
      </c>
      <c r="E762" s="52">
        <v>29677.068185612559</v>
      </c>
      <c r="F762" s="52">
        <v>360.71773822464411</v>
      </c>
      <c r="G762" s="52">
        <v>428.82425603102291</v>
      </c>
      <c r="H762" s="52">
        <v>819.0037521723068</v>
      </c>
      <c r="I762" s="52">
        <v>3369.8054518592994</v>
      </c>
      <c r="J762" s="52">
        <v>192.29480864357714</v>
      </c>
      <c r="K762" s="52">
        <v>495.15742730181063</v>
      </c>
      <c r="L762" s="52">
        <v>744.39088413720174</v>
      </c>
      <c r="M762" s="52">
        <v>1039.8051770688785</v>
      </c>
      <c r="N762" s="52">
        <v>236.93260087102141</v>
      </c>
      <c r="O762" s="52">
        <v>159.24474907088876</v>
      </c>
      <c r="P762" s="52">
        <v>380.6960391608938</v>
      </c>
      <c r="Q762" s="52">
        <v>133.92387892180986</v>
      </c>
      <c r="R762" s="52">
        <v>143.23232646349578</v>
      </c>
      <c r="S762" s="52">
        <v>986.87638355587274</v>
      </c>
      <c r="T762" s="52">
        <v>377.37821363931101</v>
      </c>
      <c r="U762" s="52">
        <v>2488.992791079706</v>
      </c>
      <c r="V762" s="52">
        <v>1868.4810016277818</v>
      </c>
      <c r="W762" s="52">
        <v>2112.5029486124554</v>
      </c>
      <c r="X762" s="52">
        <v>2783.8730566993718</v>
      </c>
      <c r="Y762" s="52">
        <v>5344.3192910606103</v>
      </c>
      <c r="Z762" s="52">
        <v>1156.3603598766269</v>
      </c>
      <c r="AA762" s="52">
        <v>4399.5214268923282</v>
      </c>
      <c r="AB762" s="52">
        <v>395.03800690330326</v>
      </c>
      <c r="AC762" s="52">
        <v>310242.67197586643</v>
      </c>
      <c r="AD762" s="52">
        <v>124813.3264051868</v>
      </c>
      <c r="AE762" s="52">
        <v>155348.60297802955</v>
      </c>
      <c r="AF762" s="52">
        <v>46812.188344280563</v>
      </c>
      <c r="AG762" s="52">
        <v>27879.968807012803</v>
      </c>
      <c r="AH762" s="52">
        <v>24100.85057084791</v>
      </c>
      <c r="AI762" s="52">
        <v>65337.171882567869</v>
      </c>
      <c r="AJ762" s="52">
        <v>75583.016709696865</v>
      </c>
      <c r="AK762" s="52">
        <v>170.89212159235632</v>
      </c>
      <c r="AL762" s="52">
        <v>0.64427590146923674</v>
      </c>
      <c r="AM762" s="52">
        <v>9.0137750226328333</v>
      </c>
      <c r="AN762" s="52">
        <v>19.38927780023791</v>
      </c>
      <c r="AO762" s="52">
        <v>9.7312268762128245</v>
      </c>
      <c r="AP762" s="52">
        <v>0.78075225241839019</v>
      </c>
      <c r="AQ762" s="52">
        <v>1.6983737643970545</v>
      </c>
      <c r="AR762" s="52">
        <v>1.214124654998511</v>
      </c>
      <c r="AS762" s="52">
        <v>1.05800541430212</v>
      </c>
      <c r="AT762" s="52">
        <v>1.4050920432280456</v>
      </c>
      <c r="AU762" s="52">
        <v>0.85979758086062741</v>
      </c>
      <c r="AV762" s="52">
        <v>1.5565362373943044</v>
      </c>
      <c r="AW762" s="52">
        <v>1.1585449281875857</v>
      </c>
      <c r="AX762" s="52">
        <v>125.23238312933714</v>
      </c>
      <c r="AY762" s="52">
        <v>0.46355460203243815</v>
      </c>
      <c r="AZ762" s="52">
        <v>6.0066493539479486</v>
      </c>
      <c r="BA762" s="52">
        <v>5.9540518515315206</v>
      </c>
      <c r="BB762" s="52">
        <v>16.48812329549823</v>
      </c>
      <c r="BC762" s="52">
        <v>2.7987465260648019</v>
      </c>
      <c r="BD762" s="52">
        <v>28.068689660890207</v>
      </c>
      <c r="BE762" s="52">
        <v>11.162643350285268</v>
      </c>
      <c r="BF762" s="52">
        <v>20.725214427795201</v>
      </c>
      <c r="BG762" s="52">
        <v>27.509032680795737</v>
      </c>
      <c r="BH762" s="52">
        <v>6.055677380266359</v>
      </c>
      <c r="BI762" s="52">
        <v>26.270460662860124</v>
      </c>
      <c r="BJ762" s="52">
        <v>3.0384059912774379</v>
      </c>
      <c r="BK762" s="52">
        <v>5.9199772562048656</v>
      </c>
      <c r="BL762" s="52">
        <v>17.312077415521227</v>
      </c>
      <c r="BM762" s="52">
        <v>1.7017549198678148</v>
      </c>
      <c r="BN762" s="52">
        <v>41.470422557149561</v>
      </c>
      <c r="BP762" s="52">
        <v>1.2465653540167561</v>
      </c>
      <c r="BQ762" s="52">
        <v>0.97673705092447272</v>
      </c>
      <c r="BR762" s="52">
        <v>0.26982830309134442</v>
      </c>
      <c r="BS762" s="52">
        <v>1.2386425927041038</v>
      </c>
      <c r="BT762" s="52">
        <v>0.97703365265061293</v>
      </c>
      <c r="BU762" s="52">
        <v>0.26160894006851221</v>
      </c>
      <c r="BV762" s="52">
        <v>7.7486488040716894</v>
      </c>
      <c r="BW762" s="52">
        <v>13912.664917361351</v>
      </c>
    </row>
    <row r="763" spans="1:75">
      <c r="A763" s="49">
        <v>51925</v>
      </c>
      <c r="B763" s="50">
        <v>169.76100302261435</v>
      </c>
      <c r="C763" s="51">
        <v>418.40371633440787</v>
      </c>
      <c r="D763" s="50">
        <v>168.15711417534789</v>
      </c>
      <c r="E763" s="52">
        <v>29724.326027691364</v>
      </c>
      <c r="F763" s="52">
        <v>361.2426497493538</v>
      </c>
      <c r="G763" s="52">
        <v>427.94162658615306</v>
      </c>
      <c r="H763" s="52">
        <v>819.5190944437137</v>
      </c>
      <c r="I763" s="52">
        <v>3375.5202469352103</v>
      </c>
      <c r="J763" s="52">
        <v>192.51512861659285</v>
      </c>
      <c r="K763" s="52">
        <v>496.01111533918549</v>
      </c>
      <c r="L763" s="52">
        <v>745.1874428181244</v>
      </c>
      <c r="M763" s="52">
        <v>1043.0768135871622</v>
      </c>
      <c r="N763" s="52">
        <v>236.87751226288051</v>
      </c>
      <c r="O763" s="52">
        <v>159.41649311508496</v>
      </c>
      <c r="P763" s="52">
        <v>381.17282195163091</v>
      </c>
      <c r="Q763" s="52">
        <v>133.92446871286458</v>
      </c>
      <c r="R763" s="52">
        <v>143.35267178248614</v>
      </c>
      <c r="S763" s="52">
        <v>989.01420474943836</v>
      </c>
      <c r="T763" s="52">
        <v>377.63214070484639</v>
      </c>
      <c r="U763" s="52">
        <v>2495.9104338203156</v>
      </c>
      <c r="V763" s="52">
        <v>1871.7632681837172</v>
      </c>
      <c r="W763" s="52">
        <v>2116.6076706175559</v>
      </c>
      <c r="X763" s="52">
        <v>2789.0628003647685</v>
      </c>
      <c r="Y763" s="52">
        <v>5351.4247013247968</v>
      </c>
      <c r="Z763" s="52">
        <v>1158.3563941254147</v>
      </c>
      <c r="AA763" s="52">
        <v>4407.9344134203029</v>
      </c>
      <c r="AB763" s="52">
        <v>395.0967020449628</v>
      </c>
      <c r="AC763" s="52">
        <v>311114.42397335597</v>
      </c>
      <c r="AD763" s="52">
        <v>125120.50252936568</v>
      </c>
      <c r="AE763" s="52">
        <v>155730.92898838859</v>
      </c>
      <c r="AF763" s="52">
        <v>46960.024853621209</v>
      </c>
      <c r="AG763" s="52">
        <v>27926.32816018377</v>
      </c>
      <c r="AH763" s="52">
        <v>24140.920587441749</v>
      </c>
      <c r="AI763" s="52">
        <v>65427.528666675091</v>
      </c>
      <c r="AJ763" s="52">
        <v>75687.559402568004</v>
      </c>
      <c r="AK763" s="52">
        <v>170.97516695110659</v>
      </c>
      <c r="AL763" s="52">
        <v>0.64350931354316088</v>
      </c>
      <c r="AM763" s="52">
        <v>9.0218965203592756</v>
      </c>
      <c r="AN763" s="52">
        <v>19.388256170021901</v>
      </c>
      <c r="AO763" s="52">
        <v>9.7228503361485696</v>
      </c>
      <c r="AP763" s="52">
        <v>0.78039539257305734</v>
      </c>
      <c r="AQ763" s="52">
        <v>1.6977252900578605</v>
      </c>
      <c r="AR763" s="52">
        <v>1.2126323172474744</v>
      </c>
      <c r="AS763" s="52">
        <v>1.0568548701177909</v>
      </c>
      <c r="AT763" s="52">
        <v>1.4026781323711606</v>
      </c>
      <c r="AU763" s="52">
        <v>0.85920630960130695</v>
      </c>
      <c r="AV763" s="52">
        <v>1.5554211757311041</v>
      </c>
      <c r="AW763" s="52">
        <v>1.1579368485326671</v>
      </c>
      <c r="AX763" s="52">
        <v>125.30204615552377</v>
      </c>
      <c r="AY763" s="52">
        <v>0.4630614160211865</v>
      </c>
      <c r="AZ763" s="52">
        <v>6.0061462203141547</v>
      </c>
      <c r="BA763" s="52">
        <v>5.9509011905985449</v>
      </c>
      <c r="BB763" s="52">
        <v>16.49584574446947</v>
      </c>
      <c r="BC763" s="52">
        <v>2.7985059915146331</v>
      </c>
      <c r="BD763" s="52">
        <v>28.074131005011232</v>
      </c>
      <c r="BE763" s="52">
        <v>11.17575110337514</v>
      </c>
      <c r="BF763" s="52">
        <v>20.750021782678751</v>
      </c>
      <c r="BG763" s="52">
        <v>27.530827297380061</v>
      </c>
      <c r="BH763" s="52">
        <v>6.0568544039186758</v>
      </c>
      <c r="BI763" s="52">
        <v>26.284864625755031</v>
      </c>
      <c r="BJ763" s="52">
        <v>3.0387331297316189</v>
      </c>
      <c r="BK763" s="52">
        <v>5.9232153645508721</v>
      </c>
      <c r="BL763" s="52">
        <v>17.322916131386592</v>
      </c>
      <c r="BM763" s="52">
        <v>1.7012597680507366</v>
      </c>
      <c r="BN763" s="52">
        <v>41.50508439228205</v>
      </c>
      <c r="BP763" s="52">
        <v>1.2455214785950375</v>
      </c>
      <c r="BQ763" s="52">
        <v>0.97589826938929036</v>
      </c>
      <c r="BR763" s="52">
        <v>0.26962320921263327</v>
      </c>
      <c r="BS763" s="52">
        <v>1.2383647342711421</v>
      </c>
      <c r="BT763" s="52">
        <v>0.97673745642532595</v>
      </c>
      <c r="BU763" s="52">
        <v>0.26162727790402379</v>
      </c>
      <c r="BV763" s="52">
        <v>7.7433673711119422</v>
      </c>
      <c r="BW763" s="52">
        <v>13958.435142227581</v>
      </c>
    </row>
    <row r="764" spans="1:75">
      <c r="A764" s="49">
        <v>51956</v>
      </c>
      <c r="B764" s="50">
        <v>169.9987537039504</v>
      </c>
      <c r="C764" s="51">
        <v>419.15917883302654</v>
      </c>
      <c r="D764" s="50">
        <v>168.40973936003303</v>
      </c>
      <c r="E764" s="52">
        <v>29771.832705143959</v>
      </c>
      <c r="F764" s="52">
        <v>361.78368854414549</v>
      </c>
      <c r="G764" s="52">
        <v>427.07673472448465</v>
      </c>
      <c r="H764" s="52">
        <v>820.03026684483268</v>
      </c>
      <c r="I764" s="52">
        <v>3381.2632379416495</v>
      </c>
      <c r="J764" s="52">
        <v>192.73323713369186</v>
      </c>
      <c r="K764" s="52">
        <v>496.9127131450561</v>
      </c>
      <c r="L764" s="52">
        <v>745.97388262445884</v>
      </c>
      <c r="M764" s="52">
        <v>1046.3545308615562</v>
      </c>
      <c r="N764" s="52">
        <v>236.82025457196119</v>
      </c>
      <c r="O764" s="52">
        <v>159.58815993130537</v>
      </c>
      <c r="P764" s="52">
        <v>381.63772715267635</v>
      </c>
      <c r="Q764" s="52">
        <v>133.92582390325205</v>
      </c>
      <c r="R764" s="52">
        <v>143.4744459895357</v>
      </c>
      <c r="S764" s="52">
        <v>991.15927093740436</v>
      </c>
      <c r="T764" s="52">
        <v>377.88825457164597</v>
      </c>
      <c r="U764" s="52">
        <v>2502.8321978303215</v>
      </c>
      <c r="V764" s="52">
        <v>1875.07242386704</v>
      </c>
      <c r="W764" s="52">
        <v>2120.7306763202914</v>
      </c>
      <c r="X764" s="52">
        <v>2794.2760982011114</v>
      </c>
      <c r="Y764" s="52">
        <v>5358.5717784810449</v>
      </c>
      <c r="Z764" s="52">
        <v>1160.3682255377212</v>
      </c>
      <c r="AA764" s="52">
        <v>4416.3708491354218</v>
      </c>
      <c r="AB764" s="52">
        <v>395.16412251454688</v>
      </c>
      <c r="AC764" s="52">
        <v>311994.92844587757</v>
      </c>
      <c r="AD764" s="52">
        <v>125430.48484033154</v>
      </c>
      <c r="AE764" s="52">
        <v>156116.74773185485</v>
      </c>
      <c r="AF764" s="52">
        <v>47109.271674433061</v>
      </c>
      <c r="AG764" s="52">
        <v>27973.055270717989</v>
      </c>
      <c r="AH764" s="52">
        <v>24181.212958151293</v>
      </c>
      <c r="AI764" s="52">
        <v>65518.434733190843</v>
      </c>
      <c r="AJ764" s="52">
        <v>75793.037041694886</v>
      </c>
      <c r="AK764" s="52">
        <v>171.05994597347754</v>
      </c>
      <c r="AL764" s="52">
        <v>0.64277563071546839</v>
      </c>
      <c r="AM764" s="52">
        <v>9.0302316335014883</v>
      </c>
      <c r="AN764" s="52">
        <v>19.387637234217816</v>
      </c>
      <c r="AO764" s="52">
        <v>9.7146299700478025</v>
      </c>
      <c r="AP764" s="52">
        <v>0.78005431005265324</v>
      </c>
      <c r="AQ764" s="52">
        <v>1.6971572654503924</v>
      </c>
      <c r="AR764" s="52">
        <v>1.2111644239688346</v>
      </c>
      <c r="AS764" s="52">
        <v>1.0557163738651891</v>
      </c>
      <c r="AT764" s="52">
        <v>1.4002793136862766</v>
      </c>
      <c r="AU764" s="52">
        <v>0.85860076195615787</v>
      </c>
      <c r="AV764" s="52">
        <v>1.5543187123599902</v>
      </c>
      <c r="AW764" s="52">
        <v>1.1573388089825658</v>
      </c>
      <c r="AX764" s="52">
        <v>125.37301518029022</v>
      </c>
      <c r="AY764" s="52">
        <v>0.46257386696132957</v>
      </c>
      <c r="AZ764" s="52">
        <v>6.0057049175807</v>
      </c>
      <c r="BA764" s="52">
        <v>5.9477991377784596</v>
      </c>
      <c r="BB764" s="52">
        <v>16.504633275101021</v>
      </c>
      <c r="BC764" s="52">
        <v>2.7982758042508653</v>
      </c>
      <c r="BD764" s="52">
        <v>28.078574169367069</v>
      </c>
      <c r="BE764" s="52">
        <v>11.189003153959469</v>
      </c>
      <c r="BF764" s="52">
        <v>20.775329221505672</v>
      </c>
      <c r="BG764" s="52">
        <v>27.553050295179411</v>
      </c>
      <c r="BH764" s="52">
        <v>6.0580713387819065</v>
      </c>
      <c r="BI764" s="52">
        <v>26.299293559182139</v>
      </c>
      <c r="BJ764" s="52">
        <v>3.0390651857496485</v>
      </c>
      <c r="BK764" s="52">
        <v>5.9263900028552952</v>
      </c>
      <c r="BL764" s="52">
        <v>17.333838370557302</v>
      </c>
      <c r="BM764" s="52">
        <v>1.7007637393056823</v>
      </c>
      <c r="BN764" s="52">
        <v>41.540329253541366</v>
      </c>
      <c r="BP764" s="52">
        <v>1.2445475243430044</v>
      </c>
      <c r="BQ764" s="52">
        <v>0.97511487070193159</v>
      </c>
      <c r="BR764" s="52">
        <v>0.26943265363919516</v>
      </c>
      <c r="BS764" s="52">
        <v>1.2373610410478808</v>
      </c>
      <c r="BT764" s="52">
        <v>0.97599042638865929</v>
      </c>
      <c r="BU764" s="52">
        <v>0.26137061465171074</v>
      </c>
      <c r="BV764" s="52">
        <v>7.7386690923087897</v>
      </c>
      <c r="BW764" s="52">
        <v>14002.204231139152</v>
      </c>
    </row>
    <row r="765" spans="1:75">
      <c r="A765" s="49">
        <v>51986</v>
      </c>
      <c r="B765" s="50">
        <v>170.24475090367099</v>
      </c>
      <c r="C765" s="51">
        <v>419.94218031925459</v>
      </c>
      <c r="D765" s="50">
        <v>168.67158251932511</v>
      </c>
      <c r="E765" s="52">
        <v>29821.031975547474</v>
      </c>
      <c r="F765" s="52">
        <v>362.35416834012915</v>
      </c>
      <c r="G765" s="52">
        <v>426.19993007685991</v>
      </c>
      <c r="H765" s="52">
        <v>820.55583364861081</v>
      </c>
      <c r="I765" s="52">
        <v>3387.1719325691461</v>
      </c>
      <c r="J765" s="52">
        <v>192.95802436455463</v>
      </c>
      <c r="K765" s="52">
        <v>497.82814797659717</v>
      </c>
      <c r="L765" s="52">
        <v>746.77921767774967</v>
      </c>
      <c r="M765" s="52">
        <v>1049.7481110320891</v>
      </c>
      <c r="N765" s="52">
        <v>236.75841641023288</v>
      </c>
      <c r="O765" s="52">
        <v>159.76557982338321</v>
      </c>
      <c r="P765" s="52">
        <v>382.11226493803161</v>
      </c>
      <c r="Q765" s="52">
        <v>133.92742519484213</v>
      </c>
      <c r="R765" s="52">
        <v>143.59936154584091</v>
      </c>
      <c r="S765" s="52">
        <v>993.37706372576451</v>
      </c>
      <c r="T765" s="52">
        <v>378.15670455393069</v>
      </c>
      <c r="U765" s="52">
        <v>2509.9835557270794</v>
      </c>
      <c r="V765" s="52">
        <v>1878.5102584311119</v>
      </c>
      <c r="W765" s="52">
        <v>2124.9982413396237</v>
      </c>
      <c r="X765" s="52">
        <v>2799.6799994233997</v>
      </c>
      <c r="Y765" s="52">
        <v>5365.9801468263067</v>
      </c>
      <c r="Z765" s="52">
        <v>1162.4560592826456</v>
      </c>
      <c r="AA765" s="52">
        <v>4425.0988707840443</v>
      </c>
      <c r="AB765" s="52">
        <v>395.23908816706387</v>
      </c>
      <c r="AC765" s="52">
        <v>312908.66709899902</v>
      </c>
      <c r="AD765" s="52">
        <v>125752.85696077347</v>
      </c>
      <c r="AE765" s="52">
        <v>156517.98740545908</v>
      </c>
      <c r="AF765" s="52">
        <v>47264.147302436832</v>
      </c>
      <c r="AG765" s="52">
        <v>28021.451563628514</v>
      </c>
      <c r="AH765" s="52">
        <v>24222.880178419749</v>
      </c>
      <c r="AI765" s="52">
        <v>65612.441901922226</v>
      </c>
      <c r="AJ765" s="52">
        <v>75902.315383847555</v>
      </c>
      <c r="AK765" s="52">
        <v>171.14849906967331</v>
      </c>
      <c r="AL765" s="52">
        <v>0.64203159307944591</v>
      </c>
      <c r="AM765" s="52">
        <v>9.0389250674207382</v>
      </c>
      <c r="AN765" s="52">
        <v>19.387206857496253</v>
      </c>
      <c r="AO765" s="52">
        <v>9.7062501970290516</v>
      </c>
      <c r="AP765" s="52">
        <v>0.779710299731596</v>
      </c>
      <c r="AQ765" s="52">
        <v>1.6966103116142526</v>
      </c>
      <c r="AR765" s="52">
        <v>1.2096722586470909</v>
      </c>
      <c r="AS765" s="52">
        <v>1.0545497559856054</v>
      </c>
      <c r="AT765" s="52">
        <v>1.3978054541260159</v>
      </c>
      <c r="AU765" s="52">
        <v>0.85797915419631565</v>
      </c>
      <c r="AV765" s="52">
        <v>1.553191843057933</v>
      </c>
      <c r="AW765" s="52">
        <v>1.156731119533515</v>
      </c>
      <c r="AX765" s="52">
        <v>125.44709052834659</v>
      </c>
      <c r="AY765" s="52">
        <v>0.46207191123794472</v>
      </c>
      <c r="AZ765" s="52">
        <v>6.0052532658757025</v>
      </c>
      <c r="BA765" s="52">
        <v>5.9445744839884957</v>
      </c>
      <c r="BB765" s="52">
        <v>16.514299564187727</v>
      </c>
      <c r="BC765" s="52">
        <v>2.7980480083060684</v>
      </c>
      <c r="BD765" s="52">
        <v>28.082644919585437</v>
      </c>
      <c r="BE765" s="52">
        <v>11.202744084177539</v>
      </c>
      <c r="BF765" s="52">
        <v>20.801801724592224</v>
      </c>
      <c r="BG765" s="52">
        <v>27.576161320492005</v>
      </c>
      <c r="BH765" s="52">
        <v>6.0594912459841002</v>
      </c>
      <c r="BI765" s="52">
        <v>26.314201683762562</v>
      </c>
      <c r="BJ765" s="52">
        <v>3.039412892758143</v>
      </c>
      <c r="BK765" s="52">
        <v>5.9296624242386313</v>
      </c>
      <c r="BL765" s="52">
        <v>17.345126366661862</v>
      </c>
      <c r="BM765" s="52">
        <v>1.7002512827065401</v>
      </c>
      <c r="BN765" s="52">
        <v>41.576953413182245</v>
      </c>
      <c r="BP765" s="52">
        <v>1.2435565343107251</v>
      </c>
      <c r="BQ765" s="52">
        <v>0.97431209639762528</v>
      </c>
      <c r="BR765" s="52">
        <v>0.26924443791504016</v>
      </c>
      <c r="BS765" s="52">
        <v>1.2358899859090646</v>
      </c>
      <c r="BT765" s="52">
        <v>0.97490295657577619</v>
      </c>
      <c r="BU765" s="52">
        <v>0.26098702936433255</v>
      </c>
      <c r="BV765" s="52">
        <v>7.7347908408536261</v>
      </c>
      <c r="BW765" s="52">
        <v>14046.440830421448</v>
      </c>
    </row>
    <row r="766" spans="1:75">
      <c r="A766" s="49">
        <v>52017</v>
      </c>
      <c r="B766" s="50">
        <v>170.48949949230038</v>
      </c>
      <c r="C766" s="51">
        <v>420.72519734934826</v>
      </c>
      <c r="D766" s="50">
        <v>168.93208122274447</v>
      </c>
      <c r="E766" s="52">
        <v>29870.09875779767</v>
      </c>
      <c r="F766" s="52">
        <v>362.92977600475592</v>
      </c>
      <c r="G766" s="52">
        <v>425.33752866577538</v>
      </c>
      <c r="H766" s="52">
        <v>821.08000774687582</v>
      </c>
      <c r="I766" s="52">
        <v>3392.9775442846358</v>
      </c>
      <c r="J766" s="52">
        <v>193.18421736706588</v>
      </c>
      <c r="K766" s="52">
        <v>498.63768188415037</v>
      </c>
      <c r="L766" s="52">
        <v>747.58187703441286</v>
      </c>
      <c r="M766" s="52">
        <v>1053.1463196065517</v>
      </c>
      <c r="N766" s="52">
        <v>236.69326865685082</v>
      </c>
      <c r="O766" s="52">
        <v>159.9428201509985</v>
      </c>
      <c r="P766" s="52">
        <v>382.5898987628039</v>
      </c>
      <c r="Q766" s="52">
        <v>133.9284924807763</v>
      </c>
      <c r="R766" s="52">
        <v>143.72000739915717</v>
      </c>
      <c r="S766" s="52">
        <v>995.58649294420832</v>
      </c>
      <c r="T766" s="52">
        <v>378.4299161217416</v>
      </c>
      <c r="U766" s="52">
        <v>2517.1216753211111</v>
      </c>
      <c r="V766" s="52">
        <v>1881.9523818814946</v>
      </c>
      <c r="W766" s="52">
        <v>2129.2537628313708</v>
      </c>
      <c r="X766" s="52">
        <v>2805.0851439023477</v>
      </c>
      <c r="Y766" s="52">
        <v>5373.3756230346135</v>
      </c>
      <c r="Z766" s="52">
        <v>1164.5419684472765</v>
      </c>
      <c r="AA766" s="52">
        <v>4433.8134622587149</v>
      </c>
      <c r="AB766" s="52">
        <v>395.31298950188341</v>
      </c>
      <c r="AC766" s="52">
        <v>313818.81113046216</v>
      </c>
      <c r="AD766" s="52">
        <v>126075.8287898415</v>
      </c>
      <c r="AE766" s="52">
        <v>156919.97349451724</v>
      </c>
      <c r="AF766" s="52">
        <v>47418.500982499892</v>
      </c>
      <c r="AG766" s="52">
        <v>28069.613764943617</v>
      </c>
      <c r="AH766" s="52">
        <v>24264.339037935581</v>
      </c>
      <c r="AI766" s="52">
        <v>65705.938995484379</v>
      </c>
      <c r="AJ766" s="52">
        <v>76011.02224546863</v>
      </c>
      <c r="AK766" s="52">
        <v>171.23680025055222</v>
      </c>
      <c r="AL766" s="52">
        <v>0.6412707023442753</v>
      </c>
      <c r="AM766" s="52">
        <v>9.0475405979067869</v>
      </c>
      <c r="AN766" s="52">
        <v>19.386712013795922</v>
      </c>
      <c r="AO766" s="52">
        <v>9.697900713607293</v>
      </c>
      <c r="AP766" s="52">
        <v>0.77936328917351805</v>
      </c>
      <c r="AQ766" s="52">
        <v>1.69603260284132</v>
      </c>
      <c r="AR766" s="52">
        <v>1.2082006102338285</v>
      </c>
      <c r="AS766" s="52">
        <v>1.0533911480425824</v>
      </c>
      <c r="AT766" s="52">
        <v>1.3953216526151078</v>
      </c>
      <c r="AU766" s="52">
        <v>0.85738272594203258</v>
      </c>
      <c r="AV766" s="52">
        <v>1.5520764611373155</v>
      </c>
      <c r="AW766" s="52">
        <v>1.1561322233837634</v>
      </c>
      <c r="AX766" s="52">
        <v>125.52100228755585</v>
      </c>
      <c r="AY766" s="52">
        <v>0.46156575690240004</v>
      </c>
      <c r="AZ766" s="52">
        <v>6.004718520908594</v>
      </c>
      <c r="BA766" s="52">
        <v>5.9412256990589443</v>
      </c>
      <c r="BB766" s="52">
        <v>16.523784599807716</v>
      </c>
      <c r="BC766" s="52">
        <v>2.7978230566434155</v>
      </c>
      <c r="BD766" s="52">
        <v>28.087018064463571</v>
      </c>
      <c r="BE766" s="52">
        <v>11.216367381790112</v>
      </c>
      <c r="BF766" s="52">
        <v>20.828298379869892</v>
      </c>
      <c r="BG766" s="52">
        <v>27.598987653100444</v>
      </c>
      <c r="BH766" s="52">
        <v>6.0612131748573796</v>
      </c>
      <c r="BI766" s="52">
        <v>26.329085948786908</v>
      </c>
      <c r="BJ766" s="52">
        <v>3.0397640585840837</v>
      </c>
      <c r="BK766" s="52">
        <v>5.9330030349984524</v>
      </c>
      <c r="BL766" s="52">
        <v>17.356318855436609</v>
      </c>
      <c r="BM766" s="52">
        <v>1.699740612639608</v>
      </c>
      <c r="BN766" s="52">
        <v>41.613178091679487</v>
      </c>
      <c r="BP766" s="52">
        <v>1.2425068344924628</v>
      </c>
      <c r="BQ766" s="52">
        <v>0.97344447819576152</v>
      </c>
      <c r="BR766" s="52">
        <v>0.26906235629761094</v>
      </c>
      <c r="BS766" s="52">
        <v>1.2345502905232171</v>
      </c>
      <c r="BT766" s="52">
        <v>0.97379070682255853</v>
      </c>
      <c r="BU766" s="52">
        <v>0.26075958367812657</v>
      </c>
      <c r="BV766" s="52">
        <v>7.7322328834974714</v>
      </c>
      <c r="BW766" s="52">
        <v>14091.510576155877</v>
      </c>
    </row>
    <row r="767" spans="1:75">
      <c r="A767" s="49">
        <v>52047</v>
      </c>
      <c r="B767" s="50">
        <v>170.73215591864039</v>
      </c>
      <c r="C767" s="51">
        <v>421.50659505120325</v>
      </c>
      <c r="D767" s="50">
        <v>169.18989189465842</v>
      </c>
      <c r="E767" s="52">
        <v>29918.877937118214</v>
      </c>
      <c r="F767" s="52">
        <v>363.50424052265782</v>
      </c>
      <c r="G767" s="52">
        <v>424.48593010908615</v>
      </c>
      <c r="H767" s="52">
        <v>821.60261709590748</v>
      </c>
      <c r="I767" s="52">
        <v>3398.645311597983</v>
      </c>
      <c r="J767" s="52">
        <v>193.41305847022062</v>
      </c>
      <c r="K767" s="52">
        <v>499.29755538304647</v>
      </c>
      <c r="L767" s="52">
        <v>748.38577650707839</v>
      </c>
      <c r="M767" s="52">
        <v>1056.5470509291938</v>
      </c>
      <c r="N767" s="52">
        <v>236.62493761265651</v>
      </c>
      <c r="O767" s="52">
        <v>160.1197054334761</v>
      </c>
      <c r="P767" s="52">
        <v>383.07705578381814</v>
      </c>
      <c r="Q767" s="52">
        <v>133.92846288245636</v>
      </c>
      <c r="R767" s="52">
        <v>143.83464883416892</v>
      </c>
      <c r="S767" s="52">
        <v>997.78196860166884</v>
      </c>
      <c r="T767" s="52">
        <v>378.70819684534024</v>
      </c>
      <c r="U767" s="52">
        <v>2524.2427767744907</v>
      </c>
      <c r="V767" s="52">
        <v>1885.3855451896786</v>
      </c>
      <c r="W767" s="52">
        <v>2133.4842133950442</v>
      </c>
      <c r="X767" s="52">
        <v>2810.4808707556494</v>
      </c>
      <c r="Y767" s="52">
        <v>5380.7322053278949</v>
      </c>
      <c r="Z767" s="52">
        <v>1166.6171049776176</v>
      </c>
      <c r="AA767" s="52">
        <v>4442.4995370740999</v>
      </c>
      <c r="AB767" s="52">
        <v>395.38113232366743</v>
      </c>
      <c r="AC767" s="52">
        <v>314720.52143783571</v>
      </c>
      <c r="AD767" s="52">
        <v>126398.29873235225</v>
      </c>
      <c r="AE767" s="52">
        <v>157321.33492951293</v>
      </c>
      <c r="AF767" s="52">
        <v>47571.57166213989</v>
      </c>
      <c r="AG767" s="52">
        <v>28117.316352653503</v>
      </c>
      <c r="AH767" s="52">
        <v>24305.44076102972</v>
      </c>
      <c r="AI767" s="52">
        <v>65798.566075785959</v>
      </c>
      <c r="AJ767" s="52">
        <v>76118.596420907968</v>
      </c>
      <c r="AK767" s="52">
        <v>171.32399788511296</v>
      </c>
      <c r="AL767" s="52">
        <v>0.64047223776772932</v>
      </c>
      <c r="AM767" s="52">
        <v>9.0559308773217104</v>
      </c>
      <c r="AN767" s="52">
        <v>19.38592230717865</v>
      </c>
      <c r="AO767" s="52">
        <v>9.6895191920998816</v>
      </c>
      <c r="AP767" s="52">
        <v>0.77900562413093821</v>
      </c>
      <c r="AQ767" s="52">
        <v>1.695374838248487</v>
      </c>
      <c r="AR767" s="52">
        <v>1.2067441840700364</v>
      </c>
      <c r="AS767" s="52">
        <v>1.0522376796764092</v>
      </c>
      <c r="AT767" s="52">
        <v>1.3928181893580283</v>
      </c>
      <c r="AU767" s="52">
        <v>0.85682379663000274</v>
      </c>
      <c r="AV767" s="52">
        <v>1.5509730981812027</v>
      </c>
      <c r="AW767" s="52">
        <v>1.1555417822011804</v>
      </c>
      <c r="AX767" s="52">
        <v>125.59417636419336</v>
      </c>
      <c r="AY767" s="52">
        <v>0.4610516571652018</v>
      </c>
      <c r="AZ767" s="52">
        <v>6.0040466503657326</v>
      </c>
      <c r="BA767" s="52">
        <v>5.9376892012582783</v>
      </c>
      <c r="BB767" s="52">
        <v>16.532540418409432</v>
      </c>
      <c r="BC767" s="52">
        <v>2.7976033016457222</v>
      </c>
      <c r="BD767" s="52">
        <v>28.092265533873192</v>
      </c>
      <c r="BE767" s="52">
        <v>11.229790776517863</v>
      </c>
      <c r="BF767" s="52">
        <v>20.854617205875304</v>
      </c>
      <c r="BG767" s="52">
        <v>27.621262993694593</v>
      </c>
      <c r="BH767" s="52">
        <v>6.0633086257924633</v>
      </c>
      <c r="BI767" s="52">
        <v>26.343899213693415</v>
      </c>
      <c r="BJ767" s="52">
        <v>3.0401178285824852</v>
      </c>
      <c r="BK767" s="52">
        <v>5.9364499782173272</v>
      </c>
      <c r="BL767" s="52">
        <v>17.367331406769033</v>
      </c>
      <c r="BM767" s="52">
        <v>1.6992327316592157</v>
      </c>
      <c r="BN767" s="52">
        <v>41.648657072025038</v>
      </c>
      <c r="BP767" s="52">
        <v>1.241359844361432</v>
      </c>
      <c r="BQ767" s="52">
        <v>0.97247639882067838</v>
      </c>
      <c r="BR767" s="52">
        <v>0.26888344554772631</v>
      </c>
      <c r="BS767" s="52">
        <v>1.2337106559580813</v>
      </c>
      <c r="BT767" s="52">
        <v>0.97285105322177212</v>
      </c>
      <c r="BU767" s="52">
        <v>0.26085960265869895</v>
      </c>
      <c r="BV767" s="52">
        <v>7.7310566789160173</v>
      </c>
      <c r="BW767" s="52">
        <v>14138.594409147898</v>
      </c>
    </row>
    <row r="768" spans="1:75">
      <c r="A768" s="49">
        <v>52078</v>
      </c>
      <c r="B768" s="50">
        <v>170.97367278901078</v>
      </c>
      <c r="C768" s="51">
        <v>422.28580795748968</v>
      </c>
      <c r="D768" s="50">
        <v>169.44570717930554</v>
      </c>
      <c r="E768" s="52">
        <v>29967.40060094095</v>
      </c>
      <c r="F768" s="52">
        <v>364.07180747876487</v>
      </c>
      <c r="G768" s="52">
        <v>423.64237753521172</v>
      </c>
      <c r="H768" s="52">
        <v>822.11779377260996</v>
      </c>
      <c r="I768" s="52">
        <v>3404.2538430229311</v>
      </c>
      <c r="J768" s="52">
        <v>193.64306159338523</v>
      </c>
      <c r="K768" s="52">
        <v>499.89749586197638</v>
      </c>
      <c r="L768" s="52">
        <v>749.19017103077067</v>
      </c>
      <c r="M768" s="52">
        <v>1059.9427695729801</v>
      </c>
      <c r="N768" s="52">
        <v>236.55556163480205</v>
      </c>
      <c r="O768" s="52">
        <v>160.29585465231551</v>
      </c>
      <c r="P768" s="52">
        <v>383.57096044334673</v>
      </c>
      <c r="Q768" s="52">
        <v>133.92729719330916</v>
      </c>
      <c r="R768" s="52">
        <v>143.94602300707371</v>
      </c>
      <c r="S768" s="52">
        <v>999.96606233776095</v>
      </c>
      <c r="T768" s="52">
        <v>378.9900417354018</v>
      </c>
      <c r="U768" s="52">
        <v>2531.3554217708447</v>
      </c>
      <c r="V768" s="52">
        <v>1888.7952447432665</v>
      </c>
      <c r="W768" s="52">
        <v>2137.6882303211719</v>
      </c>
      <c r="X768" s="52">
        <v>2815.8641954499103</v>
      </c>
      <c r="Y768" s="52">
        <v>5388.0436084008506</v>
      </c>
      <c r="Z768" s="52">
        <v>1168.6760615501553</v>
      </c>
      <c r="AA768" s="52">
        <v>4451.1540107473638</v>
      </c>
      <c r="AB768" s="52">
        <v>395.44442902877927</v>
      </c>
      <c r="AC768" s="52">
        <v>315615.76545776858</v>
      </c>
      <c r="AD768" s="52">
        <v>126719.95996778579</v>
      </c>
      <c r="AE768" s="52">
        <v>157721.68979871849</v>
      </c>
      <c r="AF768" s="52">
        <v>47723.655120541975</v>
      </c>
      <c r="AG768" s="52">
        <v>28164.619626052918</v>
      </c>
      <c r="AH768" s="52">
        <v>24346.237261899056</v>
      </c>
      <c r="AI768" s="52">
        <v>65890.459361230169</v>
      </c>
      <c r="AJ768" s="52">
        <v>76225.196249684974</v>
      </c>
      <c r="AK768" s="52">
        <v>171.41025619644432</v>
      </c>
      <c r="AL768" s="52">
        <v>0.63964934111197269</v>
      </c>
      <c r="AM768" s="52">
        <v>9.0639713351509617</v>
      </c>
      <c r="AN768" s="52">
        <v>19.384762015534498</v>
      </c>
      <c r="AO768" s="52">
        <v>9.6811413392837675</v>
      </c>
      <c r="AP768" s="52">
        <v>0.77864281465929619</v>
      </c>
      <c r="AQ768" s="52">
        <v>1.6946584127726965</v>
      </c>
      <c r="AR768" s="52">
        <v>1.2053006701794988</v>
      </c>
      <c r="AS768" s="52">
        <v>1.0510867692090311</v>
      </c>
      <c r="AT768" s="52">
        <v>1.390305755438608</v>
      </c>
      <c r="AU768" s="52">
        <v>0.85629059208945213</v>
      </c>
      <c r="AV768" s="52">
        <v>1.5498905691849008</v>
      </c>
      <c r="AW768" s="52">
        <v>1.1549657555620914</v>
      </c>
      <c r="AX768" s="52">
        <v>125.66700603194055</v>
      </c>
      <c r="AY768" s="52">
        <v>0.46053388928961675</v>
      </c>
      <c r="AZ768" s="52">
        <v>6.0032844234073925</v>
      </c>
      <c r="BA768" s="52">
        <v>5.9340271075526552</v>
      </c>
      <c r="BB768" s="52">
        <v>16.540738848909253</v>
      </c>
      <c r="BC768" s="52">
        <v>2.7974226188023517</v>
      </c>
      <c r="BD768" s="52">
        <v>28.098128083552563</v>
      </c>
      <c r="BE768" s="52">
        <v>11.243163105220564</v>
      </c>
      <c r="BF768" s="52">
        <v>20.880842412055859</v>
      </c>
      <c r="BG768" s="52">
        <v>27.643195831246913</v>
      </c>
      <c r="BH768" s="52">
        <v>6.0656697116341558</v>
      </c>
      <c r="BI768" s="52">
        <v>26.358488148919516</v>
      </c>
      <c r="BJ768" s="52">
        <v>3.0404742611468141</v>
      </c>
      <c r="BK768" s="52">
        <v>5.9399201252738072</v>
      </c>
      <c r="BL768" s="52">
        <v>17.378093763630115</v>
      </c>
      <c r="BM768" s="52">
        <v>1.6987275543929539</v>
      </c>
      <c r="BN768" s="52">
        <v>41.683781555373102</v>
      </c>
      <c r="BP768" s="52">
        <v>1.2401876120054494</v>
      </c>
      <c r="BQ768" s="52">
        <v>0.97148266110208725</v>
      </c>
      <c r="BR768" s="52">
        <v>0.26870495090236457</v>
      </c>
      <c r="BS768" s="52">
        <v>1.2330878687752109</v>
      </c>
      <c r="BT768" s="52">
        <v>0.97195509464419894</v>
      </c>
      <c r="BU768" s="52">
        <v>0.26113277408594804</v>
      </c>
      <c r="BV768" s="52">
        <v>7.7306369549985376</v>
      </c>
      <c r="BW768" s="52">
        <v>14186.721770194268</v>
      </c>
    </row>
    <row r="769" spans="1:75">
      <c r="A769" s="49">
        <v>52109</v>
      </c>
      <c r="B769" s="50">
        <v>171.21960152959031</v>
      </c>
      <c r="C769" s="51">
        <v>423.07539526505337</v>
      </c>
      <c r="D769" s="50">
        <v>169.7051279948904</v>
      </c>
      <c r="E769" s="52">
        <v>30016.55816873812</v>
      </c>
      <c r="F769" s="52">
        <v>364.63600989521268</v>
      </c>
      <c r="G769" s="52">
        <v>422.79041086666047</v>
      </c>
      <c r="H769" s="52">
        <v>822.62604179437608</v>
      </c>
      <c r="I769" s="52">
        <v>3410.014797293371</v>
      </c>
      <c r="J769" s="52">
        <v>193.87553990913196</v>
      </c>
      <c r="K769" s="52">
        <v>500.58529286134626</v>
      </c>
      <c r="L769" s="52">
        <v>750.00591101207499</v>
      </c>
      <c r="M769" s="52">
        <v>1063.379553551996</v>
      </c>
      <c r="N769" s="52">
        <v>236.48689997621301</v>
      </c>
      <c r="O769" s="52">
        <v>160.47369755763981</v>
      </c>
      <c r="P769" s="52">
        <v>384.0737256671963</v>
      </c>
      <c r="Q769" s="52">
        <v>133.92511500499489</v>
      </c>
      <c r="R769" s="52">
        <v>144.06030213904958</v>
      </c>
      <c r="S769" s="52">
        <v>1002.1800446151606</v>
      </c>
      <c r="T769" s="52">
        <v>379.27789044086524</v>
      </c>
      <c r="U769" s="52">
        <v>2538.58930411346</v>
      </c>
      <c r="V769" s="52">
        <v>1892.2220322513772</v>
      </c>
      <c r="W769" s="52">
        <v>2141.9373729010263</v>
      </c>
      <c r="X769" s="52">
        <v>2821.3229427465026</v>
      </c>
      <c r="Y769" s="52">
        <v>5395.4299879838381</v>
      </c>
      <c r="Z769" s="52">
        <v>1170.7482349295769</v>
      </c>
      <c r="AA769" s="52">
        <v>4459.9197912829059</v>
      </c>
      <c r="AB769" s="52">
        <v>395.50675499253725</v>
      </c>
      <c r="AC769" s="52">
        <v>316523.56259479828</v>
      </c>
      <c r="AD769" s="52">
        <v>127046.03100742832</v>
      </c>
      <c r="AE769" s="52">
        <v>158127.53332590288</v>
      </c>
      <c r="AF769" s="52">
        <v>47877.908932157101</v>
      </c>
      <c r="AG769" s="52">
        <v>28212.458674919701</v>
      </c>
      <c r="AH769" s="52">
        <v>24387.519368911704</v>
      </c>
      <c r="AI769" s="52">
        <v>65983.43496117476</v>
      </c>
      <c r="AJ769" s="52">
        <v>76332.977665927858</v>
      </c>
      <c r="AK769" s="52">
        <v>171.49750299301681</v>
      </c>
      <c r="AL769" s="52">
        <v>0.63881353577580158</v>
      </c>
      <c r="AM769" s="52">
        <v>9.0716735898186602</v>
      </c>
      <c r="AN769" s="52">
        <v>19.383186612634979</v>
      </c>
      <c r="AO769" s="52">
        <v>9.6726994869945155</v>
      </c>
      <c r="AP769" s="52">
        <v>0.7782790237189704</v>
      </c>
      <c r="AQ769" s="52">
        <v>1.6939176463448318</v>
      </c>
      <c r="AR769" s="52">
        <v>1.2038449253562453</v>
      </c>
      <c r="AS769" s="52">
        <v>1.0499169413634968</v>
      </c>
      <c r="AT769" s="52">
        <v>1.3877610675117467</v>
      </c>
      <c r="AU769" s="52">
        <v>0.85575396403879911</v>
      </c>
      <c r="AV769" s="52">
        <v>1.548822932777717</v>
      </c>
      <c r="AW769" s="52">
        <v>1.1544029862199765</v>
      </c>
      <c r="AX769" s="52">
        <v>125.74141752204648</v>
      </c>
      <c r="AY769" s="52">
        <v>0.46001108495693188</v>
      </c>
      <c r="AZ769" s="52">
        <v>6.0025017373113618</v>
      </c>
      <c r="BA769" s="52">
        <v>5.9302861348447964</v>
      </c>
      <c r="BB769" s="52">
        <v>16.54893593106986</v>
      </c>
      <c r="BC769" s="52">
        <v>2.7973235707294437</v>
      </c>
      <c r="BD769" s="52">
        <v>28.1041528894566</v>
      </c>
      <c r="BE769" s="52">
        <v>11.256935308161642</v>
      </c>
      <c r="BF769" s="52">
        <v>20.907587594179919</v>
      </c>
      <c r="BG769" s="52">
        <v>27.665521022428067</v>
      </c>
      <c r="BH769" s="52">
        <v>6.0681622493139002</v>
      </c>
      <c r="BI769" s="52">
        <v>26.372898858416104</v>
      </c>
      <c r="BJ769" s="52">
        <v>3.0408395606648839</v>
      </c>
      <c r="BK769" s="52">
        <v>5.9433438784119881</v>
      </c>
      <c r="BL769" s="52">
        <v>17.388715417980546</v>
      </c>
      <c r="BM769" s="52">
        <v>1.6982163345406631</v>
      </c>
      <c r="BN769" s="52">
        <v>41.719779901326667</v>
      </c>
      <c r="BP769" s="52">
        <v>1.2390826818337966</v>
      </c>
      <c r="BQ769" s="52">
        <v>0.97056153632753017</v>
      </c>
      <c r="BR769" s="52">
        <v>0.26852114551034434</v>
      </c>
      <c r="BS769" s="52">
        <v>1.2321594881134168</v>
      </c>
      <c r="BT769" s="52">
        <v>0.97084559205423804</v>
      </c>
      <c r="BU769" s="52">
        <v>0.26131389606668942</v>
      </c>
      <c r="BV769" s="52">
        <v>7.7300851847037615</v>
      </c>
      <c r="BW769" s="52">
        <v>14234.951906696442</v>
      </c>
    </row>
    <row r="770" spans="1:75">
      <c r="A770" s="49">
        <v>52139</v>
      </c>
      <c r="B770" s="50">
        <v>171.46298367610822</v>
      </c>
      <c r="C770" s="51">
        <v>423.85037822648883</v>
      </c>
      <c r="D770" s="50">
        <v>169.96082666514752</v>
      </c>
      <c r="E770" s="52">
        <v>30064.879414645831</v>
      </c>
      <c r="F770" s="52">
        <v>365.17595752055445</v>
      </c>
      <c r="G770" s="52">
        <v>421.95346465036272</v>
      </c>
      <c r="H770" s="52">
        <v>823.10867545157669</v>
      </c>
      <c r="I770" s="52">
        <v>3415.8208767344554</v>
      </c>
      <c r="J770" s="52">
        <v>194.10150944463288</v>
      </c>
      <c r="K770" s="52">
        <v>501.42622895538807</v>
      </c>
      <c r="L770" s="52">
        <v>750.80511591150423</v>
      </c>
      <c r="M770" s="52">
        <v>1066.7431092304489</v>
      </c>
      <c r="N770" s="52">
        <v>236.42308009599026</v>
      </c>
      <c r="O770" s="52">
        <v>160.64752949252724</v>
      </c>
      <c r="P770" s="52">
        <v>384.56483005983756</v>
      </c>
      <c r="Q770" s="52">
        <v>133.92219035274272</v>
      </c>
      <c r="R770" s="52">
        <v>144.17667950217921</v>
      </c>
      <c r="S770" s="52">
        <v>1004.3586306367069</v>
      </c>
      <c r="T770" s="52">
        <v>379.56077785444603</v>
      </c>
      <c r="U770" s="52">
        <v>2545.7231070421635</v>
      </c>
      <c r="V770" s="52">
        <v>1895.551060940822</v>
      </c>
      <c r="W770" s="52">
        <v>2146.1025928405425</v>
      </c>
      <c r="X770" s="52">
        <v>2826.6857623470328</v>
      </c>
      <c r="Y770" s="52">
        <v>5402.6616697703803</v>
      </c>
      <c r="Z770" s="52">
        <v>1172.7687220762173</v>
      </c>
      <c r="AA770" s="52">
        <v>4468.5246876423562</v>
      </c>
      <c r="AB770" s="52">
        <v>395.56813024054281</v>
      </c>
      <c r="AC770" s="52">
        <v>317417.93119901023</v>
      </c>
      <c r="AD770" s="52">
        <v>127365.69970935186</v>
      </c>
      <c r="AE770" s="52">
        <v>158525.40821037293</v>
      </c>
      <c r="AF770" s="52">
        <v>48029.872531211375</v>
      </c>
      <c r="AG770" s="52">
        <v>28259.424415208898</v>
      </c>
      <c r="AH770" s="52">
        <v>24428.053467993192</v>
      </c>
      <c r="AI770" s="52">
        <v>66074.730243297425</v>
      </c>
      <c r="AJ770" s="52">
        <v>76438.793597861135</v>
      </c>
      <c r="AK770" s="52">
        <v>171.58333262637413</v>
      </c>
      <c r="AL770" s="52">
        <v>0.6380067158897873</v>
      </c>
      <c r="AM770" s="52">
        <v>9.0787639798130844</v>
      </c>
      <c r="AN770" s="52">
        <v>19.381267300512022</v>
      </c>
      <c r="AO770" s="52">
        <v>9.6644966047567618</v>
      </c>
      <c r="AP770" s="52">
        <v>0.77793059699142764</v>
      </c>
      <c r="AQ770" s="52">
        <v>1.6932099614977536</v>
      </c>
      <c r="AR770" s="52">
        <v>1.2024193534291649</v>
      </c>
      <c r="AS770" s="52">
        <v>1.0487629796826392</v>
      </c>
      <c r="AT770" s="52">
        <v>1.3852745321482265</v>
      </c>
      <c r="AU770" s="52">
        <v>0.85521392929191886</v>
      </c>
      <c r="AV770" s="52">
        <v>1.5478070547224585</v>
      </c>
      <c r="AW770" s="52">
        <v>1.1538781968588259</v>
      </c>
      <c r="AX770" s="52">
        <v>125.81544273473943</v>
      </c>
      <c r="AY770" s="52">
        <v>0.45950367225765754</v>
      </c>
      <c r="AZ770" s="52">
        <v>6.0017702230892613</v>
      </c>
      <c r="BA770" s="52">
        <v>5.9266505619200567</v>
      </c>
      <c r="BB770" s="52">
        <v>16.557211232307601</v>
      </c>
      <c r="BC770" s="52">
        <v>2.7973308255663141</v>
      </c>
      <c r="BD770" s="52">
        <v>28.109776787941033</v>
      </c>
      <c r="BE770" s="52">
        <v>11.27079391448448</v>
      </c>
      <c r="BF770" s="52">
        <v>20.934123409888706</v>
      </c>
      <c r="BG770" s="52">
        <v>27.687706461455672</v>
      </c>
      <c r="BH770" s="52">
        <v>6.0705756457270281</v>
      </c>
      <c r="BI770" s="52">
        <v>26.386622591130436</v>
      </c>
      <c r="BJ770" s="52">
        <v>3.0412021894426458</v>
      </c>
      <c r="BK770" s="52">
        <v>5.9465604701545089</v>
      </c>
      <c r="BL770" s="52">
        <v>17.398859931738116</v>
      </c>
      <c r="BM770" s="52">
        <v>1.697714850213712</v>
      </c>
      <c r="BN770" s="52">
        <v>41.755831201498708</v>
      </c>
      <c r="BP770" s="52">
        <v>1.2381436947189892</v>
      </c>
      <c r="BQ770" s="52">
        <v>0.96980819220965109</v>
      </c>
      <c r="BR770" s="52">
        <v>0.26833550252243488</v>
      </c>
      <c r="BS770" s="52">
        <v>1.2306618908264986</v>
      </c>
      <c r="BT770" s="52">
        <v>0.96944350827640546</v>
      </c>
      <c r="BU770" s="52">
        <v>0.26121838260830071</v>
      </c>
      <c r="BV770" s="52">
        <v>7.7287852678525573</v>
      </c>
      <c r="BW770" s="52">
        <v>14280.655582809448</v>
      </c>
    </row>
    <row r="771" spans="1:75">
      <c r="A771" s="49">
        <v>52170</v>
      </c>
      <c r="B771" s="50">
        <v>171.70696687746434</v>
      </c>
      <c r="C771" s="51">
        <v>424.6259559457821</v>
      </c>
      <c r="D771" s="50">
        <v>170.21692415631767</v>
      </c>
      <c r="E771" s="52">
        <v>30113.319876301674</v>
      </c>
      <c r="F771" s="52">
        <v>365.70645494122181</v>
      </c>
      <c r="G771" s="52">
        <v>421.10968679153632</v>
      </c>
      <c r="H771" s="52">
        <v>823.58754627622909</v>
      </c>
      <c r="I771" s="52">
        <v>3421.7259005635015</v>
      </c>
      <c r="J771" s="52">
        <v>194.32603299010904</v>
      </c>
      <c r="K771" s="52">
        <v>502.37461092106759</v>
      </c>
      <c r="L771" s="52">
        <v>751.60157308891235</v>
      </c>
      <c r="M771" s="52">
        <v>1070.1028829750514</v>
      </c>
      <c r="N771" s="52">
        <v>236.36212570893187</v>
      </c>
      <c r="O771" s="52">
        <v>160.82164431321286</v>
      </c>
      <c r="P771" s="52">
        <v>385.05306196795595</v>
      </c>
      <c r="Q771" s="52">
        <v>133.91883510686156</v>
      </c>
      <c r="R771" s="52">
        <v>144.29563255439842</v>
      </c>
      <c r="S771" s="52">
        <v>1006.5454396461287</v>
      </c>
      <c r="T771" s="52">
        <v>379.84318287284941</v>
      </c>
      <c r="U771" s="52">
        <v>2552.8828562392341</v>
      </c>
      <c r="V771" s="52">
        <v>1898.8639003975738</v>
      </c>
      <c r="W771" s="52">
        <v>2150.275284312906</v>
      </c>
      <c r="X771" s="52">
        <v>2832.0601146165882</v>
      </c>
      <c r="Y771" s="52">
        <v>5409.8887417715405</v>
      </c>
      <c r="Z771" s="52">
        <v>1174.7905065393256</v>
      </c>
      <c r="AA771" s="52">
        <v>4477.1475426073994</v>
      </c>
      <c r="AB771" s="52">
        <v>395.62910218874833</v>
      </c>
      <c r="AC771" s="52">
        <v>318313.65475460788</v>
      </c>
      <c r="AD771" s="52">
        <v>127683.16475062216</v>
      </c>
      <c r="AE771" s="52">
        <v>158920.54030738337</v>
      </c>
      <c r="AF771" s="52">
        <v>48182.096165495532</v>
      </c>
      <c r="AG771" s="52">
        <v>28306.33621712654</v>
      </c>
      <c r="AH771" s="52">
        <v>24468.524393249903</v>
      </c>
      <c r="AI771" s="52">
        <v>66165.846278805882</v>
      </c>
      <c r="AJ771" s="52">
        <v>76544.453851907965</v>
      </c>
      <c r="AK771" s="52">
        <v>171.66923026573627</v>
      </c>
      <c r="AL771" s="52">
        <v>0.63720062873213579</v>
      </c>
      <c r="AM771" s="52">
        <v>9.0855982973420577</v>
      </c>
      <c r="AN771" s="52">
        <v>19.379114112959453</v>
      </c>
      <c r="AO771" s="52">
        <v>9.6563151868345631</v>
      </c>
      <c r="AP771" s="52">
        <v>0.77758025418241294</v>
      </c>
      <c r="AQ771" s="52">
        <v>1.6925194588053978</v>
      </c>
      <c r="AR771" s="52">
        <v>1.200987201681968</v>
      </c>
      <c r="AS771" s="52">
        <v>1.0476019449206433</v>
      </c>
      <c r="AT771" s="52">
        <v>1.3827855609302904</v>
      </c>
      <c r="AU771" s="52">
        <v>0.85465375201452376</v>
      </c>
      <c r="AV771" s="52">
        <v>1.5468019900400842</v>
      </c>
      <c r="AW771" s="52">
        <v>1.1533850243807342</v>
      </c>
      <c r="AX771" s="52">
        <v>125.88984794256788</v>
      </c>
      <c r="AY771" s="52">
        <v>0.45899645817952395</v>
      </c>
      <c r="AZ771" s="52">
        <v>6.0010171182352234</v>
      </c>
      <c r="BA771" s="52">
        <v>5.9229957316739243</v>
      </c>
      <c r="BB771" s="52">
        <v>16.565806569242401</v>
      </c>
      <c r="BC771" s="52">
        <v>2.7973975796410211</v>
      </c>
      <c r="BD771" s="52">
        <v>28.115262324140676</v>
      </c>
      <c r="BE771" s="52">
        <v>11.284803667451225</v>
      </c>
      <c r="BF771" s="52">
        <v>20.960870991532332</v>
      </c>
      <c r="BG771" s="52">
        <v>27.709748842903682</v>
      </c>
      <c r="BH771" s="52">
        <v>6.0729486596180999</v>
      </c>
      <c r="BI771" s="52">
        <v>26.400268210278405</v>
      </c>
      <c r="BJ771" s="52">
        <v>3.0415680863899333</v>
      </c>
      <c r="BK771" s="52">
        <v>5.9497946368740688</v>
      </c>
      <c r="BL771" s="52">
        <v>17.408905488476456</v>
      </c>
      <c r="BM771" s="52">
        <v>1.6972135097177319</v>
      </c>
      <c r="BN771" s="52">
        <v>41.791950089736808</v>
      </c>
      <c r="BP771" s="52">
        <v>1.2372765903541398</v>
      </c>
      <c r="BQ771" s="52">
        <v>0.96913316703566743</v>
      </c>
      <c r="BR771" s="52">
        <v>0.26814342332190499</v>
      </c>
      <c r="BS771" s="52">
        <v>1.2289169957681048</v>
      </c>
      <c r="BT771" s="52">
        <v>0.96798420101103766</v>
      </c>
      <c r="BU771" s="52">
        <v>0.26093279477959919</v>
      </c>
      <c r="BV771" s="52">
        <v>7.7268086110632268</v>
      </c>
      <c r="BW771" s="52">
        <v>14325.435717921104</v>
      </c>
    </row>
    <row r="772" spans="1:75">
      <c r="A772" s="49">
        <v>52200</v>
      </c>
      <c r="B772" s="50">
        <v>171.95017677204063</v>
      </c>
      <c r="C772" s="51">
        <v>425.40515681197866</v>
      </c>
      <c r="D772" s="50">
        <v>170.47300461381673</v>
      </c>
      <c r="E772" s="52">
        <v>30162.052324461936</v>
      </c>
      <c r="F772" s="52">
        <v>366.23587331132342</v>
      </c>
      <c r="G772" s="52">
        <v>420.24997038580477</v>
      </c>
      <c r="H772" s="52">
        <v>824.08109389555955</v>
      </c>
      <c r="I772" s="52">
        <v>3427.6530878300468</v>
      </c>
      <c r="J772" s="52">
        <v>194.55130457842898</v>
      </c>
      <c r="K772" s="52">
        <v>503.3277143018941</v>
      </c>
      <c r="L772" s="52">
        <v>752.39664793564009</v>
      </c>
      <c r="M772" s="52">
        <v>1073.4782155531148</v>
      </c>
      <c r="N772" s="52">
        <v>236.30226905807697</v>
      </c>
      <c r="O772" s="52">
        <v>160.99787352261288</v>
      </c>
      <c r="P772" s="52">
        <v>385.54072167299068</v>
      </c>
      <c r="Q772" s="52">
        <v>133.91544054402428</v>
      </c>
      <c r="R772" s="52">
        <v>144.41444637961686</v>
      </c>
      <c r="S772" s="52">
        <v>1008.7486619091903</v>
      </c>
      <c r="T772" s="52">
        <v>380.12542682743322</v>
      </c>
      <c r="U772" s="52">
        <v>2560.0765978733698</v>
      </c>
      <c r="V772" s="52">
        <v>1902.1961645547301</v>
      </c>
      <c r="W772" s="52">
        <v>2154.4823915866514</v>
      </c>
      <c r="X772" s="52">
        <v>2837.4694782283159</v>
      </c>
      <c r="Y772" s="52">
        <v>5417.1485410700243</v>
      </c>
      <c r="Z772" s="52">
        <v>1176.8382635387281</v>
      </c>
      <c r="AA772" s="52">
        <v>4485.8332756598793</v>
      </c>
      <c r="AB772" s="52">
        <v>395.68843619778443</v>
      </c>
      <c r="AC772" s="52">
        <v>319209.85230153403</v>
      </c>
      <c r="AD772" s="52">
        <v>127997.18201917013</v>
      </c>
      <c r="AE772" s="52">
        <v>159311.38112564088</v>
      </c>
      <c r="AF772" s="52">
        <v>48334.493833804132</v>
      </c>
      <c r="AG772" s="52">
        <v>28353.213680243243</v>
      </c>
      <c r="AH772" s="52">
        <v>24508.926137761275</v>
      </c>
      <c r="AI772" s="52">
        <v>66256.711430941024</v>
      </c>
      <c r="AJ772" s="52">
        <v>76649.947204753757</v>
      </c>
      <c r="AK772" s="52">
        <v>171.75516539460466</v>
      </c>
      <c r="AL772" s="52">
        <v>0.63637137814318223</v>
      </c>
      <c r="AM772" s="52">
        <v>9.092487342444171</v>
      </c>
      <c r="AN772" s="52">
        <v>19.376898619966958</v>
      </c>
      <c r="AO772" s="52">
        <v>9.6480398993900351</v>
      </c>
      <c r="AP772" s="52">
        <v>0.77721178076529518</v>
      </c>
      <c r="AQ772" s="52">
        <v>1.6918300758520066</v>
      </c>
      <c r="AR772" s="52">
        <v>1.1995328288619931</v>
      </c>
      <c r="AS772" s="52">
        <v>1.046429597337404</v>
      </c>
      <c r="AT772" s="52">
        <v>1.3802662228137099</v>
      </c>
      <c r="AU772" s="52">
        <v>0.85406874459098014</v>
      </c>
      <c r="AV772" s="52">
        <v>1.5457761557830962</v>
      </c>
      <c r="AW772" s="52">
        <v>1.1529244935262493</v>
      </c>
      <c r="AX772" s="52">
        <v>125.96392968023817</v>
      </c>
      <c r="AY772" s="52">
        <v>0.45847954985195732</v>
      </c>
      <c r="AZ772" s="52">
        <v>6.000149959750706</v>
      </c>
      <c r="BA772" s="52">
        <v>5.9192183175027218</v>
      </c>
      <c r="BB772" s="52">
        <v>16.574750956598049</v>
      </c>
      <c r="BC772" s="52">
        <v>2.7974577711274224</v>
      </c>
      <c r="BD772" s="52">
        <v>28.120942177701121</v>
      </c>
      <c r="BE772" s="52">
        <v>11.298717351269442</v>
      </c>
      <c r="BF772" s="52">
        <v>20.987772559242632</v>
      </c>
      <c r="BG772" s="52">
        <v>27.731119487931331</v>
      </c>
      <c r="BH772" s="52">
        <v>6.0753215493067732</v>
      </c>
      <c r="BI772" s="52">
        <v>26.414337094531707</v>
      </c>
      <c r="BJ772" s="52">
        <v>3.0419372001777751</v>
      </c>
      <c r="BK772" s="52">
        <v>5.9532812530679315</v>
      </c>
      <c r="BL772" s="52">
        <v>17.419118635911339</v>
      </c>
      <c r="BM772" s="52">
        <v>1.6967107958187284</v>
      </c>
      <c r="BN772" s="52">
        <v>41.8272946103476</v>
      </c>
      <c r="BP772" s="52">
        <v>1.2363617738834971</v>
      </c>
      <c r="BQ772" s="52">
        <v>0.96841813324523784</v>
      </c>
      <c r="BR772" s="52">
        <v>0.26794364062540504</v>
      </c>
      <c r="BS772" s="52">
        <v>1.2274571404326706</v>
      </c>
      <c r="BT772" s="52">
        <v>0.96683242351282384</v>
      </c>
      <c r="BU772" s="52">
        <v>0.26062471694021949</v>
      </c>
      <c r="BV772" s="52">
        <v>7.724470098035332</v>
      </c>
      <c r="BW772" s="52">
        <v>14370.71483477354</v>
      </c>
    </row>
    <row r="773" spans="1:75">
      <c r="A773" s="49">
        <v>52231</v>
      </c>
      <c r="B773" s="50">
        <v>172.19197277147924</v>
      </c>
      <c r="C773" s="51">
        <v>426.1903500277549</v>
      </c>
      <c r="D773" s="50">
        <v>170.72903339570809</v>
      </c>
      <c r="E773" s="52">
        <v>30211.20897898751</v>
      </c>
      <c r="F773" s="52">
        <v>366.77187751954602</v>
      </c>
      <c r="G773" s="52">
        <v>419.36962997072163</v>
      </c>
      <c r="H773" s="52">
        <v>824.60160130310442</v>
      </c>
      <c r="I773" s="52">
        <v>3433.5519754165603</v>
      </c>
      <c r="J773" s="52">
        <v>194.77914766372075</v>
      </c>
      <c r="K773" s="52">
        <v>504.20883410832573</v>
      </c>
      <c r="L773" s="52">
        <v>753.19277140414044</v>
      </c>
      <c r="M773" s="52">
        <v>1076.8877026135883</v>
      </c>
      <c r="N773" s="52">
        <v>236.24229055820334</v>
      </c>
      <c r="O773" s="52">
        <v>161.17749424609207</v>
      </c>
      <c r="P773" s="52">
        <v>386.03048699787786</v>
      </c>
      <c r="Q773" s="52">
        <v>133.91247384181065</v>
      </c>
      <c r="R773" s="52">
        <v>144.53142876250129</v>
      </c>
      <c r="S773" s="52">
        <v>1010.9744227966594</v>
      </c>
      <c r="T773" s="52">
        <v>380.40699943221142</v>
      </c>
      <c r="U773" s="52">
        <v>2567.316430744625</v>
      </c>
      <c r="V773" s="52">
        <v>1905.5742013190061</v>
      </c>
      <c r="W773" s="52">
        <v>2158.7430631821194</v>
      </c>
      <c r="X773" s="52">
        <v>2842.9295248982885</v>
      </c>
      <c r="Y773" s="52">
        <v>5424.4648328961866</v>
      </c>
      <c r="Z773" s="52">
        <v>1178.9285346944966</v>
      </c>
      <c r="AA773" s="52">
        <v>4494.6145575604132</v>
      </c>
      <c r="AB773" s="52">
        <v>395.74549526730254</v>
      </c>
      <c r="AC773" s="52">
        <v>320106.43666901125</v>
      </c>
      <c r="AD773" s="52">
        <v>128307.71087400375</v>
      </c>
      <c r="AE773" s="52">
        <v>159697.88008585284</v>
      </c>
      <c r="AF773" s="52">
        <v>48487.089216478409</v>
      </c>
      <c r="AG773" s="52">
        <v>28400.073954945128</v>
      </c>
      <c r="AH773" s="52">
        <v>24549.259384022604</v>
      </c>
      <c r="AI773" s="52">
        <v>66347.285015113899</v>
      </c>
      <c r="AJ773" s="52">
        <v>76755.270714559869</v>
      </c>
      <c r="AK773" s="52">
        <v>171.84111823238274</v>
      </c>
      <c r="AL773" s="52">
        <v>0.63550273887813091</v>
      </c>
      <c r="AM773" s="52">
        <v>9.0996633561988993</v>
      </c>
      <c r="AN773" s="52">
        <v>19.374755670539958</v>
      </c>
      <c r="AO773" s="52">
        <v>9.6395895754610521</v>
      </c>
      <c r="AP773" s="52">
        <v>0.77681469453842333</v>
      </c>
      <c r="AQ773" s="52">
        <v>1.6911276728368971</v>
      </c>
      <c r="AR773" s="52">
        <v>1.1980460106135598</v>
      </c>
      <c r="AS773" s="52">
        <v>1.0452435302785812</v>
      </c>
      <c r="AT773" s="52">
        <v>1.377697034983524</v>
      </c>
      <c r="AU773" s="52">
        <v>0.85345706879460548</v>
      </c>
      <c r="AV773" s="52">
        <v>1.5447091941105393</v>
      </c>
      <c r="AW773" s="52">
        <v>1.1524943690680132</v>
      </c>
      <c r="AX773" s="52">
        <v>126.03724324285623</v>
      </c>
      <c r="AY773" s="52">
        <v>0.45794597253517433</v>
      </c>
      <c r="AZ773" s="52">
        <v>5.9991016791449976</v>
      </c>
      <c r="BA773" s="52">
        <v>5.9152496339032243</v>
      </c>
      <c r="BB773" s="52">
        <v>16.584119920754024</v>
      </c>
      <c r="BC773" s="52">
        <v>2.7974631964921906</v>
      </c>
      <c r="BD773" s="52">
        <v>28.126982745474145</v>
      </c>
      <c r="BE773" s="52">
        <v>11.312361424022745</v>
      </c>
      <c r="BF773" s="52">
        <v>21.014826507315099</v>
      </c>
      <c r="BG773" s="52">
        <v>27.751465287059546</v>
      </c>
      <c r="BH773" s="52">
        <v>6.0777268760350358</v>
      </c>
      <c r="BI773" s="52">
        <v>26.429119318994061</v>
      </c>
      <c r="BJ773" s="52">
        <v>3.0423097244986441</v>
      </c>
      <c r="BK773" s="52">
        <v>5.9571497930934836</v>
      </c>
      <c r="BL773" s="52">
        <v>17.429659805162959</v>
      </c>
      <c r="BM773" s="52">
        <v>1.6962055570698691</v>
      </c>
      <c r="BN773" s="52">
        <v>41.861289907487169</v>
      </c>
      <c r="BP773" s="52">
        <v>1.2353177841512426</v>
      </c>
      <c r="BQ773" s="52">
        <v>0.96758325473826023</v>
      </c>
      <c r="BR773" s="52">
        <v>0.26773452941403864</v>
      </c>
      <c r="BS773" s="52">
        <v>1.226624544169153</v>
      </c>
      <c r="BT773" s="52">
        <v>0.96620942495252582</v>
      </c>
      <c r="BU773" s="52">
        <v>0.26041511918282917</v>
      </c>
      <c r="BV773" s="52">
        <v>7.7220499186190743</v>
      </c>
      <c r="BW773" s="52">
        <v>14417.58616999657</v>
      </c>
    </row>
    <row r="774" spans="1:75">
      <c r="A774" s="49">
        <v>52262</v>
      </c>
      <c r="B774" s="50">
        <v>172.43799064236302</v>
      </c>
      <c r="C774" s="51">
        <v>426.9945854386014</v>
      </c>
      <c r="D774" s="50">
        <v>170.99036479362798</v>
      </c>
      <c r="E774" s="52">
        <v>30261.589105263833</v>
      </c>
      <c r="F774" s="52">
        <v>367.32901623051976</v>
      </c>
      <c r="G774" s="52">
        <v>418.46407468112244</v>
      </c>
      <c r="H774" s="52">
        <v>825.15023957289031</v>
      </c>
      <c r="I774" s="52">
        <v>3439.54814247066</v>
      </c>
      <c r="J774" s="52">
        <v>195.01396887170736</v>
      </c>
      <c r="K774" s="52">
        <v>505.03446889163985</v>
      </c>
      <c r="L774" s="52">
        <v>754.00887964437561</v>
      </c>
      <c r="M774" s="52">
        <v>1080.4031036996073</v>
      </c>
      <c r="N774" s="52">
        <v>236.18159710883253</v>
      </c>
      <c r="O774" s="52">
        <v>161.36291707000666</v>
      </c>
      <c r="P774" s="52">
        <v>386.53431662478516</v>
      </c>
      <c r="Q774" s="52">
        <v>133.9106081490435</v>
      </c>
      <c r="R774" s="52">
        <v>144.64995614607489</v>
      </c>
      <c r="S774" s="52">
        <v>1013.2581519905718</v>
      </c>
      <c r="T774" s="52">
        <v>380.68940582613072</v>
      </c>
      <c r="U774" s="52">
        <v>2574.7440648328875</v>
      </c>
      <c r="V774" s="52">
        <v>1909.0505798353304</v>
      </c>
      <c r="W774" s="52">
        <v>2163.1206398313084</v>
      </c>
      <c r="X774" s="52">
        <v>2848.5195669808213</v>
      </c>
      <c r="Y774" s="52">
        <v>5431.9380142419568</v>
      </c>
      <c r="Z774" s="52">
        <v>1181.0858174987859</v>
      </c>
      <c r="AA774" s="52">
        <v>4503.6272149845481</v>
      </c>
      <c r="AB774" s="52">
        <v>395.80253269105788</v>
      </c>
      <c r="AC774" s="52">
        <v>321020.47838604834</v>
      </c>
      <c r="AD774" s="52">
        <v>128623.74574722782</v>
      </c>
      <c r="AE774" s="52">
        <v>160091.23217502717</v>
      </c>
      <c r="AF774" s="52">
        <v>48642.742279544953</v>
      </c>
      <c r="AG774" s="52">
        <v>28447.698761070449</v>
      </c>
      <c r="AH774" s="52">
        <v>24590.212047978755</v>
      </c>
      <c r="AI774" s="52">
        <v>66439.12382491173</v>
      </c>
      <c r="AJ774" s="52">
        <v>76862.187218750681</v>
      </c>
      <c r="AK774" s="52">
        <v>171.92851217588478</v>
      </c>
      <c r="AL774" s="52">
        <v>0.63458911220415404</v>
      </c>
      <c r="AM774" s="52">
        <v>9.1072363218352681</v>
      </c>
      <c r="AN774" s="52">
        <v>19.372679507562651</v>
      </c>
      <c r="AO774" s="52">
        <v>9.6308540735175949</v>
      </c>
      <c r="AP774" s="52">
        <v>0.7763906286530865</v>
      </c>
      <c r="AQ774" s="52">
        <v>1.6903923487401287</v>
      </c>
      <c r="AR774" s="52">
        <v>1.1965099756146833</v>
      </c>
      <c r="AS774" s="52">
        <v>1.0440281850936615</v>
      </c>
      <c r="AT774" s="52">
        <v>1.3750439613091481</v>
      </c>
      <c r="AU774" s="52">
        <v>0.85281703699887834</v>
      </c>
      <c r="AV774" s="52">
        <v>1.5435987445359183</v>
      </c>
      <c r="AW774" s="52">
        <v>1.1520731924804661</v>
      </c>
      <c r="AX774" s="52">
        <v>126.11135837282505</v>
      </c>
      <c r="AY774" s="52">
        <v>0.45738947449870232</v>
      </c>
      <c r="AZ774" s="52">
        <v>5.9978722394706923</v>
      </c>
      <c r="BA774" s="52">
        <v>5.9110694694362822</v>
      </c>
      <c r="BB774" s="52">
        <v>16.594270428507439</v>
      </c>
      <c r="BC774" s="52">
        <v>2.7974201979523059</v>
      </c>
      <c r="BD774" s="52">
        <v>28.133123496276959</v>
      </c>
      <c r="BE774" s="52">
        <v>11.326016211972362</v>
      </c>
      <c r="BF774" s="52">
        <v>21.042640411302507</v>
      </c>
      <c r="BG774" s="52">
        <v>27.771343851161578</v>
      </c>
      <c r="BH774" s="52">
        <v>6.0802125923283681</v>
      </c>
      <c r="BI774" s="52">
        <v>26.444474295412579</v>
      </c>
      <c r="BJ774" s="52">
        <v>3.0426925257558444</v>
      </c>
      <c r="BK774" s="52">
        <v>5.9612540299253114</v>
      </c>
      <c r="BL774" s="52">
        <v>17.440527739115961</v>
      </c>
      <c r="BM774" s="52">
        <v>1.6956895369175762</v>
      </c>
      <c r="BN774" s="52">
        <v>41.894780261141641</v>
      </c>
      <c r="BP774" s="52">
        <v>1.2341653030110342</v>
      </c>
      <c r="BQ774" s="52">
        <v>0.96665496536861029</v>
      </c>
      <c r="BR774" s="52">
        <v>0.26751033764606202</v>
      </c>
      <c r="BS774" s="52">
        <v>1.226148500167314</v>
      </c>
      <c r="BT774" s="52">
        <v>0.96586789796879935</v>
      </c>
      <c r="BU774" s="52">
        <v>0.26028060215720605</v>
      </c>
      <c r="BV774" s="52">
        <v>7.719706773840552</v>
      </c>
      <c r="BW774" s="52">
        <v>14466.8835870066</v>
      </c>
    </row>
    <row r="775" spans="1:75">
      <c r="A775" s="49">
        <v>52290</v>
      </c>
      <c r="B775" s="50">
        <v>172.67457204884184</v>
      </c>
      <c r="C775" s="51">
        <v>427.76502950735659</v>
      </c>
      <c r="D775" s="50">
        <v>171.24147914316771</v>
      </c>
      <c r="E775" s="52">
        <v>30309.864155381918</v>
      </c>
      <c r="F775" s="52">
        <v>367.87513905184875</v>
      </c>
      <c r="G775" s="52">
        <v>417.60591383491243</v>
      </c>
      <c r="H775" s="52">
        <v>825.6774927303195</v>
      </c>
      <c r="I775" s="52">
        <v>3445.3054084064706</v>
      </c>
      <c r="J775" s="52">
        <v>195.2406454214028</v>
      </c>
      <c r="K775" s="52">
        <v>505.78241173224524</v>
      </c>
      <c r="L775" s="52">
        <v>754.79825188026632</v>
      </c>
      <c r="M775" s="52">
        <v>1083.8076906345252</v>
      </c>
      <c r="N775" s="52">
        <v>236.12493131281477</v>
      </c>
      <c r="O775" s="52">
        <v>161.54093571108908</v>
      </c>
      <c r="P775" s="52">
        <v>387.02323557476382</v>
      </c>
      <c r="Q775" s="52">
        <v>133.91061918964675</v>
      </c>
      <c r="R775" s="52">
        <v>144.76470550708473</v>
      </c>
      <c r="S775" s="52">
        <v>1015.4478213540278</v>
      </c>
      <c r="T775" s="52">
        <v>380.9510590647281</v>
      </c>
      <c r="U775" s="52">
        <v>2581.8997138898289</v>
      </c>
      <c r="V775" s="52">
        <v>1912.3864487746198</v>
      </c>
      <c r="W775" s="52">
        <v>2167.315559219569</v>
      </c>
      <c r="X775" s="52">
        <v>2853.8588545329403</v>
      </c>
      <c r="Y775" s="52">
        <v>5439.0522166338878</v>
      </c>
      <c r="Z775" s="52">
        <v>1183.1516316782861</v>
      </c>
      <c r="AA775" s="52">
        <v>4512.2636554086848</v>
      </c>
      <c r="AB775" s="52">
        <v>395.85774073756431</v>
      </c>
      <c r="AC775" s="52">
        <v>321895.726613181</v>
      </c>
      <c r="AD775" s="52">
        <v>128929.63465418134</v>
      </c>
      <c r="AE775" s="52">
        <v>160471.95601517815</v>
      </c>
      <c r="AF775" s="52">
        <v>48791.800576840127</v>
      </c>
      <c r="AG775" s="52">
        <v>28493.026872860533</v>
      </c>
      <c r="AH775" s="52">
        <v>24629.177192678409</v>
      </c>
      <c r="AI775" s="52">
        <v>66526.418207298426</v>
      </c>
      <c r="AJ775" s="52">
        <v>76963.853087039926</v>
      </c>
      <c r="AK775" s="52">
        <v>172.0117301597576</v>
      </c>
      <c r="AL775" s="52">
        <v>0.63370713483904439</v>
      </c>
      <c r="AM775" s="52">
        <v>9.1146170592401177</v>
      </c>
      <c r="AN775" s="52">
        <v>19.370791187975556</v>
      </c>
      <c r="AO775" s="52">
        <v>9.6224669939006819</v>
      </c>
      <c r="AP775" s="52">
        <v>0.77598152455428659</v>
      </c>
      <c r="AQ775" s="52">
        <v>1.6896671809470913</v>
      </c>
      <c r="AR775" s="52">
        <v>1.1950380098683777</v>
      </c>
      <c r="AS775" s="52">
        <v>1.0428681444143908</v>
      </c>
      <c r="AT775" s="52">
        <v>1.3724969477095297</v>
      </c>
      <c r="AU775" s="52">
        <v>0.85220195912704966</v>
      </c>
      <c r="AV775" s="52">
        <v>1.5425430190430558</v>
      </c>
      <c r="AW775" s="52">
        <v>1.1516702080524348</v>
      </c>
      <c r="AX775" s="52">
        <v>126.18210660894069</v>
      </c>
      <c r="AY775" s="52">
        <v>0.45685214298850951</v>
      </c>
      <c r="AZ775" s="52">
        <v>5.9965939806579627</v>
      </c>
      <c r="BA775" s="52">
        <v>5.9070335641351575</v>
      </c>
      <c r="BB775" s="52">
        <v>16.604727204473289</v>
      </c>
      <c r="BC775" s="52">
        <v>2.7973575359885996</v>
      </c>
      <c r="BD775" s="52">
        <v>28.138478761505603</v>
      </c>
      <c r="BE775" s="52">
        <v>11.338938405267461</v>
      </c>
      <c r="BF775" s="52">
        <v>21.069598222928885</v>
      </c>
      <c r="BG775" s="52">
        <v>27.789910608270606</v>
      </c>
      <c r="BH775" s="52">
        <v>6.0826161826345402</v>
      </c>
      <c r="BI775" s="52">
        <v>26.458832362699987</v>
      </c>
      <c r="BJ775" s="52">
        <v>3.0430614785953884</v>
      </c>
      <c r="BK775" s="52">
        <v>5.9650218655920719</v>
      </c>
      <c r="BL775" s="52">
        <v>17.450749017799222</v>
      </c>
      <c r="BM775" s="52">
        <v>1.6951965908747784</v>
      </c>
      <c r="BN775" s="52">
        <v>41.926206549502758</v>
      </c>
      <c r="BP775" s="52">
        <v>1.233055995151517</v>
      </c>
      <c r="BQ775" s="52">
        <v>0.96577201142957037</v>
      </c>
      <c r="BR775" s="52">
        <v>0.26728398372324591</v>
      </c>
      <c r="BS775" s="52">
        <v>1.2256151188880071</v>
      </c>
      <c r="BT775" s="52">
        <v>0.96545239726089804</v>
      </c>
      <c r="BU775" s="52">
        <v>0.2601627215974856</v>
      </c>
      <c r="BV775" s="52">
        <v>7.7177392265054676</v>
      </c>
      <c r="BW775" s="52">
        <v>14515.052242611137</v>
      </c>
    </row>
    <row r="776" spans="1:75">
      <c r="A776" s="49">
        <v>52321</v>
      </c>
      <c r="B776" s="50">
        <v>172.91481361309849</v>
      </c>
      <c r="C776" s="51">
        <v>428.53960662154901</v>
      </c>
      <c r="D776" s="50">
        <v>171.49561349158324</v>
      </c>
      <c r="E776" s="52">
        <v>30358.388286475212</v>
      </c>
      <c r="F776" s="52">
        <v>368.43928461521864</v>
      </c>
      <c r="G776" s="52">
        <v>416.76067600915991</v>
      </c>
      <c r="H776" s="52">
        <v>826.20067998490504</v>
      </c>
      <c r="I776" s="52">
        <v>3451.1449496428813</v>
      </c>
      <c r="J776" s="52">
        <v>195.47024266163427</v>
      </c>
      <c r="K776" s="52">
        <v>506.51765166871968</v>
      </c>
      <c r="L776" s="52">
        <v>755.60361064814276</v>
      </c>
      <c r="M776" s="52">
        <v>1087.273960615358</v>
      </c>
      <c r="N776" s="52">
        <v>236.06938724400055</v>
      </c>
      <c r="O776" s="52">
        <v>161.71968570179232</v>
      </c>
      <c r="P776" s="52">
        <v>387.52278789781752</v>
      </c>
      <c r="Q776" s="52">
        <v>133.9128403291557</v>
      </c>
      <c r="R776" s="52">
        <v>144.88280215138388</v>
      </c>
      <c r="S776" s="52">
        <v>1017.6492662098138</v>
      </c>
      <c r="T776" s="52">
        <v>381.20364432505545</v>
      </c>
      <c r="U776" s="52">
        <v>2589.1468172294476</v>
      </c>
      <c r="V776" s="52">
        <v>1915.7372556314353</v>
      </c>
      <c r="W776" s="52">
        <v>2171.5255214522681</v>
      </c>
      <c r="X776" s="52">
        <v>2859.20211455256</v>
      </c>
      <c r="Y776" s="52">
        <v>5446.1451759212196</v>
      </c>
      <c r="Z776" s="52">
        <v>1185.215972978385</v>
      </c>
      <c r="AA776" s="52">
        <v>4520.9365544660441</v>
      </c>
      <c r="AB776" s="52">
        <v>395.91541249323785</v>
      </c>
      <c r="AC776" s="52">
        <v>322777.66387521068</v>
      </c>
      <c r="AD776" s="52">
        <v>129243.48302681216</v>
      </c>
      <c r="AE776" s="52">
        <v>160862.58661430114</v>
      </c>
      <c r="AF776" s="52">
        <v>48941.962079540375</v>
      </c>
      <c r="AG776" s="52">
        <v>28538.360934390177</v>
      </c>
      <c r="AH776" s="52">
        <v>24668.151862002189</v>
      </c>
      <c r="AI776" s="52">
        <v>66613.677162301159</v>
      </c>
      <c r="AJ776" s="52">
        <v>77065.463908318547</v>
      </c>
      <c r="AK776" s="52">
        <v>172.09500796710998</v>
      </c>
      <c r="AL776" s="52">
        <v>0.63282616946526105</v>
      </c>
      <c r="AM776" s="52">
        <v>9.1220829013299429</v>
      </c>
      <c r="AN776" s="52">
        <v>19.368978937269159</v>
      </c>
      <c r="AO776" s="52">
        <v>9.6140698664971893</v>
      </c>
      <c r="AP776" s="52">
        <v>0.77557682148037732</v>
      </c>
      <c r="AQ776" s="52">
        <v>1.6889144155017763</v>
      </c>
      <c r="AR776" s="52">
        <v>1.1935689216740186</v>
      </c>
      <c r="AS776" s="52">
        <v>1.0417097978305161</v>
      </c>
      <c r="AT776" s="52">
        <v>1.369941676395918</v>
      </c>
      <c r="AU776" s="52">
        <v>0.85158983910069941</v>
      </c>
      <c r="AV776" s="52">
        <v>1.5415102401437897</v>
      </c>
      <c r="AW776" s="52">
        <v>1.1512581546001808</v>
      </c>
      <c r="AX776" s="52">
        <v>126.25347278471435</v>
      </c>
      <c r="AY776" s="52">
        <v>0.45631174686291015</v>
      </c>
      <c r="AZ776" s="52">
        <v>5.9952454827465358</v>
      </c>
      <c r="BA776" s="52">
        <v>5.9029992934909741</v>
      </c>
      <c r="BB776" s="52">
        <v>16.615988689624974</v>
      </c>
      <c r="BC776" s="52">
        <v>2.797302453684801</v>
      </c>
      <c r="BD776" s="52">
        <v>28.143024622222349</v>
      </c>
      <c r="BE776" s="52">
        <v>11.351906448880571</v>
      </c>
      <c r="BF776" s="52">
        <v>21.097165232689509</v>
      </c>
      <c r="BG776" s="52">
        <v>27.808439521978968</v>
      </c>
      <c r="BH776" s="52">
        <v>6.085089292257063</v>
      </c>
      <c r="BI776" s="52">
        <v>26.472556245212832</v>
      </c>
      <c r="BJ776" s="52">
        <v>3.0434351427407349</v>
      </c>
      <c r="BK776" s="52">
        <v>5.9684525367263106</v>
      </c>
      <c r="BL776" s="52">
        <v>17.460668567034805</v>
      </c>
      <c r="BM776" s="52">
        <v>1.6947024216687492</v>
      </c>
      <c r="BN776" s="52">
        <v>41.957648424533076</v>
      </c>
      <c r="BP776" s="52">
        <v>1.2319656486713118</v>
      </c>
      <c r="BQ776" s="52">
        <v>0.9649244647195202</v>
      </c>
      <c r="BR776" s="52">
        <v>0.2670411839524956</v>
      </c>
      <c r="BS776" s="52">
        <v>1.2246970971896043</v>
      </c>
      <c r="BT776" s="52">
        <v>0.96469115849674469</v>
      </c>
      <c r="BU776" s="52">
        <v>0.26000593870083966</v>
      </c>
      <c r="BV776" s="52">
        <v>7.7161426082715359</v>
      </c>
      <c r="BW776" s="52">
        <v>14564.066405204034</v>
      </c>
    </row>
    <row r="777" spans="1:75">
      <c r="A777" s="49">
        <v>52351</v>
      </c>
      <c r="B777" s="50">
        <v>173.16482375971972</v>
      </c>
      <c r="C777" s="51">
        <v>429.34254871259134</v>
      </c>
      <c r="D777" s="50">
        <v>171.75947292844455</v>
      </c>
      <c r="E777" s="52">
        <v>30408.644336859386</v>
      </c>
      <c r="F777" s="52">
        <v>369.03558798258501</v>
      </c>
      <c r="G777" s="52">
        <v>415.89557394161818</v>
      </c>
      <c r="H777" s="52">
        <v>826.74074095835283</v>
      </c>
      <c r="I777" s="52">
        <v>3457.2341818292934</v>
      </c>
      <c r="J777" s="52">
        <v>195.70876573249697</v>
      </c>
      <c r="K777" s="52">
        <v>507.28126013229291</v>
      </c>
      <c r="L777" s="52">
        <v>756.44609221369024</v>
      </c>
      <c r="M777" s="52">
        <v>1090.8906186039248</v>
      </c>
      <c r="N777" s="52">
        <v>236.01055999503782</v>
      </c>
      <c r="O777" s="52">
        <v>161.90524607871581</v>
      </c>
      <c r="P777" s="52">
        <v>388.04280847571789</v>
      </c>
      <c r="Q777" s="52">
        <v>133.91688838101302</v>
      </c>
      <c r="R777" s="52">
        <v>145.00677251045903</v>
      </c>
      <c r="S777" s="52">
        <v>1019.9293376984696</v>
      </c>
      <c r="T777" s="52">
        <v>381.45860845421754</v>
      </c>
      <c r="U777" s="52">
        <v>2596.6768550048273</v>
      </c>
      <c r="V777" s="52">
        <v>1919.203192423284</v>
      </c>
      <c r="W777" s="52">
        <v>2175.8816157123697</v>
      </c>
      <c r="X777" s="52">
        <v>2864.7222608634579</v>
      </c>
      <c r="Y777" s="52">
        <v>5453.4587546778221</v>
      </c>
      <c r="Z777" s="52">
        <v>1187.3449310152675</v>
      </c>
      <c r="AA777" s="52">
        <v>4529.9120439618828</v>
      </c>
      <c r="AB777" s="52">
        <v>395.9781389049914</v>
      </c>
      <c r="AC777" s="52">
        <v>323692.45999628701</v>
      </c>
      <c r="AD777" s="52">
        <v>129572.69769376119</v>
      </c>
      <c r="AE777" s="52">
        <v>161272.34292958578</v>
      </c>
      <c r="AF777" s="52">
        <v>49097.704066626233</v>
      </c>
      <c r="AG777" s="52">
        <v>28585.195290380718</v>
      </c>
      <c r="AH777" s="52">
        <v>24708.417169662316</v>
      </c>
      <c r="AI777" s="52">
        <v>66703.798916256434</v>
      </c>
      <c r="AJ777" s="52">
        <v>77170.405651227629</v>
      </c>
      <c r="AK777" s="52">
        <v>172.18112624627926</v>
      </c>
      <c r="AL777" s="52">
        <v>0.63192160011591725</v>
      </c>
      <c r="AM777" s="52">
        <v>9.1297934217223276</v>
      </c>
      <c r="AN777" s="52">
        <v>19.367161111481256</v>
      </c>
      <c r="AO777" s="52">
        <v>9.6054460896683551</v>
      </c>
      <c r="AP777" s="52">
        <v>0.77516133231389783</v>
      </c>
      <c r="AQ777" s="52">
        <v>1.6881161817262182</v>
      </c>
      <c r="AR777" s="52">
        <v>1.1920665527624805</v>
      </c>
      <c r="AS777" s="52">
        <v>1.0405175342029451</v>
      </c>
      <c r="AT777" s="52">
        <v>1.3672969582448786</v>
      </c>
      <c r="AU777" s="52">
        <v>0.85096218621656017</v>
      </c>
      <c r="AV777" s="52">
        <v>1.5404769363006077</v>
      </c>
      <c r="AW777" s="52">
        <v>1.1508484082148547</v>
      </c>
      <c r="AX777" s="52">
        <v>126.32766343283778</v>
      </c>
      <c r="AY777" s="52">
        <v>0.45575209204265171</v>
      </c>
      <c r="AZ777" s="52">
        <v>5.99379622101078</v>
      </c>
      <c r="BA777" s="52">
        <v>5.8988285619212544</v>
      </c>
      <c r="BB777" s="52">
        <v>16.627811503596604</v>
      </c>
      <c r="BC777" s="52">
        <v>2.7973001907501991</v>
      </c>
      <c r="BD777" s="52">
        <v>28.147117768755802</v>
      </c>
      <c r="BE777" s="52">
        <v>11.365447154447127</v>
      </c>
      <c r="BF777" s="52">
        <v>21.126166661099219</v>
      </c>
      <c r="BG777" s="52">
        <v>27.827595715915475</v>
      </c>
      <c r="BH777" s="52">
        <v>6.0878475631121542</v>
      </c>
      <c r="BI777" s="52">
        <v>26.486301701950531</v>
      </c>
      <c r="BJ777" s="52">
        <v>3.0438239365406239</v>
      </c>
      <c r="BK777" s="52">
        <v>5.9717739812020829</v>
      </c>
      <c r="BL777" s="52">
        <v>17.470703785206812</v>
      </c>
      <c r="BM777" s="52">
        <v>1.6941916561134349</v>
      </c>
      <c r="BN777" s="52">
        <v>41.990343061097278</v>
      </c>
      <c r="BP777" s="52">
        <v>1.2307582552777603</v>
      </c>
      <c r="BQ777" s="52">
        <v>0.96399232264763368</v>
      </c>
      <c r="BR777" s="52">
        <v>0.26676593264807402</v>
      </c>
      <c r="BS777" s="52">
        <v>1.2234426122857258</v>
      </c>
      <c r="BT777" s="52">
        <v>0.96364124104535831</v>
      </c>
      <c r="BU777" s="52">
        <v>0.25980137125831487</v>
      </c>
      <c r="BV777" s="52">
        <v>7.7148379739470938</v>
      </c>
      <c r="BW777" s="52">
        <v>14614.82031656901</v>
      </c>
    </row>
    <row r="778" spans="1:75">
      <c r="A778" s="49">
        <v>52382</v>
      </c>
      <c r="B778" s="50">
        <v>173.41321512347747</v>
      </c>
      <c r="C778" s="51">
        <v>430.14511337557116</v>
      </c>
      <c r="D778" s="50">
        <v>172.02158112313239</v>
      </c>
      <c r="E778" s="52">
        <v>30458.790225451994</v>
      </c>
      <c r="F778" s="52">
        <v>369.63728035761665</v>
      </c>
      <c r="G778" s="52">
        <v>415.03035324751852</v>
      </c>
      <c r="H778" s="52">
        <v>827.28751831465672</v>
      </c>
      <c r="I778" s="52">
        <v>3463.3220625107565</v>
      </c>
      <c r="J778" s="52">
        <v>195.94605594900466</v>
      </c>
      <c r="K778" s="52">
        <v>508.06227241216169</v>
      </c>
      <c r="L778" s="52">
        <v>757.28874160601731</v>
      </c>
      <c r="M778" s="52">
        <v>1094.4992307417335</v>
      </c>
      <c r="N778" s="52">
        <v>235.94680544301386</v>
      </c>
      <c r="O778" s="52">
        <v>162.0918693082302</v>
      </c>
      <c r="P778" s="52">
        <v>388.55607464561058</v>
      </c>
      <c r="Q778" s="52">
        <v>133.9219057832041</v>
      </c>
      <c r="R778" s="52">
        <v>145.13008237843431</v>
      </c>
      <c r="S778" s="52">
        <v>1022.2041770114052</v>
      </c>
      <c r="T778" s="52">
        <v>381.7120893781464</v>
      </c>
      <c r="U778" s="52">
        <v>2604.1672920320302</v>
      </c>
      <c r="V778" s="52">
        <v>1922.6563663330048</v>
      </c>
      <c r="W778" s="52">
        <v>2180.2297429618457</v>
      </c>
      <c r="X778" s="52">
        <v>2870.2320826138939</v>
      </c>
      <c r="Y778" s="52">
        <v>5460.7626813378547</v>
      </c>
      <c r="Z778" s="52">
        <v>1189.4679988368205</v>
      </c>
      <c r="AA778" s="52">
        <v>4538.8652610519239</v>
      </c>
      <c r="AB778" s="52">
        <v>396.04433858180192</v>
      </c>
      <c r="AC778" s="52">
        <v>324604.59793195419</v>
      </c>
      <c r="AD778" s="52">
        <v>129901.18240239544</v>
      </c>
      <c r="AE778" s="52">
        <v>161681.19050321271</v>
      </c>
      <c r="AF778" s="52">
        <v>49253.025412851763</v>
      </c>
      <c r="AG778" s="52">
        <v>28631.934039825392</v>
      </c>
      <c r="AH778" s="52">
        <v>24748.590272026679</v>
      </c>
      <c r="AI778" s="52">
        <v>66793.718662600368</v>
      </c>
      <c r="AJ778" s="52">
        <v>77275.143122103909</v>
      </c>
      <c r="AK778" s="52">
        <v>172.26720155466109</v>
      </c>
      <c r="AL778" s="52">
        <v>0.63102596548044187</v>
      </c>
      <c r="AM778" s="52">
        <v>9.1373952914971941</v>
      </c>
      <c r="AN778" s="52">
        <v>19.365374472450405</v>
      </c>
      <c r="AO778" s="52">
        <v>9.5969532154793402</v>
      </c>
      <c r="AP778" s="52">
        <v>0.77474333140481955</v>
      </c>
      <c r="AQ778" s="52">
        <v>1.6873092871758291</v>
      </c>
      <c r="AR778" s="52">
        <v>1.1905952463956406</v>
      </c>
      <c r="AS778" s="52">
        <v>1.0393339704880213</v>
      </c>
      <c r="AT778" s="52">
        <v>1.3646521631647872</v>
      </c>
      <c r="AU778" s="52">
        <v>0.85033981840511375</v>
      </c>
      <c r="AV778" s="52">
        <v>1.5394867700039956</v>
      </c>
      <c r="AW778" s="52">
        <v>1.150492626764331</v>
      </c>
      <c r="AX778" s="52">
        <v>126.40182917353306</v>
      </c>
      <c r="AY778" s="52">
        <v>0.45519285056540076</v>
      </c>
      <c r="AZ778" s="52">
        <v>5.9922998354384385</v>
      </c>
      <c r="BA778" s="52">
        <v>5.8946357052510363</v>
      </c>
      <c r="BB778" s="52">
        <v>16.63894199444762</v>
      </c>
      <c r="BC778" s="52">
        <v>2.7974082928511406</v>
      </c>
      <c r="BD778" s="52">
        <v>28.150995782478862</v>
      </c>
      <c r="BE778" s="52">
        <v>11.379202143905024</v>
      </c>
      <c r="BF778" s="52">
        <v>21.15547645966252</v>
      </c>
      <c r="BG778" s="52">
        <v>27.846695722080767</v>
      </c>
      <c r="BH778" s="52">
        <v>6.0909803863164154</v>
      </c>
      <c r="BI778" s="52">
        <v>26.499997908831574</v>
      </c>
      <c r="BJ778" s="52">
        <v>3.0442120518967593</v>
      </c>
      <c r="BK778" s="52">
        <v>5.9750930280387102</v>
      </c>
      <c r="BL778" s="52">
        <v>17.480692826030257</v>
      </c>
      <c r="BM778" s="52">
        <v>1.693682741625304</v>
      </c>
      <c r="BN778" s="52">
        <v>42.023306158851952</v>
      </c>
      <c r="BP778" s="52">
        <v>1.229321849055498</v>
      </c>
      <c r="BQ778" s="52">
        <v>0.96286511044919254</v>
      </c>
      <c r="BR778" s="52">
        <v>0.26645673861592867</v>
      </c>
      <c r="BS778" s="52">
        <v>1.2220959873915078</v>
      </c>
      <c r="BT778" s="52">
        <v>0.96253003707651286</v>
      </c>
      <c r="BU778" s="52">
        <v>0.2595659503202466</v>
      </c>
      <c r="BV778" s="52">
        <v>7.7138080036327725</v>
      </c>
      <c r="BW778" s="52">
        <v>14664.721791874977</v>
      </c>
    </row>
    <row r="779" spans="1:75">
      <c r="A779" s="49">
        <v>52412</v>
      </c>
      <c r="B779" s="50">
        <v>173.65760500871886</v>
      </c>
      <c r="C779" s="51">
        <v>430.94529625615104</v>
      </c>
      <c r="D779" s="50">
        <v>172.28008495817582</v>
      </c>
      <c r="E779" s="52">
        <v>30508.704656283062</v>
      </c>
      <c r="F779" s="52">
        <v>370.23769740229471</v>
      </c>
      <c r="G779" s="52">
        <v>414.16022879928352</v>
      </c>
      <c r="H779" s="52">
        <v>827.84360326528554</v>
      </c>
      <c r="I779" s="52">
        <v>3469.3665274867167</v>
      </c>
      <c r="J779" s="52">
        <v>196.18053041671712</v>
      </c>
      <c r="K779" s="52">
        <v>508.86567610303558</v>
      </c>
      <c r="L779" s="52">
        <v>758.12609710767867</v>
      </c>
      <c r="M779" s="52">
        <v>1098.0689485684038</v>
      </c>
      <c r="N779" s="52">
        <v>235.87635995348293</v>
      </c>
      <c r="O779" s="52">
        <v>162.27952128315033</v>
      </c>
      <c r="P779" s="52">
        <v>389.05590825664501</v>
      </c>
      <c r="Q779" s="52">
        <v>133.92705191452987</v>
      </c>
      <c r="R779" s="52">
        <v>145.25079696252942</v>
      </c>
      <c r="S779" s="52">
        <v>1024.4684319764376</v>
      </c>
      <c r="T779" s="52">
        <v>381.96883537359537</v>
      </c>
      <c r="U779" s="52">
        <v>2611.5659231831628</v>
      </c>
      <c r="V779" s="52">
        <v>1926.0896259747446</v>
      </c>
      <c r="W779" s="52">
        <v>2184.5629123163721</v>
      </c>
      <c r="X779" s="52">
        <v>2875.7294236101211</v>
      </c>
      <c r="Y779" s="52">
        <v>5468.0725292379657</v>
      </c>
      <c r="Z779" s="52">
        <v>1191.5858818567669</v>
      </c>
      <c r="AA779" s="52">
        <v>4547.7764504912002</v>
      </c>
      <c r="AB779" s="52">
        <v>396.11405822554758</v>
      </c>
      <c r="AC779" s="52">
        <v>325510.0180638631</v>
      </c>
      <c r="AD779" s="52">
        <v>130224.90458984375</v>
      </c>
      <c r="AE779" s="52">
        <v>162084.11060638429</v>
      </c>
      <c r="AF779" s="52">
        <v>49407.268996938066</v>
      </c>
      <c r="AG779" s="52">
        <v>28678.504713662467</v>
      </c>
      <c r="AH779" s="52">
        <v>24788.602068237462</v>
      </c>
      <c r="AI779" s="52">
        <v>66883.291956122717</v>
      </c>
      <c r="AJ779" s="52">
        <v>77379.52939456304</v>
      </c>
      <c r="AK779" s="52">
        <v>172.35326162100148</v>
      </c>
      <c r="AL779" s="52">
        <v>0.63013766048728337</v>
      </c>
      <c r="AM779" s="52">
        <v>9.1448158001100328</v>
      </c>
      <c r="AN779" s="52">
        <v>19.363565067116483</v>
      </c>
      <c r="AO779" s="52">
        <v>9.5886116065084934</v>
      </c>
      <c r="AP779" s="52">
        <v>0.77431820808258933</v>
      </c>
      <c r="AQ779" s="52">
        <v>1.6864976522568516</v>
      </c>
      <c r="AR779" s="52">
        <v>1.1891590027516941</v>
      </c>
      <c r="AS779" s="52">
        <v>1.0381614457979367</v>
      </c>
      <c r="AT779" s="52">
        <v>1.3620070184513073</v>
      </c>
      <c r="AU779" s="52">
        <v>0.84971941319575606</v>
      </c>
      <c r="AV779" s="52">
        <v>1.5385387406669906</v>
      </c>
      <c r="AW779" s="52">
        <v>1.1502101266858518</v>
      </c>
      <c r="AX779" s="52">
        <v>126.47575008720159</v>
      </c>
      <c r="AY779" s="52">
        <v>0.45463433568426503</v>
      </c>
      <c r="AZ779" s="52">
        <v>5.9907543097729405</v>
      </c>
      <c r="BA779" s="52">
        <v>5.8903890114588044</v>
      </c>
      <c r="BB779" s="52">
        <v>16.648966441303493</v>
      </c>
      <c r="BC779" s="52">
        <v>2.7976445282033335</v>
      </c>
      <c r="BD779" s="52">
        <v>28.155046963815888</v>
      </c>
      <c r="BE779" s="52">
        <v>11.393162707549831</v>
      </c>
      <c r="BF779" s="52">
        <v>21.184952207872023</v>
      </c>
      <c r="BG779" s="52">
        <v>27.865650767460465</v>
      </c>
      <c r="BH779" s="52">
        <v>6.0945488150076317</v>
      </c>
      <c r="BI779" s="52">
        <v>26.513946466737739</v>
      </c>
      <c r="BJ779" s="52">
        <v>3.0445973786489047</v>
      </c>
      <c r="BK779" s="52">
        <v>5.9785738855600359</v>
      </c>
      <c r="BL779" s="52">
        <v>17.490775204517799</v>
      </c>
      <c r="BM779" s="52">
        <v>1.693176853819341</v>
      </c>
      <c r="BN779" s="52">
        <v>42.056458003229153</v>
      </c>
      <c r="BP779" s="52">
        <v>1.2275809874137242</v>
      </c>
      <c r="BQ779" s="52">
        <v>0.96147061799808098</v>
      </c>
      <c r="BR779" s="52">
        <v>0.26611036942243421</v>
      </c>
      <c r="BS779" s="52">
        <v>1.2207997515564784</v>
      </c>
      <c r="BT779" s="52">
        <v>0.96148895084237063</v>
      </c>
      <c r="BU779" s="52">
        <v>0.25931080069685775</v>
      </c>
      <c r="BV779" s="52">
        <v>7.7129319569561634</v>
      </c>
      <c r="BW779" s="52">
        <v>14713.132562955221</v>
      </c>
    </row>
    <row r="780" spans="1:75">
      <c r="A780" s="49">
        <v>52443</v>
      </c>
      <c r="B780" s="50">
        <v>173.89838331276852</v>
      </c>
      <c r="C780" s="51">
        <v>431.74278550311141</v>
      </c>
      <c r="D780" s="50">
        <v>172.53629370069791</v>
      </c>
      <c r="E780" s="52">
        <v>30558.504698491866</v>
      </c>
      <c r="F780" s="52">
        <v>370.83492500743182</v>
      </c>
      <c r="G780" s="52">
        <v>413.29422134281168</v>
      </c>
      <c r="H780" s="52">
        <v>828.39629978205892</v>
      </c>
      <c r="I780" s="52">
        <v>3475.3655110268342</v>
      </c>
      <c r="J780" s="52">
        <v>196.41312166453611</v>
      </c>
      <c r="K780" s="52">
        <v>509.67014050868249</v>
      </c>
      <c r="L780" s="52">
        <v>758.9667977202804</v>
      </c>
      <c r="M780" s="52">
        <v>1101.6033569992551</v>
      </c>
      <c r="N780" s="52">
        <v>235.80252041403324</v>
      </c>
      <c r="O780" s="52">
        <v>162.46722448810996</v>
      </c>
      <c r="P780" s="52">
        <v>389.54686859177968</v>
      </c>
      <c r="Q780" s="52">
        <v>133.9315488959227</v>
      </c>
      <c r="R780" s="52">
        <v>145.36900889627154</v>
      </c>
      <c r="S780" s="52">
        <v>1026.728905457162</v>
      </c>
      <c r="T780" s="52">
        <v>382.23297987662016</v>
      </c>
      <c r="U780" s="52">
        <v>2618.8990383407763</v>
      </c>
      <c r="V780" s="52">
        <v>1929.5173960378575</v>
      </c>
      <c r="W780" s="52">
        <v>2188.8876005037419</v>
      </c>
      <c r="X780" s="52">
        <v>2881.2231704239402</v>
      </c>
      <c r="Y780" s="52">
        <v>5475.4177733578026</v>
      </c>
      <c r="Z780" s="52">
        <v>1193.7021008869933</v>
      </c>
      <c r="AA780" s="52">
        <v>4556.6598764657974</v>
      </c>
      <c r="AB780" s="52">
        <v>396.18686012831336</v>
      </c>
      <c r="AC780" s="52">
        <v>326409.69701988465</v>
      </c>
      <c r="AD780" s="52">
        <v>130544.74834306778</v>
      </c>
      <c r="AE780" s="52">
        <v>162482.20336311095</v>
      </c>
      <c r="AF780" s="52">
        <v>49560.597549038546</v>
      </c>
      <c r="AG780" s="52">
        <v>28724.784642192626</v>
      </c>
      <c r="AH780" s="52">
        <v>24828.352470397949</v>
      </c>
      <c r="AI780" s="52">
        <v>66972.237673421056</v>
      </c>
      <c r="AJ780" s="52">
        <v>77483.220703155763</v>
      </c>
      <c r="AK780" s="52">
        <v>172.43960725528098</v>
      </c>
      <c r="AL780" s="52">
        <v>0.62924307280768366</v>
      </c>
      <c r="AM780" s="52">
        <v>9.1520602849064279</v>
      </c>
      <c r="AN780" s="52">
        <v>19.36159575332497</v>
      </c>
      <c r="AO780" s="52">
        <v>9.580292395548895</v>
      </c>
      <c r="AP780" s="52">
        <v>0.77388421224795745</v>
      </c>
      <c r="AQ780" s="52">
        <v>1.6856597203708765</v>
      </c>
      <c r="AR780" s="52">
        <v>1.1877326462680715</v>
      </c>
      <c r="AS780" s="52">
        <v>1.037000237554293</v>
      </c>
      <c r="AT780" s="52">
        <v>1.3593516921733211</v>
      </c>
      <c r="AU780" s="52">
        <v>0.84908805413074484</v>
      </c>
      <c r="AV780" s="52">
        <v>1.5376080797453346</v>
      </c>
      <c r="AW780" s="52">
        <v>1.1499677545507438</v>
      </c>
      <c r="AX780" s="52">
        <v>126.54990410200891</v>
      </c>
      <c r="AY780" s="52">
        <v>0.45407359641901546</v>
      </c>
      <c r="AZ780" s="52">
        <v>5.9891187316942736</v>
      </c>
      <c r="BA780" s="52">
        <v>5.8860273828444578</v>
      </c>
      <c r="BB780" s="52">
        <v>16.658874976719098</v>
      </c>
      <c r="BC780" s="52">
        <v>2.7979210534193104</v>
      </c>
      <c r="BD780" s="52">
        <v>28.159569419334613</v>
      </c>
      <c r="BE780" s="52">
        <v>11.407067952226967</v>
      </c>
      <c r="BF780" s="52">
        <v>21.214674993418157</v>
      </c>
      <c r="BG780" s="52">
        <v>27.884268313315847</v>
      </c>
      <c r="BH780" s="52">
        <v>6.0983076833729299</v>
      </c>
      <c r="BI780" s="52">
        <v>26.528107399894527</v>
      </c>
      <c r="BJ780" s="52">
        <v>3.0449812354517851</v>
      </c>
      <c r="BK780" s="52">
        <v>5.982171794617428</v>
      </c>
      <c r="BL780" s="52">
        <v>17.500954371507113</v>
      </c>
      <c r="BM780" s="52">
        <v>1.6926736736233374</v>
      </c>
      <c r="BN780" s="52">
        <v>42.089257319067272</v>
      </c>
      <c r="BP780" s="52">
        <v>1.2256678126136502</v>
      </c>
      <c r="BQ780" s="52">
        <v>0.95992851101102372</v>
      </c>
      <c r="BR780" s="52">
        <v>0.26573930160121828</v>
      </c>
      <c r="BS780" s="52">
        <v>1.2194367323911959</v>
      </c>
      <c r="BT780" s="52">
        <v>0.96039784209231938</v>
      </c>
      <c r="BU780" s="52">
        <v>0.25903889028661303</v>
      </c>
      <c r="BV780" s="52">
        <v>7.7119889196549209</v>
      </c>
      <c r="BW780" s="52">
        <v>14760.281600536839</v>
      </c>
    </row>
    <row r="781" spans="1:75">
      <c r="A781" s="49">
        <v>52474</v>
      </c>
      <c r="B781" s="50">
        <v>174.14084696691603</v>
      </c>
      <c r="C781" s="51">
        <v>432.55091257044865</v>
      </c>
      <c r="D781" s="50">
        <v>172.79683243879867</v>
      </c>
      <c r="E781" s="52">
        <v>30609.208106948485</v>
      </c>
      <c r="F781" s="52">
        <v>371.43834916415113</v>
      </c>
      <c r="G781" s="52">
        <v>412.43209686058185</v>
      </c>
      <c r="H781" s="52">
        <v>828.93644931720144</v>
      </c>
      <c r="I781" s="52">
        <v>3481.4288305202799</v>
      </c>
      <c r="J781" s="52">
        <v>196.64945928958591</v>
      </c>
      <c r="K781" s="52">
        <v>510.45795269791159</v>
      </c>
      <c r="L781" s="52">
        <v>759.83826310488007</v>
      </c>
      <c r="M781" s="52">
        <v>1105.1758252008547</v>
      </c>
      <c r="N781" s="52">
        <v>235.72920159535903</v>
      </c>
      <c r="O781" s="52">
        <v>162.65672749213334</v>
      </c>
      <c r="P781" s="52">
        <v>390.04552626255298</v>
      </c>
      <c r="Q781" s="52">
        <v>133.93468659526607</v>
      </c>
      <c r="R781" s="52">
        <v>145.48744346898408</v>
      </c>
      <c r="S781" s="52">
        <v>1029.0337789557393</v>
      </c>
      <c r="T781" s="52">
        <v>382.51289824792934</v>
      </c>
      <c r="U781" s="52">
        <v>2626.3406725795039</v>
      </c>
      <c r="V781" s="52">
        <v>1933.0180309804216</v>
      </c>
      <c r="W781" s="52">
        <v>2193.2859227249942</v>
      </c>
      <c r="X781" s="52">
        <v>2886.8162420793406</v>
      </c>
      <c r="Y781" s="52">
        <v>5482.9538226473715</v>
      </c>
      <c r="Z781" s="52">
        <v>1195.8559390960802</v>
      </c>
      <c r="AA781" s="52">
        <v>4565.6874255119792</v>
      </c>
      <c r="AB781" s="52">
        <v>396.26330297605523</v>
      </c>
      <c r="AC781" s="52">
        <v>327321.10097171413</v>
      </c>
      <c r="AD781" s="52">
        <v>130868.53392224542</v>
      </c>
      <c r="AE781" s="52">
        <v>162885.20226710843</v>
      </c>
      <c r="AF781" s="52">
        <v>49715.970997807482</v>
      </c>
      <c r="AG781" s="52">
        <v>28771.389206263328</v>
      </c>
      <c r="AH781" s="52">
        <v>24868.379507906975</v>
      </c>
      <c r="AI781" s="52">
        <v>67061.677809469154</v>
      </c>
      <c r="AJ781" s="52">
        <v>77587.496053318828</v>
      </c>
      <c r="AK781" s="52">
        <v>172.52805398720045</v>
      </c>
      <c r="AL781" s="52">
        <v>0.62830944085914286</v>
      </c>
      <c r="AM781" s="52">
        <v>9.1592799489378862</v>
      </c>
      <c r="AN781" s="52">
        <v>19.359265056889384</v>
      </c>
      <c r="AO781" s="52">
        <v>9.5716756670810881</v>
      </c>
      <c r="AP781" s="52">
        <v>0.77343339973991065</v>
      </c>
      <c r="AQ781" s="52">
        <v>1.6847510355094732</v>
      </c>
      <c r="AR781" s="52">
        <v>1.1862569053881733</v>
      </c>
      <c r="AS781" s="52">
        <v>1.0358308465102974</v>
      </c>
      <c r="AT781" s="52">
        <v>1.3566293201423127</v>
      </c>
      <c r="AU781" s="52">
        <v>0.84841883270071838</v>
      </c>
      <c r="AV781" s="52">
        <v>1.5366458377256125</v>
      </c>
      <c r="AW781" s="52">
        <v>1.149709487496664</v>
      </c>
      <c r="AX781" s="52">
        <v>126.6262326132386</v>
      </c>
      <c r="AY781" s="52">
        <v>0.45349729852463377</v>
      </c>
      <c r="AZ781" s="52">
        <v>5.987311252734564</v>
      </c>
      <c r="BA781" s="52">
        <v>5.8814066442202835</v>
      </c>
      <c r="BB781" s="52">
        <v>16.670325639687718</v>
      </c>
      <c r="BC781" s="52">
        <v>2.7981158407600297</v>
      </c>
      <c r="BD781" s="52">
        <v>28.164913533195371</v>
      </c>
      <c r="BE781" s="52">
        <v>11.420791308500714</v>
      </c>
      <c r="BF781" s="52">
        <v>21.245289416097464</v>
      </c>
      <c r="BG781" s="52">
        <v>27.902620531062805</v>
      </c>
      <c r="BH781" s="52">
        <v>6.1019611474006403</v>
      </c>
      <c r="BI781" s="52">
        <v>26.542556317064971</v>
      </c>
      <c r="BJ781" s="52">
        <v>3.0453724368513986</v>
      </c>
      <c r="BK781" s="52">
        <v>5.9858289372416271</v>
      </c>
      <c r="BL781" s="52">
        <v>17.511354941295718</v>
      </c>
      <c r="BM781" s="52">
        <v>1.6921641104241467</v>
      </c>
      <c r="BN781" s="52">
        <v>42.121527680316042</v>
      </c>
      <c r="BP781" s="52">
        <v>1.223758307172947</v>
      </c>
      <c r="BQ781" s="52">
        <v>0.95840254275601422</v>
      </c>
      <c r="BR781" s="52">
        <v>0.2653557644164633</v>
      </c>
      <c r="BS781" s="52">
        <v>1.2177773043137765</v>
      </c>
      <c r="BT781" s="52">
        <v>0.9590311248170873</v>
      </c>
      <c r="BU781" s="52">
        <v>0.25874617947239686</v>
      </c>
      <c r="BV781" s="52">
        <v>7.7107014870346191</v>
      </c>
      <c r="BW781" s="52">
        <v>14807.476571867543</v>
      </c>
    </row>
    <row r="782" spans="1:75">
      <c r="A782" s="49">
        <v>52504</v>
      </c>
      <c r="B782" s="50">
        <v>174.37865708215784</v>
      </c>
      <c r="C782" s="51">
        <v>433.34439554437995</v>
      </c>
      <c r="D782" s="50">
        <v>173.05500634393346</v>
      </c>
      <c r="E782" s="52">
        <v>30659.294721253715</v>
      </c>
      <c r="F782" s="52">
        <v>372.02726219569644</v>
      </c>
      <c r="G782" s="52">
        <v>411.60950723141434</v>
      </c>
      <c r="H782" s="52">
        <v>829.43978555053468</v>
      </c>
      <c r="I782" s="52">
        <v>3487.3768696149191</v>
      </c>
      <c r="J782" s="52">
        <v>196.88324042202439</v>
      </c>
      <c r="K782" s="52">
        <v>511.18774292369682</v>
      </c>
      <c r="L782" s="52">
        <v>760.71809121295814</v>
      </c>
      <c r="M782" s="52">
        <v>1108.6878434834382</v>
      </c>
      <c r="N782" s="52">
        <v>235.66213312658172</v>
      </c>
      <c r="O782" s="52">
        <v>162.8412149612947</v>
      </c>
      <c r="P782" s="52">
        <v>390.5417770391951</v>
      </c>
      <c r="Q782" s="52">
        <v>133.93594921124168</v>
      </c>
      <c r="R782" s="52">
        <v>145.60323724001645</v>
      </c>
      <c r="S782" s="52">
        <v>1031.3147941024354</v>
      </c>
      <c r="T782" s="52">
        <v>382.80050941469767</v>
      </c>
      <c r="U782" s="52">
        <v>2633.6924579240381</v>
      </c>
      <c r="V782" s="52">
        <v>1936.4895512158671</v>
      </c>
      <c r="W782" s="52">
        <v>2197.6210704942546</v>
      </c>
      <c r="X782" s="52">
        <v>2892.331651724875</v>
      </c>
      <c r="Y782" s="52">
        <v>5490.4476846456528</v>
      </c>
      <c r="Z782" s="52">
        <v>1197.9801963373397</v>
      </c>
      <c r="AA782" s="52">
        <v>4574.5847258016465</v>
      </c>
      <c r="AB782" s="52">
        <v>396.33972375430164</v>
      </c>
      <c r="AC782" s="52">
        <v>328216.94427738187</v>
      </c>
      <c r="AD782" s="52">
        <v>131187.78269637426</v>
      </c>
      <c r="AE782" s="52">
        <v>163282.55448789598</v>
      </c>
      <c r="AF782" s="52">
        <v>49868.733411366738</v>
      </c>
      <c r="AG782" s="52">
        <v>28816.739924200378</v>
      </c>
      <c r="AH782" s="52">
        <v>24907.327652549742</v>
      </c>
      <c r="AI782" s="52">
        <v>67148.524263040221</v>
      </c>
      <c r="AJ782" s="52">
        <v>77688.7550792853</v>
      </c>
      <c r="AK782" s="52">
        <v>172.61579819563775</v>
      </c>
      <c r="AL782" s="52">
        <v>0.62735819957936956</v>
      </c>
      <c r="AM782" s="52">
        <v>9.1662891641298003</v>
      </c>
      <c r="AN782" s="52">
        <v>19.356587256491185</v>
      </c>
      <c r="AO782" s="52">
        <v>9.562939892786865</v>
      </c>
      <c r="AP782" s="52">
        <v>0.77298053533122579</v>
      </c>
      <c r="AQ782" s="52">
        <v>1.6837902943390266</v>
      </c>
      <c r="AR782" s="52">
        <v>1.1847587965351218</v>
      </c>
      <c r="AS782" s="52">
        <v>1.0346882040559042</v>
      </c>
      <c r="AT782" s="52">
        <v>1.353922673784109</v>
      </c>
      <c r="AU782" s="52">
        <v>0.84772543117602861</v>
      </c>
      <c r="AV782" s="52">
        <v>1.5356623798429305</v>
      </c>
      <c r="AW782" s="52">
        <v>1.1494115781402798</v>
      </c>
      <c r="AX782" s="52">
        <v>126.70249691680074</v>
      </c>
      <c r="AY782" s="52">
        <v>0.45292205681944325</v>
      </c>
      <c r="AZ782" s="52">
        <v>5.9853733331566525</v>
      </c>
      <c r="BA782" s="52">
        <v>5.8766532949249575</v>
      </c>
      <c r="BB782" s="52">
        <v>16.683726985007524</v>
      </c>
      <c r="BC782" s="52">
        <v>2.7981472764629869</v>
      </c>
      <c r="BD782" s="52">
        <v>28.170948272477837</v>
      </c>
      <c r="BE782" s="52">
        <v>11.433707257204999</v>
      </c>
      <c r="BF782" s="52">
        <v>21.275829343373577</v>
      </c>
      <c r="BG782" s="52">
        <v>27.920026693679393</v>
      </c>
      <c r="BH782" s="52">
        <v>6.1051624035773182</v>
      </c>
      <c r="BI782" s="52">
        <v>26.556714022508821</v>
      </c>
      <c r="BJ782" s="52">
        <v>3.0457600716209829</v>
      </c>
      <c r="BK782" s="52">
        <v>5.9893447289631387</v>
      </c>
      <c r="BL782" s="52">
        <v>17.52160922197557</v>
      </c>
      <c r="BM782" s="52">
        <v>1.6916637641177961</v>
      </c>
      <c r="BN782" s="52">
        <v>42.151881227207681</v>
      </c>
      <c r="BP782" s="52">
        <v>1.2220672191702762</v>
      </c>
      <c r="BQ782" s="52">
        <v>0.95708003410836684</v>
      </c>
      <c r="BR782" s="52">
        <v>0.26498718505099533</v>
      </c>
      <c r="BS782" s="52">
        <v>1.2158199774411818</v>
      </c>
      <c r="BT782" s="52">
        <v>0.95737532433122396</v>
      </c>
      <c r="BU782" s="52">
        <v>0.25844465314585252</v>
      </c>
      <c r="BV782" s="52">
        <v>7.7089957684123265</v>
      </c>
      <c r="BW782" s="52">
        <v>14853.805578819911</v>
      </c>
    </row>
    <row r="783" spans="1:75">
      <c r="A783" s="49">
        <v>52535</v>
      </c>
      <c r="B783" s="50">
        <v>174.61750073352408</v>
      </c>
      <c r="C783" s="51">
        <v>434.13850221987212</v>
      </c>
      <c r="D783" s="50">
        <v>173.31463457397635</v>
      </c>
      <c r="E783" s="52">
        <v>30709.44881682242</v>
      </c>
      <c r="F783" s="52">
        <v>372.60740722854052</v>
      </c>
      <c r="G783" s="52">
        <v>410.8032544908985</v>
      </c>
      <c r="H783" s="52">
        <v>829.94070587379315</v>
      </c>
      <c r="I783" s="52">
        <v>3493.3350314406616</v>
      </c>
      <c r="J783" s="52">
        <v>197.11814036129434</v>
      </c>
      <c r="K783" s="52">
        <v>511.89877960182008</v>
      </c>
      <c r="L783" s="52">
        <v>761.60345768592049</v>
      </c>
      <c r="M783" s="52">
        <v>1112.21673267551</v>
      </c>
      <c r="N783" s="52">
        <v>235.5984232129469</v>
      </c>
      <c r="O783" s="52">
        <v>163.02481817763538</v>
      </c>
      <c r="P783" s="52">
        <v>391.04217156593597</v>
      </c>
      <c r="Q783" s="52">
        <v>133.93597994289632</v>
      </c>
      <c r="R783" s="52">
        <v>145.71967941450495</v>
      </c>
      <c r="S783" s="52">
        <v>1033.600751333179</v>
      </c>
      <c r="T783" s="52">
        <v>383.09272417077614</v>
      </c>
      <c r="U783" s="52">
        <v>2641.0800145932985</v>
      </c>
      <c r="V783" s="52">
        <v>1939.9671169754959</v>
      </c>
      <c r="W783" s="52">
        <v>2201.9510330105982</v>
      </c>
      <c r="X783" s="52">
        <v>2897.8356418595199</v>
      </c>
      <c r="Y783" s="52">
        <v>5497.9610667901652</v>
      </c>
      <c r="Z783" s="52">
        <v>1200.1052407041914</v>
      </c>
      <c r="AA783" s="52">
        <v>4583.4864414735666</v>
      </c>
      <c r="AB783" s="52">
        <v>396.4145842514211</v>
      </c>
      <c r="AC783" s="52">
        <v>329112.11759428825</v>
      </c>
      <c r="AD783" s="52">
        <v>131507.81497410804</v>
      </c>
      <c r="AE783" s="52">
        <v>163680.88188808196</v>
      </c>
      <c r="AF783" s="52">
        <v>50021.458582352243</v>
      </c>
      <c r="AG783" s="52">
        <v>28861.692158029924</v>
      </c>
      <c r="AH783" s="52">
        <v>24945.904038817651</v>
      </c>
      <c r="AI783" s="52">
        <v>67234.359032577078</v>
      </c>
      <c r="AJ783" s="52">
        <v>77788.928358170291</v>
      </c>
      <c r="AK783" s="52">
        <v>172.70331199491216</v>
      </c>
      <c r="AL783" s="52">
        <v>0.62639211221492941</v>
      </c>
      <c r="AM783" s="52">
        <v>9.1732889957230306</v>
      </c>
      <c r="AN783" s="52">
        <v>19.35376690508377</v>
      </c>
      <c r="AO783" s="52">
        <v>9.5540857970744604</v>
      </c>
      <c r="AP783" s="52">
        <v>0.77252117931563968</v>
      </c>
      <c r="AQ783" s="52">
        <v>1.6828088268676149</v>
      </c>
      <c r="AR783" s="52">
        <v>1.1832375724226305</v>
      </c>
      <c r="AS783" s="52">
        <v>1.0335442461291677</v>
      </c>
      <c r="AT783" s="52">
        <v>1.3512060950785283</v>
      </c>
      <c r="AU783" s="52">
        <v>0.84701324546767864</v>
      </c>
      <c r="AV783" s="52">
        <v>1.5346588065440301</v>
      </c>
      <c r="AW783" s="52">
        <v>1.1490958268036446</v>
      </c>
      <c r="AX783" s="52">
        <v>126.77871281521455</v>
      </c>
      <c r="AY783" s="52">
        <v>0.45234266972704884</v>
      </c>
      <c r="AZ783" s="52">
        <v>5.983364721957309</v>
      </c>
      <c r="BA783" s="52">
        <v>5.8718088757126559</v>
      </c>
      <c r="BB783" s="52">
        <v>16.697995398073427</v>
      </c>
      <c r="BC783" s="52">
        <v>2.7980892669349426</v>
      </c>
      <c r="BD783" s="52">
        <v>28.177146127838039</v>
      </c>
      <c r="BE783" s="52">
        <v>11.44633902278879</v>
      </c>
      <c r="BF783" s="52">
        <v>21.306425869284617</v>
      </c>
      <c r="BG783" s="52">
        <v>27.937091312461323</v>
      </c>
      <c r="BH783" s="52">
        <v>6.1081095515870523</v>
      </c>
      <c r="BI783" s="52">
        <v>26.570832274591311</v>
      </c>
      <c r="BJ783" s="52">
        <v>3.0461498152646174</v>
      </c>
      <c r="BK783" s="52">
        <v>5.9927965842746946</v>
      </c>
      <c r="BL783" s="52">
        <v>17.531885875578155</v>
      </c>
      <c r="BM783" s="52">
        <v>1.6911636729986375</v>
      </c>
      <c r="BN783" s="52">
        <v>42.181519602455438</v>
      </c>
      <c r="BP783" s="52">
        <v>1.2205607547789001</v>
      </c>
      <c r="BQ783" s="52">
        <v>0.95592797108580385</v>
      </c>
      <c r="BR783" s="52">
        <v>0.26463278368893012</v>
      </c>
      <c r="BS783" s="52">
        <v>1.2139209235357422</v>
      </c>
      <c r="BT783" s="52">
        <v>0.95578311326643151</v>
      </c>
      <c r="BU783" s="52">
        <v>0.25813781024161503</v>
      </c>
      <c r="BV783" s="52">
        <v>7.7071499185666683</v>
      </c>
      <c r="BW783" s="52">
        <v>14900.837072387818</v>
      </c>
    </row>
    <row r="784" spans="1:75">
      <c r="A784" s="49">
        <v>52565</v>
      </c>
      <c r="B784" s="50">
        <v>174.85918632286291</v>
      </c>
      <c r="C784" s="51">
        <v>434.93586533830188</v>
      </c>
      <c r="D784" s="50">
        <v>173.57465882394462</v>
      </c>
      <c r="E784" s="52">
        <v>30759.460266963641</v>
      </c>
      <c r="F784" s="52">
        <v>373.1741589313994</v>
      </c>
      <c r="G784" s="52">
        <v>409.99863136336205</v>
      </c>
      <c r="H784" s="52">
        <v>830.47461061527326</v>
      </c>
      <c r="I784" s="52">
        <v>3499.3338223346818</v>
      </c>
      <c r="J784" s="52">
        <v>197.35355109229374</v>
      </c>
      <c r="K784" s="52">
        <v>512.6307773757726</v>
      </c>
      <c r="L784" s="52">
        <v>762.47065011002121</v>
      </c>
      <c r="M784" s="52">
        <v>1115.782405338188</v>
      </c>
      <c r="N784" s="52">
        <v>235.53474480283913</v>
      </c>
      <c r="O784" s="52">
        <v>163.20915743432317</v>
      </c>
      <c r="P784" s="52">
        <v>391.54281914521317</v>
      </c>
      <c r="Q784" s="52">
        <v>133.93569023599073</v>
      </c>
      <c r="R784" s="52">
        <v>145.83823826486866</v>
      </c>
      <c r="S784" s="52">
        <v>1035.8788344190766</v>
      </c>
      <c r="T784" s="52">
        <v>383.37935023568571</v>
      </c>
      <c r="U784" s="52">
        <v>2648.4968230184791</v>
      </c>
      <c r="V784" s="52">
        <v>1943.4196562265356</v>
      </c>
      <c r="W784" s="52">
        <v>2206.2575300785402</v>
      </c>
      <c r="X784" s="52">
        <v>2903.2962818458677</v>
      </c>
      <c r="Y784" s="52">
        <v>5505.4131360754373</v>
      </c>
      <c r="Z784" s="52">
        <v>1202.2247302189469</v>
      </c>
      <c r="AA784" s="52">
        <v>4592.3729958998656</v>
      </c>
      <c r="AB784" s="52">
        <v>396.48469601854839</v>
      </c>
      <c r="AC784" s="52">
        <v>330006.19896241825</v>
      </c>
      <c r="AD784" s="52">
        <v>131828.12028237581</v>
      </c>
      <c r="AE784" s="52">
        <v>164079.5491050164</v>
      </c>
      <c r="AF784" s="52">
        <v>50174.120863222081</v>
      </c>
      <c r="AG784" s="52">
        <v>28906.408505809308</v>
      </c>
      <c r="AH784" s="52">
        <v>24984.213058657198</v>
      </c>
      <c r="AI784" s="52">
        <v>67319.43876319578</v>
      </c>
      <c r="AJ784" s="52">
        <v>77888.425392572084</v>
      </c>
      <c r="AK784" s="52">
        <v>172.78935006397467</v>
      </c>
      <c r="AL784" s="52">
        <v>0.62543718550150518</v>
      </c>
      <c r="AM784" s="52">
        <v>9.1803744924836792</v>
      </c>
      <c r="AN784" s="52">
        <v>19.351139075514705</v>
      </c>
      <c r="AO784" s="52">
        <v>9.5453273975018718</v>
      </c>
      <c r="AP784" s="52">
        <v>0.77205900888692824</v>
      </c>
      <c r="AQ784" s="52">
        <v>1.6818697877689071</v>
      </c>
      <c r="AR784" s="52">
        <v>1.1817299163015074</v>
      </c>
      <c r="AS784" s="52">
        <v>1.0323879942412533</v>
      </c>
      <c r="AT784" s="52">
        <v>1.3485049324150775</v>
      </c>
      <c r="AU784" s="52">
        <v>0.84630597668810881</v>
      </c>
      <c r="AV784" s="52">
        <v>1.5336634753331964</v>
      </c>
      <c r="AW784" s="52">
        <v>1.1488063042184271</v>
      </c>
      <c r="AX784" s="52">
        <v>126.85323924385011</v>
      </c>
      <c r="AY784" s="52">
        <v>0.45176511497256799</v>
      </c>
      <c r="AZ784" s="52">
        <v>5.9814067010796865</v>
      </c>
      <c r="BA784" s="52">
        <v>5.8670318271770761</v>
      </c>
      <c r="BB784" s="52">
        <v>16.711231890258691</v>
      </c>
      <c r="BC784" s="52">
        <v>2.7980585002049336</v>
      </c>
      <c r="BD784" s="52">
        <v>28.182698423136024</v>
      </c>
      <c r="BE784" s="52">
        <v>11.459139020709943</v>
      </c>
      <c r="BF784" s="52">
        <v>21.33660271735862</v>
      </c>
      <c r="BG784" s="52">
        <v>27.954246129631066</v>
      </c>
      <c r="BH784" s="52">
        <v>6.1110589179928256</v>
      </c>
      <c r="BI784" s="52">
        <v>26.584971744883418</v>
      </c>
      <c r="BJ784" s="52">
        <v>3.0465402810301385</v>
      </c>
      <c r="BK784" s="52">
        <v>5.9962354787824248</v>
      </c>
      <c r="BL784" s="52">
        <v>17.542195984185675</v>
      </c>
      <c r="BM784" s="52">
        <v>1.6906631392666724</v>
      </c>
      <c r="BN784" s="52">
        <v>42.211443650675939</v>
      </c>
      <c r="BP784" s="52">
        <v>1.2191838963170691</v>
      </c>
      <c r="BQ784" s="52">
        <v>0.95488925026826721</v>
      </c>
      <c r="BR784" s="52">
        <v>0.26429464604443637</v>
      </c>
      <c r="BS784" s="52">
        <v>1.2125916646638264</v>
      </c>
      <c r="BT784" s="52">
        <v>0.95475607155822217</v>
      </c>
      <c r="BU784" s="52">
        <v>0.25783559307941079</v>
      </c>
      <c r="BV784" s="52">
        <v>7.7055893475733077</v>
      </c>
      <c r="BW784" s="52">
        <v>14949.410653956731</v>
      </c>
    </row>
    <row r="785" spans="1:75">
      <c r="A785" s="49">
        <v>52596</v>
      </c>
      <c r="B785" s="50">
        <v>175.10454600929253</v>
      </c>
      <c r="C785" s="51">
        <v>435.73834774841464</v>
      </c>
      <c r="D785" s="50">
        <v>173.8343712339298</v>
      </c>
      <c r="E785" s="52">
        <v>30809.211495430238</v>
      </c>
      <c r="F785" s="52">
        <v>373.72784786286854</v>
      </c>
      <c r="G785" s="52">
        <v>409.18615531296501</v>
      </c>
      <c r="H785" s="52">
        <v>831.06131294754243</v>
      </c>
      <c r="I785" s="52">
        <v>3505.3939518161837</v>
      </c>
      <c r="J785" s="52">
        <v>197.58934061271287</v>
      </c>
      <c r="K785" s="52">
        <v>513.41336234947369</v>
      </c>
      <c r="L785" s="52">
        <v>763.30506193373469</v>
      </c>
      <c r="M785" s="52">
        <v>1119.3947688538221</v>
      </c>
      <c r="N785" s="52">
        <v>235.46865241731246</v>
      </c>
      <c r="O785" s="52">
        <v>163.39493744042252</v>
      </c>
      <c r="P785" s="52">
        <v>392.04096450713735</v>
      </c>
      <c r="Q785" s="52">
        <v>133.93556839929172</v>
      </c>
      <c r="R785" s="52">
        <v>145.95967325856608</v>
      </c>
      <c r="S785" s="52">
        <v>1038.1422851157765</v>
      </c>
      <c r="T785" s="52">
        <v>383.65363498885307</v>
      </c>
      <c r="U785" s="52">
        <v>2655.9356471858919</v>
      </c>
      <c r="V785" s="52">
        <v>1946.8308822897172</v>
      </c>
      <c r="W785" s="52">
        <v>2210.5317158425046</v>
      </c>
      <c r="X785" s="52">
        <v>2908.6965193037063</v>
      </c>
      <c r="Y785" s="52">
        <v>5512.7533014070605</v>
      </c>
      <c r="Z785" s="52">
        <v>1204.338556162292</v>
      </c>
      <c r="AA785" s="52">
        <v>4601.2323023297131</v>
      </c>
      <c r="AB785" s="52">
        <v>396.54769601546707</v>
      </c>
      <c r="AC785" s="52">
        <v>330898.89981889725</v>
      </c>
      <c r="AD785" s="52">
        <v>132148.34727669531</v>
      </c>
      <c r="AE785" s="52">
        <v>164478.11885901421</v>
      </c>
      <c r="AF785" s="52">
        <v>50326.710368171814</v>
      </c>
      <c r="AG785" s="52">
        <v>28950.999650728318</v>
      </c>
      <c r="AH785" s="52">
        <v>25022.331099723615</v>
      </c>
      <c r="AI785" s="52">
        <v>67403.948374395404</v>
      </c>
      <c r="AJ785" s="52">
        <v>77987.52013478741</v>
      </c>
      <c r="AK785" s="52">
        <v>172.87331129826845</v>
      </c>
      <c r="AL785" s="52">
        <v>0.62451148250763633</v>
      </c>
      <c r="AM785" s="52">
        <v>9.1876552280023578</v>
      </c>
      <c r="AN785" s="52">
        <v>19.348986792840034</v>
      </c>
      <c r="AO785" s="52">
        <v>9.5368200823844926</v>
      </c>
      <c r="AP785" s="52">
        <v>0.77159751406848487</v>
      </c>
      <c r="AQ785" s="52">
        <v>1.6810179186938894</v>
      </c>
      <c r="AR785" s="52">
        <v>1.180261597914303</v>
      </c>
      <c r="AS785" s="52">
        <v>1.0312139014197108</v>
      </c>
      <c r="AT785" s="52">
        <v>1.3458369555019383</v>
      </c>
      <c r="AU785" s="52">
        <v>0.84562093687013506</v>
      </c>
      <c r="AV785" s="52">
        <v>1.5326970122765604</v>
      </c>
      <c r="AW785" s="52">
        <v>1.1485742457784176</v>
      </c>
      <c r="AX785" s="52">
        <v>126.92516164445588</v>
      </c>
      <c r="AY785" s="52">
        <v>0.45119369355797384</v>
      </c>
      <c r="AZ785" s="52">
        <v>5.9795874009667447</v>
      </c>
      <c r="BA785" s="52">
        <v>5.8624317811749451</v>
      </c>
      <c r="BB785" s="52">
        <v>16.722187992365612</v>
      </c>
      <c r="BC785" s="52">
        <v>2.7981378901486975</v>
      </c>
      <c r="BD785" s="52">
        <v>28.187096327242831</v>
      </c>
      <c r="BE785" s="52">
        <v>11.472429246446419</v>
      </c>
      <c r="BF785" s="52">
        <v>21.366078969992458</v>
      </c>
      <c r="BG785" s="52">
        <v>27.97181510114892</v>
      </c>
      <c r="BH785" s="52">
        <v>6.1142032418903263</v>
      </c>
      <c r="BI785" s="52">
        <v>26.59916286135558</v>
      </c>
      <c r="BJ785" s="52">
        <v>3.0469307978095341</v>
      </c>
      <c r="BK785" s="52">
        <v>5.9996963815900664</v>
      </c>
      <c r="BL785" s="52">
        <v>17.552535682281992</v>
      </c>
      <c r="BM785" s="52">
        <v>1.6901615777525874</v>
      </c>
      <c r="BN785" s="52">
        <v>42.242382237837923</v>
      </c>
      <c r="BP785" s="52">
        <v>1.2178890908506863</v>
      </c>
      <c r="BQ785" s="52">
        <v>0.95391001814935028</v>
      </c>
      <c r="BR785" s="52">
        <v>0.26397907270509147</v>
      </c>
      <c r="BS785" s="52">
        <v>1.2121026024012076</v>
      </c>
      <c r="BT785" s="52">
        <v>0.95455306107478755</v>
      </c>
      <c r="BU785" s="52">
        <v>0.25754954129121371</v>
      </c>
      <c r="BV785" s="52">
        <v>7.7046153150994572</v>
      </c>
      <c r="BW785" s="52">
        <v>14999.933254703399</v>
      </c>
    </row>
    <row r="786" spans="1:75">
      <c r="A786" s="49">
        <v>52627</v>
      </c>
      <c r="B786" s="50">
        <v>175.35526929387163</v>
      </c>
      <c r="C786" s="51">
        <v>436.55844285056713</v>
      </c>
      <c r="D786" s="50">
        <v>174.09837638577747</v>
      </c>
      <c r="E786" s="52">
        <v>30859.693739767998</v>
      </c>
      <c r="F786" s="52">
        <v>374.29408893493877</v>
      </c>
      <c r="G786" s="52">
        <v>408.35889239320829</v>
      </c>
      <c r="H786" s="52">
        <v>831.68040805189844</v>
      </c>
      <c r="I786" s="52">
        <v>3511.6033529660876</v>
      </c>
      <c r="J786" s="52">
        <v>197.83069417944117</v>
      </c>
      <c r="K786" s="52">
        <v>514.25718672309188</v>
      </c>
      <c r="L786" s="52">
        <v>764.13472964326218</v>
      </c>
      <c r="M786" s="52">
        <v>1123.0900856184383</v>
      </c>
      <c r="N786" s="52">
        <v>235.39930186868315</v>
      </c>
      <c r="O786" s="52">
        <v>163.58303927849497</v>
      </c>
      <c r="P786" s="52">
        <v>392.54549111879521</v>
      </c>
      <c r="Q786" s="52">
        <v>133.93482064808748</v>
      </c>
      <c r="R786" s="52">
        <v>146.08443706458615</v>
      </c>
      <c r="S786" s="52">
        <v>1040.4405707125702</v>
      </c>
      <c r="T786" s="52">
        <v>383.92413234530437</v>
      </c>
      <c r="U786" s="52">
        <v>2663.5072949486635</v>
      </c>
      <c r="V786" s="52">
        <v>1950.2874301710438</v>
      </c>
      <c r="W786" s="52">
        <v>2214.8653062134981</v>
      </c>
      <c r="X786" s="52">
        <v>2914.1561767189733</v>
      </c>
      <c r="Y786" s="52">
        <v>5520.1474078028432</v>
      </c>
      <c r="Z786" s="52">
        <v>1206.5009563608517</v>
      </c>
      <c r="AA786" s="52">
        <v>4610.2214566291341</v>
      </c>
      <c r="AB786" s="52">
        <v>396.60502549993896</v>
      </c>
      <c r="AC786" s="52">
        <v>331805.05875425955</v>
      </c>
      <c r="AD786" s="52">
        <v>132473.87766000532</v>
      </c>
      <c r="AE786" s="52">
        <v>164883.28945716735</v>
      </c>
      <c r="AF786" s="52">
        <v>50481.774497293656</v>
      </c>
      <c r="AG786" s="52">
        <v>28996.164001568672</v>
      </c>
      <c r="AH786" s="52">
        <v>25060.891272806351</v>
      </c>
      <c r="AI786" s="52">
        <v>67489.287328928709</v>
      </c>
      <c r="AJ786" s="52">
        <v>78087.73988300754</v>
      </c>
      <c r="AK786" s="52">
        <v>172.95804216039758</v>
      </c>
      <c r="AL786" s="52">
        <v>0.6235930593721869</v>
      </c>
      <c r="AM786" s="52">
        <v>9.1954037088885787</v>
      </c>
      <c r="AN786" s="52">
        <v>19.347392809581041</v>
      </c>
      <c r="AO786" s="52">
        <v>9.5283960413277864</v>
      </c>
      <c r="AP786" s="52">
        <v>0.77113232926398445</v>
      </c>
      <c r="AQ786" s="52">
        <v>1.6802255594666349</v>
      </c>
      <c r="AR786" s="52">
        <v>1.1788002519992475</v>
      </c>
      <c r="AS786" s="52">
        <v>1.0300145855468261</v>
      </c>
      <c r="AT786" s="52">
        <v>1.3431522464898373</v>
      </c>
      <c r="AU786" s="52">
        <v>0.84494456556979369</v>
      </c>
      <c r="AV786" s="52">
        <v>1.5317401727122835</v>
      </c>
      <c r="AW786" s="52">
        <v>1.1483863300088542</v>
      </c>
      <c r="AX786" s="52">
        <v>126.99707583037596</v>
      </c>
      <c r="AY786" s="52">
        <v>0.45061814239166015</v>
      </c>
      <c r="AZ786" s="52">
        <v>5.9778617938469738</v>
      </c>
      <c r="BA786" s="52">
        <v>5.8578907049208455</v>
      </c>
      <c r="BB786" s="52">
        <v>16.731843740529111</v>
      </c>
      <c r="BC786" s="52">
        <v>2.7983071842088152</v>
      </c>
      <c r="BD786" s="52">
        <v>28.190857364826144</v>
      </c>
      <c r="BE786" s="52">
        <v>11.486343262431722</v>
      </c>
      <c r="BF786" s="52">
        <v>21.395680163235916</v>
      </c>
      <c r="BG786" s="52">
        <v>27.990079905770177</v>
      </c>
      <c r="BH786" s="52">
        <v>6.1175935678597115</v>
      </c>
      <c r="BI786" s="52">
        <v>26.613573520635857</v>
      </c>
      <c r="BJ786" s="52">
        <v>3.0473292639806226</v>
      </c>
      <c r="BK786" s="52">
        <v>6.0032225257215739</v>
      </c>
      <c r="BL786" s="52">
        <v>17.563021730590282</v>
      </c>
      <c r="BM786" s="52">
        <v>1.689650531658988</v>
      </c>
      <c r="BN786" s="52">
        <v>42.274730352474556</v>
      </c>
      <c r="BP786" s="52">
        <v>1.2166224603621936</v>
      </c>
      <c r="BQ786" s="52">
        <v>0.95292288238171396</v>
      </c>
      <c r="BR786" s="52">
        <v>0.26369957798047955</v>
      </c>
      <c r="BS786" s="52">
        <v>1.2119406768901935</v>
      </c>
      <c r="BT786" s="52">
        <v>0.95464911768513339</v>
      </c>
      <c r="BU786" s="52">
        <v>0.25729155894828915</v>
      </c>
      <c r="BV786" s="52">
        <v>7.7041186218134943</v>
      </c>
      <c r="BW786" s="52">
        <v>15052.220006235184</v>
      </c>
    </row>
    <row r="787" spans="1:75">
      <c r="A787" s="49">
        <v>52656</v>
      </c>
      <c r="B787" s="50">
        <v>175.59595475178855</v>
      </c>
      <c r="C787" s="51">
        <v>437.35483874573276</v>
      </c>
      <c r="D787" s="50">
        <v>174.35456357644227</v>
      </c>
      <c r="E787" s="52">
        <v>30908.727404569756</v>
      </c>
      <c r="F787" s="52">
        <v>374.86610355253879</v>
      </c>
      <c r="G787" s="52">
        <v>407.56804682417163</v>
      </c>
      <c r="H787" s="52">
        <v>832.25668293982744</v>
      </c>
      <c r="I787" s="52">
        <v>3517.638264927371</v>
      </c>
      <c r="J787" s="52">
        <v>198.06756347254048</v>
      </c>
      <c r="K787" s="52">
        <v>515.10697718684014</v>
      </c>
      <c r="L787" s="52">
        <v>764.94312587258378</v>
      </c>
      <c r="M787" s="52">
        <v>1126.6563509940331</v>
      </c>
      <c r="N787" s="52">
        <v>235.33123063238673</v>
      </c>
      <c r="O787" s="52">
        <v>163.76143877021968</v>
      </c>
      <c r="P787" s="52">
        <v>393.03385271799175</v>
      </c>
      <c r="Q787" s="52">
        <v>133.93235829739092</v>
      </c>
      <c r="R787" s="52">
        <v>146.20424683115863</v>
      </c>
      <c r="S787" s="52">
        <v>1042.6803477683973</v>
      </c>
      <c r="T787" s="52">
        <v>384.18540321023943</v>
      </c>
      <c r="U787" s="52">
        <v>2670.8331647877549</v>
      </c>
      <c r="V787" s="52">
        <v>1953.6664807655175</v>
      </c>
      <c r="W787" s="52">
        <v>2219.0792451932512</v>
      </c>
      <c r="X787" s="52">
        <v>2919.4573594077392</v>
      </c>
      <c r="Y787" s="52">
        <v>5527.3143006113587</v>
      </c>
      <c r="Z787" s="52">
        <v>1208.6314286661559</v>
      </c>
      <c r="AA787" s="52">
        <v>4618.9250072910099</v>
      </c>
      <c r="AB787" s="52">
        <v>396.65548182601623</v>
      </c>
      <c r="AC787" s="52">
        <v>332681.23332538275</v>
      </c>
      <c r="AD787" s="52">
        <v>132789.23740405359</v>
      </c>
      <c r="AE787" s="52">
        <v>165275.80119500283</v>
      </c>
      <c r="AF787" s="52">
        <v>50631.87284988576</v>
      </c>
      <c r="AG787" s="52">
        <v>29039.646604024132</v>
      </c>
      <c r="AH787" s="52">
        <v>25098.021781857671</v>
      </c>
      <c r="AI787" s="52">
        <v>67571.309501524636</v>
      </c>
      <c r="AJ787" s="52">
        <v>78184.047039500598</v>
      </c>
      <c r="AK787" s="52">
        <v>173.04151764968088</v>
      </c>
      <c r="AL787" s="52">
        <v>0.6227110298408316</v>
      </c>
      <c r="AM787" s="52">
        <v>9.2033872680963373</v>
      </c>
      <c r="AN787" s="52">
        <v>19.346465811293957</v>
      </c>
      <c r="AO787" s="52">
        <v>9.5203675133349766</v>
      </c>
      <c r="AP787" s="52">
        <v>0.77068871752546075</v>
      </c>
      <c r="AQ787" s="52">
        <v>1.6794961744624366</v>
      </c>
      <c r="AR787" s="52">
        <v>1.1773965048587343</v>
      </c>
      <c r="AS787" s="52">
        <v>1.0288650941293498</v>
      </c>
      <c r="AT787" s="52">
        <v>1.3405660307259637</v>
      </c>
      <c r="AU787" s="52">
        <v>0.84430023387123898</v>
      </c>
      <c r="AV787" s="52">
        <v>1.5308272392018332</v>
      </c>
      <c r="AW787" s="52">
        <v>1.1482275188790116</v>
      </c>
      <c r="AX787" s="52">
        <v>127.06763625909285</v>
      </c>
      <c r="AY787" s="52">
        <v>0.45006357378080231</v>
      </c>
      <c r="AZ787" s="52">
        <v>5.9762605265196127</v>
      </c>
      <c r="BA787" s="52">
        <v>5.8535335211831967</v>
      </c>
      <c r="BB787" s="52">
        <v>16.741207422592261</v>
      </c>
      <c r="BC787" s="52">
        <v>2.7985005305649948</v>
      </c>
      <c r="BD787" s="52">
        <v>28.194556165743492</v>
      </c>
      <c r="BE787" s="52">
        <v>11.499980361491907</v>
      </c>
      <c r="BF787" s="52">
        <v>21.424512020512967</v>
      </c>
      <c r="BG787" s="52">
        <v>28.008027182830748</v>
      </c>
      <c r="BH787" s="52">
        <v>6.1209949546800688</v>
      </c>
      <c r="BI787" s="52">
        <v>26.627415579177665</v>
      </c>
      <c r="BJ787" s="52">
        <v>3.0477184356371034</v>
      </c>
      <c r="BK787" s="52">
        <v>6.0066146944771956</v>
      </c>
      <c r="BL787" s="52">
        <v>17.573082449849984</v>
      </c>
      <c r="BM787" s="52">
        <v>1.6891546768403543</v>
      </c>
      <c r="BN787" s="52">
        <v>42.306508074903704</v>
      </c>
      <c r="BP787" s="52">
        <v>1.2154172515629085</v>
      </c>
      <c r="BQ787" s="52">
        <v>0.9519277113742709</v>
      </c>
      <c r="BR787" s="52">
        <v>0.26348954019265186</v>
      </c>
      <c r="BS787" s="52">
        <v>1.2113749807106395</v>
      </c>
      <c r="BT787" s="52">
        <v>0.9542849698055792</v>
      </c>
      <c r="BU787" s="52">
        <v>0.25709001077484572</v>
      </c>
      <c r="BV787" s="52">
        <v>7.7038874440911282</v>
      </c>
      <c r="BW787" s="52">
        <v>15102.291061516466</v>
      </c>
    </row>
    <row r="788" spans="1:75">
      <c r="A788" s="49">
        <v>52687</v>
      </c>
      <c r="B788" s="50">
        <v>175.83268252844292</v>
      </c>
      <c r="C788" s="51">
        <v>438.15264358596818</v>
      </c>
      <c r="D788" s="50">
        <v>174.61195576025713</v>
      </c>
      <c r="E788" s="52">
        <v>30958.110452875015</v>
      </c>
      <c r="F788" s="52">
        <v>375.47469356199429</v>
      </c>
      <c r="G788" s="52">
        <v>406.79569176299077</v>
      </c>
      <c r="H788" s="52">
        <v>832.779768030009</v>
      </c>
      <c r="I788" s="52">
        <v>3523.6761966049671</v>
      </c>
      <c r="J788" s="52">
        <v>198.30838937468587</v>
      </c>
      <c r="K788" s="52">
        <v>515.97110654317567</v>
      </c>
      <c r="L788" s="52">
        <v>765.77332952738766</v>
      </c>
      <c r="M788" s="52">
        <v>1130.1912079761105</v>
      </c>
      <c r="N788" s="52">
        <v>235.26324410605875</v>
      </c>
      <c r="O788" s="52">
        <v>163.9347119223807</v>
      </c>
      <c r="P788" s="52">
        <v>393.52373256028119</v>
      </c>
      <c r="Q788" s="52">
        <v>133.92775584961618</v>
      </c>
      <c r="R788" s="52">
        <v>146.32150937971329</v>
      </c>
      <c r="S788" s="52">
        <v>1044.9467436495809</v>
      </c>
      <c r="T788" s="52">
        <v>384.45158060844386</v>
      </c>
      <c r="U788" s="52">
        <v>2678.1498891895094</v>
      </c>
      <c r="V788" s="52">
        <v>1957.1062535283065</v>
      </c>
      <c r="W788" s="52">
        <v>2223.3332425127587</v>
      </c>
      <c r="X788" s="52">
        <v>2924.8092951654426</v>
      </c>
      <c r="Y788" s="52">
        <v>5534.5484088058429</v>
      </c>
      <c r="Z788" s="52">
        <v>1210.812727465745</v>
      </c>
      <c r="AA788" s="52">
        <v>4627.6448873692461</v>
      </c>
      <c r="AB788" s="52">
        <v>396.7025408374987</v>
      </c>
      <c r="AC788" s="52">
        <v>333557.12274994387</v>
      </c>
      <c r="AD788" s="52">
        <v>133105.17507336024</v>
      </c>
      <c r="AE788" s="52">
        <v>165669.0322465435</v>
      </c>
      <c r="AF788" s="52">
        <v>50782.078584490286</v>
      </c>
      <c r="AG788" s="52">
        <v>29082.861719750588</v>
      </c>
      <c r="AH788" s="52">
        <v>25134.964898461294</v>
      </c>
      <c r="AI788" s="52">
        <v>67652.768429125514</v>
      </c>
      <c r="AJ788" s="52">
        <v>78279.565351055513</v>
      </c>
      <c r="AK788" s="52">
        <v>173.12776947069554</v>
      </c>
      <c r="AL788" s="52">
        <v>0.62182387747693169</v>
      </c>
      <c r="AM788" s="52">
        <v>9.2118688656257532</v>
      </c>
      <c r="AN788" s="52">
        <v>19.346078786758646</v>
      </c>
      <c r="AO788" s="52">
        <v>9.5123860436067318</v>
      </c>
      <c r="AP788" s="52">
        <v>0.7702532131654094</v>
      </c>
      <c r="AQ788" s="52">
        <v>1.6787755544648404</v>
      </c>
      <c r="AR788" s="52">
        <v>1.1759886757997353</v>
      </c>
      <c r="AS788" s="52">
        <v>1.0277375093679555</v>
      </c>
      <c r="AT788" s="52">
        <v>1.3379808501228083</v>
      </c>
      <c r="AU788" s="52">
        <v>0.84365898700442699</v>
      </c>
      <c r="AV788" s="52">
        <v>1.5299180674015642</v>
      </c>
      <c r="AW788" s="52">
        <v>1.1480731862708207</v>
      </c>
      <c r="AX788" s="52">
        <v>127.14058947953725</v>
      </c>
      <c r="AY788" s="52">
        <v>0.44950938589816714</v>
      </c>
      <c r="AZ788" s="52">
        <v>5.9746856805695936</v>
      </c>
      <c r="BA788" s="52">
        <v>5.8491470980901088</v>
      </c>
      <c r="BB788" s="52">
        <v>16.751616436897987</v>
      </c>
      <c r="BC788" s="52">
        <v>2.7986803721104216</v>
      </c>
      <c r="BD788" s="52">
        <v>28.198837853968143</v>
      </c>
      <c r="BE788" s="52">
        <v>11.513615457204944</v>
      </c>
      <c r="BF788" s="52">
        <v>21.453897172104448</v>
      </c>
      <c r="BG788" s="52">
        <v>28.026143525862285</v>
      </c>
      <c r="BH788" s="52">
        <v>6.1244564973110815</v>
      </c>
      <c r="BI788" s="52">
        <v>26.641101204459705</v>
      </c>
      <c r="BJ788" s="52">
        <v>3.0481124808037778</v>
      </c>
      <c r="BK788" s="52">
        <v>6.0099679441144316</v>
      </c>
      <c r="BL788" s="52">
        <v>17.583020779169015</v>
      </c>
      <c r="BM788" s="52">
        <v>1.6886576471087094</v>
      </c>
      <c r="BN788" s="52">
        <v>42.338439355156645</v>
      </c>
      <c r="BP788" s="52">
        <v>1.2142293799702348</v>
      </c>
      <c r="BQ788" s="52">
        <v>0.95087039919434901</v>
      </c>
      <c r="BR788" s="52">
        <v>0.26335898078292713</v>
      </c>
      <c r="BS788" s="52">
        <v>1.2099322950046869</v>
      </c>
      <c r="BT788" s="52">
        <v>0.95298146627723213</v>
      </c>
      <c r="BU788" s="52">
        <v>0.25695082870210639</v>
      </c>
      <c r="BV788" s="52">
        <v>7.7037263413156092</v>
      </c>
      <c r="BW788" s="52">
        <v>15150.949113630479</v>
      </c>
    </row>
    <row r="789" spans="1:75">
      <c r="A789" s="49">
        <v>52717</v>
      </c>
      <c r="B789" s="50">
        <v>176.07124131868284</v>
      </c>
      <c r="C789" s="51">
        <v>438.96439129235222</v>
      </c>
      <c r="D789" s="50">
        <v>174.87484211375315</v>
      </c>
      <c r="E789" s="52">
        <v>31008.547625915209</v>
      </c>
      <c r="F789" s="52">
        <v>376.11700346544387</v>
      </c>
      <c r="G789" s="52">
        <v>406.03005190075686</v>
      </c>
      <c r="H789" s="52">
        <v>833.27329006294406</v>
      </c>
      <c r="I789" s="52">
        <v>3529.793515465657</v>
      </c>
      <c r="J789" s="52">
        <v>198.55468440062057</v>
      </c>
      <c r="K789" s="52">
        <v>516.82859072188535</v>
      </c>
      <c r="L789" s="52">
        <v>766.6338164019088</v>
      </c>
      <c r="M789" s="52">
        <v>1133.7667471031348</v>
      </c>
      <c r="N789" s="52">
        <v>235.19493897935996</v>
      </c>
      <c r="O789" s="52">
        <v>164.10877009555696</v>
      </c>
      <c r="P789" s="52">
        <v>394.02336468608121</v>
      </c>
      <c r="Q789" s="52">
        <v>133.9228303438984</v>
      </c>
      <c r="R789" s="52">
        <v>146.43844523448496</v>
      </c>
      <c r="S789" s="52">
        <v>1047.2671337217093</v>
      </c>
      <c r="T789" s="52">
        <v>384.72602305629601</v>
      </c>
      <c r="U789" s="52">
        <v>2685.58533838739</v>
      </c>
      <c r="V789" s="52">
        <v>1960.6361037616928</v>
      </c>
      <c r="W789" s="52">
        <v>2227.6852647267283</v>
      </c>
      <c r="X789" s="52">
        <v>2930.2948640639584</v>
      </c>
      <c r="Y789" s="52">
        <v>5541.9654670496784</v>
      </c>
      <c r="Z789" s="52">
        <v>1213.0584537103773</v>
      </c>
      <c r="AA789" s="52">
        <v>4636.5158619383974</v>
      </c>
      <c r="AB789" s="52">
        <v>396.74923466869319</v>
      </c>
      <c r="AC789" s="52">
        <v>334448.06755504606</v>
      </c>
      <c r="AD789" s="52">
        <v>133427.09773837923</v>
      </c>
      <c r="AE789" s="52">
        <v>166069.71250858306</v>
      </c>
      <c r="AF789" s="52">
        <v>50934.992202301823</v>
      </c>
      <c r="AG789" s="52">
        <v>29126.584358437856</v>
      </c>
      <c r="AH789" s="52">
        <v>25172.363081254563</v>
      </c>
      <c r="AI789" s="52">
        <v>67735.120955554637</v>
      </c>
      <c r="AJ789" s="52">
        <v>78376.065653340018</v>
      </c>
      <c r="AK789" s="52">
        <v>173.21714581313233</v>
      </c>
      <c r="AL789" s="52">
        <v>0.62091427802339849</v>
      </c>
      <c r="AM789" s="52">
        <v>9.2205781002218519</v>
      </c>
      <c r="AN789" s="52">
        <v>19.345778164484848</v>
      </c>
      <c r="AO789" s="52">
        <v>9.5042857863668662</v>
      </c>
      <c r="AP789" s="52">
        <v>0.76981604684427418</v>
      </c>
      <c r="AQ789" s="52">
        <v>1.6780377658497552</v>
      </c>
      <c r="AR789" s="52">
        <v>1.1745540972523183</v>
      </c>
      <c r="AS789" s="52">
        <v>1.0266046616093567</v>
      </c>
      <c r="AT789" s="52">
        <v>1.3353529385284673</v>
      </c>
      <c r="AU789" s="52">
        <v>0.84300866896332616</v>
      </c>
      <c r="AV789" s="52">
        <v>1.5289951485346971</v>
      </c>
      <c r="AW789" s="52">
        <v>1.1479164586691126</v>
      </c>
      <c r="AX789" s="52">
        <v>127.21644147125383</v>
      </c>
      <c r="AY789" s="52">
        <v>0.44894616150569772</v>
      </c>
      <c r="AZ789" s="52">
        <v>5.9730938833653147</v>
      </c>
      <c r="BA789" s="52">
        <v>5.8446709740480101</v>
      </c>
      <c r="BB789" s="52">
        <v>16.762958826341976</v>
      </c>
      <c r="BC789" s="52">
        <v>2.7988469347745801</v>
      </c>
      <c r="BD789" s="52">
        <v>28.203615561313928</v>
      </c>
      <c r="BE789" s="52">
        <v>11.527443295003225</v>
      </c>
      <c r="BF789" s="52">
        <v>21.484183189490189</v>
      </c>
      <c r="BG789" s="52">
        <v>28.044685844809283</v>
      </c>
      <c r="BH789" s="52">
        <v>6.1279968008806467</v>
      </c>
      <c r="BI789" s="52">
        <v>26.654926177525581</v>
      </c>
      <c r="BJ789" s="52">
        <v>3.0485168928921969</v>
      </c>
      <c r="BK789" s="52">
        <v>6.0133502001495795</v>
      </c>
      <c r="BL789" s="52">
        <v>17.593059084304453</v>
      </c>
      <c r="BM789" s="52">
        <v>1.6881518949936436</v>
      </c>
      <c r="BN789" s="52">
        <v>42.370976074568901</v>
      </c>
      <c r="BP789" s="52">
        <v>1.2131082046214337</v>
      </c>
      <c r="BQ789" s="52">
        <v>0.94978958776531119</v>
      </c>
      <c r="BR789" s="52">
        <v>0.26331861685151431</v>
      </c>
      <c r="BS789" s="52">
        <v>1.2079450629961987</v>
      </c>
      <c r="BT789" s="52">
        <v>0.95106693349468208</v>
      </c>
      <c r="BU789" s="52">
        <v>0.25687812949884875</v>
      </c>
      <c r="BV789" s="52">
        <v>7.7035969386561192</v>
      </c>
      <c r="BW789" s="52">
        <v>15199.821947828928</v>
      </c>
    </row>
    <row r="790" spans="1:75">
      <c r="A790" s="49">
        <v>52748</v>
      </c>
      <c r="B790" s="50">
        <v>176.31083157962007</v>
      </c>
      <c r="C790" s="51">
        <v>439.77620581958365</v>
      </c>
      <c r="D790" s="50">
        <v>175.13877825776956</v>
      </c>
      <c r="E790" s="52">
        <v>31059.001620771425</v>
      </c>
      <c r="F790" s="52">
        <v>376.76135447026502</v>
      </c>
      <c r="G790" s="52">
        <v>405.28283645392906</v>
      </c>
      <c r="H790" s="52">
        <v>833.75840836222619</v>
      </c>
      <c r="I790" s="52">
        <v>3535.8639752778313</v>
      </c>
      <c r="J790" s="52">
        <v>198.7988338378303</v>
      </c>
      <c r="K790" s="52">
        <v>517.62301906847188</v>
      </c>
      <c r="L790" s="52">
        <v>767.49823816901733</v>
      </c>
      <c r="M790" s="52">
        <v>1137.3488909073415</v>
      </c>
      <c r="N790" s="52">
        <v>235.12810259682666</v>
      </c>
      <c r="O790" s="52">
        <v>164.28530131782134</v>
      </c>
      <c r="P790" s="52">
        <v>394.52422516100529</v>
      </c>
      <c r="Q790" s="52">
        <v>133.9203617340705</v>
      </c>
      <c r="R790" s="52">
        <v>146.55397124906941</v>
      </c>
      <c r="S790" s="52">
        <v>1049.5861630458385</v>
      </c>
      <c r="T790" s="52">
        <v>385.00108289310049</v>
      </c>
      <c r="U790" s="52">
        <v>2693.0281514307303</v>
      </c>
      <c r="V790" s="52">
        <v>1964.1521920977582</v>
      </c>
      <c r="W790" s="52">
        <v>2232.0405511136255</v>
      </c>
      <c r="X790" s="52">
        <v>2935.8058120258033</v>
      </c>
      <c r="Y790" s="52">
        <v>5549.4204897345799</v>
      </c>
      <c r="Z790" s="52">
        <v>1215.2973458648569</v>
      </c>
      <c r="AA790" s="52">
        <v>4645.374335405807</v>
      </c>
      <c r="AB790" s="52">
        <v>396.79726798225556</v>
      </c>
      <c r="AC790" s="52">
        <v>335340.32674644841</v>
      </c>
      <c r="AD790" s="52">
        <v>133749.85931005402</v>
      </c>
      <c r="AE790" s="52">
        <v>166471.43691232897</v>
      </c>
      <c r="AF790" s="52">
        <v>51088.221053973321</v>
      </c>
      <c r="AG790" s="52">
        <v>29170.179902889555</v>
      </c>
      <c r="AH790" s="52">
        <v>25209.635224189969</v>
      </c>
      <c r="AI790" s="52">
        <v>67817.137567123093</v>
      </c>
      <c r="AJ790" s="52">
        <v>78472.226934071514</v>
      </c>
      <c r="AK790" s="52">
        <v>173.30631998472757</v>
      </c>
      <c r="AL790" s="52">
        <v>0.61999743869995239</v>
      </c>
      <c r="AM790" s="52">
        <v>9.2288110550913593</v>
      </c>
      <c r="AN790" s="52">
        <v>19.344989638880737</v>
      </c>
      <c r="AO790" s="52">
        <v>9.4961811453610991</v>
      </c>
      <c r="AP790" s="52">
        <v>0.76938063513699162</v>
      </c>
      <c r="AQ790" s="52">
        <v>1.6772854170987792</v>
      </c>
      <c r="AR790" s="52">
        <v>1.1731221462058667</v>
      </c>
      <c r="AS790" s="52">
        <v>1.0254705704364531</v>
      </c>
      <c r="AT790" s="52">
        <v>1.3327281265846977</v>
      </c>
      <c r="AU790" s="52">
        <v>0.84236038634023114</v>
      </c>
      <c r="AV790" s="52">
        <v>1.5280735777023144</v>
      </c>
      <c r="AW790" s="52">
        <v>1.1477602854801878</v>
      </c>
      <c r="AX790" s="52">
        <v>127.29255949964207</v>
      </c>
      <c r="AY790" s="52">
        <v>0.44838358437247677</v>
      </c>
      <c r="AZ790" s="52">
        <v>5.9715024530343079</v>
      </c>
      <c r="BA790" s="52">
        <v>5.8402175764983237</v>
      </c>
      <c r="BB790" s="52">
        <v>16.774341279220195</v>
      </c>
      <c r="BC790" s="52">
        <v>2.7990076379360436</v>
      </c>
      <c r="BD790" s="52">
        <v>28.208434318710538</v>
      </c>
      <c r="BE790" s="52">
        <v>11.541250178969706</v>
      </c>
      <c r="BF790" s="52">
        <v>21.514570118423791</v>
      </c>
      <c r="BG790" s="52">
        <v>28.063326886798738</v>
      </c>
      <c r="BH790" s="52">
        <v>6.1315254654769129</v>
      </c>
      <c r="BI790" s="52">
        <v>26.668770846239507</v>
      </c>
      <c r="BJ790" s="52">
        <v>3.0489232578838488</v>
      </c>
      <c r="BK790" s="52">
        <v>6.0167278016724008</v>
      </c>
      <c r="BL790" s="52">
        <v>17.603119787323052</v>
      </c>
      <c r="BM790" s="52">
        <v>1.68764666189349</v>
      </c>
      <c r="BN790" s="52">
        <v>42.403584703705427</v>
      </c>
      <c r="BP790" s="52">
        <v>1.2121698504375789</v>
      </c>
      <c r="BQ790" s="52">
        <v>0.9487867191473337</v>
      </c>
      <c r="BR790" s="52">
        <v>0.26338313128883695</v>
      </c>
      <c r="BS790" s="52">
        <v>1.2060712648653276</v>
      </c>
      <c r="BT790" s="52">
        <v>0.94919186896238961</v>
      </c>
      <c r="BU790" s="52">
        <v>0.2568793958766506</v>
      </c>
      <c r="BV790" s="52">
        <v>7.70351436096544</v>
      </c>
      <c r="BW790" s="52">
        <v>15249.495162010193</v>
      </c>
    </row>
    <row r="791" spans="1:75">
      <c r="A791" s="49">
        <v>52778</v>
      </c>
      <c r="B791" s="50">
        <v>176.55363920405506</v>
      </c>
      <c r="C791" s="51">
        <v>440.58760442769272</v>
      </c>
      <c r="D791" s="50">
        <v>175.40346928822498</v>
      </c>
      <c r="E791" s="52">
        <v>31109.309065810838</v>
      </c>
      <c r="F791" s="52">
        <v>377.39119379036129</v>
      </c>
      <c r="G791" s="52">
        <v>404.55125930706657</v>
      </c>
      <c r="H791" s="52">
        <v>834.25887571579472</v>
      </c>
      <c r="I791" s="52">
        <v>3541.8773478408652</v>
      </c>
      <c r="J791" s="52">
        <v>199.03823801080387</v>
      </c>
      <c r="K791" s="52">
        <v>518.33643900156017</v>
      </c>
      <c r="L791" s="52">
        <v>768.3565864546224</v>
      </c>
      <c r="M791" s="52">
        <v>1140.953911886116</v>
      </c>
      <c r="N791" s="52">
        <v>235.06299163528408</v>
      </c>
      <c r="O791" s="52">
        <v>164.46721728562068</v>
      </c>
      <c r="P791" s="52">
        <v>395.02553360685704</v>
      </c>
      <c r="Q791" s="52">
        <v>133.92198358230914</v>
      </c>
      <c r="R791" s="52">
        <v>146.66892861953627</v>
      </c>
      <c r="S791" s="52">
        <v>1051.8907898750156</v>
      </c>
      <c r="T791" s="52">
        <v>385.27473795823755</v>
      </c>
      <c r="U791" s="52">
        <v>2700.4878255446752</v>
      </c>
      <c r="V791" s="52">
        <v>1967.6203903473913</v>
      </c>
      <c r="W791" s="52">
        <v>2236.3807465316108</v>
      </c>
      <c r="X791" s="52">
        <v>2941.3236121093232</v>
      </c>
      <c r="Y791" s="52">
        <v>5556.8884044344222</v>
      </c>
      <c r="Z791" s="52">
        <v>1217.5026446729898</v>
      </c>
      <c r="AA791" s="52">
        <v>4654.2089060090484</v>
      </c>
      <c r="AB791" s="52">
        <v>396.84776911207786</v>
      </c>
      <c r="AC791" s="52">
        <v>336234.26227645873</v>
      </c>
      <c r="AD791" s="52">
        <v>134073.46388761996</v>
      </c>
      <c r="AE791" s="52">
        <v>166874.21056281726</v>
      </c>
      <c r="AF791" s="52">
        <v>51241.796872011822</v>
      </c>
      <c r="AG791" s="52">
        <v>29213.716815404096</v>
      </c>
      <c r="AH791" s="52">
        <v>25246.81518374135</v>
      </c>
      <c r="AI791" s="52">
        <v>67898.939929034314</v>
      </c>
      <c r="AJ791" s="52">
        <v>78568.26883617838</v>
      </c>
      <c r="AK791" s="52">
        <v>173.3940584919105</v>
      </c>
      <c r="AL791" s="52">
        <v>0.61907501267050979</v>
      </c>
      <c r="AM791" s="52">
        <v>9.236226260506859</v>
      </c>
      <c r="AN791" s="52">
        <v>19.343374127925685</v>
      </c>
      <c r="AO791" s="52">
        <v>9.4880728548004605</v>
      </c>
      <c r="AP791" s="52">
        <v>0.76894457470119348</v>
      </c>
      <c r="AQ791" s="52">
        <v>1.6765155032644543</v>
      </c>
      <c r="AR791" s="52">
        <v>1.1716986058450554</v>
      </c>
      <c r="AS791" s="52">
        <v>1.0243259861523257</v>
      </c>
      <c r="AT791" s="52">
        <v>1.3301110804312581</v>
      </c>
      <c r="AU791" s="52">
        <v>0.84171507662328315</v>
      </c>
      <c r="AV791" s="52">
        <v>1.5271552537029494</v>
      </c>
      <c r="AW791" s="52">
        <v>1.1476067745649441</v>
      </c>
      <c r="AX791" s="52">
        <v>127.36796699513992</v>
      </c>
      <c r="AY791" s="52">
        <v>0.44782271639154109</v>
      </c>
      <c r="AZ791" s="52">
        <v>5.9699135316370908</v>
      </c>
      <c r="BA791" s="52">
        <v>5.8358216745866232</v>
      </c>
      <c r="BB791" s="52">
        <v>16.785244127099091</v>
      </c>
      <c r="BC791" s="52">
        <v>2.7991742425753423</v>
      </c>
      <c r="BD791" s="52">
        <v>28.213043006354322</v>
      </c>
      <c r="BE791" s="52">
        <v>11.555059961190757</v>
      </c>
      <c r="BF791" s="52">
        <v>21.544832382358923</v>
      </c>
      <c r="BG791" s="52">
        <v>28.082034352811753</v>
      </c>
      <c r="BH791" s="52">
        <v>6.1350210003011547</v>
      </c>
      <c r="BI791" s="52">
        <v>26.682717369178622</v>
      </c>
      <c r="BJ791" s="52">
        <v>3.0493300100701068</v>
      </c>
      <c r="BK791" s="52">
        <v>6.0201172059612871</v>
      </c>
      <c r="BL791" s="52">
        <v>17.613270152656089</v>
      </c>
      <c r="BM791" s="52">
        <v>1.6871427747107646</v>
      </c>
      <c r="BN791" s="52">
        <v>42.43626855662442</v>
      </c>
      <c r="BP791" s="52">
        <v>1.21147065111824</v>
      </c>
      <c r="BQ791" s="52">
        <v>0.94791484943125393</v>
      </c>
      <c r="BR791" s="52">
        <v>0.26355580169086656</v>
      </c>
      <c r="BS791" s="52">
        <v>1.204791695496533</v>
      </c>
      <c r="BT791" s="52">
        <v>0.94782453991162285</v>
      </c>
      <c r="BU791" s="52">
        <v>0.25696715556938821</v>
      </c>
      <c r="BV791" s="52">
        <v>7.7035270088662706</v>
      </c>
      <c r="BW791" s="52">
        <v>15300.875537586213</v>
      </c>
    </row>
    <row r="792" spans="1:75">
      <c r="A792" s="49">
        <v>52809</v>
      </c>
      <c r="B792" s="50">
        <v>176.79883528915383</v>
      </c>
      <c r="C792" s="51">
        <v>441.39842701407201</v>
      </c>
      <c r="D792" s="50">
        <v>175.66832708450215</v>
      </c>
      <c r="E792" s="52">
        <v>31159.478044582953</v>
      </c>
      <c r="F792" s="52">
        <v>378.00679636109743</v>
      </c>
      <c r="G792" s="52">
        <v>403.8299206377518</v>
      </c>
      <c r="H792" s="52">
        <v>834.7767343713391</v>
      </c>
      <c r="I792" s="52">
        <v>3547.8662938110292</v>
      </c>
      <c r="J792" s="52">
        <v>199.27331092774929</v>
      </c>
      <c r="K792" s="52">
        <v>519.01946513114433</v>
      </c>
      <c r="L792" s="52">
        <v>769.20783816770677</v>
      </c>
      <c r="M792" s="52">
        <v>1144.5709856517853</v>
      </c>
      <c r="N792" s="52">
        <v>234.99879099898823</v>
      </c>
      <c r="O792" s="52">
        <v>164.65234798607565</v>
      </c>
      <c r="P792" s="52">
        <v>395.52538618658701</v>
      </c>
      <c r="Q792" s="52">
        <v>133.9261868676291</v>
      </c>
      <c r="R792" s="52">
        <v>146.78383475193573</v>
      </c>
      <c r="S792" s="52">
        <v>1054.1828055443061</v>
      </c>
      <c r="T792" s="52">
        <v>385.54892955948748</v>
      </c>
      <c r="U792" s="52">
        <v>2707.9708315563057</v>
      </c>
      <c r="V792" s="52">
        <v>1971.0456819019971</v>
      </c>
      <c r="W792" s="52">
        <v>2240.7062724939278</v>
      </c>
      <c r="X792" s="52">
        <v>2946.8357177368334</v>
      </c>
      <c r="Y792" s="52">
        <v>5564.3484698358561</v>
      </c>
      <c r="Z792" s="52">
        <v>1219.6737628539483</v>
      </c>
      <c r="AA792" s="52">
        <v>4663.0288660016749</v>
      </c>
      <c r="AB792" s="52">
        <v>396.89771210318133</v>
      </c>
      <c r="AC792" s="52">
        <v>337128.82776131167</v>
      </c>
      <c r="AD792" s="52">
        <v>134397.65826965918</v>
      </c>
      <c r="AE792" s="52">
        <v>167277.71831052535</v>
      </c>
      <c r="AF792" s="52">
        <v>51395.540838833775</v>
      </c>
      <c r="AG792" s="52">
        <v>29257.190158939171</v>
      </c>
      <c r="AH792" s="52">
        <v>25283.917214368619</v>
      </c>
      <c r="AI792" s="52">
        <v>67980.582006356402</v>
      </c>
      <c r="AJ792" s="52">
        <v>78664.196166699927</v>
      </c>
      <c r="AK792" s="52">
        <v>173.48123633362835</v>
      </c>
      <c r="AL792" s="52">
        <v>0.61815144748951778</v>
      </c>
      <c r="AM792" s="52">
        <v>9.2431352976709604</v>
      </c>
      <c r="AN792" s="52">
        <v>19.341308038050851</v>
      </c>
      <c r="AO792" s="52">
        <v>9.4800212929708767</v>
      </c>
      <c r="AP792" s="52">
        <v>0.7685103339367596</v>
      </c>
      <c r="AQ792" s="52">
        <v>1.6757432280761762</v>
      </c>
      <c r="AR792" s="52">
        <v>1.1702887704533433</v>
      </c>
      <c r="AS792" s="52">
        <v>1.0231794234020908</v>
      </c>
      <c r="AT792" s="52">
        <v>1.3275125794844502</v>
      </c>
      <c r="AU792" s="52">
        <v>0.84107545136236783</v>
      </c>
      <c r="AV792" s="52">
        <v>1.5262482256982748</v>
      </c>
      <c r="AW792" s="52">
        <v>1.1474632802866485</v>
      </c>
      <c r="AX792" s="52">
        <v>127.44316501903438</v>
      </c>
      <c r="AY792" s="52">
        <v>0.44726656516920021</v>
      </c>
      <c r="AZ792" s="52">
        <v>5.9683636598431713</v>
      </c>
      <c r="BA792" s="52">
        <v>5.831504285791814</v>
      </c>
      <c r="BB792" s="52">
        <v>16.795816439053706</v>
      </c>
      <c r="BC792" s="52">
        <v>2.7993610702913196</v>
      </c>
      <c r="BD792" s="52">
        <v>28.21762917198301</v>
      </c>
      <c r="BE792" s="52">
        <v>11.56892360074656</v>
      </c>
      <c r="BF792" s="52">
        <v>21.575037217999419</v>
      </c>
      <c r="BG792" s="52">
        <v>28.100766769272365</v>
      </c>
      <c r="BH792" s="52">
        <v>6.1384962388058941</v>
      </c>
      <c r="BI792" s="52">
        <v>26.696763276229536</v>
      </c>
      <c r="BJ792" s="52">
        <v>3.0497367953085637</v>
      </c>
      <c r="BK792" s="52">
        <v>6.0235151938733553</v>
      </c>
      <c r="BL792" s="52">
        <v>17.623511287078614</v>
      </c>
      <c r="BM792" s="52">
        <v>1.6866406756073613</v>
      </c>
      <c r="BN792" s="52">
        <v>42.469051440370329</v>
      </c>
      <c r="BP792" s="52">
        <v>1.2109610396456123</v>
      </c>
      <c r="BQ792" s="52">
        <v>0.94713717098385397</v>
      </c>
      <c r="BR792" s="52">
        <v>0.26382386866081958</v>
      </c>
      <c r="BS792" s="52">
        <v>1.2040923412724007</v>
      </c>
      <c r="BT792" s="52">
        <v>0.94690652809766751</v>
      </c>
      <c r="BU792" s="52">
        <v>0.25718581314093525</v>
      </c>
      <c r="BV792" s="52">
        <v>7.7037983301936857</v>
      </c>
      <c r="BW792" s="52">
        <v>15353.376784109299</v>
      </c>
    </row>
    <row r="793" spans="1:75">
      <c r="A793" s="49">
        <v>52840</v>
      </c>
      <c r="B793" s="50">
        <v>177.04856264729412</v>
      </c>
      <c r="C793" s="51">
        <v>442.22191339280579</v>
      </c>
      <c r="D793" s="50">
        <v>175.93698569759727</v>
      </c>
      <c r="E793" s="52">
        <v>31210.3977285662</v>
      </c>
      <c r="F793" s="52">
        <v>378.62423564809103</v>
      </c>
      <c r="G793" s="52">
        <v>403.10047991698485</v>
      </c>
      <c r="H793" s="52">
        <v>835.31526520543343</v>
      </c>
      <c r="I793" s="52">
        <v>3553.9772167263491</v>
      </c>
      <c r="J793" s="52">
        <v>199.50936229948346</v>
      </c>
      <c r="K793" s="52">
        <v>519.75878833907268</v>
      </c>
      <c r="L793" s="52">
        <v>770.06791738421475</v>
      </c>
      <c r="M793" s="52">
        <v>1148.2390269185491</v>
      </c>
      <c r="N793" s="52">
        <v>234.93324136537228</v>
      </c>
      <c r="O793" s="52">
        <v>164.8397689179908</v>
      </c>
      <c r="P793" s="52">
        <v>396.02963596501297</v>
      </c>
      <c r="Q793" s="52">
        <v>133.93041566980162</v>
      </c>
      <c r="R793" s="52">
        <v>146.90100318638818</v>
      </c>
      <c r="S793" s="52">
        <v>1056.50669538446</v>
      </c>
      <c r="T793" s="52">
        <v>385.83149485205934</v>
      </c>
      <c r="U793" s="52">
        <v>2715.6055546156581</v>
      </c>
      <c r="V793" s="52">
        <v>1974.5026521495272</v>
      </c>
      <c r="W793" s="52">
        <v>2245.0948748797659</v>
      </c>
      <c r="X793" s="52">
        <v>2952.4215492788821</v>
      </c>
      <c r="Y793" s="52">
        <v>5571.903036334822</v>
      </c>
      <c r="Z793" s="52">
        <v>1221.8545855298157</v>
      </c>
      <c r="AA793" s="52">
        <v>4671.9955440949525</v>
      </c>
      <c r="AB793" s="52">
        <v>396.94339259840069</v>
      </c>
      <c r="AC793" s="52">
        <v>338037.13163729635</v>
      </c>
      <c r="AD793" s="52">
        <v>134727.40782123996</v>
      </c>
      <c r="AE793" s="52">
        <v>167688.14028949122</v>
      </c>
      <c r="AF793" s="52">
        <v>51551.717355397443</v>
      </c>
      <c r="AG793" s="52">
        <v>29301.28313607458</v>
      </c>
      <c r="AH793" s="52">
        <v>25321.557995802934</v>
      </c>
      <c r="AI793" s="52">
        <v>68063.435837846613</v>
      </c>
      <c r="AJ793" s="52">
        <v>78761.51483732558</v>
      </c>
      <c r="AK793" s="52">
        <v>173.57090038696543</v>
      </c>
      <c r="AL793" s="52">
        <v>0.61721715083612871</v>
      </c>
      <c r="AM793" s="52">
        <v>9.2501945447837635</v>
      </c>
      <c r="AN793" s="52">
        <v>19.339388652644569</v>
      </c>
      <c r="AO793" s="52">
        <v>9.471976957298935</v>
      </c>
      <c r="AP793" s="52">
        <v>0.76807498639826211</v>
      </c>
      <c r="AQ793" s="52">
        <v>1.6749778276060814</v>
      </c>
      <c r="AR793" s="52">
        <v>1.1688748201435843</v>
      </c>
      <c r="AS793" s="52">
        <v>1.0220268903843928</v>
      </c>
      <c r="AT793" s="52">
        <v>1.3249032051324086</v>
      </c>
      <c r="AU793" s="52">
        <v>0.84043441183349943</v>
      </c>
      <c r="AV793" s="52">
        <v>1.5253479933180643</v>
      </c>
      <c r="AW793" s="52">
        <v>1.1473368217881628</v>
      </c>
      <c r="AX793" s="52">
        <v>127.52040397068542</v>
      </c>
      <c r="AY793" s="52">
        <v>0.44670977306257909</v>
      </c>
      <c r="AZ793" s="52">
        <v>5.9668768462593551</v>
      </c>
      <c r="BA793" s="52">
        <v>5.8272116000420455</v>
      </c>
      <c r="BB793" s="52">
        <v>16.806611430681041</v>
      </c>
      <c r="BC793" s="52">
        <v>2.7995868621440043</v>
      </c>
      <c r="BD793" s="52">
        <v>28.222609912203023</v>
      </c>
      <c r="BE793" s="52">
        <v>11.583130383108049</v>
      </c>
      <c r="BF793" s="52">
        <v>21.605848349275952</v>
      </c>
      <c r="BG793" s="52">
        <v>28.119785670514009</v>
      </c>
      <c r="BH793" s="52">
        <v>6.1420331431079598</v>
      </c>
      <c r="BI793" s="52">
        <v>26.711107763396051</v>
      </c>
      <c r="BJ793" s="52">
        <v>3.0501503221615081</v>
      </c>
      <c r="BK793" s="52">
        <v>6.0269675460750154</v>
      </c>
      <c r="BL793" s="52">
        <v>17.633989895555011</v>
      </c>
      <c r="BM793" s="52">
        <v>1.6861324546241503</v>
      </c>
      <c r="BN793" s="52">
        <v>42.502502915802445</v>
      </c>
      <c r="BP793" s="52">
        <v>1.2105450609252006</v>
      </c>
      <c r="BQ793" s="52">
        <v>0.94637226495685733</v>
      </c>
      <c r="BR793" s="52">
        <v>0.26417279596916482</v>
      </c>
      <c r="BS793" s="52">
        <v>1.203779453599465</v>
      </c>
      <c r="BT793" s="52">
        <v>0.94618422562891813</v>
      </c>
      <c r="BU793" s="52">
        <v>0.25759522797870299</v>
      </c>
      <c r="BV793" s="52">
        <v>7.7045399794700522</v>
      </c>
      <c r="BW793" s="52">
        <v>15406.747467017944</v>
      </c>
    </row>
    <row r="794" spans="1:75">
      <c r="A794" s="49">
        <v>52870</v>
      </c>
      <c r="B794" s="50">
        <v>177.2934479964897</v>
      </c>
      <c r="C794" s="51">
        <v>443.03177184971668</v>
      </c>
      <c r="D794" s="50">
        <v>176.20040554348378</v>
      </c>
      <c r="E794" s="52">
        <v>31260.510190224646</v>
      </c>
      <c r="F794" s="52">
        <v>379.2295346001784</v>
      </c>
      <c r="G794" s="52">
        <v>402.38137223698817</v>
      </c>
      <c r="H794" s="52">
        <v>835.85225873704383</v>
      </c>
      <c r="I794" s="52">
        <v>3560.0377695331972</v>
      </c>
      <c r="J794" s="52">
        <v>199.74025715370664</v>
      </c>
      <c r="K794" s="52">
        <v>520.57415518661344</v>
      </c>
      <c r="L794" s="52">
        <v>770.91085049632625</v>
      </c>
      <c r="M794" s="52">
        <v>1151.8236173349082</v>
      </c>
      <c r="N794" s="52">
        <v>234.86768702898794</v>
      </c>
      <c r="O794" s="52">
        <v>165.02099899767589</v>
      </c>
      <c r="P794" s="52">
        <v>396.52107119485737</v>
      </c>
      <c r="Q794" s="52">
        <v>133.93280535771822</v>
      </c>
      <c r="R794" s="52">
        <v>147.01699560562847</v>
      </c>
      <c r="S794" s="52">
        <v>1058.7958003826438</v>
      </c>
      <c r="T794" s="52">
        <v>386.11550633357837</v>
      </c>
      <c r="U794" s="52">
        <v>2723.1530794973173</v>
      </c>
      <c r="V794" s="52">
        <v>1977.8965507576863</v>
      </c>
      <c r="W794" s="52">
        <v>2249.4146568064889</v>
      </c>
      <c r="X794" s="52">
        <v>2957.8983915135263</v>
      </c>
      <c r="Y794" s="52">
        <v>5579.3034768511852</v>
      </c>
      <c r="Z794" s="52">
        <v>1223.9846203520895</v>
      </c>
      <c r="AA794" s="52">
        <v>4680.8392104312779</v>
      </c>
      <c r="AB794" s="52">
        <v>396.98098165038971</v>
      </c>
      <c r="AC794" s="52">
        <v>338929.05352280935</v>
      </c>
      <c r="AD794" s="52">
        <v>135051.91116771699</v>
      </c>
      <c r="AE794" s="52">
        <v>168092.03258902233</v>
      </c>
      <c r="AF794" s="52">
        <v>51705.157706133527</v>
      </c>
      <c r="AG794" s="52">
        <v>29344.561458239954</v>
      </c>
      <c r="AH794" s="52">
        <v>25358.532666938008</v>
      </c>
      <c r="AI794" s="52">
        <v>68144.848419847098</v>
      </c>
      <c r="AJ794" s="52">
        <v>78857.047082388395</v>
      </c>
      <c r="AK794" s="52">
        <v>173.66134875073718</v>
      </c>
      <c r="AL794" s="52">
        <v>0.61630538721971484</v>
      </c>
      <c r="AM794" s="52">
        <v>9.2575244240618009</v>
      </c>
      <c r="AN794" s="52">
        <v>19.338079332125684</v>
      </c>
      <c r="AO794" s="52">
        <v>9.4642495208963133</v>
      </c>
      <c r="AP794" s="52">
        <v>0.76765539731877652</v>
      </c>
      <c r="AQ794" s="52">
        <v>1.6742587580964028</v>
      </c>
      <c r="AR794" s="52">
        <v>1.1675049393166168</v>
      </c>
      <c r="AS794" s="52">
        <v>1.0209158743647397</v>
      </c>
      <c r="AT794" s="52">
        <v>1.3223742556976503</v>
      </c>
      <c r="AU794" s="52">
        <v>0.83981411247465687</v>
      </c>
      <c r="AV794" s="52">
        <v>1.524488681402848</v>
      </c>
      <c r="AW794" s="52">
        <v>1.147237503239982</v>
      </c>
      <c r="AX794" s="52">
        <v>127.59799879093576</v>
      </c>
      <c r="AY794" s="52">
        <v>0.44617240778570705</v>
      </c>
      <c r="AZ794" s="52">
        <v>5.965535498785175</v>
      </c>
      <c r="BA794" s="52">
        <v>5.8230872051053062</v>
      </c>
      <c r="BB794" s="52">
        <v>16.817562245833688</v>
      </c>
      <c r="BC794" s="52">
        <v>2.7998540903630782</v>
      </c>
      <c r="BD794" s="52">
        <v>28.228063879992501</v>
      </c>
      <c r="BE794" s="52">
        <v>11.597271575835475</v>
      </c>
      <c r="BF794" s="52">
        <v>21.636420060954212</v>
      </c>
      <c r="BG794" s="52">
        <v>28.138489221967756</v>
      </c>
      <c r="BH794" s="52">
        <v>6.1455426047362076</v>
      </c>
      <c r="BI794" s="52">
        <v>26.725270627592302</v>
      </c>
      <c r="BJ794" s="52">
        <v>3.0505574044028738</v>
      </c>
      <c r="BK794" s="52">
        <v>6.0303582091083321</v>
      </c>
      <c r="BL794" s="52">
        <v>17.644355013629927</v>
      </c>
      <c r="BM794" s="52">
        <v>1.6856343573372821</v>
      </c>
      <c r="BN794" s="52">
        <v>42.535614888121685</v>
      </c>
      <c r="BP794" s="52">
        <v>1.2101602652570971</v>
      </c>
      <c r="BQ794" s="52">
        <v>0.94558918001772929</v>
      </c>
      <c r="BR794" s="52">
        <v>0.26457108524724998</v>
      </c>
      <c r="BS794" s="52">
        <v>1.2036895887732195</v>
      </c>
      <c r="BT794" s="52">
        <v>0.94548671254633521</v>
      </c>
      <c r="BU794" s="52">
        <v>0.25820287625538185</v>
      </c>
      <c r="BV794" s="52">
        <v>7.7058296314595891</v>
      </c>
      <c r="BW794" s="52">
        <v>15458.471734642982</v>
      </c>
    </row>
    <row r="795" spans="1:75">
      <c r="A795" s="49">
        <v>52901</v>
      </c>
      <c r="B795" s="50">
        <v>177.53787431322158</v>
      </c>
      <c r="C795" s="51">
        <v>443.84248931441579</v>
      </c>
      <c r="D795" s="50">
        <v>176.46350038222849</v>
      </c>
      <c r="E795" s="52">
        <v>31310.771209978288</v>
      </c>
      <c r="F795" s="52">
        <v>379.83804063727297</v>
      </c>
      <c r="G795" s="52">
        <v>401.65997923697313</v>
      </c>
      <c r="H795" s="52">
        <v>836.39337637795199</v>
      </c>
      <c r="I795" s="52">
        <v>3566.1034600667417</v>
      </c>
      <c r="J795" s="52">
        <v>199.9712211637187</v>
      </c>
      <c r="K795" s="52">
        <v>521.42957955887243</v>
      </c>
      <c r="L795" s="52">
        <v>771.75138704987967</v>
      </c>
      <c r="M795" s="52">
        <v>1155.3799263878309</v>
      </c>
      <c r="N795" s="52">
        <v>234.80156475227446</v>
      </c>
      <c r="O795" s="52">
        <v>165.20107865213387</v>
      </c>
      <c r="P795" s="52">
        <v>397.01080126339389</v>
      </c>
      <c r="Q795" s="52">
        <v>133.93432681385667</v>
      </c>
      <c r="R795" s="52">
        <v>147.13381507395647</v>
      </c>
      <c r="S795" s="52">
        <v>1061.0998158048719</v>
      </c>
      <c r="T795" s="52">
        <v>386.40450375590234</v>
      </c>
      <c r="U795" s="52">
        <v>2730.7504575029016</v>
      </c>
      <c r="V795" s="52">
        <v>1981.2938185310172</v>
      </c>
      <c r="W795" s="52">
        <v>2253.754124199671</v>
      </c>
      <c r="X795" s="52">
        <v>2963.3776903056328</v>
      </c>
      <c r="Y795" s="52">
        <v>5586.7094751125378</v>
      </c>
      <c r="Z795" s="52">
        <v>1226.112240138073</v>
      </c>
      <c r="AA795" s="52">
        <v>4689.7326550493317</v>
      </c>
      <c r="AB795" s="52">
        <v>397.01499525006983</v>
      </c>
      <c r="AC795" s="52">
        <v>339820.5441233727</v>
      </c>
      <c r="AD795" s="52">
        <v>135376.87832866175</v>
      </c>
      <c r="AE795" s="52">
        <v>168496.50217450049</v>
      </c>
      <c r="AF795" s="52">
        <v>51858.614050049939</v>
      </c>
      <c r="AG795" s="52">
        <v>29387.772266572523</v>
      </c>
      <c r="AH795" s="52">
        <v>25395.457606248317</v>
      </c>
      <c r="AI795" s="52">
        <v>68226.13012403826</v>
      </c>
      <c r="AJ795" s="52">
        <v>78952.400305553791</v>
      </c>
      <c r="AK795" s="52">
        <v>173.75401753460568</v>
      </c>
      <c r="AL795" s="52">
        <v>0.61539733873101909</v>
      </c>
      <c r="AM795" s="52">
        <v>9.265015695634629</v>
      </c>
      <c r="AN795" s="52">
        <v>19.337084562067062</v>
      </c>
      <c r="AO795" s="52">
        <v>9.4566715276018982</v>
      </c>
      <c r="AP795" s="52">
        <v>0.76724363484483193</v>
      </c>
      <c r="AQ795" s="52">
        <v>1.6735685590531155</v>
      </c>
      <c r="AR795" s="52">
        <v>1.1661518685098511</v>
      </c>
      <c r="AS795" s="52">
        <v>1.0198255330463237</v>
      </c>
      <c r="AT795" s="52">
        <v>1.3198745641430216</v>
      </c>
      <c r="AU795" s="52">
        <v>0.83920050684780778</v>
      </c>
      <c r="AV795" s="52">
        <v>1.5236463781305158</v>
      </c>
      <c r="AW795" s="52">
        <v>1.1471604830450464</v>
      </c>
      <c r="AX795" s="52">
        <v>127.67742328451676</v>
      </c>
      <c r="AY795" s="52">
        <v>0.44564316391540248</v>
      </c>
      <c r="AZ795" s="52">
        <v>5.9643107758855614</v>
      </c>
      <c r="BA795" s="52">
        <v>5.8190369204047228</v>
      </c>
      <c r="BB795" s="52">
        <v>16.828835980260685</v>
      </c>
      <c r="BC795" s="52">
        <v>2.8001606695723886</v>
      </c>
      <c r="BD795" s="52">
        <v>28.234025018642686</v>
      </c>
      <c r="BE795" s="52">
        <v>11.611595847384795</v>
      </c>
      <c r="BF795" s="52">
        <v>21.66734348587887</v>
      </c>
      <c r="BG795" s="52">
        <v>28.157364229506424</v>
      </c>
      <c r="BH795" s="52">
        <v>6.1491071931386907</v>
      </c>
      <c r="BI795" s="52">
        <v>26.739509688228399</v>
      </c>
      <c r="BJ795" s="52">
        <v>3.0509651919808736</v>
      </c>
      <c r="BK795" s="52">
        <v>6.0337536815631827</v>
      </c>
      <c r="BL795" s="52">
        <v>17.654790814747216</v>
      </c>
      <c r="BM795" s="52">
        <v>1.6851367528644563</v>
      </c>
      <c r="BN795" s="52">
        <v>42.569120746406334</v>
      </c>
      <c r="BP795" s="52">
        <v>1.2097625681255464</v>
      </c>
      <c r="BQ795" s="52">
        <v>0.94475908910399375</v>
      </c>
      <c r="BR795" s="52">
        <v>0.2650034790309409</v>
      </c>
      <c r="BS795" s="52">
        <v>1.2036900899688443</v>
      </c>
      <c r="BT795" s="52">
        <v>0.94474989250023012</v>
      </c>
      <c r="BU795" s="52">
        <v>0.25894019748234459</v>
      </c>
      <c r="BV795" s="52">
        <v>7.7074931587783562</v>
      </c>
      <c r="BW795" s="52">
        <v>15509.549304500702</v>
      </c>
    </row>
    <row r="796" spans="1:75">
      <c r="A796" s="49">
        <v>52931</v>
      </c>
      <c r="B796" s="50">
        <v>177.7827268530925</v>
      </c>
      <c r="C796" s="51">
        <v>444.65553347983706</v>
      </c>
      <c r="D796" s="50">
        <v>176.72714518671856</v>
      </c>
      <c r="E796" s="52">
        <v>31361.326330315074</v>
      </c>
      <c r="F796" s="52">
        <v>380.45480048020062</v>
      </c>
      <c r="G796" s="52">
        <v>400.93685147522484</v>
      </c>
      <c r="H796" s="52">
        <v>836.93622939375541</v>
      </c>
      <c r="I796" s="52">
        <v>3572.110764975349</v>
      </c>
      <c r="J796" s="52">
        <v>200.20362703399732</v>
      </c>
      <c r="K796" s="52">
        <v>522.24873061279459</v>
      </c>
      <c r="L796" s="52">
        <v>772.5901227965262</v>
      </c>
      <c r="M796" s="52">
        <v>1158.9083672523498</v>
      </c>
      <c r="N796" s="52">
        <v>234.73576512885435</v>
      </c>
      <c r="O796" s="52">
        <v>165.38340416538219</v>
      </c>
      <c r="P796" s="52">
        <v>397.50299970259272</v>
      </c>
      <c r="Q796" s="52">
        <v>133.93670721333473</v>
      </c>
      <c r="R796" s="52">
        <v>147.25148738517115</v>
      </c>
      <c r="S796" s="52">
        <v>1063.4317052289844</v>
      </c>
      <c r="T796" s="52">
        <v>386.69640553959954</v>
      </c>
      <c r="U796" s="52">
        <v>2738.4127627038706</v>
      </c>
      <c r="V796" s="52">
        <v>1984.7029304405053</v>
      </c>
      <c r="W796" s="52">
        <v>2258.1329030708721</v>
      </c>
      <c r="X796" s="52">
        <v>2968.8878274125359</v>
      </c>
      <c r="Y796" s="52">
        <v>5594.1715417704236</v>
      </c>
      <c r="Z796" s="52">
        <v>1228.2514196866036</v>
      </c>
      <c r="AA796" s="52">
        <v>4698.7055173801882</v>
      </c>
      <c r="AB796" s="52">
        <v>397.05111562839397</v>
      </c>
      <c r="AC796" s="52">
        <v>340713.56078325905</v>
      </c>
      <c r="AD796" s="52">
        <v>135702.86494211754</v>
      </c>
      <c r="AE796" s="52">
        <v>168902.24061999322</v>
      </c>
      <c r="AF796" s="52">
        <v>52012.430903315544</v>
      </c>
      <c r="AG796" s="52">
        <v>29430.967142689227</v>
      </c>
      <c r="AH796" s="52">
        <v>25432.342739844324</v>
      </c>
      <c r="AI796" s="52">
        <v>68307.243418097496</v>
      </c>
      <c r="AJ796" s="52">
        <v>79047.63884363175</v>
      </c>
      <c r="AK796" s="52">
        <v>173.84848527420934</v>
      </c>
      <c r="AL796" s="52">
        <v>0.61448710286805408</v>
      </c>
      <c r="AM796" s="52">
        <v>9.2722668100148447</v>
      </c>
      <c r="AN796" s="52">
        <v>19.335930105065927</v>
      </c>
      <c r="AO796" s="52">
        <v>9.4491761920876645</v>
      </c>
      <c r="AP796" s="52">
        <v>0.76683751327079031</v>
      </c>
      <c r="AQ796" s="52">
        <v>1.6728955152723453</v>
      </c>
      <c r="AR796" s="52">
        <v>1.1648088023822312</v>
      </c>
      <c r="AS796" s="52">
        <v>1.0187493833062036</v>
      </c>
      <c r="AT796" s="52">
        <v>1.317389730861972</v>
      </c>
      <c r="AU796" s="52">
        <v>0.83858823175883113</v>
      </c>
      <c r="AV796" s="52">
        <v>1.5228070900360611</v>
      </c>
      <c r="AW796" s="52">
        <v>1.1470999254070193</v>
      </c>
      <c r="AX796" s="52">
        <v>127.75869108038023</v>
      </c>
      <c r="AY796" s="52">
        <v>0.4451182558893379</v>
      </c>
      <c r="AZ796" s="52">
        <v>5.9631838827917818</v>
      </c>
      <c r="BA796" s="52">
        <v>5.8150258424400816</v>
      </c>
      <c r="BB796" s="52">
        <v>16.840329618965431</v>
      </c>
      <c r="BC796" s="52">
        <v>2.8004955602416883</v>
      </c>
      <c r="BD796" s="52">
        <v>28.240350367998083</v>
      </c>
      <c r="BE796" s="52">
        <v>11.626110339704125</v>
      </c>
      <c r="BF796" s="52">
        <v>21.698688694167263</v>
      </c>
      <c r="BG796" s="52">
        <v>28.17663730395337</v>
      </c>
      <c r="BH796" s="52">
        <v>6.1527512141386982</v>
      </c>
      <c r="BI796" s="52">
        <v>26.753864088781604</v>
      </c>
      <c r="BJ796" s="52">
        <v>3.0513742519014615</v>
      </c>
      <c r="BK796" s="52">
        <v>6.0371694386043906</v>
      </c>
      <c r="BL796" s="52">
        <v>17.665320398244269</v>
      </c>
      <c r="BM796" s="52">
        <v>1.6846378262706594</v>
      </c>
      <c r="BN796" s="52">
        <v>42.603243203864743</v>
      </c>
      <c r="BP796" s="52">
        <v>1.2093281144169548</v>
      </c>
      <c r="BQ796" s="52">
        <v>0.94387913153429204</v>
      </c>
      <c r="BR796" s="52">
        <v>0.26544898288242014</v>
      </c>
      <c r="BS796" s="52">
        <v>1.203670340954947</v>
      </c>
      <c r="BT796" s="52">
        <v>0.94396862705276974</v>
      </c>
      <c r="BU796" s="52">
        <v>0.2597017139016316</v>
      </c>
      <c r="BV796" s="52">
        <v>7.7092530787573192</v>
      </c>
      <c r="BW796" s="52">
        <v>15560.422934611639</v>
      </c>
    </row>
    <row r="797" spans="1:75">
      <c r="A797" s="49">
        <v>52962</v>
      </c>
      <c r="B797" s="50">
        <v>178.0285493416952</v>
      </c>
      <c r="C797" s="51">
        <v>445.47230854354081</v>
      </c>
      <c r="D797" s="50">
        <v>176.99199288565245</v>
      </c>
      <c r="E797" s="52">
        <v>31412.290813326836</v>
      </c>
      <c r="F797" s="52">
        <v>381.08390368735269</v>
      </c>
      <c r="G797" s="52">
        <v>400.21238730752827</v>
      </c>
      <c r="H797" s="52">
        <v>837.48117223706458</v>
      </c>
      <c r="I797" s="52">
        <v>3578.0304506574907</v>
      </c>
      <c r="J797" s="52">
        <v>200.4393005905853</v>
      </c>
      <c r="K797" s="52">
        <v>522.98383063943152</v>
      </c>
      <c r="L797" s="52">
        <v>773.42746623889013</v>
      </c>
      <c r="M797" s="52">
        <v>1162.4189766655045</v>
      </c>
      <c r="N797" s="52">
        <v>234.67079367991838</v>
      </c>
      <c r="O797" s="52">
        <v>165.56981269666744</v>
      </c>
      <c r="P797" s="52">
        <v>398.00056388214108</v>
      </c>
      <c r="Q797" s="52">
        <v>133.94086988994312</v>
      </c>
      <c r="R797" s="52">
        <v>147.36982664333718</v>
      </c>
      <c r="S797" s="52">
        <v>1065.7986313183942</v>
      </c>
      <c r="T797" s="52">
        <v>386.98899697479339</v>
      </c>
      <c r="U797" s="52">
        <v>2746.1487050200662</v>
      </c>
      <c r="V797" s="52">
        <v>1988.1334908135957</v>
      </c>
      <c r="W797" s="52">
        <v>2262.5645701827543</v>
      </c>
      <c r="X797" s="52">
        <v>2974.445709883686</v>
      </c>
      <c r="Y797" s="52">
        <v>5601.7267499388226</v>
      </c>
      <c r="Z797" s="52">
        <v>1230.4132730439005</v>
      </c>
      <c r="AA797" s="52">
        <v>4707.776561963462</v>
      </c>
      <c r="AB797" s="52">
        <v>397.09312492735205</v>
      </c>
      <c r="AC797" s="52">
        <v>341610.00547630555</v>
      </c>
      <c r="AD797" s="52">
        <v>136030.38503213468</v>
      </c>
      <c r="AE797" s="52">
        <v>169309.88770366483</v>
      </c>
      <c r="AF797" s="52">
        <v>52166.932298891006</v>
      </c>
      <c r="AG797" s="52">
        <v>29474.21952008432</v>
      </c>
      <c r="AH797" s="52">
        <v>25469.224861960258</v>
      </c>
      <c r="AI797" s="52">
        <v>68388.238687515259</v>
      </c>
      <c r="AJ797" s="52">
        <v>79142.903890394402</v>
      </c>
      <c r="AK797" s="52">
        <v>173.94421467551541</v>
      </c>
      <c r="AL797" s="52">
        <v>0.61356985121055763</v>
      </c>
      <c r="AM797" s="52">
        <v>9.2790302261409732</v>
      </c>
      <c r="AN797" s="52">
        <v>19.334295737707325</v>
      </c>
      <c r="AO797" s="52">
        <v>9.4416956602287812</v>
      </c>
      <c r="AP797" s="52">
        <v>0.76643400738319012</v>
      </c>
      <c r="AQ797" s="52">
        <v>1.672227231428429</v>
      </c>
      <c r="AR797" s="52">
        <v>1.1634684628709604</v>
      </c>
      <c r="AS797" s="52">
        <v>1.0176795803523535</v>
      </c>
      <c r="AT797" s="52">
        <v>1.3149061867471543</v>
      </c>
      <c r="AU797" s="52">
        <v>0.83797202488662037</v>
      </c>
      <c r="AV797" s="52">
        <v>1.5219592495199352</v>
      </c>
      <c r="AW797" s="52">
        <v>1.1470489168092288</v>
      </c>
      <c r="AX797" s="52">
        <v>127.8415456679199</v>
      </c>
      <c r="AY797" s="52">
        <v>0.44459401984403807</v>
      </c>
      <c r="AZ797" s="52">
        <v>5.9621259754395952</v>
      </c>
      <c r="BA797" s="52">
        <v>5.8110170708105509</v>
      </c>
      <c r="BB797" s="52">
        <v>16.8519426273152</v>
      </c>
      <c r="BC797" s="52">
        <v>2.8008455129916734</v>
      </c>
      <c r="BD797" s="52">
        <v>28.246880904666238</v>
      </c>
      <c r="BE797" s="52">
        <v>11.640799272580132</v>
      </c>
      <c r="BF797" s="52">
        <v>21.730460211965106</v>
      </c>
      <c r="BG797" s="52">
        <v>28.196399075640066</v>
      </c>
      <c r="BH797" s="52">
        <v>6.1564809969408554</v>
      </c>
      <c r="BI797" s="52">
        <v>26.768373269726702</v>
      </c>
      <c r="BJ797" s="52">
        <v>3.0517851657738988</v>
      </c>
      <c r="BK797" s="52">
        <v>6.040618752657176</v>
      </c>
      <c r="BL797" s="52">
        <v>17.675969351257663</v>
      </c>
      <c r="BM797" s="52">
        <v>1.6841362160495861</v>
      </c>
      <c r="BN797" s="52">
        <v>42.638043861175255</v>
      </c>
      <c r="BP797" s="52">
        <v>1.2088495617912662</v>
      </c>
      <c r="BQ797" s="52">
        <v>0.94296122453505959</v>
      </c>
      <c r="BR797" s="52">
        <v>0.26588833725855371</v>
      </c>
      <c r="BS797" s="52">
        <v>1.203558639812869</v>
      </c>
      <c r="BT797" s="52">
        <v>0.9431559289411281</v>
      </c>
      <c r="BU797" s="52">
        <v>0.26040271087267974</v>
      </c>
      <c r="BV797" s="52">
        <v>7.7109167364936679</v>
      </c>
      <c r="BW797" s="52">
        <v>15611.548635221297</v>
      </c>
    </row>
    <row r="798" spans="1:75">
      <c r="A798" s="49">
        <v>52993</v>
      </c>
      <c r="B798" s="50">
        <v>178.27883479230465</v>
      </c>
      <c r="C798" s="51">
        <v>446.30731268130961</v>
      </c>
      <c r="D798" s="50">
        <v>177.26233253935953</v>
      </c>
      <c r="E798" s="52">
        <v>31464.507490258064</v>
      </c>
      <c r="F798" s="52">
        <v>381.73645149956218</v>
      </c>
      <c r="G798" s="52">
        <v>399.47471110984651</v>
      </c>
      <c r="H798" s="52">
        <v>838.04585523843286</v>
      </c>
      <c r="I798" s="52">
        <v>3584.0396165520915</v>
      </c>
      <c r="J798" s="52">
        <v>200.68531725111026</v>
      </c>
      <c r="K798" s="52">
        <v>523.68884917132311</v>
      </c>
      <c r="L798" s="52">
        <v>774.27711502143052</v>
      </c>
      <c r="M798" s="52">
        <v>1166.0111031464992</v>
      </c>
      <c r="N798" s="52">
        <v>234.60488552087918</v>
      </c>
      <c r="O798" s="52">
        <v>165.76025771193446</v>
      </c>
      <c r="P798" s="52">
        <v>398.51051933459576</v>
      </c>
      <c r="Q798" s="52">
        <v>133.9452733611688</v>
      </c>
      <c r="R798" s="52">
        <v>147.48987458081496</v>
      </c>
      <c r="S798" s="52">
        <v>1068.2271247200908</v>
      </c>
      <c r="T798" s="52">
        <v>387.28421432636077</v>
      </c>
      <c r="U798" s="52">
        <v>2754.0703422244519</v>
      </c>
      <c r="V798" s="52">
        <v>1991.6545608598858</v>
      </c>
      <c r="W798" s="52">
        <v>2267.114645890651</v>
      </c>
      <c r="X798" s="52">
        <v>2980.1223546800115</v>
      </c>
      <c r="Y798" s="52">
        <v>5609.4919722315763</v>
      </c>
      <c r="Z798" s="52">
        <v>1232.6352029245406</v>
      </c>
      <c r="AA798" s="52">
        <v>4717.0753240388249</v>
      </c>
      <c r="AB798" s="52">
        <v>397.13956863102652</v>
      </c>
      <c r="AC798" s="52">
        <v>342526.26156087074</v>
      </c>
      <c r="AD798" s="52">
        <v>136365.14343594352</v>
      </c>
      <c r="AE798" s="52">
        <v>169726.54393431448</v>
      </c>
      <c r="AF798" s="52">
        <v>52324.898044724621</v>
      </c>
      <c r="AG798" s="52">
        <v>29518.382882372025</v>
      </c>
      <c r="AH798" s="52">
        <v>25506.832467079163</v>
      </c>
      <c r="AI798" s="52">
        <v>68470.779094880621</v>
      </c>
      <c r="AJ798" s="52">
        <v>79240.148037725885</v>
      </c>
      <c r="AK798" s="52">
        <v>174.04175930956919</v>
      </c>
      <c r="AL798" s="52">
        <v>0.6126290598928511</v>
      </c>
      <c r="AM798" s="52">
        <v>9.2856571306324298</v>
      </c>
      <c r="AN798" s="52">
        <v>19.332315410156884</v>
      </c>
      <c r="AO798" s="52">
        <v>9.4340292195181146</v>
      </c>
      <c r="AP798" s="52">
        <v>0.76602044926309443</v>
      </c>
      <c r="AQ798" s="52">
        <v>1.6715369117821777</v>
      </c>
      <c r="AR798" s="52">
        <v>1.1620992964011336</v>
      </c>
      <c r="AS798" s="52">
        <v>1.0165854732030928</v>
      </c>
      <c r="AT798" s="52">
        <v>1.3123709238162489</v>
      </c>
      <c r="AU798" s="52">
        <v>0.83733659754324763</v>
      </c>
      <c r="AV798" s="52">
        <v>1.5210844013135865</v>
      </c>
      <c r="AW798" s="52">
        <v>1.1469951663802345</v>
      </c>
      <c r="AX798" s="52">
        <v>127.92613460225684</v>
      </c>
      <c r="AY798" s="52">
        <v>0.44405820532906104</v>
      </c>
      <c r="AZ798" s="52">
        <v>5.9610529508546835</v>
      </c>
      <c r="BA798" s="52">
        <v>5.8068981924387177</v>
      </c>
      <c r="BB798" s="52">
        <v>16.863758087939313</v>
      </c>
      <c r="BC798" s="52">
        <v>2.801194048234104</v>
      </c>
      <c r="BD798" s="52">
        <v>28.253489065479727</v>
      </c>
      <c r="BE798" s="52">
        <v>11.655804590952973</v>
      </c>
      <c r="BF798" s="52">
        <v>21.762955197012953</v>
      </c>
      <c r="BG798" s="52">
        <v>28.216620543280676</v>
      </c>
      <c r="BH798" s="52">
        <v>6.1603037212607301</v>
      </c>
      <c r="BI798" s="52">
        <v>26.783309296900107</v>
      </c>
      <c r="BJ798" s="52">
        <v>3.0522052368444661</v>
      </c>
      <c r="BK798" s="52">
        <v>6.0441637151491907</v>
      </c>
      <c r="BL798" s="52">
        <v>17.686940344549985</v>
      </c>
      <c r="BM798" s="52">
        <v>1.6836237819631987</v>
      </c>
      <c r="BN798" s="52">
        <v>42.673619182540044</v>
      </c>
      <c r="BP798" s="52">
        <v>1.2083642967233075</v>
      </c>
      <c r="BQ798" s="52">
        <v>0.94205105708791848</v>
      </c>
      <c r="BR798" s="52">
        <v>0.26631323963398068</v>
      </c>
      <c r="BS798" s="52">
        <v>1.203399485219345</v>
      </c>
      <c r="BT798" s="52">
        <v>0.94236916751833633</v>
      </c>
      <c r="BU798" s="52">
        <v>0.26103031769772284</v>
      </c>
      <c r="BV798" s="52">
        <v>7.7125705511519502</v>
      </c>
      <c r="BW798" s="52">
        <v>15664.281571157517</v>
      </c>
    </row>
    <row r="799" spans="1:75">
      <c r="A799" s="49">
        <v>53021</v>
      </c>
      <c r="B799" s="50">
        <v>178.51658293411518</v>
      </c>
      <c r="C799" s="51">
        <v>447.10725123581608</v>
      </c>
      <c r="D799" s="50">
        <v>177.52037629258953</v>
      </c>
      <c r="E799" s="52">
        <v>31514.551618597336</v>
      </c>
      <c r="F799" s="52">
        <v>382.36912978512038</v>
      </c>
      <c r="G799" s="52">
        <v>398.77139107700037</v>
      </c>
      <c r="H799" s="52">
        <v>838.60358915863821</v>
      </c>
      <c r="I799" s="52">
        <v>3589.857601493597</v>
      </c>
      <c r="J799" s="52">
        <v>200.92868974199519</v>
      </c>
      <c r="K799" s="52">
        <v>524.38705510246962</v>
      </c>
      <c r="L799" s="52">
        <v>775.08419679301528</v>
      </c>
      <c r="M799" s="52">
        <v>1169.4991053651486</v>
      </c>
      <c r="N799" s="52">
        <v>234.54127345820027</v>
      </c>
      <c r="O799" s="52">
        <v>165.93803818843193</v>
      </c>
      <c r="P799" s="52">
        <v>398.99739315154562</v>
      </c>
      <c r="Q799" s="52">
        <v>133.94737686709101</v>
      </c>
      <c r="R799" s="52">
        <v>147.60286575063532</v>
      </c>
      <c r="S799" s="52">
        <v>1070.5417799895097</v>
      </c>
      <c r="T799" s="52">
        <v>387.56036889360155</v>
      </c>
      <c r="U799" s="52">
        <v>2761.6417645053671</v>
      </c>
      <c r="V799" s="52">
        <v>1995.0492166275424</v>
      </c>
      <c r="W799" s="52">
        <v>2271.4734716593689</v>
      </c>
      <c r="X799" s="52">
        <v>2985.5198931483819</v>
      </c>
      <c r="Y799" s="52">
        <v>5616.9402366845998</v>
      </c>
      <c r="Z799" s="52">
        <v>1234.7710868877225</v>
      </c>
      <c r="AA799" s="52">
        <v>4725.9671732338948</v>
      </c>
      <c r="AB799" s="52">
        <v>397.1834202172634</v>
      </c>
      <c r="AC799" s="52">
        <v>343404.32783705846</v>
      </c>
      <c r="AD799" s="52">
        <v>136685.66238137655</v>
      </c>
      <c r="AE799" s="52">
        <v>170125.47705633301</v>
      </c>
      <c r="AF799" s="52">
        <v>52476.272626842772</v>
      </c>
      <c r="AG799" s="52">
        <v>29560.747168127979</v>
      </c>
      <c r="AH799" s="52">
        <v>25542.870431163483</v>
      </c>
      <c r="AI799" s="52">
        <v>68549.917532920837</v>
      </c>
      <c r="AJ799" s="52">
        <v>79333.501011380125</v>
      </c>
      <c r="AK799" s="52">
        <v>174.13373747348254</v>
      </c>
      <c r="AL799" s="52">
        <v>0.6117257021695488</v>
      </c>
      <c r="AM799" s="52">
        <v>9.2921062692600707</v>
      </c>
      <c r="AN799" s="52">
        <v>19.330433793623733</v>
      </c>
      <c r="AO799" s="52">
        <v>9.4266018221928132</v>
      </c>
      <c r="AP799" s="52">
        <v>0.76561732343299937</v>
      </c>
      <c r="AQ799" s="52">
        <v>1.6708544231990214</v>
      </c>
      <c r="AR799" s="52">
        <v>1.1607806992510632</v>
      </c>
      <c r="AS799" s="52">
        <v>1.0155245784814204</v>
      </c>
      <c r="AT799" s="52">
        <v>1.309937503126873</v>
      </c>
      <c r="AU799" s="52">
        <v>0.83671889699975766</v>
      </c>
      <c r="AV799" s="52">
        <v>1.5202379377741246</v>
      </c>
      <c r="AW799" s="52">
        <v>1.1469304596658472</v>
      </c>
      <c r="AX799" s="52">
        <v>128.00557904437716</v>
      </c>
      <c r="AY799" s="52">
        <v>0.44354226975831679</v>
      </c>
      <c r="AZ799" s="52">
        <v>5.9599614973225732</v>
      </c>
      <c r="BA799" s="52">
        <v>5.8028925904883568</v>
      </c>
      <c r="BB799" s="52">
        <v>16.874913221994316</v>
      </c>
      <c r="BC799" s="52">
        <v>2.8014962153548759</v>
      </c>
      <c r="BD799" s="52">
        <v>28.259513886213036</v>
      </c>
      <c r="BE799" s="52">
        <v>11.670037362475082</v>
      </c>
      <c r="BF799" s="52">
        <v>21.793789200559591</v>
      </c>
      <c r="BG799" s="52">
        <v>28.235529898931937</v>
      </c>
      <c r="BH799" s="52">
        <v>6.1639029009862236</v>
      </c>
      <c r="BI799" s="52">
        <v>26.797724635074182</v>
      </c>
      <c r="BJ799" s="52">
        <v>3.0526077037635071</v>
      </c>
      <c r="BK799" s="52">
        <v>6.0475754962488804</v>
      </c>
      <c r="BL799" s="52">
        <v>17.697541434829223</v>
      </c>
      <c r="BM799" s="52">
        <v>1.6831342891610868</v>
      </c>
      <c r="BN799" s="52">
        <v>42.707063476804514</v>
      </c>
      <c r="BP799" s="52">
        <v>1.207960657750456</v>
      </c>
      <c r="BQ799" s="52">
        <v>0.94127594411007265</v>
      </c>
      <c r="BR799" s="52">
        <v>0.2666847136263511</v>
      </c>
      <c r="BS799" s="52">
        <v>1.2032846577951983</v>
      </c>
      <c r="BT799" s="52">
        <v>0.94173833661729334</v>
      </c>
      <c r="BU799" s="52">
        <v>0.26154632117868459</v>
      </c>
      <c r="BV799" s="52">
        <v>7.7142420617300171</v>
      </c>
      <c r="BW799" s="52">
        <v>15715.654243690627</v>
      </c>
    </row>
    <row r="800" spans="1:75">
      <c r="A800" s="49">
        <v>53052</v>
      </c>
      <c r="B800" s="50">
        <v>178.75325981109222</v>
      </c>
      <c r="C800" s="51">
        <v>447.91252488727048</v>
      </c>
      <c r="D800" s="50">
        <v>177.77888351560179</v>
      </c>
      <c r="E800" s="52">
        <v>31564.883308326043</v>
      </c>
      <c r="F800" s="52">
        <v>383.01277142468717</v>
      </c>
      <c r="G800" s="52">
        <v>398.06716228393657</v>
      </c>
      <c r="H800" s="52">
        <v>839.18646846903914</v>
      </c>
      <c r="I800" s="52">
        <v>3595.8399914656916</v>
      </c>
      <c r="J800" s="52">
        <v>201.18184084553391</v>
      </c>
      <c r="K800" s="52">
        <v>525.15917720092887</v>
      </c>
      <c r="L800" s="52">
        <v>775.89035710920734</v>
      </c>
      <c r="M800" s="52">
        <v>1173.0814901782621</v>
      </c>
      <c r="N800" s="52">
        <v>234.47592446691311</v>
      </c>
      <c r="O800" s="52">
        <v>166.10952728409922</v>
      </c>
      <c r="P800" s="52">
        <v>399.48360152311261</v>
      </c>
      <c r="Q800" s="52">
        <v>133.94603992641092</v>
      </c>
      <c r="R800" s="52">
        <v>147.71403239859688</v>
      </c>
      <c r="S800" s="52">
        <v>1072.8494861883021</v>
      </c>
      <c r="T800" s="52">
        <v>387.83086583342765</v>
      </c>
      <c r="U800" s="52">
        <v>2769.224182376458</v>
      </c>
      <c r="V800" s="52">
        <v>1998.4913033871881</v>
      </c>
      <c r="W800" s="52">
        <v>2275.8465020622939</v>
      </c>
      <c r="X800" s="52">
        <v>2990.8913726131282</v>
      </c>
      <c r="Y800" s="52">
        <v>5624.4253409778876</v>
      </c>
      <c r="Z800" s="52">
        <v>1236.9245845483194</v>
      </c>
      <c r="AA800" s="52">
        <v>4734.873532627138</v>
      </c>
      <c r="AB800" s="52">
        <v>397.22500245273113</v>
      </c>
      <c r="AC800" s="52">
        <v>344289.11650393088</v>
      </c>
      <c r="AD800" s="52">
        <v>137008.14171955662</v>
      </c>
      <c r="AE800" s="52">
        <v>170526.85019087023</v>
      </c>
      <c r="AF800" s="52">
        <v>52628.753081844698</v>
      </c>
      <c r="AG800" s="52">
        <v>29603.531334730887</v>
      </c>
      <c r="AH800" s="52">
        <v>25579.244169873575</v>
      </c>
      <c r="AI800" s="52">
        <v>68629.904878477901</v>
      </c>
      <c r="AJ800" s="52">
        <v>79427.919420088496</v>
      </c>
      <c r="AK800" s="52">
        <v>174.22422531715804</v>
      </c>
      <c r="AL800" s="52">
        <v>0.61081521983977571</v>
      </c>
      <c r="AM800" s="52">
        <v>9.2989473475684079</v>
      </c>
      <c r="AN800" s="52">
        <v>19.328774582992697</v>
      </c>
      <c r="AO800" s="52">
        <v>9.4190120156779287</v>
      </c>
      <c r="AP800" s="52">
        <v>0.76520124090306885</v>
      </c>
      <c r="AQ800" s="52">
        <v>1.6701404510780364</v>
      </c>
      <c r="AR800" s="52">
        <v>1.1594421382962479</v>
      </c>
      <c r="AS800" s="52">
        <v>1.0144371387702245</v>
      </c>
      <c r="AT800" s="52">
        <v>1.3074793112821006</v>
      </c>
      <c r="AU800" s="52">
        <v>0.83608694382893456</v>
      </c>
      <c r="AV800" s="52">
        <v>1.5193791096750036</v>
      </c>
      <c r="AW800" s="52">
        <v>1.1468456818403221</v>
      </c>
      <c r="AX800" s="52">
        <v>128.08312416929871</v>
      </c>
      <c r="AY800" s="52">
        <v>0.44301890194753557</v>
      </c>
      <c r="AZ800" s="52">
        <v>5.9587589427096495</v>
      </c>
      <c r="BA800" s="52">
        <v>5.7987808207342884</v>
      </c>
      <c r="BB800" s="52">
        <v>16.88592375097646</v>
      </c>
      <c r="BC800" s="52">
        <v>2.801756422373376</v>
      </c>
      <c r="BD800" s="52">
        <v>28.265139406366693</v>
      </c>
      <c r="BE800" s="52">
        <v>11.684145624355052</v>
      </c>
      <c r="BF800" s="52">
        <v>21.824352695351287</v>
      </c>
      <c r="BG800" s="52">
        <v>28.253824197627122</v>
      </c>
      <c r="BH800" s="52">
        <v>6.1674234065107036</v>
      </c>
      <c r="BI800" s="52">
        <v>26.812326564784012</v>
      </c>
      <c r="BJ800" s="52">
        <v>3.0530128490161941</v>
      </c>
      <c r="BK800" s="52">
        <v>6.0510195202321837</v>
      </c>
      <c r="BL800" s="52">
        <v>17.708294196136958</v>
      </c>
      <c r="BM800" s="52">
        <v>1.6826436938268787</v>
      </c>
      <c r="BN800" s="52">
        <v>42.739726244532051</v>
      </c>
      <c r="BP800" s="52">
        <v>1.207627845376039</v>
      </c>
      <c r="BQ800" s="52">
        <v>0.94062251079031411</v>
      </c>
      <c r="BR800" s="52">
        <v>0.26700533457070347</v>
      </c>
      <c r="BS800" s="52">
        <v>1.2032402181892745</v>
      </c>
      <c r="BT800" s="52">
        <v>0.94126257258317159</v>
      </c>
      <c r="BU800" s="52">
        <v>0.2619776456018782</v>
      </c>
      <c r="BV800" s="52">
        <v>7.7161202818196832</v>
      </c>
      <c r="BW800" s="52">
        <v>15768.384635863766</v>
      </c>
    </row>
    <row r="801" spans="1:75">
      <c r="A801" s="49">
        <v>53082</v>
      </c>
      <c r="B801" s="50">
        <v>178.99682599029813</v>
      </c>
      <c r="C801" s="51">
        <v>448.74791466842095</v>
      </c>
      <c r="D801" s="50">
        <v>178.04620538665912</v>
      </c>
      <c r="E801" s="52">
        <v>31617.047792879741</v>
      </c>
      <c r="F801" s="52">
        <v>383.68804555811607</v>
      </c>
      <c r="G801" s="52">
        <v>397.34021394184481</v>
      </c>
      <c r="H801" s="52">
        <v>839.8019302591681</v>
      </c>
      <c r="I801" s="52">
        <v>3602.1239939530692</v>
      </c>
      <c r="J801" s="52">
        <v>201.44551569074392</v>
      </c>
      <c r="K801" s="52">
        <v>526.01514832427108</v>
      </c>
      <c r="L801" s="52">
        <v>776.72553478982297</v>
      </c>
      <c r="M801" s="52">
        <v>1176.8342190653086</v>
      </c>
      <c r="N801" s="52">
        <v>234.40629768961807</v>
      </c>
      <c r="O801" s="52">
        <v>166.28244960835823</v>
      </c>
      <c r="P801" s="52">
        <v>399.98371112893022</v>
      </c>
      <c r="Q801" s="52">
        <v>133.94265596888337</v>
      </c>
      <c r="R801" s="52">
        <v>147.82798004858196</v>
      </c>
      <c r="S801" s="52">
        <v>1075.2398592839638</v>
      </c>
      <c r="T801" s="52">
        <v>388.10981362548966</v>
      </c>
      <c r="U801" s="52">
        <v>2777.0521507548788</v>
      </c>
      <c r="V801" s="52">
        <v>2002.0748576005301</v>
      </c>
      <c r="W801" s="52">
        <v>2280.3647737585006</v>
      </c>
      <c r="X801" s="52">
        <v>2996.4243406857054</v>
      </c>
      <c r="Y801" s="52">
        <v>5632.1791068037355</v>
      </c>
      <c r="Z801" s="52">
        <v>1239.1578695133328</v>
      </c>
      <c r="AA801" s="52">
        <v>4744.0752793257434</v>
      </c>
      <c r="AB801" s="52">
        <v>397.26986700209477</v>
      </c>
      <c r="AC801" s="52">
        <v>345208.8014094035</v>
      </c>
      <c r="AD801" s="52">
        <v>137342.87723832129</v>
      </c>
      <c r="AE801" s="52">
        <v>170943.47793331146</v>
      </c>
      <c r="AF801" s="52">
        <v>52787.171539115909</v>
      </c>
      <c r="AG801" s="52">
        <v>29648.061098241807</v>
      </c>
      <c r="AH801" s="52">
        <v>25617.114070296288</v>
      </c>
      <c r="AI801" s="52">
        <v>68713.303464921322</v>
      </c>
      <c r="AJ801" s="52">
        <v>79526.322514279687</v>
      </c>
      <c r="AK801" s="52">
        <v>174.31698955595493</v>
      </c>
      <c r="AL801" s="52">
        <v>0.60987108901002407</v>
      </c>
      <c r="AM801" s="52">
        <v>9.3062691434286542</v>
      </c>
      <c r="AN801" s="52">
        <v>19.327243295777588</v>
      </c>
      <c r="AO801" s="52">
        <v>9.4111030633949362</v>
      </c>
      <c r="AP801" s="52">
        <v>0.76476397714141053</v>
      </c>
      <c r="AQ801" s="52">
        <v>1.6693937828592122</v>
      </c>
      <c r="AR801" s="52">
        <v>1.1580494221193172</v>
      </c>
      <c r="AS801" s="52">
        <v>1.0132998976201635</v>
      </c>
      <c r="AT801" s="52">
        <v>1.304929537589002</v>
      </c>
      <c r="AU801" s="52">
        <v>0.83542818615981862</v>
      </c>
      <c r="AV801" s="52">
        <v>1.518490499215962</v>
      </c>
      <c r="AW801" s="52">
        <v>1.1467477603254035</v>
      </c>
      <c r="AX801" s="52">
        <v>128.16227823620042</v>
      </c>
      <c r="AY801" s="52">
        <v>0.44247477432193894</v>
      </c>
      <c r="AZ801" s="52">
        <v>5.9574622005883917</v>
      </c>
      <c r="BA801" s="52">
        <v>5.7944788572805317</v>
      </c>
      <c r="BB801" s="52">
        <v>16.89724287147013</v>
      </c>
      <c r="BC801" s="52">
        <v>2.8020031399345799</v>
      </c>
      <c r="BD801" s="52">
        <v>28.270731400263806</v>
      </c>
      <c r="BE801" s="52">
        <v>11.69865131585005</v>
      </c>
      <c r="BF801" s="52">
        <v>21.855799995424846</v>
      </c>
      <c r="BG801" s="52">
        <v>28.272401109710337</v>
      </c>
      <c r="BH801" s="52">
        <v>6.1710325705275562</v>
      </c>
      <c r="BI801" s="52">
        <v>26.827468024768557</v>
      </c>
      <c r="BJ801" s="52">
        <v>3.0534328083459212</v>
      </c>
      <c r="BK801" s="52">
        <v>6.0545818976204222</v>
      </c>
      <c r="BL801" s="52">
        <v>17.719453317412022</v>
      </c>
      <c r="BM801" s="52">
        <v>1.6821366466492995</v>
      </c>
      <c r="BN801" s="52">
        <v>42.773055565636604</v>
      </c>
      <c r="BP801" s="52">
        <v>1.2072278703368891</v>
      </c>
      <c r="BQ801" s="52">
        <v>0.93997751038987187</v>
      </c>
      <c r="BR801" s="52">
        <v>0.26725035994992746</v>
      </c>
      <c r="BS801" s="52">
        <v>1.2031550123744335</v>
      </c>
      <c r="BT801" s="52">
        <v>0.94082603872132797</v>
      </c>
      <c r="BU801" s="52">
        <v>0.26232897363249019</v>
      </c>
      <c r="BV801" s="52">
        <v>7.7183045626770763</v>
      </c>
      <c r="BW801" s="52">
        <v>15823.479213364919</v>
      </c>
    </row>
    <row r="802" spans="1:75">
      <c r="A802" s="49">
        <v>53113</v>
      </c>
      <c r="B802" s="50">
        <v>179.239387568875</v>
      </c>
      <c r="C802" s="51">
        <v>449.58261849307604</v>
      </c>
      <c r="D802" s="50">
        <v>178.31311376329751</v>
      </c>
      <c r="E802" s="52">
        <v>31669.137288655005</v>
      </c>
      <c r="F802" s="52">
        <v>384.37178449206533</v>
      </c>
      <c r="G802" s="52">
        <v>396.61715568439479</v>
      </c>
      <c r="H802" s="52">
        <v>840.4114357629611</v>
      </c>
      <c r="I802" s="52">
        <v>3608.3934420558712</v>
      </c>
      <c r="J802" s="52">
        <v>201.70003557818072</v>
      </c>
      <c r="K802" s="52">
        <v>526.89034769551893</v>
      </c>
      <c r="L802" s="52">
        <v>777.56586272717118</v>
      </c>
      <c r="M802" s="52">
        <v>1180.5641195512105</v>
      </c>
      <c r="N802" s="52">
        <v>234.3344400667946</v>
      </c>
      <c r="O802" s="52">
        <v>166.45461431995875</v>
      </c>
      <c r="P802" s="52">
        <v>400.4793436658839</v>
      </c>
      <c r="Q802" s="52">
        <v>133.93973341250731</v>
      </c>
      <c r="R802" s="52">
        <v>147.94230064088779</v>
      </c>
      <c r="S802" s="52">
        <v>1077.6541770082567</v>
      </c>
      <c r="T802" s="52">
        <v>388.39521939031061</v>
      </c>
      <c r="U802" s="52">
        <v>2784.844821928009</v>
      </c>
      <c r="V802" s="52">
        <v>2005.6504789924909</v>
      </c>
      <c r="W802" s="52">
        <v>2284.8610607849496</v>
      </c>
      <c r="X802" s="52">
        <v>3001.9516159925729</v>
      </c>
      <c r="Y802" s="52">
        <v>5639.9247623522197</v>
      </c>
      <c r="Z802" s="52">
        <v>1241.3841622846141</v>
      </c>
      <c r="AA802" s="52">
        <v>4753.2508571518047</v>
      </c>
      <c r="AB802" s="52">
        <v>397.32302805589092</v>
      </c>
      <c r="AC802" s="52">
        <v>346130.66750080354</v>
      </c>
      <c r="AD802" s="52">
        <v>137678.05358972089</v>
      </c>
      <c r="AE802" s="52">
        <v>171360.65436227861</v>
      </c>
      <c r="AF802" s="52">
        <v>52945.873074246992</v>
      </c>
      <c r="AG802" s="52">
        <v>29692.685077190399</v>
      </c>
      <c r="AH802" s="52">
        <v>25655.117458283901</v>
      </c>
      <c r="AI802" s="52">
        <v>68797.10859654026</v>
      </c>
      <c r="AJ802" s="52">
        <v>79625.033443035616</v>
      </c>
      <c r="AK802" s="52">
        <v>174.41015636970499</v>
      </c>
      <c r="AL802" s="52">
        <v>0.60892989252897678</v>
      </c>
      <c r="AM802" s="52">
        <v>9.3135559114236983</v>
      </c>
      <c r="AN802" s="52">
        <v>19.325768637194884</v>
      </c>
      <c r="AO802" s="52">
        <v>9.4032828332161564</v>
      </c>
      <c r="AP802" s="52">
        <v>0.76432898666739524</v>
      </c>
      <c r="AQ802" s="52">
        <v>1.6686726902366753</v>
      </c>
      <c r="AR802" s="52">
        <v>1.15666498437647</v>
      </c>
      <c r="AS802" s="52">
        <v>1.0121710065776266</v>
      </c>
      <c r="AT802" s="52">
        <v>1.3023959025072878</v>
      </c>
      <c r="AU802" s="52">
        <v>0.83477683366659372</v>
      </c>
      <c r="AV802" s="52">
        <v>1.5176169809030633</v>
      </c>
      <c r="AW802" s="52">
        <v>1.1466554489151084</v>
      </c>
      <c r="AX802" s="52">
        <v>128.24192652556926</v>
      </c>
      <c r="AY802" s="52">
        <v>0.44193425610988457</v>
      </c>
      <c r="AZ802" s="52">
        <v>5.9562063448799067</v>
      </c>
      <c r="BA802" s="52">
        <v>5.7902101348759798</v>
      </c>
      <c r="BB802" s="52">
        <v>16.908627847793529</v>
      </c>
      <c r="BC802" s="52">
        <v>2.8022591716146583</v>
      </c>
      <c r="BD802" s="52">
        <v>28.27638935287025</v>
      </c>
      <c r="BE802" s="52">
        <v>11.71316359008638</v>
      </c>
      <c r="BF802" s="52">
        <v>21.887321641199261</v>
      </c>
      <c r="BG802" s="52">
        <v>28.291122647528088</v>
      </c>
      <c r="BH802" s="52">
        <v>6.1746915387752042</v>
      </c>
      <c r="BI802" s="52">
        <v>26.842461207314514</v>
      </c>
      <c r="BJ802" s="52">
        <v>3.0538516364246582</v>
      </c>
      <c r="BK802" s="52">
        <v>6.0581053297322676</v>
      </c>
      <c r="BL802" s="52">
        <v>17.73050424181049</v>
      </c>
      <c r="BM802" s="52">
        <v>1.6816313115935064</v>
      </c>
      <c r="BN802" s="52">
        <v>42.806545409201192</v>
      </c>
      <c r="BP802" s="52">
        <v>1.2065912111842585</v>
      </c>
      <c r="BQ802" s="52">
        <v>0.93922609503516141</v>
      </c>
      <c r="BR802" s="52">
        <v>0.26736511613783098</v>
      </c>
      <c r="BS802" s="52">
        <v>1.2028661901581912</v>
      </c>
      <c r="BT802" s="52">
        <v>0.94029354233099449</v>
      </c>
      <c r="BU802" s="52">
        <v>0.26257264780560358</v>
      </c>
      <c r="BV802" s="52">
        <v>7.7207435689821482</v>
      </c>
      <c r="BW802" s="52">
        <v>15878.006886620675</v>
      </c>
    </row>
    <row r="803" spans="1:75">
      <c r="A803" s="49">
        <v>53143</v>
      </c>
      <c r="B803" s="50">
        <v>179.48107400962618</v>
      </c>
      <c r="C803" s="51">
        <v>450.41401268181704</v>
      </c>
      <c r="D803" s="50">
        <v>178.57927993691993</v>
      </c>
      <c r="E803" s="52">
        <v>31721.006356966496</v>
      </c>
      <c r="F803" s="52">
        <v>385.06067521634202</v>
      </c>
      <c r="G803" s="52">
        <v>395.90001454812784</v>
      </c>
      <c r="H803" s="52">
        <v>841.00202628572777</v>
      </c>
      <c r="I803" s="52">
        <v>3614.5638354639214</v>
      </c>
      <c r="J803" s="52">
        <v>201.93858364038169</v>
      </c>
      <c r="K803" s="52">
        <v>527.75110036252693</v>
      </c>
      <c r="L803" s="52">
        <v>778.41306013676024</v>
      </c>
      <c r="M803" s="52">
        <v>1184.2206227074066</v>
      </c>
      <c r="N803" s="52">
        <v>234.26067822690433</v>
      </c>
      <c r="O803" s="52">
        <v>166.62862513028085</v>
      </c>
      <c r="P803" s="52">
        <v>400.97034816953044</v>
      </c>
      <c r="Q803" s="52">
        <v>133.93901715095464</v>
      </c>
      <c r="R803" s="52">
        <v>148.05783307005962</v>
      </c>
      <c r="S803" s="52">
        <v>1080.1039405698577</v>
      </c>
      <c r="T803" s="52">
        <v>388.6909242105981</v>
      </c>
      <c r="U803" s="52">
        <v>2792.590974843502</v>
      </c>
      <c r="V803" s="52">
        <v>2009.1945344443122</v>
      </c>
      <c r="W803" s="52">
        <v>2289.3239776300888</v>
      </c>
      <c r="X803" s="52">
        <v>3007.4820358825227</v>
      </c>
      <c r="Y803" s="52">
        <v>5647.6477303733427</v>
      </c>
      <c r="Z803" s="52">
        <v>1243.5936967519422</v>
      </c>
      <c r="AA803" s="52">
        <v>4762.3883705124263</v>
      </c>
      <c r="AB803" s="52">
        <v>397.3874102399995</v>
      </c>
      <c r="AC803" s="52">
        <v>347052.56199741364</v>
      </c>
      <c r="AD803" s="52">
        <v>138013.02248816489</v>
      </c>
      <c r="AE803" s="52">
        <v>171777.57259000142</v>
      </c>
      <c r="AF803" s="52">
        <v>53104.480397081374</v>
      </c>
      <c r="AG803" s="52">
        <v>29737.246704475085</v>
      </c>
      <c r="AH803" s="52">
        <v>25693.162588810919</v>
      </c>
      <c r="AI803" s="52">
        <v>68881.113857730234</v>
      </c>
      <c r="AJ803" s="52">
        <v>79723.678301763532</v>
      </c>
      <c r="AK803" s="52">
        <v>174.50461007670188</v>
      </c>
      <c r="AL803" s="52">
        <v>0.60799551898817294</v>
      </c>
      <c r="AM803" s="52">
        <v>9.3206050928604487</v>
      </c>
      <c r="AN803" s="52">
        <v>19.324260377484219</v>
      </c>
      <c r="AO803" s="52">
        <v>9.3956597656205609</v>
      </c>
      <c r="AP803" s="52">
        <v>0.76390387891359146</v>
      </c>
      <c r="AQ803" s="52">
        <v>1.6680000965287036</v>
      </c>
      <c r="AR803" s="52">
        <v>1.1553019512146421</v>
      </c>
      <c r="AS803" s="52">
        <v>1.011066547771164</v>
      </c>
      <c r="AT803" s="52">
        <v>1.2998967247481537</v>
      </c>
      <c r="AU803" s="52">
        <v>0.83414199906352826</v>
      </c>
      <c r="AV803" s="52">
        <v>1.5167677857729964</v>
      </c>
      <c r="AW803" s="52">
        <v>1.1465807812608546</v>
      </c>
      <c r="AX803" s="52">
        <v>128.32317393471797</v>
      </c>
      <c r="AY803" s="52">
        <v>0.44140231994363904</v>
      </c>
      <c r="AZ803" s="52">
        <v>5.9550635045394298</v>
      </c>
      <c r="BA803" s="52">
        <v>5.7860397112468487</v>
      </c>
      <c r="BB803" s="52">
        <v>16.920171589334494</v>
      </c>
      <c r="BC803" s="52">
        <v>2.8025484773975524</v>
      </c>
      <c r="BD803" s="52">
        <v>28.282338526984677</v>
      </c>
      <c r="BE803" s="52">
        <v>11.727750807171105</v>
      </c>
      <c r="BF803" s="52">
        <v>21.919080129762492</v>
      </c>
      <c r="BG803" s="52">
        <v>28.310327605344355</v>
      </c>
      <c r="BH803" s="52">
        <v>6.1784512627016133</v>
      </c>
      <c r="BI803" s="52">
        <v>26.857175764666561</v>
      </c>
      <c r="BJ803" s="52">
        <v>3.0542678364721119</v>
      </c>
      <c r="BK803" s="52">
        <v>6.0615708496615603</v>
      </c>
      <c r="BL803" s="52">
        <v>17.741337079288982</v>
      </c>
      <c r="BM803" s="52">
        <v>1.6811287992436823</v>
      </c>
      <c r="BN803" s="52">
        <v>42.840626889855294</v>
      </c>
      <c r="BP803" s="52">
        <v>1.2056364304075637</v>
      </c>
      <c r="BQ803" s="52">
        <v>0.93831060150017342</v>
      </c>
      <c r="BR803" s="52">
        <v>0.2673258289054502</v>
      </c>
      <c r="BS803" s="52">
        <v>1.2022852664580568</v>
      </c>
      <c r="BT803" s="52">
        <v>0.93958536862240483</v>
      </c>
      <c r="BU803" s="52">
        <v>0.26269989781624947</v>
      </c>
      <c r="BV803" s="52">
        <v>7.7233582699981831</v>
      </c>
      <c r="BW803" s="52">
        <v>15931.271119912466</v>
      </c>
    </row>
    <row r="804" spans="1:75">
      <c r="A804" s="49">
        <v>53174</v>
      </c>
      <c r="B804" s="50">
        <v>179.72183562235367</v>
      </c>
      <c r="C804" s="51">
        <v>451.24247446409879</v>
      </c>
      <c r="D804" s="50">
        <v>178.84477965350473</v>
      </c>
      <c r="E804" s="52">
        <v>31772.6929881342</v>
      </c>
      <c r="F804" s="52">
        <v>385.74681111821724</v>
      </c>
      <c r="G804" s="52">
        <v>395.188944868075</v>
      </c>
      <c r="H804" s="52">
        <v>841.5799151370602</v>
      </c>
      <c r="I804" s="52">
        <v>3620.6507184140146</v>
      </c>
      <c r="J804" s="52">
        <v>202.16735538575918</v>
      </c>
      <c r="K804" s="52">
        <v>528.586181639183</v>
      </c>
      <c r="L804" s="52">
        <v>779.26390224821387</v>
      </c>
      <c r="M804" s="52">
        <v>1187.8231200263385</v>
      </c>
      <c r="N804" s="52">
        <v>234.18652689357799</v>
      </c>
      <c r="O804" s="52">
        <v>166.80338878575111</v>
      </c>
      <c r="P804" s="52">
        <v>401.46145490905451</v>
      </c>
      <c r="Q804" s="52">
        <v>133.93982043309558</v>
      </c>
      <c r="R804" s="52">
        <v>148.17370680767684</v>
      </c>
      <c r="S804" s="52">
        <v>1082.5774621437154</v>
      </c>
      <c r="T804" s="52">
        <v>388.99067654941354</v>
      </c>
      <c r="U804" s="52">
        <v>2800.3151745411656</v>
      </c>
      <c r="V804" s="52">
        <v>2012.7138671639466</v>
      </c>
      <c r="W804" s="52">
        <v>2293.7641163213598</v>
      </c>
      <c r="X804" s="52">
        <v>3013.0029160851432</v>
      </c>
      <c r="Y804" s="52">
        <v>5655.3606737542059</v>
      </c>
      <c r="Z804" s="52">
        <v>1245.7894896140263</v>
      </c>
      <c r="AA804" s="52">
        <v>4771.4976396877919</v>
      </c>
      <c r="AB804" s="52">
        <v>397.45570462269166</v>
      </c>
      <c r="AC804" s="52">
        <v>347974.74645793054</v>
      </c>
      <c r="AD804" s="52">
        <v>138348.03226795504</v>
      </c>
      <c r="AE804" s="52">
        <v>172194.54169297987</v>
      </c>
      <c r="AF804" s="52">
        <v>53263.051952438967</v>
      </c>
      <c r="AG804" s="52">
        <v>29781.764959143053</v>
      </c>
      <c r="AH804" s="52">
        <v>25731.311441763755</v>
      </c>
      <c r="AI804" s="52">
        <v>68965.481161148316</v>
      </c>
      <c r="AJ804" s="52">
        <v>79822.303458275332</v>
      </c>
      <c r="AK804" s="52">
        <v>174.60020554357118</v>
      </c>
      <c r="AL804" s="52">
        <v>0.6070660397888259</v>
      </c>
      <c r="AM804" s="52">
        <v>9.327493523818351</v>
      </c>
      <c r="AN804" s="52">
        <v>19.322768798236915</v>
      </c>
      <c r="AO804" s="52">
        <v>9.3882092346189427</v>
      </c>
      <c r="AP804" s="52">
        <v>0.76349018818295766</v>
      </c>
      <c r="AQ804" s="52">
        <v>1.6673647206022701</v>
      </c>
      <c r="AR804" s="52">
        <v>1.1539606961220465</v>
      </c>
      <c r="AS804" s="52">
        <v>1.0099854302452806</v>
      </c>
      <c r="AT804" s="52">
        <v>1.297431400596613</v>
      </c>
      <c r="AU804" s="52">
        <v>0.83352119133304503</v>
      </c>
      <c r="AV804" s="52">
        <v>1.5159326203763832</v>
      </c>
      <c r="AW804" s="52">
        <v>1.1465229866131383</v>
      </c>
      <c r="AX804" s="52">
        <v>128.40576464262219</v>
      </c>
      <c r="AY804" s="52">
        <v>0.44087865398309545</v>
      </c>
      <c r="AZ804" s="52">
        <v>5.9540330106293924</v>
      </c>
      <c r="BA804" s="52">
        <v>5.781969781244932</v>
      </c>
      <c r="BB804" s="52">
        <v>16.931846346191673</v>
      </c>
      <c r="BC804" s="52">
        <v>2.8028692072543744</v>
      </c>
      <c r="BD804" s="52">
        <v>28.288580810962877</v>
      </c>
      <c r="BE804" s="52">
        <v>11.742413186339563</v>
      </c>
      <c r="BF804" s="52">
        <v>21.951024963107379</v>
      </c>
      <c r="BG804" s="52">
        <v>28.329878666317992</v>
      </c>
      <c r="BH804" s="52">
        <v>6.1822700162771191</v>
      </c>
      <c r="BI804" s="52">
        <v>26.871672102768393</v>
      </c>
      <c r="BJ804" s="52">
        <v>3.0546821863110027</v>
      </c>
      <c r="BK804" s="52">
        <v>6.0650245321167242</v>
      </c>
      <c r="BL804" s="52">
        <v>17.751965384489122</v>
      </c>
      <c r="BM804" s="52">
        <v>1.6806290231177246</v>
      </c>
      <c r="BN804" s="52">
        <v>42.875161059876724</v>
      </c>
      <c r="BP804" s="52">
        <v>1.2045719630475487</v>
      </c>
      <c r="BQ804" s="52">
        <v>0.93741740258560791</v>
      </c>
      <c r="BR804" s="52">
        <v>0.26715456045818547</v>
      </c>
      <c r="BS804" s="52">
        <v>1.2015444925205121</v>
      </c>
      <c r="BT804" s="52">
        <v>0.93884516173162524</v>
      </c>
      <c r="BU804" s="52">
        <v>0.26269933075227236</v>
      </c>
      <c r="BV804" s="52">
        <v>7.7258268188715222</v>
      </c>
      <c r="BW804" s="52">
        <v>15983.99611685353</v>
      </c>
    </row>
    <row r="805" spans="1:75">
      <c r="A805" s="49">
        <v>53205</v>
      </c>
      <c r="B805" s="50">
        <v>179.96551175825599</v>
      </c>
      <c r="C805" s="51">
        <v>452.08299802772461</v>
      </c>
      <c r="D805" s="50">
        <v>179.11418281922178</v>
      </c>
      <c r="E805" s="52">
        <v>31825.146518549613</v>
      </c>
      <c r="F805" s="52">
        <v>386.43171693444731</v>
      </c>
      <c r="G805" s="52">
        <v>394.47179380660094</v>
      </c>
      <c r="H805" s="52">
        <v>842.16750444722697</v>
      </c>
      <c r="I805" s="52">
        <v>3626.8039147786558</v>
      </c>
      <c r="J805" s="52">
        <v>202.40091973864622</v>
      </c>
      <c r="K805" s="52">
        <v>529.40533754854437</v>
      </c>
      <c r="L805" s="52">
        <v>780.12733125857892</v>
      </c>
      <c r="M805" s="52">
        <v>1191.4744179453101</v>
      </c>
      <c r="N805" s="52">
        <v>234.11273852037266</v>
      </c>
      <c r="O805" s="52">
        <v>166.97939641171345</v>
      </c>
      <c r="P805" s="52">
        <v>401.96726158853141</v>
      </c>
      <c r="Q805" s="52">
        <v>133.94062426764773</v>
      </c>
      <c r="R805" s="52">
        <v>148.29035248607397</v>
      </c>
      <c r="S805" s="52">
        <v>1085.0953504217248</v>
      </c>
      <c r="T805" s="52">
        <v>389.28952972867313</v>
      </c>
      <c r="U805" s="52">
        <v>2808.1816659246483</v>
      </c>
      <c r="V805" s="52">
        <v>2016.2835932118037</v>
      </c>
      <c r="W805" s="52">
        <v>2298.2727446524245</v>
      </c>
      <c r="X805" s="52">
        <v>3018.5844428356618</v>
      </c>
      <c r="Y805" s="52">
        <v>5663.2123621204992</v>
      </c>
      <c r="Z805" s="52">
        <v>1248.0150270371907</v>
      </c>
      <c r="AA805" s="52">
        <v>4780.7456444749432</v>
      </c>
      <c r="AB805" s="52">
        <v>397.51802365397737</v>
      </c>
      <c r="AC805" s="52">
        <v>348913.42087590887</v>
      </c>
      <c r="AD805" s="52">
        <v>138689.13291635437</v>
      </c>
      <c r="AE805" s="52">
        <v>172619.09179202202</v>
      </c>
      <c r="AF805" s="52">
        <v>53424.394554891893</v>
      </c>
      <c r="AG805" s="52">
        <v>29827.04825270849</v>
      </c>
      <c r="AH805" s="52">
        <v>25770.304886514139</v>
      </c>
      <c r="AI805" s="52">
        <v>69051.883688034548</v>
      </c>
      <c r="AJ805" s="52">
        <v>79922.714443137564</v>
      </c>
      <c r="AK805" s="52">
        <v>174.69800937761582</v>
      </c>
      <c r="AL805" s="52">
        <v>0.60612222746614508</v>
      </c>
      <c r="AM805" s="52">
        <v>9.3345080459895993</v>
      </c>
      <c r="AN805" s="52">
        <v>19.321368554685897</v>
      </c>
      <c r="AO805" s="52">
        <v>9.3807382812393048</v>
      </c>
      <c r="AP805" s="52">
        <v>0.7630806356724098</v>
      </c>
      <c r="AQ805" s="52">
        <v>1.6667328506676371</v>
      </c>
      <c r="AR805" s="52">
        <v>1.1526152534908409</v>
      </c>
      <c r="AS805" s="52">
        <v>1.0089029446717177</v>
      </c>
      <c r="AT805" s="52">
        <v>1.2949524109229265</v>
      </c>
      <c r="AU805" s="52">
        <v>0.83289769861420937</v>
      </c>
      <c r="AV805" s="52">
        <v>1.5150805294826803</v>
      </c>
      <c r="AW805" s="52">
        <v>1.1464759579359394</v>
      </c>
      <c r="AX805" s="52">
        <v>128.49032558356561</v>
      </c>
      <c r="AY805" s="52">
        <v>0.44035254521945572</v>
      </c>
      <c r="AZ805" s="52">
        <v>5.9530724336453265</v>
      </c>
      <c r="BA805" s="52">
        <v>5.7779143844870102</v>
      </c>
      <c r="BB805" s="52">
        <v>16.943773644189577</v>
      </c>
      <c r="BC805" s="52">
        <v>2.8032159119635076</v>
      </c>
      <c r="BD805" s="52">
        <v>28.295144386863665</v>
      </c>
      <c r="BE805" s="52">
        <v>11.757368197519099</v>
      </c>
      <c r="BF805" s="52">
        <v>21.983555354464297</v>
      </c>
      <c r="BG805" s="52">
        <v>28.349792918529513</v>
      </c>
      <c r="BH805" s="52">
        <v>6.1861358067079921</v>
      </c>
      <c r="BI805" s="52">
        <v>26.886315239393181</v>
      </c>
      <c r="BJ805" s="52">
        <v>3.0551030553614669</v>
      </c>
      <c r="BK805" s="52">
        <v>6.0685923042549419</v>
      </c>
      <c r="BL805" s="52">
        <v>17.762619879723886</v>
      </c>
      <c r="BM805" s="52">
        <v>1.6801232876623251</v>
      </c>
      <c r="BN805" s="52">
        <v>42.910377027970107</v>
      </c>
      <c r="BP805" s="52">
        <v>1.2036938504428574</v>
      </c>
      <c r="BQ805" s="52">
        <v>0.93680679941204403</v>
      </c>
      <c r="BR805" s="52">
        <v>0.26688705103597676</v>
      </c>
      <c r="BS805" s="52">
        <v>1.2008436172998758</v>
      </c>
      <c r="BT805" s="52">
        <v>0.9382847534030706</v>
      </c>
      <c r="BU805" s="52">
        <v>0.26255886387943683</v>
      </c>
      <c r="BV805" s="52">
        <v>7.7277761989633644</v>
      </c>
      <c r="BW805" s="52">
        <v>16038.27327689817</v>
      </c>
    </row>
    <row r="806" spans="1:75">
      <c r="A806" s="49">
        <v>53235</v>
      </c>
      <c r="B806" s="50">
        <v>180.20431565105295</v>
      </c>
      <c r="C806" s="51">
        <v>452.9100535709411</v>
      </c>
      <c r="D806" s="50">
        <v>179.3790716591912</v>
      </c>
      <c r="E806" s="52">
        <v>31876.791485738755</v>
      </c>
      <c r="F806" s="52">
        <v>387.08818481042982</v>
      </c>
      <c r="G806" s="52">
        <v>393.77026849625014</v>
      </c>
      <c r="H806" s="52">
        <v>842.75628482934553</v>
      </c>
      <c r="I806" s="52">
        <v>3632.8722658107677</v>
      </c>
      <c r="J806" s="52">
        <v>202.63932941456636</v>
      </c>
      <c r="K806" s="52">
        <v>530.18872507512572</v>
      </c>
      <c r="L806" s="52">
        <v>780.97258197305098</v>
      </c>
      <c r="M806" s="52">
        <v>1195.0901818757256</v>
      </c>
      <c r="N806" s="52">
        <v>234.04275770823781</v>
      </c>
      <c r="O806" s="52">
        <v>167.14948813101898</v>
      </c>
      <c r="P806" s="52">
        <v>402.47578008522589</v>
      </c>
      <c r="Q806" s="52">
        <v>133.94029638112212</v>
      </c>
      <c r="R806" s="52">
        <v>148.40357239594061</v>
      </c>
      <c r="S806" s="52">
        <v>1087.5639544146757</v>
      </c>
      <c r="T806" s="52">
        <v>389.57263550162315</v>
      </c>
      <c r="U806" s="52">
        <v>2815.9667513626937</v>
      </c>
      <c r="V806" s="52">
        <v>2019.8038508684685</v>
      </c>
      <c r="W806" s="52">
        <v>2302.7213875174521</v>
      </c>
      <c r="X806" s="52">
        <v>3024.0358652095001</v>
      </c>
      <c r="Y806" s="52">
        <v>5670.9664989691846</v>
      </c>
      <c r="Z806" s="52">
        <v>1250.2065892768403</v>
      </c>
      <c r="AA806" s="52">
        <v>4789.8535702278214</v>
      </c>
      <c r="AB806" s="52">
        <v>397.56628803536296</v>
      </c>
      <c r="AC806" s="52">
        <v>349839.17483296397</v>
      </c>
      <c r="AD806" s="52">
        <v>139025.68065330188</v>
      </c>
      <c r="AE806" s="52">
        <v>173037.97510668437</v>
      </c>
      <c r="AF806" s="52">
        <v>53583.476123865446</v>
      </c>
      <c r="AG806" s="52">
        <v>29871.68758673668</v>
      </c>
      <c r="AH806" s="52">
        <v>25808.94996343851</v>
      </c>
      <c r="AI806" s="52">
        <v>69137.680719407406</v>
      </c>
      <c r="AJ806" s="52">
        <v>80021.779529809952</v>
      </c>
      <c r="AK806" s="52">
        <v>174.7943578963789</v>
      </c>
      <c r="AL806" s="52">
        <v>0.60518997425582099</v>
      </c>
      <c r="AM806" s="52">
        <v>9.341551827185322</v>
      </c>
      <c r="AN806" s="52">
        <v>19.320161258382722</v>
      </c>
      <c r="AO806" s="52">
        <v>9.3734194569638927</v>
      </c>
      <c r="AP806" s="52">
        <v>0.76268599129907666</v>
      </c>
      <c r="AQ806" s="52">
        <v>1.6661062893385141</v>
      </c>
      <c r="AR806" s="52">
        <v>1.1513031191830427</v>
      </c>
      <c r="AS806" s="52">
        <v>1.0078458771740164</v>
      </c>
      <c r="AT806" s="52">
        <v>1.2925304141506786</v>
      </c>
      <c r="AU806" s="52">
        <v>0.83228516620329174</v>
      </c>
      <c r="AV806" s="52">
        <v>1.5142271603840831</v>
      </c>
      <c r="AW806" s="52">
        <v>1.1464354395696015</v>
      </c>
      <c r="AX806" s="52">
        <v>128.57345898880934</v>
      </c>
      <c r="AY806" s="52">
        <v>0.4398384030399029</v>
      </c>
      <c r="AZ806" s="52">
        <v>5.9521808695843594</v>
      </c>
      <c r="BA806" s="52">
        <v>5.7739744557882657</v>
      </c>
      <c r="BB806" s="52">
        <v>16.95549828807513</v>
      </c>
      <c r="BC806" s="52">
        <v>2.8035652301526475</v>
      </c>
      <c r="BD806" s="52">
        <v>28.301722437756446</v>
      </c>
      <c r="BE806" s="52">
        <v>11.772108491572242</v>
      </c>
      <c r="BF806" s="52">
        <v>22.015518894965258</v>
      </c>
      <c r="BG806" s="52">
        <v>28.369184201278646</v>
      </c>
      <c r="BH806" s="52">
        <v>6.1898677167686404</v>
      </c>
      <c r="BI806" s="52">
        <v>26.900737649081567</v>
      </c>
      <c r="BJ806" s="52">
        <v>3.0555181389679129</v>
      </c>
      <c r="BK806" s="52">
        <v>6.072182082866008</v>
      </c>
      <c r="BL806" s="52">
        <v>17.773037427213662</v>
      </c>
      <c r="BM806" s="52">
        <v>1.6796271676969203</v>
      </c>
      <c r="BN806" s="52">
        <v>42.944857922972488</v>
      </c>
      <c r="BP806" s="52">
        <v>1.2032194356123607</v>
      </c>
      <c r="BQ806" s="52">
        <v>0.93666085607061789</v>
      </c>
      <c r="BR806" s="52">
        <v>0.26655857954756357</v>
      </c>
      <c r="BS806" s="52">
        <v>1.2003645616835759</v>
      </c>
      <c r="BT806" s="52">
        <v>0.93806457927372933</v>
      </c>
      <c r="BU806" s="52">
        <v>0.2622999823962649</v>
      </c>
      <c r="BV806" s="52">
        <v>7.728988428010295</v>
      </c>
      <c r="BW806" s="52">
        <v>16093.030580838522</v>
      </c>
    </row>
    <row r="807" spans="1:75">
      <c r="A807" s="49">
        <v>53266</v>
      </c>
      <c r="B807" s="50">
        <v>180.44274172331058</v>
      </c>
      <c r="C807" s="51">
        <v>453.73922420797811</v>
      </c>
      <c r="D807" s="50">
        <v>179.64420873291729</v>
      </c>
      <c r="E807" s="52">
        <v>31928.630925593836</v>
      </c>
      <c r="F807" s="52">
        <v>387.73505279061294</v>
      </c>
      <c r="G807" s="52">
        <v>393.0688745419705</v>
      </c>
      <c r="H807" s="52">
        <v>843.35893658468979</v>
      </c>
      <c r="I807" s="52">
        <v>3638.9929275882819</v>
      </c>
      <c r="J807" s="52">
        <v>202.8845187845009</v>
      </c>
      <c r="K807" s="52">
        <v>530.98569505157013</v>
      </c>
      <c r="L807" s="52">
        <v>781.81675461739781</v>
      </c>
      <c r="M807" s="52">
        <v>1198.731994423895</v>
      </c>
      <c r="N807" s="52">
        <v>233.97388494723748</v>
      </c>
      <c r="O807" s="52">
        <v>167.31757664455162</v>
      </c>
      <c r="P807" s="52">
        <v>402.99333974682997</v>
      </c>
      <c r="Q807" s="52">
        <v>133.93899675621651</v>
      </c>
      <c r="R807" s="52">
        <v>148.51782029915242</v>
      </c>
      <c r="S807" s="52">
        <v>1090.0337243613697</v>
      </c>
      <c r="T807" s="52">
        <v>389.85302930661749</v>
      </c>
      <c r="U807" s="52">
        <v>2823.8062899930164</v>
      </c>
      <c r="V807" s="52">
        <v>2023.3409473759032</v>
      </c>
      <c r="W807" s="52">
        <v>2307.1953009416261</v>
      </c>
      <c r="X807" s="52">
        <v>3029.4634105635264</v>
      </c>
      <c r="Y807" s="52">
        <v>5678.7517014753312</v>
      </c>
      <c r="Z807" s="52">
        <v>1252.4096492685137</v>
      </c>
      <c r="AA807" s="52">
        <v>4798.9954010176079</v>
      </c>
      <c r="AB807" s="52">
        <v>397.60961217048668</v>
      </c>
      <c r="AC807" s="52">
        <v>350767.45082021912</v>
      </c>
      <c r="AD807" s="52">
        <v>139362.97875653545</v>
      </c>
      <c r="AE807" s="52">
        <v>173457.79237571839</v>
      </c>
      <c r="AF807" s="52">
        <v>53742.976792966168</v>
      </c>
      <c r="AG807" s="52">
        <v>29916.386843214113</v>
      </c>
      <c r="AH807" s="52">
        <v>25847.801713874262</v>
      </c>
      <c r="AI807" s="52">
        <v>69224.019324564171</v>
      </c>
      <c r="AJ807" s="52">
        <v>80120.99130831995</v>
      </c>
      <c r="AK807" s="52">
        <v>174.89032384581984</v>
      </c>
      <c r="AL807" s="52">
        <v>0.60424781712325992</v>
      </c>
      <c r="AM807" s="52">
        <v>9.3487372378567084</v>
      </c>
      <c r="AN807" s="52">
        <v>19.31906032674916</v>
      </c>
      <c r="AO807" s="52">
        <v>9.366075271744311</v>
      </c>
      <c r="AP807" s="52">
        <v>0.76229199500378475</v>
      </c>
      <c r="AQ807" s="52">
        <v>1.6654707129930557</v>
      </c>
      <c r="AR807" s="52">
        <v>1.1499918316853104</v>
      </c>
      <c r="AS807" s="52">
        <v>1.0067860040938783</v>
      </c>
      <c r="AT807" s="52">
        <v>1.2901108461787039</v>
      </c>
      <c r="AU807" s="52">
        <v>0.8316675764749708</v>
      </c>
      <c r="AV807" s="52">
        <v>1.5133626684162722</v>
      </c>
      <c r="AW807" s="52">
        <v>1.1463936382207918</v>
      </c>
      <c r="AX807" s="52">
        <v>128.65605323395181</v>
      </c>
      <c r="AY807" s="52">
        <v>0.4393241829364401</v>
      </c>
      <c r="AZ807" s="52">
        <v>5.9512962908559146</v>
      </c>
      <c r="BA807" s="52">
        <v>5.7700270592542964</v>
      </c>
      <c r="BB807" s="52">
        <v>16.967142781794763</v>
      </c>
      <c r="BC807" s="52">
        <v>2.8039071837378171</v>
      </c>
      <c r="BD807" s="52">
        <v>28.308274362957285</v>
      </c>
      <c r="BE807" s="52">
        <v>11.786846963301931</v>
      </c>
      <c r="BF807" s="52">
        <v>22.047402982937076</v>
      </c>
      <c r="BG807" s="52">
        <v>28.388306602885883</v>
      </c>
      <c r="BH807" s="52">
        <v>6.1935248245361203</v>
      </c>
      <c r="BI807" s="52">
        <v>26.915210285099626</v>
      </c>
      <c r="BJ807" s="52">
        <v>3.0559345941072302</v>
      </c>
      <c r="BK807" s="52">
        <v>6.0757403889888781</v>
      </c>
      <c r="BL807" s="52">
        <v>17.783535302113442</v>
      </c>
      <c r="BM807" s="52">
        <v>1.6791311677001608</v>
      </c>
      <c r="BN807" s="52">
        <v>42.979060749932671</v>
      </c>
      <c r="BP807" s="52">
        <v>1.2029681190052219</v>
      </c>
      <c r="BQ807" s="52">
        <v>0.93681599035288299</v>
      </c>
      <c r="BR807" s="52">
        <v>0.26615212863074583</v>
      </c>
      <c r="BS807" s="52">
        <v>1.2001047663422557</v>
      </c>
      <c r="BT807" s="52">
        <v>0.9380878386868825</v>
      </c>
      <c r="BU807" s="52">
        <v>0.26201692759810435</v>
      </c>
      <c r="BV807" s="52">
        <v>7.730073903296744</v>
      </c>
      <c r="BW807" s="52">
        <v>16148.24021117918</v>
      </c>
    </row>
    <row r="808" spans="1:75">
      <c r="A808" s="49">
        <v>53296</v>
      </c>
      <c r="B808" s="50">
        <v>180.68150253673085</v>
      </c>
      <c r="C808" s="51">
        <v>454.57260419179994</v>
      </c>
      <c r="D808" s="50">
        <v>179.91004570512257</v>
      </c>
      <c r="E808" s="52">
        <v>31980.828892532983</v>
      </c>
      <c r="F808" s="52">
        <v>388.38416691071666</v>
      </c>
      <c r="G808" s="52">
        <v>392.36298684263602</v>
      </c>
      <c r="H808" s="52">
        <v>843.97610751173147</v>
      </c>
      <c r="I808" s="52">
        <v>3645.1992768676332</v>
      </c>
      <c r="J808" s="52">
        <v>203.13161611054093</v>
      </c>
      <c r="K808" s="52">
        <v>531.84065870344637</v>
      </c>
      <c r="L808" s="52">
        <v>782.6649165375469</v>
      </c>
      <c r="M808" s="52">
        <v>1202.3924566447736</v>
      </c>
      <c r="N808" s="52">
        <v>233.90381650463678</v>
      </c>
      <c r="O808" s="52">
        <v>167.48555305291276</v>
      </c>
      <c r="P808" s="52">
        <v>403.51609045591516</v>
      </c>
      <c r="Q808" s="52">
        <v>133.93728221084456</v>
      </c>
      <c r="R808" s="52">
        <v>148.63654686386386</v>
      </c>
      <c r="S808" s="52">
        <v>1092.5213686258221</v>
      </c>
      <c r="T808" s="52">
        <v>390.14303054890286</v>
      </c>
      <c r="U808" s="52">
        <v>2831.7017066241629</v>
      </c>
      <c r="V808" s="52">
        <v>2026.9011278386538</v>
      </c>
      <c r="W808" s="52">
        <v>2311.7050137837418</v>
      </c>
      <c r="X808" s="52">
        <v>3034.8918048615255</v>
      </c>
      <c r="Y808" s="52">
        <v>5686.5648324633639</v>
      </c>
      <c r="Z808" s="52">
        <v>1254.6338920623684</v>
      </c>
      <c r="AA808" s="52">
        <v>4808.19667440181</v>
      </c>
      <c r="AB808" s="52">
        <v>397.66048191841691</v>
      </c>
      <c r="AC808" s="52">
        <v>351698.34009923937</v>
      </c>
      <c r="AD808" s="52">
        <v>139700.6515030702</v>
      </c>
      <c r="AE808" s="52">
        <v>173878.07592989603</v>
      </c>
      <c r="AF808" s="52">
        <v>53902.938358092309</v>
      </c>
      <c r="AG808" s="52">
        <v>29961.094728543361</v>
      </c>
      <c r="AH808" s="52">
        <v>25886.741669428349</v>
      </c>
      <c r="AI808" s="52">
        <v>69310.528092940644</v>
      </c>
      <c r="AJ808" s="52">
        <v>80220.150038433072</v>
      </c>
      <c r="AK808" s="52">
        <v>174.9854234457016</v>
      </c>
      <c r="AL808" s="52">
        <v>0.60328924583336629</v>
      </c>
      <c r="AM808" s="52">
        <v>9.3560207285413828</v>
      </c>
      <c r="AN808" s="52">
        <v>19.317964179534464</v>
      </c>
      <c r="AO808" s="52">
        <v>9.3586542051324315</v>
      </c>
      <c r="AP808" s="52">
        <v>0.76188951614522016</v>
      </c>
      <c r="AQ808" s="52">
        <v>1.6648268221375777</v>
      </c>
      <c r="AR808" s="52">
        <v>1.1486693496864973</v>
      </c>
      <c r="AS808" s="52">
        <v>1.0057120437943012</v>
      </c>
      <c r="AT808" s="52">
        <v>1.2876777919984306</v>
      </c>
      <c r="AU808" s="52">
        <v>0.83103935366164783</v>
      </c>
      <c r="AV808" s="52">
        <v>1.5124960078246354</v>
      </c>
      <c r="AW808" s="52">
        <v>1.1463433180641611</v>
      </c>
      <c r="AX808" s="52">
        <v>128.73771507783482</v>
      </c>
      <c r="AY808" s="52">
        <v>0.43880610016500821</v>
      </c>
      <c r="AZ808" s="52">
        <v>5.9503686655987016</v>
      </c>
      <c r="BA808" s="52">
        <v>5.7660074223725433</v>
      </c>
      <c r="BB808" s="52">
        <v>16.978640440866972</v>
      </c>
      <c r="BC808" s="52">
        <v>2.8042256222125919</v>
      </c>
      <c r="BD808" s="52">
        <v>28.314641517125224</v>
      </c>
      <c r="BE808" s="52">
        <v>11.801555082902389</v>
      </c>
      <c r="BF808" s="52">
        <v>22.079193581539826</v>
      </c>
      <c r="BG808" s="52">
        <v>28.407154784848291</v>
      </c>
      <c r="BH808" s="52">
        <v>6.1971218578866685</v>
      </c>
      <c r="BI808" s="52">
        <v>26.929744188357532</v>
      </c>
      <c r="BJ808" s="52">
        <v>3.0563524794418298</v>
      </c>
      <c r="BK808" s="52">
        <v>6.0791170944537347</v>
      </c>
      <c r="BL808" s="52">
        <v>17.794274614429256</v>
      </c>
      <c r="BM808" s="52">
        <v>1.6786337892006411</v>
      </c>
      <c r="BN808" s="52">
        <v>43.012935489912827</v>
      </c>
      <c r="BP808" s="52">
        <v>1.2026615235799303</v>
      </c>
      <c r="BQ808" s="52">
        <v>0.93701786701858514</v>
      </c>
      <c r="BR808" s="52">
        <v>0.26564365656474059</v>
      </c>
      <c r="BS808" s="52">
        <v>1.2000216937197061</v>
      </c>
      <c r="BT808" s="52">
        <v>0.93819260096497603</v>
      </c>
      <c r="BU808" s="52">
        <v>0.26182909274939448</v>
      </c>
      <c r="BV808" s="52">
        <v>7.7318326365668328</v>
      </c>
      <c r="BW808" s="52">
        <v>16202.512843624751</v>
      </c>
    </row>
    <row r="809" spans="1:75">
      <c r="A809" s="49">
        <v>53327</v>
      </c>
      <c r="B809" s="50">
        <v>180.92123477434319</v>
      </c>
      <c r="C809" s="51">
        <v>455.41177239425241</v>
      </c>
      <c r="D809" s="50">
        <v>180.17701136106024</v>
      </c>
      <c r="E809" s="52">
        <v>32033.521194661338</v>
      </c>
      <c r="F809" s="52">
        <v>389.04542081989348</v>
      </c>
      <c r="G809" s="52">
        <v>391.6496589782858</v>
      </c>
      <c r="H809" s="52">
        <v>844.60790893693843</v>
      </c>
      <c r="I809" s="52">
        <v>3651.5164575163394</v>
      </c>
      <c r="J809" s="52">
        <v>203.37735435090238</v>
      </c>
      <c r="K809" s="52">
        <v>532.77584850019025</v>
      </c>
      <c r="L809" s="52">
        <v>783.52189942052769</v>
      </c>
      <c r="M809" s="52">
        <v>1206.0747289210558</v>
      </c>
      <c r="N809" s="52">
        <v>233.83114510107666</v>
      </c>
      <c r="O809" s="52">
        <v>167.65514353752857</v>
      </c>
      <c r="P809" s="52">
        <v>404.04144367846027</v>
      </c>
      <c r="Q809" s="52">
        <v>133.93570305496425</v>
      </c>
      <c r="R809" s="52">
        <v>148.7616357548583</v>
      </c>
      <c r="S809" s="52">
        <v>1095.0395480712816</v>
      </c>
      <c r="T809" s="52">
        <v>390.45051533476482</v>
      </c>
      <c r="U809" s="52">
        <v>2839.6554157119695</v>
      </c>
      <c r="V809" s="52">
        <v>2030.490411140956</v>
      </c>
      <c r="W809" s="52">
        <v>2316.2585152537831</v>
      </c>
      <c r="X809" s="52">
        <v>3040.3437944535285</v>
      </c>
      <c r="Y809" s="52">
        <v>5694.4101131202715</v>
      </c>
      <c r="Z809" s="52">
        <v>1256.8858951963484</v>
      </c>
      <c r="AA809" s="52">
        <v>4817.4770946207063</v>
      </c>
      <c r="AB809" s="52">
        <v>397.72717454416619</v>
      </c>
      <c r="AC809" s="52">
        <v>352632.35825581703</v>
      </c>
      <c r="AD809" s="52">
        <v>140038.78175363233</v>
      </c>
      <c r="AE809" s="52">
        <v>174298.92892997497</v>
      </c>
      <c r="AF809" s="52">
        <v>54063.459944186674</v>
      </c>
      <c r="AG809" s="52">
        <v>30005.792541119361</v>
      </c>
      <c r="AH809" s="52">
        <v>25925.703992136063</v>
      </c>
      <c r="AI809" s="52">
        <v>69396.989328292111</v>
      </c>
      <c r="AJ809" s="52">
        <v>80319.158027787358</v>
      </c>
      <c r="AK809" s="52">
        <v>175.07952213269328</v>
      </c>
      <c r="AL809" s="52">
        <v>0.60230971903975816</v>
      </c>
      <c r="AM809" s="52">
        <v>9.363404512435439</v>
      </c>
      <c r="AN809" s="52">
        <v>19.316840053505956</v>
      </c>
      <c r="AO809" s="52">
        <v>9.3511258219856952</v>
      </c>
      <c r="AP809" s="52">
        <v>0.76147242968257955</v>
      </c>
      <c r="AQ809" s="52">
        <v>1.6641757229847445</v>
      </c>
      <c r="AR809" s="52">
        <v>1.1473278899816983</v>
      </c>
      <c r="AS809" s="52">
        <v>1.0046176616231077</v>
      </c>
      <c r="AT809" s="52">
        <v>1.2852207085811496</v>
      </c>
      <c r="AU809" s="52">
        <v>0.83039789433713584</v>
      </c>
      <c r="AV809" s="52">
        <v>1.5116333349138702</v>
      </c>
      <c r="AW809" s="52">
        <v>1.1462801803352176</v>
      </c>
      <c r="AX809" s="52">
        <v>128.81832566821288</v>
      </c>
      <c r="AY809" s="52">
        <v>0.43828164380765006</v>
      </c>
      <c r="AZ809" s="52">
        <v>5.9493695304826684</v>
      </c>
      <c r="BA809" s="52">
        <v>5.7618735079999048</v>
      </c>
      <c r="BB809" s="52">
        <v>16.989971096627414</v>
      </c>
      <c r="BC809" s="52">
        <v>2.8045112582462495</v>
      </c>
      <c r="BD809" s="52">
        <v>28.320730364746264</v>
      </c>
      <c r="BE809" s="52">
        <v>11.816222872877974</v>
      </c>
      <c r="BF809" s="52">
        <v>22.110911918330878</v>
      </c>
      <c r="BG809" s="52">
        <v>28.425771674276479</v>
      </c>
      <c r="BH809" s="52">
        <v>6.2006818014121947</v>
      </c>
      <c r="BI809" s="52">
        <v>26.944356411002623</v>
      </c>
      <c r="BJ809" s="52">
        <v>3.0567721000582924</v>
      </c>
      <c r="BK809" s="52">
        <v>6.0822542078582753</v>
      </c>
      <c r="BL809" s="52">
        <v>17.805330102977855</v>
      </c>
      <c r="BM809" s="52">
        <v>1.6781339016220704</v>
      </c>
      <c r="BN809" s="52">
        <v>43.046505805405396</v>
      </c>
      <c r="BP809" s="52">
        <v>1.2021025480296943</v>
      </c>
      <c r="BQ809" s="52">
        <v>0.93708162289863872</v>
      </c>
      <c r="BR809" s="52">
        <v>0.26502092513950509</v>
      </c>
      <c r="BS809" s="52">
        <v>1.2000465131770339</v>
      </c>
      <c r="BT809" s="52">
        <v>0.93825607151243717</v>
      </c>
      <c r="BU809" s="52">
        <v>0.2617904416270434</v>
      </c>
      <c r="BV809" s="52">
        <v>7.7347935766071805</v>
      </c>
      <c r="BW809" s="52">
        <v>16255.033405642356</v>
      </c>
    </row>
    <row r="810" spans="1:75">
      <c r="A810" s="49">
        <v>53358</v>
      </c>
      <c r="B810" s="50">
        <v>181.1662699103716</v>
      </c>
      <c r="C810" s="51">
        <v>456.27026676662985</v>
      </c>
      <c r="D810" s="50">
        <v>180.44981228874155</v>
      </c>
      <c r="E810" s="52">
        <v>32087.602735232442</v>
      </c>
      <c r="F810" s="52">
        <v>389.73361943866456</v>
      </c>
      <c r="G810" s="52">
        <v>390.91963180833528</v>
      </c>
      <c r="H810" s="52">
        <v>845.26233347847813</v>
      </c>
      <c r="I810" s="52">
        <v>3658.0434930593738</v>
      </c>
      <c r="J810" s="52">
        <v>203.62731777720393</v>
      </c>
      <c r="K810" s="52">
        <v>533.75717416501811</v>
      </c>
      <c r="L810" s="52">
        <v>784.40572832909322</v>
      </c>
      <c r="M810" s="52">
        <v>1209.874317730146</v>
      </c>
      <c r="N810" s="52">
        <v>233.75609233500737</v>
      </c>
      <c r="O810" s="52">
        <v>167.83039109342761</v>
      </c>
      <c r="P810" s="52">
        <v>404.57896674646724</v>
      </c>
      <c r="Q810" s="52">
        <v>133.93479679121575</v>
      </c>
      <c r="R810" s="52">
        <v>148.89193988375126</v>
      </c>
      <c r="S810" s="52">
        <v>1097.6288161166012</v>
      </c>
      <c r="T810" s="52">
        <v>390.77421966495535</v>
      </c>
      <c r="U810" s="52">
        <v>2847.8001302637972</v>
      </c>
      <c r="V810" s="52">
        <v>2034.1718365707163</v>
      </c>
      <c r="W810" s="52">
        <v>2320.9287264869818</v>
      </c>
      <c r="X810" s="52">
        <v>3045.9259328640278</v>
      </c>
      <c r="Y810" s="52">
        <v>5702.4417277218836</v>
      </c>
      <c r="Z810" s="52">
        <v>1259.1984697545488</v>
      </c>
      <c r="AA810" s="52">
        <v>4826.9874832127844</v>
      </c>
      <c r="AB810" s="52">
        <v>397.80574201059437</v>
      </c>
      <c r="AC810" s="52">
        <v>353586.50884726743</v>
      </c>
      <c r="AD810" s="52">
        <v>140384.39996248676</v>
      </c>
      <c r="AE810" s="52">
        <v>174729.10178645965</v>
      </c>
      <c r="AF810" s="52">
        <v>54227.425765791246</v>
      </c>
      <c r="AG810" s="52">
        <v>30051.294748429329</v>
      </c>
      <c r="AH810" s="52">
        <v>25965.417735284376</v>
      </c>
      <c r="AI810" s="52">
        <v>69485.063116350488</v>
      </c>
      <c r="AJ810" s="52">
        <v>80419.858353291784</v>
      </c>
      <c r="AK810" s="52">
        <v>175.1751571848628</v>
      </c>
      <c r="AL810" s="52">
        <v>0.60129559546664002</v>
      </c>
      <c r="AM810" s="52">
        <v>9.3711489540254398</v>
      </c>
      <c r="AN810" s="52">
        <v>19.31584949707312</v>
      </c>
      <c r="AO810" s="52">
        <v>9.3434049476336138</v>
      </c>
      <c r="AP810" s="52">
        <v>0.76103740927400421</v>
      </c>
      <c r="AQ810" s="52">
        <v>1.6635094912546207</v>
      </c>
      <c r="AR810" s="52">
        <v>1.1459512838933263</v>
      </c>
      <c r="AS810" s="52">
        <v>1.003494531318504</v>
      </c>
      <c r="AT810" s="52">
        <v>1.2827058572471404</v>
      </c>
      <c r="AU810" s="52">
        <v>0.82973982215257669</v>
      </c>
      <c r="AV810" s="52">
        <v>1.5107582096594165</v>
      </c>
      <c r="AW810" s="52">
        <v>1.1462083441848894</v>
      </c>
      <c r="AX810" s="52">
        <v>128.89998783014954</v>
      </c>
      <c r="AY810" s="52">
        <v>0.43774379372382921</v>
      </c>
      <c r="AZ810" s="52">
        <v>5.9483224217359334</v>
      </c>
      <c r="BA810" s="52">
        <v>5.7575890083361658</v>
      </c>
      <c r="BB810" s="52">
        <v>17.001452627531702</v>
      </c>
      <c r="BC810" s="52">
        <v>2.8047818594467602</v>
      </c>
      <c r="BD810" s="52">
        <v>28.326757037576527</v>
      </c>
      <c r="BE810" s="52">
        <v>11.83113974667034</v>
      </c>
      <c r="BF810" s="52">
        <v>22.143214218325973</v>
      </c>
      <c r="BG810" s="52">
        <v>28.444671514909714</v>
      </c>
      <c r="BH810" s="52">
        <v>6.2043156032450497</v>
      </c>
      <c r="BI810" s="52">
        <v>26.959319857871083</v>
      </c>
      <c r="BJ810" s="52">
        <v>3.0572013361379504</v>
      </c>
      <c r="BK810" s="52">
        <v>6.0854407127556058</v>
      </c>
      <c r="BL810" s="52">
        <v>17.816677809347429</v>
      </c>
      <c r="BM810" s="52">
        <v>1.6776233642009806</v>
      </c>
      <c r="BN810" s="52">
        <v>43.08059312096767</v>
      </c>
      <c r="BP810" s="52">
        <v>1.2013358935608618</v>
      </c>
      <c r="BQ810" s="52">
        <v>0.93703153183413368</v>
      </c>
      <c r="BR810" s="52">
        <v>0.26430436172015637</v>
      </c>
      <c r="BS810" s="52">
        <v>1.2000174490779998</v>
      </c>
      <c r="BT810" s="52">
        <v>0.93827014595210068</v>
      </c>
      <c r="BU810" s="52">
        <v>0.26174730311087785</v>
      </c>
      <c r="BV810" s="52">
        <v>7.7386666908109136</v>
      </c>
      <c r="BW810" s="52">
        <v>16307.667676095039</v>
      </c>
    </row>
    <row r="811" spans="1:75">
      <c r="A811" s="49">
        <v>53386</v>
      </c>
      <c r="B811" s="50">
        <v>181.40099509991705</v>
      </c>
      <c r="C811" s="51">
        <v>457.09155528939198</v>
      </c>
      <c r="D811" s="50">
        <v>180.71101558265011</v>
      </c>
      <c r="E811" s="52">
        <v>32139.543128464902</v>
      </c>
      <c r="F811" s="52">
        <v>390.40502995660063</v>
      </c>
      <c r="G811" s="52">
        <v>390.22426543970192</v>
      </c>
      <c r="H811" s="52">
        <v>845.89337264520248</v>
      </c>
      <c r="I811" s="52">
        <v>3664.3384878443821</v>
      </c>
      <c r="J811" s="52">
        <v>203.8682644566122</v>
      </c>
      <c r="K811" s="52">
        <v>534.65216411969493</v>
      </c>
      <c r="L811" s="52">
        <v>785.26182048248927</v>
      </c>
      <c r="M811" s="52">
        <v>1213.583848666932</v>
      </c>
      <c r="N811" s="52">
        <v>233.6857369987161</v>
      </c>
      <c r="O811" s="52">
        <v>168.00078784508099</v>
      </c>
      <c r="P811" s="52">
        <v>405.09568294902732</v>
      </c>
      <c r="Q811" s="52">
        <v>133.93508670331045</v>
      </c>
      <c r="R811" s="52">
        <v>149.01435399015568</v>
      </c>
      <c r="S811" s="52">
        <v>1100.1152228506814</v>
      </c>
      <c r="T811" s="52">
        <v>391.08236554807183</v>
      </c>
      <c r="U811" s="52">
        <v>2855.6081641800702</v>
      </c>
      <c r="V811" s="52">
        <v>2037.7087881219175</v>
      </c>
      <c r="W811" s="52">
        <v>2325.4067952789896</v>
      </c>
      <c r="X811" s="52">
        <v>3051.2890960723162</v>
      </c>
      <c r="Y811" s="52">
        <v>5710.1672122467844</v>
      </c>
      <c r="Z811" s="52">
        <v>1261.4137135418798</v>
      </c>
      <c r="AA811" s="52">
        <v>4836.1010637714398</v>
      </c>
      <c r="AB811" s="52">
        <v>397.88166683463248</v>
      </c>
      <c r="AC811" s="52">
        <v>354500.79850503377</v>
      </c>
      <c r="AD811" s="52">
        <v>140716.85952849049</v>
      </c>
      <c r="AE811" s="52">
        <v>175142.8967775958</v>
      </c>
      <c r="AF811" s="52">
        <v>54384.477727072583</v>
      </c>
      <c r="AG811" s="52">
        <v>30094.766000900949</v>
      </c>
      <c r="AH811" s="52">
        <v>26003.443188484227</v>
      </c>
      <c r="AI811" s="52">
        <v>69569.416490316391</v>
      </c>
      <c r="AJ811" s="52">
        <v>80516.047500142027</v>
      </c>
      <c r="AK811" s="52">
        <v>175.26741166678923</v>
      </c>
      <c r="AL811" s="52">
        <v>0.60031796245155944</v>
      </c>
      <c r="AM811" s="52">
        <v>9.3789065812099057</v>
      </c>
      <c r="AN811" s="52">
        <v>19.315275056470586</v>
      </c>
      <c r="AO811" s="52">
        <v>9.3360505128527755</v>
      </c>
      <c r="AP811" s="52">
        <v>0.76061946383986523</v>
      </c>
      <c r="AQ811" s="52">
        <v>1.662874430672405</v>
      </c>
      <c r="AR811" s="52">
        <v>1.1446387612221705</v>
      </c>
      <c r="AS811" s="52">
        <v>1.0024295281976785</v>
      </c>
      <c r="AT811" s="52">
        <v>1.2803079355389895</v>
      </c>
      <c r="AU811" s="52">
        <v>0.82911752358151192</v>
      </c>
      <c r="AV811" s="52">
        <v>1.5099222875438565</v>
      </c>
      <c r="AW811" s="52">
        <v>1.1461405815886272</v>
      </c>
      <c r="AX811" s="52">
        <v>128.97843977682558</v>
      </c>
      <c r="AY811" s="52">
        <v>0.43723028235828565</v>
      </c>
      <c r="AZ811" s="52">
        <v>5.9473544876345841</v>
      </c>
      <c r="BA811" s="52">
        <v>5.7534874326520367</v>
      </c>
      <c r="BB811" s="52">
        <v>17.012513785153196</v>
      </c>
      <c r="BC811" s="52">
        <v>2.8050401383048404</v>
      </c>
      <c r="BD811" s="52">
        <v>28.33251439459023</v>
      </c>
      <c r="BE811" s="52">
        <v>11.845405333463402</v>
      </c>
      <c r="BF811" s="52">
        <v>22.174171260732692</v>
      </c>
      <c r="BG811" s="52">
        <v>28.462877961016993</v>
      </c>
      <c r="BH811" s="52">
        <v>6.2078447004272936</v>
      </c>
      <c r="BI811" s="52">
        <v>26.97369683352164</v>
      </c>
      <c r="BJ811" s="52">
        <v>3.0576134281682243</v>
      </c>
      <c r="BK811" s="52">
        <v>6.0887782453376404</v>
      </c>
      <c r="BL811" s="52">
        <v>17.827305159456696</v>
      </c>
      <c r="BM811" s="52">
        <v>1.6771357032475376</v>
      </c>
      <c r="BN811" s="52">
        <v>43.113323432817459</v>
      </c>
      <c r="BP811" s="52">
        <v>1.200551283086887</v>
      </c>
      <c r="BQ811" s="52">
        <v>0.93696414344958612</v>
      </c>
      <c r="BR811" s="52">
        <v>0.26358713962586727</v>
      </c>
      <c r="BS811" s="52">
        <v>1.199763801811579</v>
      </c>
      <c r="BT811" s="52">
        <v>0.93826414531310676</v>
      </c>
      <c r="BU811" s="52">
        <v>0.2614996564599486</v>
      </c>
      <c r="BV811" s="52">
        <v>7.742566174112393</v>
      </c>
      <c r="BW811" s="52">
        <v>16358.547530344555</v>
      </c>
    </row>
    <row r="812" spans="1:75">
      <c r="A812" s="49">
        <v>53417</v>
      </c>
      <c r="B812" s="50">
        <v>181.63726661312245</v>
      </c>
      <c r="C812" s="51">
        <v>457.9160538439549</v>
      </c>
      <c r="D812" s="50">
        <v>180.9738137092321</v>
      </c>
      <c r="E812" s="52">
        <v>32191.869147177666</v>
      </c>
      <c r="F812" s="52">
        <v>391.09399180498815</v>
      </c>
      <c r="G812" s="52">
        <v>389.53454463568426</v>
      </c>
      <c r="H812" s="52">
        <v>846.52863990827916</v>
      </c>
      <c r="I812" s="52">
        <v>3670.6930747935849</v>
      </c>
      <c r="J812" s="52">
        <v>204.11382719207435</v>
      </c>
      <c r="K812" s="52">
        <v>535.46810165912871</v>
      </c>
      <c r="L812" s="52">
        <v>786.13213775715519</v>
      </c>
      <c r="M812" s="52">
        <v>1217.4011554064289</v>
      </c>
      <c r="N812" s="52">
        <v>233.61777719852304</v>
      </c>
      <c r="O812" s="52">
        <v>168.17459938146413</v>
      </c>
      <c r="P812" s="52">
        <v>405.6176984129894</v>
      </c>
      <c r="Q812" s="52">
        <v>133.93651818553167</v>
      </c>
      <c r="R812" s="52">
        <v>149.13213338126099</v>
      </c>
      <c r="S812" s="52">
        <v>1102.6162950177827</v>
      </c>
      <c r="T812" s="52">
        <v>391.38292867455993</v>
      </c>
      <c r="U812" s="52">
        <v>2863.4643414847314</v>
      </c>
      <c r="V812" s="52">
        <v>2041.2757828298115</v>
      </c>
      <c r="W812" s="52">
        <v>2329.9089574664831</v>
      </c>
      <c r="X812" s="52">
        <v>3056.7044903174524</v>
      </c>
      <c r="Y812" s="52">
        <v>5717.9797839272405</v>
      </c>
      <c r="Z812" s="52">
        <v>1263.6355482027416</v>
      </c>
      <c r="AA812" s="52">
        <v>4845.2597507315295</v>
      </c>
      <c r="AB812" s="52">
        <v>397.95216915570199</v>
      </c>
      <c r="AC812" s="52">
        <v>355422.26260080643</v>
      </c>
      <c r="AD812" s="52">
        <v>141053.97764221314</v>
      </c>
      <c r="AE812" s="52">
        <v>175562.49002813525</v>
      </c>
      <c r="AF812" s="52">
        <v>54542.659009964234</v>
      </c>
      <c r="AG812" s="52">
        <v>30138.468786824134</v>
      </c>
      <c r="AH812" s="52">
        <v>26041.780678972122</v>
      </c>
      <c r="AI812" s="52">
        <v>69654.544949377741</v>
      </c>
      <c r="AJ812" s="52">
        <v>80612.787739384556</v>
      </c>
      <c r="AK812" s="52">
        <v>175.36166876686676</v>
      </c>
      <c r="AL812" s="52">
        <v>0.59933381018908549</v>
      </c>
      <c r="AM812" s="52">
        <v>9.3871335877976829</v>
      </c>
      <c r="AN812" s="52">
        <v>19.315199167963357</v>
      </c>
      <c r="AO812" s="52">
        <v>9.3287317700244703</v>
      </c>
      <c r="AP812" s="52">
        <v>0.76020250440848447</v>
      </c>
      <c r="AQ812" s="52">
        <v>1.6622405706772012</v>
      </c>
      <c r="AR812" s="52">
        <v>1.1433312027384823</v>
      </c>
      <c r="AS812" s="52">
        <v>1.0013773392744159</v>
      </c>
      <c r="AT812" s="52">
        <v>1.2779144816976102</v>
      </c>
      <c r="AU812" s="52">
        <v>0.82850603370107201</v>
      </c>
      <c r="AV812" s="52">
        <v>1.5090810130265211</v>
      </c>
      <c r="AW812" s="52">
        <v>1.1460786237584539</v>
      </c>
      <c r="AX812" s="52">
        <v>129.05823326627575</v>
      </c>
      <c r="AY812" s="52">
        <v>0.43671727907919022</v>
      </c>
      <c r="AZ812" s="52">
        <v>5.9464525134854709</v>
      </c>
      <c r="BA812" s="52">
        <v>5.7494029228302326</v>
      </c>
      <c r="BB812" s="52">
        <v>17.023809108312332</v>
      </c>
      <c r="BC812" s="52">
        <v>2.8053118902401279</v>
      </c>
      <c r="BD812" s="52">
        <v>28.338401421236114</v>
      </c>
      <c r="BE812" s="52">
        <v>11.859771697969746</v>
      </c>
      <c r="BF812" s="52">
        <v>22.205427602624461</v>
      </c>
      <c r="BG812" s="52">
        <v>28.481461099859686</v>
      </c>
      <c r="BH812" s="52">
        <v>6.2114777292966119</v>
      </c>
      <c r="BI812" s="52">
        <v>26.988236332741273</v>
      </c>
      <c r="BJ812" s="52">
        <v>3.0580295683531373</v>
      </c>
      <c r="BK812" s="52">
        <v>6.0926010723736495</v>
      </c>
      <c r="BL812" s="52">
        <v>17.837605691995591</v>
      </c>
      <c r="BM812" s="52">
        <v>1.6766468848759506</v>
      </c>
      <c r="BN812" s="52">
        <v>43.146544688035767</v>
      </c>
      <c r="BP812" s="52">
        <v>1.1998090200452884</v>
      </c>
      <c r="BQ812" s="52">
        <v>0.93694235343906673</v>
      </c>
      <c r="BR812" s="52">
        <v>0.26286666661091601</v>
      </c>
      <c r="BS812" s="52">
        <v>1.199176029857969</v>
      </c>
      <c r="BT812" s="52">
        <v>0.93826074602745191</v>
      </c>
      <c r="BU812" s="52">
        <v>0.26091528384225265</v>
      </c>
      <c r="BV812" s="52">
        <v>7.7462383843057099</v>
      </c>
      <c r="BW812" s="52">
        <v>16411.221619606018</v>
      </c>
    </row>
    <row r="813" spans="1:75">
      <c r="A813" s="49">
        <v>53447</v>
      </c>
      <c r="B813" s="50">
        <v>181.88228257813802</v>
      </c>
      <c r="C813" s="51">
        <v>458.76983194636801</v>
      </c>
      <c r="D813" s="50">
        <v>181.24634938426317</v>
      </c>
      <c r="E813" s="52">
        <v>32246.033671092988</v>
      </c>
      <c r="F813" s="52">
        <v>391.82383985792598</v>
      </c>
      <c r="G813" s="52">
        <v>388.84067992369336</v>
      </c>
      <c r="H813" s="52">
        <v>847.18290663212542</v>
      </c>
      <c r="I813" s="52">
        <v>3677.2719934533038</v>
      </c>
      <c r="J813" s="52">
        <v>204.36960852164776</v>
      </c>
      <c r="K813" s="52">
        <v>536.27830766936142</v>
      </c>
      <c r="L813" s="52">
        <v>787.03334527686241</v>
      </c>
      <c r="M813" s="52">
        <v>1221.3869059900442</v>
      </c>
      <c r="N813" s="52">
        <v>233.54857759267713</v>
      </c>
      <c r="O813" s="52">
        <v>168.35391181421775</v>
      </c>
      <c r="P813" s="52">
        <v>406.15721768289802</v>
      </c>
      <c r="Q813" s="52">
        <v>133.93753676361715</v>
      </c>
      <c r="R813" s="52">
        <v>149.25089560151099</v>
      </c>
      <c r="S813" s="52">
        <v>1105.201948450009</v>
      </c>
      <c r="T813" s="52">
        <v>391.68676180404924</v>
      </c>
      <c r="U813" s="52">
        <v>2871.5944953382013</v>
      </c>
      <c r="V813" s="52">
        <v>2044.9710544149082</v>
      </c>
      <c r="W813" s="52">
        <v>2334.5649120812614</v>
      </c>
      <c r="X813" s="52">
        <v>3062.3199246158201</v>
      </c>
      <c r="Y813" s="52">
        <v>5726.0742108921213</v>
      </c>
      <c r="Z813" s="52">
        <v>1265.9300311814993</v>
      </c>
      <c r="AA813" s="52">
        <v>4854.7282509128254</v>
      </c>
      <c r="AB813" s="52">
        <v>398.02042890936139</v>
      </c>
      <c r="AC813" s="52">
        <v>356380.13126322429</v>
      </c>
      <c r="AD813" s="52">
        <v>141406.26477804183</v>
      </c>
      <c r="AE813" s="52">
        <v>176000.96335372925</v>
      </c>
      <c r="AF813" s="52">
        <v>54706.977000935869</v>
      </c>
      <c r="AG813" s="52">
        <v>30183.811844205855</v>
      </c>
      <c r="AH813" s="52">
        <v>26081.655567200978</v>
      </c>
      <c r="AI813" s="52">
        <v>69743.180129623419</v>
      </c>
      <c r="AJ813" s="52">
        <v>80713.215541044876</v>
      </c>
      <c r="AK813" s="52">
        <v>175.46033269905794</v>
      </c>
      <c r="AL813" s="52">
        <v>0.59831989938635766</v>
      </c>
      <c r="AM813" s="52">
        <v>9.3959349979491282</v>
      </c>
      <c r="AN813" s="52">
        <v>19.315452654892578</v>
      </c>
      <c r="AO813" s="52">
        <v>9.3211977576119054</v>
      </c>
      <c r="AP813" s="52">
        <v>0.75977279541367204</v>
      </c>
      <c r="AQ813" s="52">
        <v>1.6615860867032703</v>
      </c>
      <c r="AR813" s="52">
        <v>1.1419845901400245</v>
      </c>
      <c r="AS813" s="52">
        <v>1.0002961234120449</v>
      </c>
      <c r="AT813" s="52">
        <v>1.2754461069683505</v>
      </c>
      <c r="AU813" s="52">
        <v>0.82788292253729501</v>
      </c>
      <c r="AV813" s="52">
        <v>1.5082115733792307</v>
      </c>
      <c r="AW813" s="52">
        <v>1.1460175588899801</v>
      </c>
      <c r="AX813" s="52">
        <v>129.14144798206786</v>
      </c>
      <c r="AY813" s="52">
        <v>0.43618767874453018</v>
      </c>
      <c r="AZ813" s="52">
        <v>5.9455589494017964</v>
      </c>
      <c r="BA813" s="52">
        <v>5.7452019624538178</v>
      </c>
      <c r="BB813" s="52">
        <v>17.035605953835571</v>
      </c>
      <c r="BC813" s="52">
        <v>2.8055986273005451</v>
      </c>
      <c r="BD813" s="52">
        <v>28.344516643167783</v>
      </c>
      <c r="BE813" s="52">
        <v>11.874655707910035</v>
      </c>
      <c r="BF813" s="52">
        <v>22.237886760694284</v>
      </c>
      <c r="BG813" s="52">
        <v>28.500938857144988</v>
      </c>
      <c r="BH813" s="52">
        <v>6.2152968414632292</v>
      </c>
      <c r="BI813" s="52">
        <v>27.003432062114978</v>
      </c>
      <c r="BJ813" s="52">
        <v>3.0584622948665734</v>
      </c>
      <c r="BK813" s="52">
        <v>6.0968229384006314</v>
      </c>
      <c r="BL813" s="52">
        <v>17.848146829583371</v>
      </c>
      <c r="BM813" s="52">
        <v>1.6761416259709525</v>
      </c>
      <c r="BN813" s="52">
        <v>43.181193192365271</v>
      </c>
      <c r="BP813" s="52">
        <v>1.1990758794010616</v>
      </c>
      <c r="BQ813" s="52">
        <v>0.93695920969087942</v>
      </c>
      <c r="BR813" s="52">
        <v>0.26211666970678682</v>
      </c>
      <c r="BS813" s="52">
        <v>1.1983334969030692</v>
      </c>
      <c r="BT813" s="52">
        <v>0.93826263896565554</v>
      </c>
      <c r="BU813" s="52">
        <v>0.26007085795669505</v>
      </c>
      <c r="BV813" s="52">
        <v>7.7498486274310077</v>
      </c>
      <c r="BW813" s="52">
        <v>16466.94829009374</v>
      </c>
    </row>
    <row r="814" spans="1:75">
      <c r="A814" s="49">
        <v>53478</v>
      </c>
      <c r="B814" s="50">
        <v>182.12690375282639</v>
      </c>
      <c r="C814" s="51">
        <v>459.62270239483746</v>
      </c>
      <c r="D814" s="50">
        <v>181.51864953496823</v>
      </c>
      <c r="E814" s="52">
        <v>32299.846414335312</v>
      </c>
      <c r="F814" s="52">
        <v>392.57085275301529</v>
      </c>
      <c r="G814" s="52">
        <v>388.18279801068769</v>
      </c>
      <c r="H814" s="52">
        <v>847.82657239772379</v>
      </c>
      <c r="I814" s="52">
        <v>3683.7975345042446</v>
      </c>
      <c r="J814" s="52">
        <v>204.62297454425283</v>
      </c>
      <c r="K814" s="52">
        <v>537.1324009890518</v>
      </c>
      <c r="L814" s="52">
        <v>787.91834930811194</v>
      </c>
      <c r="M814" s="52">
        <v>1225.3112387455278</v>
      </c>
      <c r="N814" s="52">
        <v>233.47813342429788</v>
      </c>
      <c r="O814" s="52">
        <v>168.52759884979815</v>
      </c>
      <c r="P814" s="52">
        <v>406.68887108300004</v>
      </c>
      <c r="Q814" s="52">
        <v>133.93586266619124</v>
      </c>
      <c r="R814" s="52">
        <v>149.36994617354244</v>
      </c>
      <c r="S814" s="52">
        <v>1107.769333856721</v>
      </c>
      <c r="T814" s="52">
        <v>391.98721082442472</v>
      </c>
      <c r="U814" s="52">
        <v>2879.6790373781996</v>
      </c>
      <c r="V814" s="52">
        <v>2048.6433290120576</v>
      </c>
      <c r="W814" s="52">
        <v>2339.1934184141219</v>
      </c>
      <c r="X814" s="52">
        <v>3067.9016652900364</v>
      </c>
      <c r="Y814" s="52">
        <v>5734.0864283966439</v>
      </c>
      <c r="Z814" s="52">
        <v>1268.211652147073</v>
      </c>
      <c r="AA814" s="52">
        <v>4864.1385369291229</v>
      </c>
      <c r="AB814" s="52">
        <v>398.08739735268716</v>
      </c>
      <c r="AC814" s="52">
        <v>357340.08425101539</v>
      </c>
      <c r="AD814" s="52">
        <v>141760.65092551324</v>
      </c>
      <c r="AE814" s="52">
        <v>176442.0491918133</v>
      </c>
      <c r="AF814" s="52">
        <v>54871.538870093325</v>
      </c>
      <c r="AG814" s="52">
        <v>30229.191746409382</v>
      </c>
      <c r="AH814" s="52">
        <v>26121.638343774022</v>
      </c>
      <c r="AI814" s="52">
        <v>69832.142825059345</v>
      </c>
      <c r="AJ814" s="52">
        <v>80813.788125115054</v>
      </c>
      <c r="AK814" s="52">
        <v>175.55884938428719</v>
      </c>
      <c r="AL814" s="52">
        <v>0.59732160022887848</v>
      </c>
      <c r="AM814" s="52">
        <v>9.4047626257618706</v>
      </c>
      <c r="AN814" s="52">
        <v>19.315762337807925</v>
      </c>
      <c r="AO814" s="52">
        <v>9.3136781117955838</v>
      </c>
      <c r="AP814" s="52">
        <v>0.75934334347906796</v>
      </c>
      <c r="AQ814" s="52">
        <v>1.6609312410626209</v>
      </c>
      <c r="AR814" s="52">
        <v>1.1406411404781716</v>
      </c>
      <c r="AS814" s="52">
        <v>0.99920989661416482</v>
      </c>
      <c r="AT814" s="52">
        <v>1.2729832669170102</v>
      </c>
      <c r="AU814" s="52">
        <v>0.82726422823077062</v>
      </c>
      <c r="AV814" s="52">
        <v>1.5073511943495643</v>
      </c>
      <c r="AW814" s="52">
        <v>1.1459538003879766</v>
      </c>
      <c r="AX814" s="52">
        <v>129.22430341663741</v>
      </c>
      <c r="AY814" s="52">
        <v>0.43565852489245294</v>
      </c>
      <c r="AZ814" s="52">
        <v>5.9446540811228674</v>
      </c>
      <c r="BA814" s="52">
        <v>5.7410158604444961</v>
      </c>
      <c r="BB814" s="52">
        <v>17.047326793665096</v>
      </c>
      <c r="BC814" s="52">
        <v>2.8058760810327517</v>
      </c>
      <c r="BD814" s="52">
        <v>28.350483006380887</v>
      </c>
      <c r="BE814" s="52">
        <v>11.889462241057997</v>
      </c>
      <c r="BF814" s="52">
        <v>22.270243961589351</v>
      </c>
      <c r="BG814" s="52">
        <v>28.520472268613371</v>
      </c>
      <c r="BH814" s="52">
        <v>6.2191105973155745</v>
      </c>
      <c r="BI814" s="52">
        <v>27.018783629744224</v>
      </c>
      <c r="BJ814" s="52">
        <v>3.0588951748356901</v>
      </c>
      <c r="BK814" s="52">
        <v>6.1009523041223384</v>
      </c>
      <c r="BL814" s="52">
        <v>17.858936154276073</v>
      </c>
      <c r="BM814" s="52">
        <v>1.6756380663684629</v>
      </c>
      <c r="BN814" s="52">
        <v>43.215810590740737</v>
      </c>
      <c r="BP814" s="52">
        <v>1.1983327136113076</v>
      </c>
      <c r="BQ814" s="52">
        <v>0.9369846233884962</v>
      </c>
      <c r="BR814" s="52">
        <v>0.26134809022046429</v>
      </c>
      <c r="BS814" s="52">
        <v>1.1974309696449763</v>
      </c>
      <c r="BT814" s="52">
        <v>0.93826637508092037</v>
      </c>
      <c r="BU814" s="52">
        <v>0.25916459456916086</v>
      </c>
      <c r="BV814" s="52">
        <v>7.7534790600071695</v>
      </c>
      <c r="BW814" s="52">
        <v>16522.867991497438</v>
      </c>
    </row>
    <row r="815" spans="1:75">
      <c r="A815" s="49">
        <v>53508</v>
      </c>
      <c r="B815" s="50">
        <v>182.37031590181093</v>
      </c>
      <c r="C815" s="51">
        <v>460.47298635213326</v>
      </c>
      <c r="D815" s="50">
        <v>181.78988742929263</v>
      </c>
      <c r="E815" s="52">
        <v>32353.057578309377</v>
      </c>
      <c r="F815" s="52">
        <v>393.33133472949265</v>
      </c>
      <c r="G815" s="52">
        <v>387.56195021768411</v>
      </c>
      <c r="H815" s="52">
        <v>848.45433842583247</v>
      </c>
      <c r="I815" s="52">
        <v>3690.238296087583</v>
      </c>
      <c r="J815" s="52">
        <v>204.87144333881636</v>
      </c>
      <c r="K815" s="52">
        <v>538.0805108457804</v>
      </c>
      <c r="L815" s="52">
        <v>788.77862830062702</v>
      </c>
      <c r="M815" s="52">
        <v>1229.1129579365254</v>
      </c>
      <c r="N815" s="52">
        <v>233.40483191139066</v>
      </c>
      <c r="O815" s="52">
        <v>168.69254984414826</v>
      </c>
      <c r="P815" s="52">
        <v>407.20914597486455</v>
      </c>
      <c r="Q815" s="52">
        <v>133.93028227969384</v>
      </c>
      <c r="R815" s="52">
        <v>149.49184244995317</v>
      </c>
      <c r="S815" s="52">
        <v>1110.3090474933385</v>
      </c>
      <c r="T815" s="52">
        <v>392.28762763164315</v>
      </c>
      <c r="U815" s="52">
        <v>2887.6842264379065</v>
      </c>
      <c r="V815" s="52">
        <v>2052.2749450524648</v>
      </c>
      <c r="W815" s="52">
        <v>2343.7778054907917</v>
      </c>
      <c r="X815" s="52">
        <v>3073.4209837148587</v>
      </c>
      <c r="Y815" s="52">
        <v>5741.9538492818674</v>
      </c>
      <c r="Z815" s="52">
        <v>1270.4750382063289</v>
      </c>
      <c r="AA815" s="52">
        <v>4873.4575119207302</v>
      </c>
      <c r="AB815" s="52">
        <v>398.15626695125053</v>
      </c>
      <c r="AC815" s="52">
        <v>358299.48584547045</v>
      </c>
      <c r="AD815" s="52">
        <v>142115.8229497115</v>
      </c>
      <c r="AE815" s="52">
        <v>176884.1132036527</v>
      </c>
      <c r="AF815" s="52">
        <v>55035.897948062418</v>
      </c>
      <c r="AG815" s="52">
        <v>30274.500215186676</v>
      </c>
      <c r="AH815" s="52">
        <v>26161.612707258264</v>
      </c>
      <c r="AI815" s="52">
        <v>69921.161449587351</v>
      </c>
      <c r="AJ815" s="52">
        <v>80914.261776677769</v>
      </c>
      <c r="AK815" s="52">
        <v>175.65615471589069</v>
      </c>
      <c r="AL815" s="52">
        <v>0.59634245278818221</v>
      </c>
      <c r="AM815" s="52">
        <v>9.4134351388085626</v>
      </c>
      <c r="AN815" s="52">
        <v>19.315939854861547</v>
      </c>
      <c r="AO815" s="52">
        <v>9.3061622632240564</v>
      </c>
      <c r="AP815" s="52">
        <v>0.75891345002696653</v>
      </c>
      <c r="AQ815" s="52">
        <v>1.6602763577913113</v>
      </c>
      <c r="AR815" s="52">
        <v>1.1392993789138322</v>
      </c>
      <c r="AS815" s="52">
        <v>0.99811211008539735</v>
      </c>
      <c r="AT815" s="52">
        <v>1.2705259252398113</v>
      </c>
      <c r="AU815" s="52">
        <v>0.82664639764482972</v>
      </c>
      <c r="AV815" s="52">
        <v>1.506505109483381</v>
      </c>
      <c r="AW815" s="52">
        <v>1.1458835344931382</v>
      </c>
      <c r="AX815" s="52">
        <v>129.3059853688348</v>
      </c>
      <c r="AY815" s="52">
        <v>0.43512964429352602</v>
      </c>
      <c r="AZ815" s="52">
        <v>5.9437022970620701</v>
      </c>
      <c r="BA815" s="52">
        <v>5.7368399023393675</v>
      </c>
      <c r="BB815" s="52">
        <v>17.058832480083218</v>
      </c>
      <c r="BC815" s="52">
        <v>2.8061337813230542</v>
      </c>
      <c r="BD815" s="52">
        <v>28.356179297614531</v>
      </c>
      <c r="BE815" s="52">
        <v>11.904114207664195</v>
      </c>
      <c r="BF815" s="52">
        <v>22.302316205890385</v>
      </c>
      <c r="BG815" s="52">
        <v>28.539872982155067</v>
      </c>
      <c r="BH815" s="52">
        <v>6.2228645707907466</v>
      </c>
      <c r="BI815" s="52">
        <v>27.034229492194331</v>
      </c>
      <c r="BJ815" s="52">
        <v>3.0593264364812662</v>
      </c>
      <c r="BK815" s="52">
        <v>6.1047221774080151</v>
      </c>
      <c r="BL815" s="52">
        <v>17.870180873898789</v>
      </c>
      <c r="BM815" s="52">
        <v>1.6751373435529482</v>
      </c>
      <c r="BN815" s="52">
        <v>43.250120971193731</v>
      </c>
      <c r="BP815" s="52">
        <v>1.1975497443733427</v>
      </c>
      <c r="BQ815" s="52">
        <v>0.93699450346951685</v>
      </c>
      <c r="BR815" s="52">
        <v>0.26055524089994531</v>
      </c>
      <c r="BS815" s="52">
        <v>1.1966062216321007</v>
      </c>
      <c r="BT815" s="52">
        <v>0.9382690296278573</v>
      </c>
      <c r="BU815" s="52">
        <v>0.25833719198902449</v>
      </c>
      <c r="BV815" s="52">
        <v>7.7572765678361373</v>
      </c>
      <c r="BW815" s="52">
        <v>16578.152281649909</v>
      </c>
    </row>
    <row r="816" spans="1:75">
      <c r="A816" s="49">
        <v>53539</v>
      </c>
      <c r="B816" s="50">
        <v>182.61274322038216</v>
      </c>
      <c r="C816" s="51">
        <v>461.32082628389639</v>
      </c>
      <c r="D816" s="50">
        <v>182.06005165013934</v>
      </c>
      <c r="E816" s="52">
        <v>32405.922335624695</v>
      </c>
      <c r="F816" s="52">
        <v>394.09406534101691</v>
      </c>
      <c r="G816" s="52">
        <v>386.93453008897842</v>
      </c>
      <c r="H816" s="52">
        <v>849.06862584080909</v>
      </c>
      <c r="I816" s="52">
        <v>3696.6566581918346</v>
      </c>
      <c r="J816" s="52">
        <v>205.11829348118795</v>
      </c>
      <c r="K816" s="52">
        <v>539.08689887196783</v>
      </c>
      <c r="L816" s="52">
        <v>789.6330845841477</v>
      </c>
      <c r="M816" s="52">
        <v>1232.8537758915654</v>
      </c>
      <c r="N816" s="52">
        <v>233.32927966735235</v>
      </c>
      <c r="O816" s="52">
        <v>168.85190291600603</v>
      </c>
      <c r="P816" s="52">
        <v>407.72700484818029</v>
      </c>
      <c r="Q816" s="52">
        <v>133.92254750193246</v>
      </c>
      <c r="R816" s="52">
        <v>149.6165030494092</v>
      </c>
      <c r="S816" s="52">
        <v>1112.8375089745368</v>
      </c>
      <c r="T816" s="52">
        <v>392.58980579692269</v>
      </c>
      <c r="U816" s="52">
        <v>2895.6352762954853</v>
      </c>
      <c r="V816" s="52">
        <v>2055.8871810940964</v>
      </c>
      <c r="W816" s="52">
        <v>2348.3370841025344</v>
      </c>
      <c r="X816" s="52">
        <v>3078.9156470269927</v>
      </c>
      <c r="Y816" s="52">
        <v>5749.72512396401</v>
      </c>
      <c r="Z816" s="52">
        <v>1272.7287378553901</v>
      </c>
      <c r="AA816" s="52">
        <v>4882.724687328262</v>
      </c>
      <c r="AB816" s="52">
        <v>398.22914254319886</v>
      </c>
      <c r="AC816" s="52">
        <v>359257.76631855965</v>
      </c>
      <c r="AD816" s="52">
        <v>142472.01178630706</v>
      </c>
      <c r="AE816" s="52">
        <v>177327.44277252691</v>
      </c>
      <c r="AF816" s="52">
        <v>55199.96579325007</v>
      </c>
      <c r="AG816" s="52">
        <v>30319.691097616189</v>
      </c>
      <c r="AH816" s="52">
        <v>26201.536670605023</v>
      </c>
      <c r="AI816" s="52">
        <v>70010.118650340271</v>
      </c>
      <c r="AJ816" s="52">
        <v>81014.507373456028</v>
      </c>
      <c r="AK816" s="52">
        <v>175.75222948265653</v>
      </c>
      <c r="AL816" s="52">
        <v>0.59536098025649065</v>
      </c>
      <c r="AM816" s="52">
        <v>9.4220781863606984</v>
      </c>
      <c r="AN816" s="52">
        <v>19.316107952817074</v>
      </c>
      <c r="AO816" s="52">
        <v>9.2986687860815902</v>
      </c>
      <c r="AP816" s="52">
        <v>0.7584839536580148</v>
      </c>
      <c r="AQ816" s="52">
        <v>1.6596266565826343</v>
      </c>
      <c r="AR816" s="52">
        <v>1.1379605910571715</v>
      </c>
      <c r="AS816" s="52">
        <v>0.99701257464391435</v>
      </c>
      <c r="AT816" s="52">
        <v>1.2680770774093968</v>
      </c>
      <c r="AU816" s="52">
        <v>0.82603067909739392</v>
      </c>
      <c r="AV816" s="52">
        <v>1.5056682679843372</v>
      </c>
      <c r="AW816" s="52">
        <v>1.1458089855065239</v>
      </c>
      <c r="AX816" s="52">
        <v>129.38655496767211</v>
      </c>
      <c r="AY816" s="52">
        <v>0.43460152895120757</v>
      </c>
      <c r="AZ816" s="52">
        <v>5.9427174585608524</v>
      </c>
      <c r="BA816" s="52">
        <v>5.7326804444605992</v>
      </c>
      <c r="BB816" s="52">
        <v>17.070165781446942</v>
      </c>
      <c r="BC816" s="52">
        <v>2.8063757418492439</v>
      </c>
      <c r="BD816" s="52">
        <v>28.361655225804558</v>
      </c>
      <c r="BE816" s="52">
        <v>11.918630371591256</v>
      </c>
      <c r="BF816" s="52">
        <v>22.334124522554056</v>
      </c>
      <c r="BG816" s="52">
        <v>28.559049729727239</v>
      </c>
      <c r="BH816" s="52">
        <v>6.2265541626294443</v>
      </c>
      <c r="BI816" s="52">
        <v>27.04956656218236</v>
      </c>
      <c r="BJ816" s="52">
        <v>3.059756308973808</v>
      </c>
      <c r="BK816" s="52">
        <v>6.1081859094105777</v>
      </c>
      <c r="BL816" s="52">
        <v>17.881624343639782</v>
      </c>
      <c r="BM816" s="52">
        <v>1.6746393628569098</v>
      </c>
      <c r="BN816" s="52">
        <v>43.284055843198722</v>
      </c>
      <c r="BP816" s="52">
        <v>1.1967462994423019</v>
      </c>
      <c r="BQ816" s="52">
        <v>0.93699093175687709</v>
      </c>
      <c r="BR816" s="52">
        <v>0.25975536768073065</v>
      </c>
      <c r="BS816" s="52">
        <v>1.195852582532567</v>
      </c>
      <c r="BT816" s="52">
        <v>0.93827053642076685</v>
      </c>
      <c r="BU816" s="52">
        <v>0.2575820461047002</v>
      </c>
      <c r="BV816" s="52">
        <v>7.7611796513815685</v>
      </c>
      <c r="BW816" s="52">
        <v>16632.890093380403</v>
      </c>
    </row>
    <row r="817" spans="1:75">
      <c r="A817" s="49">
        <v>53570</v>
      </c>
      <c r="B817" s="50">
        <v>182.85874467231935</v>
      </c>
      <c r="C817" s="51">
        <v>462.18089455486307</v>
      </c>
      <c r="D817" s="50">
        <v>182.33383756948095</v>
      </c>
      <c r="E817" s="52">
        <v>32459.741980475763</v>
      </c>
      <c r="F817" s="52">
        <v>394.85738709905456</v>
      </c>
      <c r="G817" s="52">
        <v>386.23007369137582</v>
      </c>
      <c r="H817" s="52">
        <v>849.68474971767398</v>
      </c>
      <c r="I817" s="52">
        <v>3703.2538322989017</v>
      </c>
      <c r="J817" s="52">
        <v>205.37291354716064</v>
      </c>
      <c r="K817" s="52">
        <v>540.10202902723699</v>
      </c>
      <c r="L817" s="52">
        <v>790.5244877211029</v>
      </c>
      <c r="M817" s="52">
        <v>1236.7002604171153</v>
      </c>
      <c r="N817" s="52">
        <v>233.25162310295948</v>
      </c>
      <c r="O817" s="52">
        <v>169.01363659764249</v>
      </c>
      <c r="P817" s="52">
        <v>408.26441104001094</v>
      </c>
      <c r="Q817" s="52">
        <v>133.91534637727383</v>
      </c>
      <c r="R817" s="52">
        <v>149.7449971092264</v>
      </c>
      <c r="S817" s="52">
        <v>1115.4218981851252</v>
      </c>
      <c r="T817" s="52">
        <v>392.90001145606078</v>
      </c>
      <c r="U817" s="52">
        <v>2903.7086463506303</v>
      </c>
      <c r="V817" s="52">
        <v>2059.5744178331188</v>
      </c>
      <c r="W817" s="52">
        <v>2352.9777572453022</v>
      </c>
      <c r="X817" s="52">
        <v>3084.5372189470836</v>
      </c>
      <c r="Y817" s="52">
        <v>5757.6156141354195</v>
      </c>
      <c r="Z817" s="52">
        <v>1275.0232649516433</v>
      </c>
      <c r="AA817" s="52">
        <v>4892.1574463938032</v>
      </c>
      <c r="AB817" s="52">
        <v>398.30900967896224</v>
      </c>
      <c r="AC817" s="52">
        <v>360230.75898582704</v>
      </c>
      <c r="AD817" s="52">
        <v>142835.8153925096</v>
      </c>
      <c r="AE817" s="52">
        <v>177780.25003630115</v>
      </c>
      <c r="AF817" s="52">
        <v>55366.464240443325</v>
      </c>
      <c r="AG817" s="52">
        <v>30365.479749056602</v>
      </c>
      <c r="AH817" s="52">
        <v>26242.047172592531</v>
      </c>
      <c r="AI817" s="52">
        <v>70100.405253518009</v>
      </c>
      <c r="AJ817" s="52">
        <v>81116.076524119228</v>
      </c>
      <c r="AK817" s="52">
        <v>175.84898262158143</v>
      </c>
      <c r="AL817" s="52">
        <v>0.59433045889525071</v>
      </c>
      <c r="AM817" s="52">
        <v>9.4310665466942858</v>
      </c>
      <c r="AN817" s="52">
        <v>19.316500685155212</v>
      </c>
      <c r="AO817" s="52">
        <v>9.2911036794915081</v>
      </c>
      <c r="AP817" s="52">
        <v>0.75804919287068717</v>
      </c>
      <c r="AQ817" s="52">
        <v>1.6589784874547824</v>
      </c>
      <c r="AR817" s="52">
        <v>1.1366050670937013</v>
      </c>
      <c r="AS817" s="52">
        <v>0.99590890317302827</v>
      </c>
      <c r="AT817" s="52">
        <v>1.2656006565562312</v>
      </c>
      <c r="AU817" s="52">
        <v>0.82540986393533167</v>
      </c>
      <c r="AV817" s="52">
        <v>1.5048182391977558</v>
      </c>
      <c r="AW817" s="52">
        <v>1.1457332681704957</v>
      </c>
      <c r="AX817" s="52">
        <v>129.46769314130859</v>
      </c>
      <c r="AY817" s="52">
        <v>0.43406624654542081</v>
      </c>
      <c r="AZ817" s="52">
        <v>5.9417144509549669</v>
      </c>
      <c r="BA817" s="52">
        <v>5.7284794706699156</v>
      </c>
      <c r="BB817" s="52">
        <v>17.081618168100249</v>
      </c>
      <c r="BC817" s="52">
        <v>2.8066149750041904</v>
      </c>
      <c r="BD817" s="52">
        <v>28.367109992300094</v>
      </c>
      <c r="BE817" s="52">
        <v>11.933300727477951</v>
      </c>
      <c r="BF817" s="52">
        <v>22.366281389511347</v>
      </c>
      <c r="BG817" s="52">
        <v>28.578255817121377</v>
      </c>
      <c r="BH817" s="52">
        <v>6.2302519031136105</v>
      </c>
      <c r="BI817" s="52">
        <v>27.064788795211502</v>
      </c>
      <c r="BJ817" s="52">
        <v>3.0601927531954956</v>
      </c>
      <c r="BK817" s="52">
        <v>6.1115639746306938</v>
      </c>
      <c r="BL817" s="52">
        <v>17.893032075777167</v>
      </c>
      <c r="BM817" s="52">
        <v>1.6741354379065019</v>
      </c>
      <c r="BN817" s="52">
        <v>43.318171519620883</v>
      </c>
      <c r="BP817" s="52">
        <v>1.1959456873798533</v>
      </c>
      <c r="BQ817" s="52">
        <v>0.93698481739668371</v>
      </c>
      <c r="BR817" s="52">
        <v>0.25896086998569268</v>
      </c>
      <c r="BS817" s="52">
        <v>1.1951021458384452</v>
      </c>
      <c r="BT817" s="52">
        <v>0.9382718120571979</v>
      </c>
      <c r="BU817" s="52">
        <v>0.2568303337781887</v>
      </c>
      <c r="BV817" s="52">
        <v>7.7651181215511436</v>
      </c>
      <c r="BW817" s="52">
        <v>16688.380435657597</v>
      </c>
    </row>
    <row r="818" spans="1:75">
      <c r="A818" s="49">
        <v>53600</v>
      </c>
      <c r="B818" s="50">
        <v>183.10091297443336</v>
      </c>
      <c r="C818" s="51">
        <v>463.02664812107884</v>
      </c>
      <c r="D818" s="50">
        <v>182.60279143303632</v>
      </c>
      <c r="E818" s="52">
        <v>32513.058367967606</v>
      </c>
      <c r="F818" s="52">
        <v>395.58833200658358</v>
      </c>
      <c r="G818" s="52">
        <v>385.43483948707581</v>
      </c>
      <c r="H818" s="52">
        <v>850.29403600494072</v>
      </c>
      <c r="I818" s="52">
        <v>3709.8642268002031</v>
      </c>
      <c r="J818" s="52">
        <v>205.63090300889064</v>
      </c>
      <c r="K818" s="52">
        <v>541.04690633714199</v>
      </c>
      <c r="L818" s="52">
        <v>791.4387979264061</v>
      </c>
      <c r="M818" s="52">
        <v>1240.5888298372427</v>
      </c>
      <c r="N818" s="52">
        <v>233.17574478732422</v>
      </c>
      <c r="O818" s="52">
        <v>169.17627086875339</v>
      </c>
      <c r="P818" s="52">
        <v>408.81181483715773</v>
      </c>
      <c r="Q818" s="52">
        <v>133.91063027751321</v>
      </c>
      <c r="R818" s="52">
        <v>149.87248625730476</v>
      </c>
      <c r="S818" s="52">
        <v>1117.9962352688115</v>
      </c>
      <c r="T818" s="52">
        <v>393.20749427601697</v>
      </c>
      <c r="U818" s="52">
        <v>2911.6791807733475</v>
      </c>
      <c r="V818" s="52">
        <v>2063.2398744081456</v>
      </c>
      <c r="W818" s="52">
        <v>2357.5721447877586</v>
      </c>
      <c r="X818" s="52">
        <v>3090.1412663042547</v>
      </c>
      <c r="Y818" s="52">
        <v>5765.4279818514979</v>
      </c>
      <c r="Z818" s="52">
        <v>1277.2940896941971</v>
      </c>
      <c r="AA818" s="52">
        <v>4901.4950856655832</v>
      </c>
      <c r="AB818" s="52">
        <v>398.39300167163213</v>
      </c>
      <c r="AC818" s="52">
        <v>361188.55286966957</v>
      </c>
      <c r="AD818" s="52">
        <v>143196.25115968386</v>
      </c>
      <c r="AE818" s="52">
        <v>178228.86553970972</v>
      </c>
      <c r="AF818" s="52">
        <v>55530.271885045368</v>
      </c>
      <c r="AG818" s="52">
        <v>30410.464586098988</v>
      </c>
      <c r="AH818" s="52">
        <v>26281.895280885696</v>
      </c>
      <c r="AI818" s="52">
        <v>70189.234610017142</v>
      </c>
      <c r="AJ818" s="52">
        <v>81215.86122544606</v>
      </c>
      <c r="AK818" s="52">
        <v>175.9436085479955</v>
      </c>
      <c r="AL818" s="52">
        <v>0.59326639425902006</v>
      </c>
      <c r="AM818" s="52">
        <v>9.4402482788388919</v>
      </c>
      <c r="AN818" s="52">
        <v>19.317234293914712</v>
      </c>
      <c r="AO818" s="52">
        <v>9.2837196208381396</v>
      </c>
      <c r="AP818" s="52">
        <v>0.75762373872901967</v>
      </c>
      <c r="AQ818" s="52">
        <v>1.6583541624957434</v>
      </c>
      <c r="AR818" s="52">
        <v>1.1352769427760601</v>
      </c>
      <c r="AS818" s="52">
        <v>0.99484482419417575</v>
      </c>
      <c r="AT818" s="52">
        <v>1.2631772067041311</v>
      </c>
      <c r="AU818" s="52">
        <v>0.82480486919266693</v>
      </c>
      <c r="AV818" s="52">
        <v>1.5039764660765893</v>
      </c>
      <c r="AW818" s="52">
        <v>1.1456614119047723</v>
      </c>
      <c r="AX818" s="52">
        <v>129.54710186682641</v>
      </c>
      <c r="AY818" s="52">
        <v>0.43354108854825124</v>
      </c>
      <c r="AZ818" s="52">
        <v>5.9407458846602825</v>
      </c>
      <c r="BA818" s="52">
        <v>5.7243724316882432</v>
      </c>
      <c r="BB818" s="52">
        <v>17.09288988726524</v>
      </c>
      <c r="BC818" s="52">
        <v>2.8068494702349804</v>
      </c>
      <c r="BD818" s="52">
        <v>28.372448677457093</v>
      </c>
      <c r="BE818" s="52">
        <v>11.947697376510284</v>
      </c>
      <c r="BF818" s="52">
        <v>22.397831458683747</v>
      </c>
      <c r="BG818" s="52">
        <v>28.596879026961201</v>
      </c>
      <c r="BH818" s="52">
        <v>6.2338465653675179</v>
      </c>
      <c r="BI818" s="52">
        <v>27.079272387300929</v>
      </c>
      <c r="BJ818" s="52">
        <v>3.0606224841332734</v>
      </c>
      <c r="BK818" s="52">
        <v>6.1148786413946556</v>
      </c>
      <c r="BL818" s="52">
        <v>17.903771253209563</v>
      </c>
      <c r="BM818" s="52">
        <v>1.6736410753796007</v>
      </c>
      <c r="BN818" s="52">
        <v>43.35142587372102</v>
      </c>
      <c r="BP818" s="52">
        <v>1.1951924252304404</v>
      </c>
      <c r="BQ818" s="52">
        <v>0.93698432083911032</v>
      </c>
      <c r="BR818" s="52">
        <v>0.25820810439763592</v>
      </c>
      <c r="BS818" s="52">
        <v>1.1943358869294267</v>
      </c>
      <c r="BT818" s="52">
        <v>0.93827345782657778</v>
      </c>
      <c r="BU818" s="52">
        <v>0.25606242910507715</v>
      </c>
      <c r="BV818" s="52">
        <v>7.7688563135132425</v>
      </c>
      <c r="BW818" s="52">
        <v>16743.157251987606</v>
      </c>
    </row>
    <row r="819" spans="1:75">
      <c r="A819" s="49">
        <v>53631</v>
      </c>
      <c r="B819" s="50">
        <v>183.34356124578946</v>
      </c>
      <c r="C819" s="51">
        <v>463.87435685050104</v>
      </c>
      <c r="D819" s="50">
        <v>182.87199916810758</v>
      </c>
      <c r="E819" s="52">
        <v>32566.561398090857</v>
      </c>
      <c r="F819" s="52">
        <v>396.3072968654094</v>
      </c>
      <c r="G819" s="52">
        <v>384.56721586085138</v>
      </c>
      <c r="H819" s="52">
        <v>850.93506198736929</v>
      </c>
      <c r="I819" s="52">
        <v>3716.5013115790584</v>
      </c>
      <c r="J819" s="52">
        <v>205.89589302761541</v>
      </c>
      <c r="K819" s="52">
        <v>541.94934143798969</v>
      </c>
      <c r="L819" s="52">
        <v>792.36485454199772</v>
      </c>
      <c r="M819" s="52">
        <v>1244.5123887946529</v>
      </c>
      <c r="N819" s="52">
        <v>233.10172073380841</v>
      </c>
      <c r="O819" s="52">
        <v>169.3413689960876</v>
      </c>
      <c r="P819" s="52">
        <v>409.36949550576747</v>
      </c>
      <c r="Q819" s="52">
        <v>133.9068152583655</v>
      </c>
      <c r="R819" s="52">
        <v>150.00127695627029</v>
      </c>
      <c r="S819" s="52">
        <v>1120.5958760897479</v>
      </c>
      <c r="T819" s="52">
        <v>393.51058982084356</v>
      </c>
      <c r="U819" s="52">
        <v>2919.6803399031201</v>
      </c>
      <c r="V819" s="52">
        <v>2066.9277588922168</v>
      </c>
      <c r="W819" s="52">
        <v>2362.1889114754817</v>
      </c>
      <c r="X819" s="52">
        <v>3095.7848838269711</v>
      </c>
      <c r="Y819" s="52">
        <v>5773.2558313483196</v>
      </c>
      <c r="Z819" s="52">
        <v>1279.5759677929022</v>
      </c>
      <c r="AA819" s="52">
        <v>4910.8698212749532</v>
      </c>
      <c r="AB819" s="52">
        <v>398.47625685014549</v>
      </c>
      <c r="AC819" s="52">
        <v>362152.28023258335</v>
      </c>
      <c r="AD819" s="52">
        <v>143560.01126341667</v>
      </c>
      <c r="AE819" s="52">
        <v>178681.61866274188</v>
      </c>
      <c r="AF819" s="52">
        <v>55694.95596485753</v>
      </c>
      <c r="AG819" s="52">
        <v>30455.752317536262</v>
      </c>
      <c r="AH819" s="52">
        <v>26322.012449695219</v>
      </c>
      <c r="AI819" s="52">
        <v>70278.755182850742</v>
      </c>
      <c r="AJ819" s="52">
        <v>81316.424655052921</v>
      </c>
      <c r="AK819" s="52">
        <v>176.03788190236645</v>
      </c>
      <c r="AL819" s="52">
        <v>0.59217067733557238</v>
      </c>
      <c r="AM819" s="52">
        <v>9.4496358332764956</v>
      </c>
      <c r="AN819" s="52">
        <v>19.31815248203554</v>
      </c>
      <c r="AO819" s="52">
        <v>9.2763459713934289</v>
      </c>
      <c r="AP819" s="52">
        <v>0.75719874940709664</v>
      </c>
      <c r="AQ819" s="52">
        <v>1.6577286740606312</v>
      </c>
      <c r="AR819" s="52">
        <v>1.1339495938782127</v>
      </c>
      <c r="AS819" s="52">
        <v>0.99378919973159718</v>
      </c>
      <c r="AT819" s="52">
        <v>1.2607579382022396</v>
      </c>
      <c r="AU819" s="52">
        <v>0.82420089041889077</v>
      </c>
      <c r="AV819" s="52">
        <v>1.5031313034408031</v>
      </c>
      <c r="AW819" s="52">
        <v>1.145589622605492</v>
      </c>
      <c r="AX819" s="52">
        <v>129.62625120963241</v>
      </c>
      <c r="AY819" s="52">
        <v>0.43301544008429649</v>
      </c>
      <c r="AZ819" s="52">
        <v>5.9397839252445506</v>
      </c>
      <c r="BA819" s="52">
        <v>5.7202624348686975</v>
      </c>
      <c r="BB819" s="52">
        <v>17.10412569883685</v>
      </c>
      <c r="BC819" s="52">
        <v>2.807078607183235</v>
      </c>
      <c r="BD819" s="52">
        <v>28.377751493216266</v>
      </c>
      <c r="BE819" s="52">
        <v>11.962078682736554</v>
      </c>
      <c r="BF819" s="52">
        <v>22.429340205951444</v>
      </c>
      <c r="BG819" s="52">
        <v>28.61542356152448</v>
      </c>
      <c r="BH819" s="52">
        <v>6.2373911600523337</v>
      </c>
      <c r="BI819" s="52">
        <v>27.093478210706024</v>
      </c>
      <c r="BJ819" s="52">
        <v>3.0610529566104767</v>
      </c>
      <c r="BK819" s="52">
        <v>6.1182129357877137</v>
      </c>
      <c r="BL819" s="52">
        <v>17.914212314847617</v>
      </c>
      <c r="BM819" s="52">
        <v>1.6731468294813772</v>
      </c>
      <c r="BN819" s="52">
        <v>43.384580851487456</v>
      </c>
      <c r="BP819" s="52">
        <v>1.1944404938746425</v>
      </c>
      <c r="BQ819" s="52">
        <v>0.93698822559470563</v>
      </c>
      <c r="BR819" s="52">
        <v>0.25745226828298801</v>
      </c>
      <c r="BS819" s="52">
        <v>1.1935361152605881</v>
      </c>
      <c r="BT819" s="52">
        <v>0.93827537074682166</v>
      </c>
      <c r="BU819" s="52">
        <v>0.25526074451538022</v>
      </c>
      <c r="BV819" s="52">
        <v>7.772422488418318</v>
      </c>
      <c r="BW819" s="52">
        <v>16798.201323461028</v>
      </c>
    </row>
    <row r="820" spans="1:75">
      <c r="A820" s="49">
        <v>53661</v>
      </c>
      <c r="B820" s="50">
        <v>183.58696340720635</v>
      </c>
      <c r="C820" s="51">
        <v>464.7267210769312</v>
      </c>
      <c r="D820" s="50">
        <v>183.14220546223163</v>
      </c>
      <c r="E820" s="52">
        <v>32619.930319031078</v>
      </c>
      <c r="F820" s="52">
        <v>397.02758290239922</v>
      </c>
      <c r="G820" s="52">
        <v>383.67821120855712</v>
      </c>
      <c r="H820" s="52">
        <v>851.6408729443948</v>
      </c>
      <c r="I820" s="52">
        <v>3723.0296224087479</v>
      </c>
      <c r="J820" s="52">
        <v>206.16596822067319</v>
      </c>
      <c r="K820" s="52">
        <v>542.83940639433763</v>
      </c>
      <c r="L820" s="52">
        <v>793.26480987146499</v>
      </c>
      <c r="M820" s="52">
        <v>1248.3618792692821</v>
      </c>
      <c r="N820" s="52">
        <v>233.03080653253321</v>
      </c>
      <c r="O820" s="52">
        <v>169.50636020054421</v>
      </c>
      <c r="P820" s="52">
        <v>409.92400040042895</v>
      </c>
      <c r="Q820" s="52">
        <v>133.90144588121524</v>
      </c>
      <c r="R820" s="52">
        <v>150.13187583138546</v>
      </c>
      <c r="S820" s="52">
        <v>1123.2068167603263</v>
      </c>
      <c r="T820" s="52">
        <v>393.80099188921355</v>
      </c>
      <c r="U820" s="52">
        <v>2927.7047768550615</v>
      </c>
      <c r="V820" s="52">
        <v>2070.6109999415776</v>
      </c>
      <c r="W820" s="52">
        <v>2366.8128008815152</v>
      </c>
      <c r="X820" s="52">
        <v>3101.4124392300846</v>
      </c>
      <c r="Y820" s="52">
        <v>5781.0372680505116</v>
      </c>
      <c r="Z820" s="52">
        <v>1281.8628456998617</v>
      </c>
      <c r="AA820" s="52">
        <v>4920.2416151210664</v>
      </c>
      <c r="AB820" s="52">
        <v>398.55092708710583</v>
      </c>
      <c r="AC820" s="52">
        <v>363128.4373199463</v>
      </c>
      <c r="AD820" s="52">
        <v>143927.8836816152</v>
      </c>
      <c r="AE820" s="52">
        <v>179139.49017594656</v>
      </c>
      <c r="AF820" s="52">
        <v>55861.56751015981</v>
      </c>
      <c r="AG820" s="52">
        <v>30501.791345087688</v>
      </c>
      <c r="AH820" s="52">
        <v>26362.736529636382</v>
      </c>
      <c r="AI820" s="52">
        <v>70369.813484255472</v>
      </c>
      <c r="AJ820" s="52">
        <v>81418.899722226459</v>
      </c>
      <c r="AK820" s="52">
        <v>176.1319826813143</v>
      </c>
      <c r="AL820" s="52">
        <v>0.59107331258128393</v>
      </c>
      <c r="AM820" s="52">
        <v>9.4590110302757235</v>
      </c>
      <c r="AN820" s="52">
        <v>19.319001239177304</v>
      </c>
      <c r="AO820" s="52">
        <v>9.2689168962960444</v>
      </c>
      <c r="AP820" s="52">
        <v>0.75677167068316753</v>
      </c>
      <c r="AQ820" s="52">
        <v>1.6570827483030977</v>
      </c>
      <c r="AR820" s="52">
        <v>1.1326167171487063</v>
      </c>
      <c r="AS820" s="52">
        <v>0.99272208328820855</v>
      </c>
      <c r="AT820" s="52">
        <v>1.2583311385343525</v>
      </c>
      <c r="AU820" s="52">
        <v>0.82359142638635296</v>
      </c>
      <c r="AV820" s="52">
        <v>1.5022873682085749</v>
      </c>
      <c r="AW820" s="52">
        <v>1.1455137438723342</v>
      </c>
      <c r="AX820" s="52">
        <v>129.70525078700544</v>
      </c>
      <c r="AY820" s="52">
        <v>0.43248673495054391</v>
      </c>
      <c r="AZ820" s="52">
        <v>5.9388069429771955</v>
      </c>
      <c r="BA820" s="52">
        <v>5.7161117748221537</v>
      </c>
      <c r="BB820" s="52">
        <v>17.115252119077681</v>
      </c>
      <c r="BC820" s="52">
        <v>2.8072948239981392</v>
      </c>
      <c r="BD820" s="52">
        <v>28.382982875125403</v>
      </c>
      <c r="BE820" s="52">
        <v>11.976458518151292</v>
      </c>
      <c r="BF820" s="52">
        <v>22.460842713350818</v>
      </c>
      <c r="BG820" s="52">
        <v>28.634139123489149</v>
      </c>
      <c r="BH820" s="52">
        <v>6.2408751611626938</v>
      </c>
      <c r="BI820" s="52">
        <v>27.107730655131551</v>
      </c>
      <c r="BJ820" s="52">
        <v>3.0614844491283595</v>
      </c>
      <c r="BK820" s="52">
        <v>6.121561605340867</v>
      </c>
      <c r="BL820" s="52">
        <v>17.924684601137415</v>
      </c>
      <c r="BM820" s="52">
        <v>1.6726512314555937</v>
      </c>
      <c r="BN820" s="52">
        <v>43.417892465662831</v>
      </c>
      <c r="BP820" s="52">
        <v>1.1936410218547584</v>
      </c>
      <c r="BQ820" s="52">
        <v>0.93699248992943462</v>
      </c>
      <c r="BR820" s="52">
        <v>0.25664853191992731</v>
      </c>
      <c r="BS820" s="52">
        <v>1.1927097554165811</v>
      </c>
      <c r="BT820" s="52">
        <v>0.9382771828575035</v>
      </c>
      <c r="BU820" s="52">
        <v>0.25443257256192736</v>
      </c>
      <c r="BV820" s="52">
        <v>7.775807490825537</v>
      </c>
      <c r="BW820" s="52">
        <v>16853.517461148898</v>
      </c>
    </row>
    <row r="821" spans="1:75">
      <c r="A821" s="49">
        <v>53692</v>
      </c>
      <c r="B821" s="50">
        <v>183.8314072387293</v>
      </c>
      <c r="C821" s="51">
        <v>465.58585392830952</v>
      </c>
      <c r="D821" s="50">
        <v>183.41402970541563</v>
      </c>
      <c r="E821" s="52">
        <v>32673.004093846968</v>
      </c>
      <c r="F821" s="52">
        <v>397.76130408637465</v>
      </c>
      <c r="G821" s="52">
        <v>382.80642233356355</v>
      </c>
      <c r="H821" s="52">
        <v>852.42727345901153</v>
      </c>
      <c r="I821" s="52">
        <v>3729.3725421159497</v>
      </c>
      <c r="J821" s="52">
        <v>206.4395690720919</v>
      </c>
      <c r="K821" s="52">
        <v>543.73869881105998</v>
      </c>
      <c r="L821" s="52">
        <v>794.11571537294697</v>
      </c>
      <c r="M821" s="52">
        <v>1252.0741447844814</v>
      </c>
      <c r="N821" s="52">
        <v>232.96364567407798</v>
      </c>
      <c r="O821" s="52">
        <v>169.6698278243984</v>
      </c>
      <c r="P821" s="52">
        <v>410.46664752691021</v>
      </c>
      <c r="Q821" s="52">
        <v>133.89313965368896</v>
      </c>
      <c r="R821" s="52">
        <v>150.26432951155209</v>
      </c>
      <c r="S821" s="52">
        <v>1125.8215030015956</v>
      </c>
      <c r="T821" s="52">
        <v>394.07593752708163</v>
      </c>
      <c r="U821" s="52">
        <v>2935.7533392175551</v>
      </c>
      <c r="V821" s="52">
        <v>2074.2723648461601</v>
      </c>
      <c r="W821" s="52">
        <v>2371.4362726971026</v>
      </c>
      <c r="X821" s="52">
        <v>3106.9905458573371</v>
      </c>
      <c r="Y821" s="52">
        <v>5788.7401020565339</v>
      </c>
      <c r="Z821" s="52">
        <v>1284.1520204378232</v>
      </c>
      <c r="AA821" s="52">
        <v>4929.5905365280569</v>
      </c>
      <c r="AB821" s="52">
        <v>398.61240347174385</v>
      </c>
      <c r="AC821" s="52">
        <v>364121.15357897361</v>
      </c>
      <c r="AD821" s="52">
        <v>144300.3095462553</v>
      </c>
      <c r="AE821" s="52">
        <v>179603.02913456579</v>
      </c>
      <c r="AF821" s="52">
        <v>56030.785957582535</v>
      </c>
      <c r="AG821" s="52">
        <v>30548.845195462625</v>
      </c>
      <c r="AH821" s="52">
        <v>26404.260364886253</v>
      </c>
      <c r="AI821" s="52">
        <v>70462.880933084802</v>
      </c>
      <c r="AJ821" s="52">
        <v>81523.939715170098</v>
      </c>
      <c r="AK821" s="52">
        <v>176.22602137225499</v>
      </c>
      <c r="AL821" s="52">
        <v>0.58999637188953202</v>
      </c>
      <c r="AM821" s="52">
        <v>9.4682061405563278</v>
      </c>
      <c r="AN821" s="52">
        <v>19.31958807925994</v>
      </c>
      <c r="AO821" s="52">
        <v>9.2613855668140808</v>
      </c>
      <c r="AP821" s="52">
        <v>0.75634021546896646</v>
      </c>
      <c r="AQ821" s="52">
        <v>1.6564028477555586</v>
      </c>
      <c r="AR821" s="52">
        <v>1.1312737892047504</v>
      </c>
      <c r="AS821" s="52">
        <v>0.99163022625291508</v>
      </c>
      <c r="AT821" s="52">
        <v>1.2558883325335986</v>
      </c>
      <c r="AU821" s="52">
        <v>0.82297165299558162</v>
      </c>
      <c r="AV821" s="52">
        <v>1.5014474862953706</v>
      </c>
      <c r="AW821" s="52">
        <v>1.1454310158304641</v>
      </c>
      <c r="AX821" s="52">
        <v>129.78417330237122</v>
      </c>
      <c r="AY821" s="52">
        <v>0.43195322557632254</v>
      </c>
      <c r="AZ821" s="52">
        <v>5.9378004742787693</v>
      </c>
      <c r="BA821" s="52">
        <v>5.7118908218225473</v>
      </c>
      <c r="BB821" s="52">
        <v>17.126228604983957</v>
      </c>
      <c r="BC821" s="52">
        <v>2.8074930408667216</v>
      </c>
      <c r="BD821" s="52">
        <v>28.388119264682306</v>
      </c>
      <c r="BE821" s="52">
        <v>11.99085079789004</v>
      </c>
      <c r="BF821" s="52">
        <v>22.492382454456791</v>
      </c>
      <c r="BG821" s="52">
        <v>28.653157014534958</v>
      </c>
      <c r="BH821" s="52">
        <v>6.244297602974374</v>
      </c>
      <c r="BI821" s="52">
        <v>27.122259990642629</v>
      </c>
      <c r="BJ821" s="52">
        <v>3.0619173891411204</v>
      </c>
      <c r="BK821" s="52">
        <v>6.1249197630260763</v>
      </c>
      <c r="BL821" s="52">
        <v>17.935422841564662</v>
      </c>
      <c r="BM821" s="52">
        <v>1.672153163719581</v>
      </c>
      <c r="BN821" s="52">
        <v>43.451500853208167</v>
      </c>
      <c r="BP821" s="52">
        <v>1.1927573677624628</v>
      </c>
      <c r="BQ821" s="52">
        <v>0.93699430716403564</v>
      </c>
      <c r="BR821" s="52">
        <v>0.2557630605973123</v>
      </c>
      <c r="BS821" s="52">
        <v>1.1918582967548226</v>
      </c>
      <c r="BT821" s="52">
        <v>0.938278666880207</v>
      </c>
      <c r="BU821" s="52">
        <v>0.25357962987430754</v>
      </c>
      <c r="BV821" s="52">
        <v>7.7789920294345656</v>
      </c>
      <c r="BW821" s="52">
        <v>16909.136770567588</v>
      </c>
    </row>
    <row r="822" spans="1:75">
      <c r="A822" s="49">
        <v>53723</v>
      </c>
      <c r="B822" s="50">
        <v>184.08119735007566</v>
      </c>
      <c r="C822" s="51">
        <v>466.46591682242411</v>
      </c>
      <c r="D822" s="50">
        <v>183.69211914715396</v>
      </c>
      <c r="E822" s="52">
        <v>32726.992949885705</v>
      </c>
      <c r="F822" s="52">
        <v>398.52914558819708</v>
      </c>
      <c r="G822" s="52">
        <v>381.93990165620079</v>
      </c>
      <c r="H822" s="52">
        <v>853.26603062402819</v>
      </c>
      <c r="I822" s="52">
        <v>3735.7447559948891</v>
      </c>
      <c r="J822" s="52">
        <v>206.72039075885269</v>
      </c>
      <c r="K822" s="52">
        <v>544.65831580397582</v>
      </c>
      <c r="L822" s="52">
        <v>794.95582066812824</v>
      </c>
      <c r="M822" s="52">
        <v>1255.7924325062384</v>
      </c>
      <c r="N822" s="52">
        <v>232.89772026568292</v>
      </c>
      <c r="O822" s="52">
        <v>169.83661017843312</v>
      </c>
      <c r="P822" s="52">
        <v>411.01243980180834</v>
      </c>
      <c r="Q822" s="52">
        <v>133.88377475191749</v>
      </c>
      <c r="R822" s="52">
        <v>150.39931100727088</v>
      </c>
      <c r="S822" s="52">
        <v>1128.4944539183091</v>
      </c>
      <c r="T822" s="52">
        <v>394.35506349441505</v>
      </c>
      <c r="U822" s="52">
        <v>2943.9831184456425</v>
      </c>
      <c r="V822" s="52">
        <v>2077.9851014268015</v>
      </c>
      <c r="W822" s="52">
        <v>2376.151024446372</v>
      </c>
      <c r="X822" s="52">
        <v>3112.6465332642679</v>
      </c>
      <c r="Y822" s="52">
        <v>5796.5529567541616</v>
      </c>
      <c r="Z822" s="52">
        <v>1286.488393757372</v>
      </c>
      <c r="AA822" s="52">
        <v>4939.1122219783647</v>
      </c>
      <c r="AB822" s="52">
        <v>398.66751996319618</v>
      </c>
      <c r="AC822" s="52">
        <v>365142.85538581113</v>
      </c>
      <c r="AD822" s="52">
        <v>144682.52204052094</v>
      </c>
      <c r="AE822" s="52">
        <v>180078.74896941645</v>
      </c>
      <c r="AF822" s="52">
        <v>56204.81504009616</v>
      </c>
      <c r="AG822" s="52">
        <v>30597.337242187994</v>
      </c>
      <c r="AH822" s="52">
        <v>26446.976308253503</v>
      </c>
      <c r="AI822" s="52">
        <v>70558.710820474938</v>
      </c>
      <c r="AJ822" s="52">
        <v>81632.33454888867</v>
      </c>
      <c r="AK822" s="52">
        <v>176.32145191734327</v>
      </c>
      <c r="AL822" s="52">
        <v>0.5889203237827807</v>
      </c>
      <c r="AM822" s="52">
        <v>9.4773572898045515</v>
      </c>
      <c r="AN822" s="52">
        <v>19.319920294550098</v>
      </c>
      <c r="AO822" s="52">
        <v>9.25364268098342</v>
      </c>
      <c r="AP822" s="52">
        <v>0.75589591566820002</v>
      </c>
      <c r="AQ822" s="52">
        <v>1.6556829435856695</v>
      </c>
      <c r="AR822" s="52">
        <v>1.1298999978400623</v>
      </c>
      <c r="AS822" s="52">
        <v>0.9905036255995876</v>
      </c>
      <c r="AT822" s="52">
        <v>1.253391247166761</v>
      </c>
      <c r="AU822" s="52">
        <v>0.8223319859837448</v>
      </c>
      <c r="AV822" s="52">
        <v>1.50059511884158</v>
      </c>
      <c r="AW822" s="52">
        <v>1.145341846086863</v>
      </c>
      <c r="AX822" s="52">
        <v>129.86428554158942</v>
      </c>
      <c r="AY822" s="52">
        <v>0.43140709402500615</v>
      </c>
      <c r="AZ822" s="52">
        <v>5.9367564517500968</v>
      </c>
      <c r="BA822" s="52">
        <v>5.7075273980402512</v>
      </c>
      <c r="BB822" s="52">
        <v>17.137302897292219</v>
      </c>
      <c r="BC822" s="52">
        <v>2.8076798250502533</v>
      </c>
      <c r="BD822" s="52">
        <v>28.393263017026438</v>
      </c>
      <c r="BE822" s="52">
        <v>12.005506464240757</v>
      </c>
      <c r="BF822" s="52">
        <v>22.524548488815554</v>
      </c>
      <c r="BG822" s="52">
        <v>28.67254679273033</v>
      </c>
      <c r="BH822" s="52">
        <v>6.2477471123528368</v>
      </c>
      <c r="BI822" s="52">
        <v>27.137246081245042</v>
      </c>
      <c r="BJ822" s="52">
        <v>3.062359719937259</v>
      </c>
      <c r="BK822" s="52">
        <v>6.1283388704972408</v>
      </c>
      <c r="BL822" s="52">
        <v>17.946547492091813</v>
      </c>
      <c r="BM822" s="52">
        <v>1.6716444752084514</v>
      </c>
      <c r="BN822" s="52">
        <v>43.485733082142445</v>
      </c>
      <c r="BP822" s="52">
        <v>1.1917783277960787</v>
      </c>
      <c r="BQ822" s="52">
        <v>0.93699469244875799</v>
      </c>
      <c r="BR822" s="52">
        <v>0.25478363534315457</v>
      </c>
      <c r="BS822" s="52">
        <v>1.1909537321499233</v>
      </c>
      <c r="BT822" s="52">
        <v>0.93828006126637598</v>
      </c>
      <c r="BU822" s="52">
        <v>0.25267367088611448</v>
      </c>
      <c r="BV822" s="52">
        <v>7.7819873599557114</v>
      </c>
      <c r="BW822" s="52">
        <v>16966.070573418372</v>
      </c>
    </row>
    <row r="823" spans="1:75">
      <c r="A823" s="49">
        <v>53751</v>
      </c>
      <c r="B823" s="50">
        <v>184.32039780523959</v>
      </c>
      <c r="C823" s="51">
        <v>467.30909207569704</v>
      </c>
      <c r="D823" s="50">
        <v>183.95844786755541</v>
      </c>
      <c r="E823" s="52">
        <v>32778.874234557152</v>
      </c>
      <c r="F823" s="52">
        <v>399.2868557250726</v>
      </c>
      <c r="G823" s="52">
        <v>381.12415167034072</v>
      </c>
      <c r="H823" s="52">
        <v>854.04528723071724</v>
      </c>
      <c r="I823" s="52">
        <v>3741.898768748556</v>
      </c>
      <c r="J823" s="52">
        <v>206.98963251447171</v>
      </c>
      <c r="K823" s="52">
        <v>545.52742745294904</v>
      </c>
      <c r="L823" s="52">
        <v>795.76932147384753</v>
      </c>
      <c r="M823" s="52">
        <v>1259.4004855400749</v>
      </c>
      <c r="N823" s="52">
        <v>232.83519636044679</v>
      </c>
      <c r="O823" s="52">
        <v>169.99896527440953</v>
      </c>
      <c r="P823" s="52">
        <v>411.53667461240133</v>
      </c>
      <c r="Q823" s="52">
        <v>133.87689790226119</v>
      </c>
      <c r="R823" s="52">
        <v>150.52624482980795</v>
      </c>
      <c r="S823" s="52">
        <v>1131.068663395409</v>
      </c>
      <c r="T823" s="52">
        <v>394.63965388919627</v>
      </c>
      <c r="U823" s="52">
        <v>2951.8900585296965</v>
      </c>
      <c r="V823" s="52">
        <v>2081.5316835442291</v>
      </c>
      <c r="W823" s="52">
        <v>2380.6734709170246</v>
      </c>
      <c r="X823" s="52">
        <v>3118.0704109083331</v>
      </c>
      <c r="Y823" s="52">
        <v>5804.0587234539644</v>
      </c>
      <c r="Z823" s="52">
        <v>1288.730357314859</v>
      </c>
      <c r="AA823" s="52">
        <v>4948.2487153080956</v>
      </c>
      <c r="AB823" s="52">
        <v>398.72175889109661</v>
      </c>
      <c r="AC823" s="52">
        <v>366120.77304128237</v>
      </c>
      <c r="AD823" s="52">
        <v>145048.40500858851</v>
      </c>
      <c r="AE823" s="52">
        <v>180534.14433637686</v>
      </c>
      <c r="AF823" s="52">
        <v>56371.379719397853</v>
      </c>
      <c r="AG823" s="52">
        <v>30643.586694153291</v>
      </c>
      <c r="AH823" s="52">
        <v>26487.681507168072</v>
      </c>
      <c r="AI823" s="52">
        <v>70649.946567634921</v>
      </c>
      <c r="AJ823" s="52">
        <v>81735.638814181089</v>
      </c>
      <c r="AK823" s="52">
        <v>176.41198770214604</v>
      </c>
      <c r="AL823" s="52">
        <v>0.58790422386248664</v>
      </c>
      <c r="AM823" s="52">
        <v>9.4859215787582798</v>
      </c>
      <c r="AN823" s="52">
        <v>19.320051497199788</v>
      </c>
      <c r="AO823" s="52">
        <v>9.2462256945862986</v>
      </c>
      <c r="AP823" s="52">
        <v>0.75546684924045493</v>
      </c>
      <c r="AQ823" s="52">
        <v>1.6549819138753199</v>
      </c>
      <c r="AR823" s="52">
        <v>1.1285874649768826</v>
      </c>
      <c r="AS823" s="52">
        <v>0.98942984849733351</v>
      </c>
      <c r="AT823" s="52">
        <v>1.2510067700439842</v>
      </c>
      <c r="AU823" s="52">
        <v>0.82171657417373878</v>
      </c>
      <c r="AV823" s="52">
        <v>1.4997809273482809</v>
      </c>
      <c r="AW823" s="52">
        <v>1.1452553468561706</v>
      </c>
      <c r="AX823" s="52">
        <v>129.94037142392648</v>
      </c>
      <c r="AY823" s="52">
        <v>0.43088551896926219</v>
      </c>
      <c r="AZ823" s="52">
        <v>5.935758464927078</v>
      </c>
      <c r="BA823" s="52">
        <v>5.7033137159035379</v>
      </c>
      <c r="BB823" s="52">
        <v>17.147861408267222</v>
      </c>
      <c r="BC823" s="52">
        <v>2.8078497747911961</v>
      </c>
      <c r="BD823" s="52">
        <v>28.398117077652255</v>
      </c>
      <c r="BE823" s="52">
        <v>12.019492049418789</v>
      </c>
      <c r="BF823" s="52">
        <v>22.555332287089964</v>
      </c>
      <c r="BG823" s="52">
        <v>28.690718011315248</v>
      </c>
      <c r="BH823" s="52">
        <v>6.2510431158043502</v>
      </c>
      <c r="BI823" s="52">
        <v>27.151564781048883</v>
      </c>
      <c r="BJ823" s="52">
        <v>3.0627836407385467</v>
      </c>
      <c r="BK823" s="52">
        <v>6.1315950502050454</v>
      </c>
      <c r="BL823" s="52">
        <v>17.957186086911992</v>
      </c>
      <c r="BM823" s="52">
        <v>1.6711585203146828</v>
      </c>
      <c r="BN823" s="52">
        <v>43.518059835553039</v>
      </c>
      <c r="BP823" s="52">
        <v>1.1907880557233252</v>
      </c>
      <c r="BQ823" s="52">
        <v>0.93699578614314305</v>
      </c>
      <c r="BR823" s="52">
        <v>0.25379226957686896</v>
      </c>
      <c r="BS823" s="52">
        <v>1.1900395905379679</v>
      </c>
      <c r="BT823" s="52">
        <v>0.93828161470117621</v>
      </c>
      <c r="BU823" s="52">
        <v>0.25175797583870008</v>
      </c>
      <c r="BV823" s="52">
        <v>7.7845727504380715</v>
      </c>
      <c r="BW823" s="52">
        <v>17020.728807704789</v>
      </c>
    </row>
    <row r="824" spans="1:75">
      <c r="A824" s="49">
        <v>53782</v>
      </c>
      <c r="B824" s="50">
        <v>184.56114169041956</v>
      </c>
      <c r="C824" s="51">
        <v>468.15677626455022</v>
      </c>
      <c r="D824" s="50">
        <v>184.22635692258876</v>
      </c>
      <c r="E824" s="52">
        <v>32831.519226012693</v>
      </c>
      <c r="F824" s="52">
        <v>400.07595929821895</v>
      </c>
      <c r="G824" s="52">
        <v>380.31014636471389</v>
      </c>
      <c r="H824" s="52">
        <v>854.76652322084669</v>
      </c>
      <c r="I824" s="52">
        <v>3748.2420660949524</v>
      </c>
      <c r="J824" s="52">
        <v>207.25947772002507</v>
      </c>
      <c r="K824" s="52">
        <v>546.3816755028862</v>
      </c>
      <c r="L824" s="52">
        <v>796.62117300783439</v>
      </c>
      <c r="M824" s="52">
        <v>1263.1555170551424</v>
      </c>
      <c r="N824" s="52">
        <v>232.77154966548926</v>
      </c>
      <c r="O824" s="52">
        <v>170.1665516298024</v>
      </c>
      <c r="P824" s="52">
        <v>412.07196453189658</v>
      </c>
      <c r="Q824" s="52">
        <v>133.87378301777906</v>
      </c>
      <c r="R824" s="52">
        <v>150.65024552794713</v>
      </c>
      <c r="S824" s="52">
        <v>1133.6822801222725</v>
      </c>
      <c r="T824" s="52">
        <v>394.95428321053907</v>
      </c>
      <c r="U824" s="52">
        <v>2959.8853513367712</v>
      </c>
      <c r="V824" s="52">
        <v>2085.1041202511519</v>
      </c>
      <c r="W824" s="52">
        <v>2385.2425150438662</v>
      </c>
      <c r="X824" s="52">
        <v>3123.5675824140349</v>
      </c>
      <c r="Y824" s="52">
        <v>5811.6855401589028</v>
      </c>
      <c r="Z824" s="52">
        <v>1290.9951863932995</v>
      </c>
      <c r="AA824" s="52">
        <v>4957.4911966227719</v>
      </c>
      <c r="AB824" s="52">
        <v>398.78422437470044</v>
      </c>
      <c r="AC824" s="52">
        <v>367099.20171685371</v>
      </c>
      <c r="AD824" s="52">
        <v>145415.29779897197</v>
      </c>
      <c r="AE824" s="52">
        <v>180990.79653413835</v>
      </c>
      <c r="AF824" s="52">
        <v>56538.10775796829</v>
      </c>
      <c r="AG824" s="52">
        <v>30689.524815572848</v>
      </c>
      <c r="AH824" s="52">
        <v>26528.098037491884</v>
      </c>
      <c r="AI824" s="52">
        <v>70740.325756473889</v>
      </c>
      <c r="AJ824" s="52">
        <v>81838.01360576383</v>
      </c>
      <c r="AK824" s="52">
        <v>176.50222016922049</v>
      </c>
      <c r="AL824" s="52">
        <v>0.58689044972725823</v>
      </c>
      <c r="AM824" s="52">
        <v>9.494378065814324</v>
      </c>
      <c r="AN824" s="52">
        <v>19.320061368150487</v>
      </c>
      <c r="AO824" s="52">
        <v>9.238792852611251</v>
      </c>
      <c r="AP824" s="52">
        <v>0.75503172884923364</v>
      </c>
      <c r="AQ824" s="52">
        <v>1.6542744754422001</v>
      </c>
      <c r="AR824" s="52">
        <v>1.1272732904569913</v>
      </c>
      <c r="AS824" s="52">
        <v>0.9883646396032888</v>
      </c>
      <c r="AT824" s="52">
        <v>1.2486198594846016</v>
      </c>
      <c r="AU824" s="52">
        <v>0.82109759308948393</v>
      </c>
      <c r="AV824" s="52">
        <v>1.4989613700505993</v>
      </c>
      <c r="AW824" s="52">
        <v>1.1451698954445038</v>
      </c>
      <c r="AX824" s="52">
        <v>130.01632486612746</v>
      </c>
      <c r="AY824" s="52">
        <v>0.43036380543673014</v>
      </c>
      <c r="AZ824" s="52">
        <v>5.9347698928069157</v>
      </c>
      <c r="BA824" s="52">
        <v>5.6990546926728358</v>
      </c>
      <c r="BB824" s="52">
        <v>17.158510352751509</v>
      </c>
      <c r="BC824" s="52">
        <v>2.8080178697813198</v>
      </c>
      <c r="BD824" s="52">
        <v>28.402959211787675</v>
      </c>
      <c r="BE824" s="52">
        <v>12.033522429832843</v>
      </c>
      <c r="BF824" s="52">
        <v>22.586329351967922</v>
      </c>
      <c r="BG824" s="52">
        <v>28.708415071900575</v>
      </c>
      <c r="BH824" s="52">
        <v>6.2543821870931424</v>
      </c>
      <c r="BI824" s="52">
        <v>27.165833934938775</v>
      </c>
      <c r="BJ824" s="52">
        <v>3.0632107985161823</v>
      </c>
      <c r="BK824" s="52">
        <v>6.1348506303801251</v>
      </c>
      <c r="BL824" s="52">
        <v>17.967772507696459</v>
      </c>
      <c r="BM824" s="52">
        <v>1.6706713381720493</v>
      </c>
      <c r="BN824" s="52">
        <v>43.549955371466858</v>
      </c>
      <c r="BP824" s="52">
        <v>1.1897587903414764</v>
      </c>
      <c r="BQ824" s="52">
        <v>0.93699883745554668</v>
      </c>
      <c r="BR824" s="52">
        <v>0.25275995288768993</v>
      </c>
      <c r="BS824" s="52">
        <v>1.1890640840386866</v>
      </c>
      <c r="BT824" s="52">
        <v>0.93828359751761392</v>
      </c>
      <c r="BU824" s="52">
        <v>0.25078048652240764</v>
      </c>
      <c r="BV824" s="52">
        <v>7.7868424570300583</v>
      </c>
      <c r="BW824" s="52">
        <v>17075.871104632653</v>
      </c>
    </row>
    <row r="825" spans="1:75">
      <c r="A825" s="49">
        <v>53812</v>
      </c>
      <c r="B825" s="50">
        <v>184.81102639079714</v>
      </c>
      <c r="C825" s="51">
        <v>469.03504793569448</v>
      </c>
      <c r="D825" s="50">
        <v>184.50445760109773</v>
      </c>
      <c r="E825" s="52">
        <v>32886.335343901315</v>
      </c>
      <c r="F825" s="52">
        <v>400.92169318702071</v>
      </c>
      <c r="G825" s="52">
        <v>379.47093416949116</v>
      </c>
      <c r="H825" s="52">
        <v>855.46719105343027</v>
      </c>
      <c r="I825" s="52">
        <v>3754.8985738138358</v>
      </c>
      <c r="J825" s="52">
        <v>207.53495496902616</v>
      </c>
      <c r="K825" s="52">
        <v>547.24866148168223</v>
      </c>
      <c r="L825" s="52">
        <v>797.52419751385844</v>
      </c>
      <c r="M825" s="52">
        <v>1267.1255836864314</v>
      </c>
      <c r="N825" s="52">
        <v>232.70529053006322</v>
      </c>
      <c r="O825" s="52">
        <v>170.34207355709125</v>
      </c>
      <c r="P825" s="52">
        <v>412.63001588930689</v>
      </c>
      <c r="Q825" s="52">
        <v>133.87239072745044</v>
      </c>
      <c r="R825" s="52">
        <v>150.77542994425943</v>
      </c>
      <c r="S825" s="52">
        <v>1136.4097540219625</v>
      </c>
      <c r="T825" s="52">
        <v>395.29510238965355</v>
      </c>
      <c r="U825" s="52">
        <v>2968.2023554682733</v>
      </c>
      <c r="V825" s="52">
        <v>2088.8069277594486</v>
      </c>
      <c r="W825" s="52">
        <v>2389.9908443252248</v>
      </c>
      <c r="X825" s="52">
        <v>3129.2856087575356</v>
      </c>
      <c r="Y825" s="52">
        <v>5819.6293873012064</v>
      </c>
      <c r="Z825" s="52">
        <v>1293.3471337194244</v>
      </c>
      <c r="AA825" s="52">
        <v>4967.0996786216892</v>
      </c>
      <c r="AB825" s="52">
        <v>398.85647024096301</v>
      </c>
      <c r="AC825" s="52">
        <v>368109.61704670585</v>
      </c>
      <c r="AD825" s="52">
        <v>145794.87520481745</v>
      </c>
      <c r="AE825" s="52">
        <v>181463.2366326332</v>
      </c>
      <c r="AF825" s="52">
        <v>56710.349270455044</v>
      </c>
      <c r="AG825" s="52">
        <v>30736.620789605378</v>
      </c>
      <c r="AH825" s="52">
        <v>26569.491784904898</v>
      </c>
      <c r="AI825" s="52">
        <v>70832.680066396788</v>
      </c>
      <c r="AJ825" s="52">
        <v>81942.747243134174</v>
      </c>
      <c r="AK825" s="52">
        <v>176.59553017830476</v>
      </c>
      <c r="AL825" s="52">
        <v>0.58585159236390605</v>
      </c>
      <c r="AM825" s="52">
        <v>9.5030419600234985</v>
      </c>
      <c r="AN825" s="52">
        <v>19.320016024894237</v>
      </c>
      <c r="AO825" s="52">
        <v>9.2311224724981003</v>
      </c>
      <c r="AP825" s="52">
        <v>0.75457934783756475</v>
      </c>
      <c r="AQ825" s="52">
        <v>1.653541433902016</v>
      </c>
      <c r="AR825" s="52">
        <v>1.1259180904825674</v>
      </c>
      <c r="AS825" s="52">
        <v>0.98727016864928985</v>
      </c>
      <c r="AT825" s="52">
        <v>1.2461575142611765</v>
      </c>
      <c r="AU825" s="52">
        <v>0.82045940923829519</v>
      </c>
      <c r="AV825" s="52">
        <v>1.498112542416796</v>
      </c>
      <c r="AW825" s="52">
        <v>1.1450839655995195</v>
      </c>
      <c r="AX825" s="52">
        <v>130.0949590132727</v>
      </c>
      <c r="AY825" s="52">
        <v>0.42982591546679033</v>
      </c>
      <c r="AZ825" s="52">
        <v>5.9337670215563172</v>
      </c>
      <c r="BA825" s="52">
        <v>5.6946496015957866</v>
      </c>
      <c r="BB825" s="52">
        <v>17.169598256637496</v>
      </c>
      <c r="BC825" s="52">
        <v>2.8081957532471278</v>
      </c>
      <c r="BD825" s="52">
        <v>28.407975427374669</v>
      </c>
      <c r="BE825" s="52">
        <v>12.048055296763778</v>
      </c>
      <c r="BF825" s="52">
        <v>22.618528006179258</v>
      </c>
      <c r="BG825" s="52">
        <v>28.726490394274393</v>
      </c>
      <c r="BH825" s="52">
        <v>6.2578733402925231</v>
      </c>
      <c r="BI825" s="52">
        <v>27.180555140025294</v>
      </c>
      <c r="BJ825" s="52">
        <v>3.0636540419933831</v>
      </c>
      <c r="BK825" s="52">
        <v>6.1382124396002231</v>
      </c>
      <c r="BL825" s="52">
        <v>17.978688658841808</v>
      </c>
      <c r="BM825" s="52">
        <v>1.6701677983723735</v>
      </c>
      <c r="BN825" s="52">
        <v>43.582741444185373</v>
      </c>
      <c r="BP825" s="52">
        <v>1.1886828125697018</v>
      </c>
      <c r="BQ825" s="52">
        <v>0.93700245622349032</v>
      </c>
      <c r="BR825" s="52">
        <v>0.25168035634851549</v>
      </c>
      <c r="BS825" s="52">
        <v>1.1880130778425761</v>
      </c>
      <c r="BT825" s="52">
        <v>0.93828587195857838</v>
      </c>
      <c r="BU825" s="52">
        <v>0.24972720588460409</v>
      </c>
      <c r="BV825" s="52">
        <v>7.7887836514739321</v>
      </c>
      <c r="BW825" s="52">
        <v>17133.066867431004</v>
      </c>
    </row>
    <row r="826" spans="1:75">
      <c r="A826" s="49">
        <v>53843</v>
      </c>
      <c r="B826" s="50">
        <v>185.0610903257996</v>
      </c>
      <c r="C826" s="51">
        <v>469.91187448619354</v>
      </c>
      <c r="D826" s="50">
        <v>184.78305199483199</v>
      </c>
      <c r="E826" s="52">
        <v>32940.92452789122</v>
      </c>
      <c r="F826" s="52">
        <v>401.79375722499623</v>
      </c>
      <c r="G826" s="52">
        <v>378.63744534639221</v>
      </c>
      <c r="H826" s="52">
        <v>856.15420138847924</v>
      </c>
      <c r="I826" s="52">
        <v>3761.4926087462131</v>
      </c>
      <c r="J826" s="52">
        <v>207.80164322016699</v>
      </c>
      <c r="K826" s="52">
        <v>548.10051905126465</v>
      </c>
      <c r="L826" s="52">
        <v>798.41889108765508</v>
      </c>
      <c r="M826" s="52">
        <v>1271.0746348082057</v>
      </c>
      <c r="N826" s="52">
        <v>232.63994922831415</v>
      </c>
      <c r="O826" s="52">
        <v>170.51516108184813</v>
      </c>
      <c r="P826" s="52">
        <v>413.18159581444439</v>
      </c>
      <c r="Q826" s="52">
        <v>133.86954315998142</v>
      </c>
      <c r="R826" s="52">
        <v>150.89795064802973</v>
      </c>
      <c r="S826" s="52">
        <v>1139.1398030913645</v>
      </c>
      <c r="T826" s="52">
        <v>395.62746155298044</v>
      </c>
      <c r="U826" s="52">
        <v>2976.5131754139738</v>
      </c>
      <c r="V826" s="52">
        <v>2092.4916851483285</v>
      </c>
      <c r="W826" s="52">
        <v>2394.7289856614607</v>
      </c>
      <c r="X826" s="52">
        <v>3134.9733250218055</v>
      </c>
      <c r="Y826" s="52">
        <v>5827.5275229302142</v>
      </c>
      <c r="Z826" s="52">
        <v>1295.6905360332419</v>
      </c>
      <c r="AA826" s="52">
        <v>4976.6762198392425</v>
      </c>
      <c r="AB826" s="52">
        <v>398.93341440320648</v>
      </c>
      <c r="AC826" s="52">
        <v>369118.23898925702</v>
      </c>
      <c r="AD826" s="52">
        <v>146174.02984013097</v>
      </c>
      <c r="AE826" s="52">
        <v>181935.15053272631</v>
      </c>
      <c r="AF826" s="52">
        <v>56882.30107048442</v>
      </c>
      <c r="AG826" s="52">
        <v>30783.33505994466</v>
      </c>
      <c r="AH826" s="52">
        <v>26610.463975667953</v>
      </c>
      <c r="AI826" s="52">
        <v>70923.92607385882</v>
      </c>
      <c r="AJ826" s="52">
        <v>82046.482124713162</v>
      </c>
      <c r="AK826" s="52">
        <v>176.68931657872014</v>
      </c>
      <c r="AL826" s="52">
        <v>0.58483363947180478</v>
      </c>
      <c r="AM826" s="52">
        <v>9.5116539145100454</v>
      </c>
      <c r="AN826" s="52">
        <v>19.319985170095254</v>
      </c>
      <c r="AO826" s="52">
        <v>9.2234976161196229</v>
      </c>
      <c r="AP826" s="52">
        <v>0.7541293195148272</v>
      </c>
      <c r="AQ826" s="52">
        <v>1.652810193990996</v>
      </c>
      <c r="AR826" s="52">
        <v>1.1245724146546043</v>
      </c>
      <c r="AS826" s="52">
        <v>0.98617667300826017</v>
      </c>
      <c r="AT826" s="52">
        <v>1.2437097381698403</v>
      </c>
      <c r="AU826" s="52">
        <v>0.81982940535324877</v>
      </c>
      <c r="AV826" s="52">
        <v>1.4972684156658826</v>
      </c>
      <c r="AW826" s="52">
        <v>1.1450014561008124</v>
      </c>
      <c r="AX826" s="52">
        <v>130.17402550732837</v>
      </c>
      <c r="AY826" s="52">
        <v>0.42929124885608139</v>
      </c>
      <c r="AZ826" s="52">
        <v>5.9327923411905017</v>
      </c>
      <c r="BA826" s="52">
        <v>5.6902982275294622</v>
      </c>
      <c r="BB826" s="52">
        <v>17.180723006594381</v>
      </c>
      <c r="BC826" s="52">
        <v>2.8083840045587896</v>
      </c>
      <c r="BD826" s="52">
        <v>28.413022323350766</v>
      </c>
      <c r="BE826" s="52">
        <v>12.062588149259213</v>
      </c>
      <c r="BF826" s="52">
        <v>22.65077742667739</v>
      </c>
      <c r="BG826" s="52">
        <v>28.744761227885441</v>
      </c>
      <c r="BH826" s="52">
        <v>6.2613875516410715</v>
      </c>
      <c r="BI826" s="52">
        <v>27.195305901301666</v>
      </c>
      <c r="BJ826" s="52">
        <v>3.0640965344607518</v>
      </c>
      <c r="BK826" s="52">
        <v>6.1415662143286509</v>
      </c>
      <c r="BL826" s="52">
        <v>17.989643154540023</v>
      </c>
      <c r="BM826" s="52">
        <v>1.6696661258740073</v>
      </c>
      <c r="BN826" s="52">
        <v>43.615733381586089</v>
      </c>
      <c r="BP826" s="52">
        <v>1.1876261341404319</v>
      </c>
      <c r="BQ826" s="52">
        <v>0.93700404184023833</v>
      </c>
      <c r="BR826" s="52">
        <v>0.25062209230213006</v>
      </c>
      <c r="BS826" s="52">
        <v>1.1869486651569698</v>
      </c>
      <c r="BT826" s="52">
        <v>0.93828801322414646</v>
      </c>
      <c r="BU826" s="52">
        <v>0.24866065193571324</v>
      </c>
      <c r="BV826" s="52">
        <v>7.7902108836588599</v>
      </c>
      <c r="BW826" s="52">
        <v>17190.027673886667</v>
      </c>
    </row>
    <row r="827" spans="1:75">
      <c r="A827" s="49">
        <v>53873</v>
      </c>
      <c r="B827" s="50">
        <v>185.31063816987444</v>
      </c>
      <c r="C827" s="51">
        <v>470.78494683417182</v>
      </c>
      <c r="D827" s="50">
        <v>185.0615143123859</v>
      </c>
      <c r="E827" s="52">
        <v>32994.849538818999</v>
      </c>
      <c r="F827" s="52">
        <v>402.68557592978078</v>
      </c>
      <c r="G827" s="52">
        <v>377.81297375429421</v>
      </c>
      <c r="H827" s="52">
        <v>856.85222859680653</v>
      </c>
      <c r="I827" s="52">
        <v>3767.9102180242539</v>
      </c>
      <c r="J827" s="52">
        <v>208.05661974549292</v>
      </c>
      <c r="K827" s="52">
        <v>548.93978570538263</v>
      </c>
      <c r="L827" s="52">
        <v>799.28312374229233</v>
      </c>
      <c r="M827" s="52">
        <v>1274.9241844028234</v>
      </c>
      <c r="N827" s="52">
        <v>232.57556189186872</v>
      </c>
      <c r="O827" s="52">
        <v>170.68253791599224</v>
      </c>
      <c r="P827" s="52">
        <v>413.71897037525974</v>
      </c>
      <c r="Q827" s="52">
        <v>133.8628353598838</v>
      </c>
      <c r="R827" s="52">
        <v>151.01836931277066</v>
      </c>
      <c r="S827" s="52">
        <v>1141.855129524072</v>
      </c>
      <c r="T827" s="52">
        <v>395.93436761001743</v>
      </c>
      <c r="U827" s="52">
        <v>2984.7754602159062</v>
      </c>
      <c r="V827" s="52">
        <v>2096.1401035857698</v>
      </c>
      <c r="W827" s="52">
        <v>2399.4314192292591</v>
      </c>
      <c r="X827" s="52">
        <v>3140.5867157965899</v>
      </c>
      <c r="Y827" s="52">
        <v>5835.3068662474552</v>
      </c>
      <c r="Z827" s="52">
        <v>1298.0118442053597</v>
      </c>
      <c r="AA827" s="52">
        <v>4986.1586046611274</v>
      </c>
      <c r="AB827" s="52">
        <v>399.01216573016717</v>
      </c>
      <c r="AC827" s="52">
        <v>370124.67462635838</v>
      </c>
      <c r="AD827" s="52">
        <v>146552.25438355605</v>
      </c>
      <c r="AE827" s="52">
        <v>182405.90678512256</v>
      </c>
      <c r="AF827" s="52">
        <v>57053.861974453925</v>
      </c>
      <c r="AG827" s="52">
        <v>30829.720323900383</v>
      </c>
      <c r="AH827" s="52">
        <v>26651.038657601675</v>
      </c>
      <c r="AI827" s="52">
        <v>71014.168933693567</v>
      </c>
      <c r="AJ827" s="52">
        <v>82149.406073760983</v>
      </c>
      <c r="AK827" s="52">
        <v>176.78382041951019</v>
      </c>
      <c r="AL827" s="52">
        <v>0.58384373856921834</v>
      </c>
      <c r="AM827" s="52">
        <v>9.5202396671180995</v>
      </c>
      <c r="AN827" s="52">
        <v>19.320022314458036</v>
      </c>
      <c r="AO827" s="52">
        <v>9.2159389087784795</v>
      </c>
      <c r="AP827" s="52">
        <v>0.75368486171316063</v>
      </c>
      <c r="AQ827" s="52">
        <v>1.6520832642065064</v>
      </c>
      <c r="AR827" s="52">
        <v>1.1232401704311996</v>
      </c>
      <c r="AS827" s="52">
        <v>0.98508028664242986</v>
      </c>
      <c r="AT827" s="52">
        <v>1.2412827632652503</v>
      </c>
      <c r="AU827" s="52">
        <v>0.81921145239496884</v>
      </c>
      <c r="AV827" s="52">
        <v>1.4964332200648338</v>
      </c>
      <c r="AW827" s="52">
        <v>1.1449228898237076</v>
      </c>
      <c r="AX827" s="52">
        <v>130.25368346159036</v>
      </c>
      <c r="AY827" s="52">
        <v>0.42876095163337596</v>
      </c>
      <c r="AZ827" s="52">
        <v>5.9318497779463844</v>
      </c>
      <c r="BA827" s="52">
        <v>5.6860358260921204</v>
      </c>
      <c r="BB827" s="52">
        <v>17.191851223955744</v>
      </c>
      <c r="BC827" s="52">
        <v>2.8085860620757255</v>
      </c>
      <c r="BD827" s="52">
        <v>28.418114991419618</v>
      </c>
      <c r="BE827" s="52">
        <v>12.077099991189122</v>
      </c>
      <c r="BF827" s="52">
        <v>22.68299595337788</v>
      </c>
      <c r="BG827" s="52">
        <v>28.76347822404156</v>
      </c>
      <c r="BH827" s="52">
        <v>6.2649104599701486</v>
      </c>
      <c r="BI827" s="52">
        <v>27.210114643474419</v>
      </c>
      <c r="BJ827" s="52">
        <v>3.0645364600250105</v>
      </c>
      <c r="BK827" s="52">
        <v>6.1449076449806546</v>
      </c>
      <c r="BL827" s="52">
        <v>18.000670535959458</v>
      </c>
      <c r="BM827" s="52">
        <v>1.6691674910923515</v>
      </c>
      <c r="BN827" s="52">
        <v>43.649164277128875</v>
      </c>
      <c r="BP827" s="52">
        <v>1.1866041817333703</v>
      </c>
      <c r="BQ827" s="52">
        <v>0.93700226362670946</v>
      </c>
      <c r="BR827" s="52">
        <v>0.24960191812133417</v>
      </c>
      <c r="BS827" s="52">
        <v>1.1858918671069356</v>
      </c>
      <c r="BT827" s="52">
        <v>0.93828955021181171</v>
      </c>
      <c r="BU827" s="52">
        <v>0.24760231689385062</v>
      </c>
      <c r="BV827" s="52">
        <v>7.7911208004069827</v>
      </c>
      <c r="BW827" s="52">
        <v>17246.486470794676</v>
      </c>
    </row>
    <row r="828" spans="1:75">
      <c r="A828" s="49">
        <v>53904</v>
      </c>
      <c r="B828" s="50">
        <v>185.5594175367188</v>
      </c>
      <c r="C828" s="51">
        <v>471.65513652971674</v>
      </c>
      <c r="D828" s="50">
        <v>185.33933408598926</v>
      </c>
      <c r="E828" s="52">
        <v>33048.252098668003</v>
      </c>
      <c r="F828" s="52">
        <v>403.58583519583749</v>
      </c>
      <c r="G828" s="52">
        <v>377.00117177954843</v>
      </c>
      <c r="H828" s="52">
        <v>857.5592942230644</v>
      </c>
      <c r="I828" s="52">
        <v>3774.1905153239927</v>
      </c>
      <c r="J828" s="52">
        <v>208.30340239886314</v>
      </c>
      <c r="K828" s="52">
        <v>549.77086462471038</v>
      </c>
      <c r="L828" s="52">
        <v>800.12330826732421</v>
      </c>
      <c r="M828" s="52">
        <v>1278.6987051435055</v>
      </c>
      <c r="N828" s="52">
        <v>232.50800744576318</v>
      </c>
      <c r="O828" s="52">
        <v>170.8454399631629</v>
      </c>
      <c r="P828" s="52">
        <v>414.24502205560282</v>
      </c>
      <c r="Q828" s="52">
        <v>133.85272388544774</v>
      </c>
      <c r="R828" s="52">
        <v>151.13740799594069</v>
      </c>
      <c r="S828" s="52">
        <v>1144.5580835832704</v>
      </c>
      <c r="T828" s="52">
        <v>396.22184358465097</v>
      </c>
      <c r="U828" s="52">
        <v>2992.9971513815462</v>
      </c>
      <c r="V828" s="52">
        <v>2099.7620760387472</v>
      </c>
      <c r="W828" s="52">
        <v>2404.102956527664</v>
      </c>
      <c r="X828" s="52">
        <v>3146.1487135925599</v>
      </c>
      <c r="Y828" s="52">
        <v>5842.9952427244953</v>
      </c>
      <c r="Z828" s="52">
        <v>1300.3147805885922</v>
      </c>
      <c r="AA828" s="52">
        <v>4995.5584525562099</v>
      </c>
      <c r="AB828" s="52">
        <v>399.09119092878854</v>
      </c>
      <c r="AC828" s="52">
        <v>371128.94730161084</v>
      </c>
      <c r="AD828" s="52">
        <v>146929.54170613136</v>
      </c>
      <c r="AE828" s="52">
        <v>182875.49653524737</v>
      </c>
      <c r="AF828" s="52">
        <v>57225.049500500005</v>
      </c>
      <c r="AG828" s="52">
        <v>30875.871192243791</v>
      </c>
      <c r="AH828" s="52">
        <v>26691.336069460838</v>
      </c>
      <c r="AI828" s="52">
        <v>71103.717737474755</v>
      </c>
      <c r="AJ828" s="52">
        <v>82251.758034736878</v>
      </c>
      <c r="AK828" s="52">
        <v>176.87863767213159</v>
      </c>
      <c r="AL828" s="52">
        <v>0.58287719660954951</v>
      </c>
      <c r="AM828" s="52">
        <v>9.5288091161485013</v>
      </c>
      <c r="AN828" s="52">
        <v>19.320125011865223</v>
      </c>
      <c r="AO828" s="52">
        <v>9.2084386991111629</v>
      </c>
      <c r="AP828" s="52">
        <v>0.75324394197354372</v>
      </c>
      <c r="AQ828" s="52">
        <v>1.6513603171882008</v>
      </c>
      <c r="AR828" s="52">
        <v>1.1219196796687503</v>
      </c>
      <c r="AS828" s="52">
        <v>0.98398424331501322</v>
      </c>
      <c r="AT828" s="52">
        <v>1.2388753544719879</v>
      </c>
      <c r="AU828" s="52">
        <v>0.81860222324957577</v>
      </c>
      <c r="AV828" s="52">
        <v>1.4956051730251572</v>
      </c>
      <c r="AW828" s="52">
        <v>1.1448477665349752</v>
      </c>
      <c r="AX828" s="52">
        <v>130.33360739301651</v>
      </c>
      <c r="AY828" s="52">
        <v>0.42823475250594539</v>
      </c>
      <c r="AZ828" s="52">
        <v>5.9309312545489279</v>
      </c>
      <c r="BA828" s="52">
        <v>5.6818378829517435</v>
      </c>
      <c r="BB828" s="52">
        <v>17.202984563147297</v>
      </c>
      <c r="BC828" s="52">
        <v>2.8087975918136974</v>
      </c>
      <c r="BD828" s="52">
        <v>28.423253931662334</v>
      </c>
      <c r="BE828" s="52">
        <v>12.091591084192904</v>
      </c>
      <c r="BF828" s="52">
        <v>22.715178362190567</v>
      </c>
      <c r="BG828" s="52">
        <v>28.782360022376864</v>
      </c>
      <c r="BH828" s="52">
        <v>6.2684379480445296</v>
      </c>
      <c r="BI828" s="52">
        <v>27.224905267207614</v>
      </c>
      <c r="BJ828" s="52">
        <v>3.0649738176466452</v>
      </c>
      <c r="BK828" s="52">
        <v>6.1482302759616303</v>
      </c>
      <c r="BL828" s="52">
        <v>18.011701173753657</v>
      </c>
      <c r="BM828" s="52">
        <v>1.6686715101625176</v>
      </c>
      <c r="BN828" s="52">
        <v>43.682748698329014</v>
      </c>
      <c r="BP828" s="52">
        <v>1.1855836098548025</v>
      </c>
      <c r="BQ828" s="52">
        <v>0.93699936371758086</v>
      </c>
      <c r="BR828" s="52">
        <v>0.24858424615212565</v>
      </c>
      <c r="BS828" s="52">
        <v>1.1848335286171454</v>
      </c>
      <c r="BT828" s="52">
        <v>0.93828967906926752</v>
      </c>
      <c r="BU828" s="52">
        <v>0.24654384954755509</v>
      </c>
      <c r="BV828" s="52">
        <v>7.7917650697993173</v>
      </c>
      <c r="BW828" s="52">
        <v>17302.655677880011</v>
      </c>
    </row>
    <row r="829" spans="1:75">
      <c r="A829" s="49">
        <v>53935</v>
      </c>
      <c r="B829" s="50">
        <v>185.81139714569755</v>
      </c>
      <c r="C829" s="51">
        <v>472.53868905958086</v>
      </c>
      <c r="D829" s="50">
        <v>185.62057873943161</v>
      </c>
      <c r="E829" s="52">
        <v>33102.350745643336</v>
      </c>
      <c r="F829" s="52">
        <v>404.49595220146642</v>
      </c>
      <c r="G829" s="52">
        <v>376.19255353101801</v>
      </c>
      <c r="H829" s="52">
        <v>858.275992074741</v>
      </c>
      <c r="I829" s="52">
        <v>3780.5288683817753</v>
      </c>
      <c r="J829" s="52">
        <v>208.55187287314556</v>
      </c>
      <c r="K829" s="52">
        <v>550.61261248136418</v>
      </c>
      <c r="L829" s="52">
        <v>800.96952521945195</v>
      </c>
      <c r="M829" s="52">
        <v>1282.5202566099131</v>
      </c>
      <c r="N829" s="52">
        <v>232.43052992831556</v>
      </c>
      <c r="O829" s="52">
        <v>171.00934934068937</v>
      </c>
      <c r="P829" s="52">
        <v>414.77496467436094</v>
      </c>
      <c r="Q829" s="52">
        <v>133.84049083131757</v>
      </c>
      <c r="R829" s="52">
        <v>151.25782760211658</v>
      </c>
      <c r="S829" s="52">
        <v>1147.3020507787323</v>
      </c>
      <c r="T829" s="52">
        <v>396.50862722101834</v>
      </c>
      <c r="U829" s="52">
        <v>3001.3383103355527</v>
      </c>
      <c r="V829" s="52">
        <v>2103.4367931070287</v>
      </c>
      <c r="W829" s="52">
        <v>2408.8354720234152</v>
      </c>
      <c r="X829" s="52">
        <v>3151.7969259809583</v>
      </c>
      <c r="Y829" s="52">
        <v>5850.7817130091362</v>
      </c>
      <c r="Z829" s="52">
        <v>1302.646816664075</v>
      </c>
      <c r="AA829" s="52">
        <v>5005.0669935081278</v>
      </c>
      <c r="AB829" s="52">
        <v>399.17065279194787</v>
      </c>
      <c r="AC829" s="52">
        <v>372147.69898974511</v>
      </c>
      <c r="AD829" s="52">
        <v>147312.24255523374</v>
      </c>
      <c r="AE829" s="52">
        <v>183351.82422361066</v>
      </c>
      <c r="AF829" s="52">
        <v>57398.730447938367</v>
      </c>
      <c r="AG829" s="52">
        <v>30922.657428720304</v>
      </c>
      <c r="AH829" s="52">
        <v>26732.174846062739</v>
      </c>
      <c r="AI829" s="52">
        <v>71194.432054636214</v>
      </c>
      <c r="AJ829" s="52">
        <v>82355.483300316715</v>
      </c>
      <c r="AK829" s="52">
        <v>176.97468633867891</v>
      </c>
      <c r="AL829" s="52">
        <v>0.58190923078866275</v>
      </c>
      <c r="AM829" s="52">
        <v>9.5375077855869979</v>
      </c>
      <c r="AN829" s="52">
        <v>19.320273406245001</v>
      </c>
      <c r="AO829" s="52">
        <v>9.2008563898707507</v>
      </c>
      <c r="AP829" s="52">
        <v>0.75279544816466404</v>
      </c>
      <c r="AQ829" s="52">
        <v>1.6506281921819093</v>
      </c>
      <c r="AR829" s="52">
        <v>1.12058563736142</v>
      </c>
      <c r="AS829" s="52">
        <v>0.98287630024016481</v>
      </c>
      <c r="AT829" s="52">
        <v>1.2364441914072108</v>
      </c>
      <c r="AU829" s="52">
        <v>0.81798583419528104</v>
      </c>
      <c r="AV829" s="52">
        <v>1.4947668063955535</v>
      </c>
      <c r="AW829" s="52">
        <v>1.144773980049433</v>
      </c>
      <c r="AX829" s="52">
        <v>130.41460645432403</v>
      </c>
      <c r="AY829" s="52">
        <v>0.42770325282030935</v>
      </c>
      <c r="AZ829" s="52">
        <v>5.9300091990339903</v>
      </c>
      <c r="BA829" s="52">
        <v>5.6775898913679308</v>
      </c>
      <c r="BB829" s="52">
        <v>17.214318901758581</v>
      </c>
      <c r="BC829" s="52">
        <v>2.8090149205348891</v>
      </c>
      <c r="BD829" s="52">
        <v>28.428518747310004</v>
      </c>
      <c r="BE829" s="52">
        <v>12.106306443787792</v>
      </c>
      <c r="BF829" s="52">
        <v>22.747872517294859</v>
      </c>
      <c r="BG829" s="52">
        <v>28.801245607615961</v>
      </c>
      <c r="BH829" s="52">
        <v>6.2720269728672591</v>
      </c>
      <c r="BI829" s="52">
        <v>27.239806478140846</v>
      </c>
      <c r="BJ829" s="52">
        <v>3.0654163921681761</v>
      </c>
      <c r="BK829" s="52">
        <v>6.1515812417834947</v>
      </c>
      <c r="BL829" s="52">
        <v>18.022808843226578</v>
      </c>
      <c r="BM829" s="52">
        <v>1.6681691233181424</v>
      </c>
      <c r="BN829" s="52">
        <v>43.716566971931307</v>
      </c>
      <c r="BP829" s="52">
        <v>1.1844969656592566</v>
      </c>
      <c r="BQ829" s="52">
        <v>0.93699881025754772</v>
      </c>
      <c r="BR829" s="52">
        <v>0.24749815540816333</v>
      </c>
      <c r="BS829" s="52">
        <v>1.1837367753811827</v>
      </c>
      <c r="BT829" s="52">
        <v>0.93828745402239999</v>
      </c>
      <c r="BU829" s="52">
        <v>0.24544932135669964</v>
      </c>
      <c r="BV829" s="52">
        <v>7.7925016165695968</v>
      </c>
      <c r="BW829" s="52">
        <v>17359.838339803679</v>
      </c>
    </row>
    <row r="830" spans="1:75">
      <c r="A830" s="49">
        <v>53965</v>
      </c>
      <c r="B830" s="50">
        <v>186.05854283704733</v>
      </c>
      <c r="C830" s="51">
        <v>473.40866254425299</v>
      </c>
      <c r="D830" s="50">
        <v>185.89606184698641</v>
      </c>
      <c r="E830" s="52">
        <v>33155.688437668483</v>
      </c>
      <c r="F830" s="52">
        <v>405.37854928721987</v>
      </c>
      <c r="G830" s="52">
        <v>375.41144404262303</v>
      </c>
      <c r="H830" s="52">
        <v>858.97220444033542</v>
      </c>
      <c r="I830" s="52">
        <v>3786.7977838764587</v>
      </c>
      <c r="J830" s="52">
        <v>208.79846230743763</v>
      </c>
      <c r="K830" s="52">
        <v>551.44255909333003</v>
      </c>
      <c r="L830" s="52">
        <v>801.80772560260573</v>
      </c>
      <c r="M830" s="52">
        <v>1286.3136748755894</v>
      </c>
      <c r="N830" s="52">
        <v>232.34303070331615</v>
      </c>
      <c r="O830" s="52">
        <v>171.17133711075101</v>
      </c>
      <c r="P830" s="52">
        <v>415.29720851574092</v>
      </c>
      <c r="Q830" s="52">
        <v>133.82803389287244</v>
      </c>
      <c r="R830" s="52">
        <v>151.37648457605391</v>
      </c>
      <c r="S830" s="52">
        <v>1150.0063010052156</v>
      </c>
      <c r="T830" s="52">
        <v>396.79611774533987</v>
      </c>
      <c r="U830" s="52">
        <v>3009.5533665359021</v>
      </c>
      <c r="V830" s="52">
        <v>2107.0618855122166</v>
      </c>
      <c r="W830" s="52">
        <v>2413.4911693620184</v>
      </c>
      <c r="X830" s="52">
        <v>3157.3852631285167</v>
      </c>
      <c r="Y830" s="52">
        <v>5858.4659748998156</v>
      </c>
      <c r="Z830" s="52">
        <v>1304.9411285813278</v>
      </c>
      <c r="AA830" s="52">
        <v>5014.4130494122701</v>
      </c>
      <c r="AB830" s="52">
        <v>399.24758030424516</v>
      </c>
      <c r="AC830" s="52">
        <v>373148.87422129314</v>
      </c>
      <c r="AD830" s="52">
        <v>147688.36290925342</v>
      </c>
      <c r="AE830" s="52">
        <v>183819.96148916881</v>
      </c>
      <c r="AF830" s="52">
        <v>57569.45698782603</v>
      </c>
      <c r="AG830" s="52">
        <v>30968.673345524072</v>
      </c>
      <c r="AH830" s="52">
        <v>26772.36742865642</v>
      </c>
      <c r="AI830" s="52">
        <v>71283.702552072209</v>
      </c>
      <c r="AJ830" s="52">
        <v>82457.47817934354</v>
      </c>
      <c r="AK830" s="52">
        <v>177.06843092188549</v>
      </c>
      <c r="AL830" s="52">
        <v>0.58096163691807301</v>
      </c>
      <c r="AM830" s="52">
        <v>9.5460607408439202</v>
      </c>
      <c r="AN830" s="52">
        <v>19.32043985663331</v>
      </c>
      <c r="AO830" s="52">
        <v>9.1934174788756842</v>
      </c>
      <c r="AP830" s="52">
        <v>0.75235078954078272</v>
      </c>
      <c r="AQ830" s="52">
        <v>1.6499089018269539</v>
      </c>
      <c r="AR830" s="52">
        <v>1.119277328064618</v>
      </c>
      <c r="AS830" s="52">
        <v>0.98179528406902439</v>
      </c>
      <c r="AT830" s="52">
        <v>1.2340630869093123</v>
      </c>
      <c r="AU830" s="52">
        <v>0.81737744437249205</v>
      </c>
      <c r="AV830" s="52">
        <v>1.4939416764535509</v>
      </c>
      <c r="AW830" s="52">
        <v>1.1447029671701556</v>
      </c>
      <c r="AX830" s="52">
        <v>130.49371467058856</v>
      </c>
      <c r="AY830" s="52">
        <v>0.4271825803488658</v>
      </c>
      <c r="AZ830" s="52">
        <v>5.9291012777013146</v>
      </c>
      <c r="BA830" s="52">
        <v>5.6733926364566285</v>
      </c>
      <c r="BB830" s="52">
        <v>17.22549251972038</v>
      </c>
      <c r="BC830" s="52">
        <v>2.8092250355090074</v>
      </c>
      <c r="BD830" s="52">
        <v>28.433724545369234</v>
      </c>
      <c r="BE830" s="52">
        <v>12.120777954664421</v>
      </c>
      <c r="BF830" s="52">
        <v>22.780039810281476</v>
      </c>
      <c r="BG830" s="52">
        <v>28.819218245443576</v>
      </c>
      <c r="BH830" s="52">
        <v>6.2755600647498797</v>
      </c>
      <c r="BI830" s="52">
        <v>27.254276394650031</v>
      </c>
      <c r="BJ830" s="52">
        <v>3.0658505278269632</v>
      </c>
      <c r="BK830" s="52">
        <v>6.1548508759791734</v>
      </c>
      <c r="BL830" s="52">
        <v>18.033574991661588</v>
      </c>
      <c r="BM830" s="52">
        <v>1.6676756396469348</v>
      </c>
      <c r="BN830" s="52">
        <v>43.749221235622343</v>
      </c>
      <c r="BP830" s="52">
        <v>1.1833618628404414</v>
      </c>
      <c r="BQ830" s="52">
        <v>0.9370021804250428</v>
      </c>
      <c r="BR830" s="52">
        <v>0.24635968242849535</v>
      </c>
      <c r="BS830" s="52">
        <v>1.18262990245809</v>
      </c>
      <c r="BT830" s="52">
        <v>0.93828202242802949</v>
      </c>
      <c r="BU830" s="52">
        <v>0.24434788002981805</v>
      </c>
      <c r="BV830" s="52">
        <v>7.7935403479884071</v>
      </c>
      <c r="BW830" s="52">
        <v>17416.470969339211</v>
      </c>
    </row>
    <row r="831" spans="1:75">
      <c r="A831" s="49">
        <v>53996</v>
      </c>
      <c r="B831" s="50">
        <v>186.3055697082572</v>
      </c>
      <c r="C831" s="51">
        <v>474.27959142212995</v>
      </c>
      <c r="D831" s="50">
        <v>186.17124716739261</v>
      </c>
      <c r="E831" s="52">
        <v>33209.256333254998</v>
      </c>
      <c r="F831" s="52">
        <v>406.25556680079427</v>
      </c>
      <c r="G831" s="52">
        <v>374.62729717310395</v>
      </c>
      <c r="H831" s="52">
        <v>859.6643320110536</v>
      </c>
      <c r="I831" s="52">
        <v>3793.1291561614603</v>
      </c>
      <c r="J831" s="52">
        <v>209.04746616595696</v>
      </c>
      <c r="K831" s="52">
        <v>552.27732522506267</v>
      </c>
      <c r="L831" s="52">
        <v>802.65545136721869</v>
      </c>
      <c r="M831" s="52">
        <v>1290.1525407524953</v>
      </c>
      <c r="N831" s="52">
        <v>232.25021580101983</v>
      </c>
      <c r="O831" s="52">
        <v>171.33500364578268</v>
      </c>
      <c r="P831" s="52">
        <v>415.82241232129894</v>
      </c>
      <c r="Q831" s="52">
        <v>133.81673803306634</v>
      </c>
      <c r="R831" s="52">
        <v>151.4958545767492</v>
      </c>
      <c r="S831" s="52">
        <v>1152.7188992027134</v>
      </c>
      <c r="T831" s="52">
        <v>397.08940593267403</v>
      </c>
      <c r="U831" s="52">
        <v>3017.7944462566124</v>
      </c>
      <c r="V831" s="52">
        <v>2110.7018613650675</v>
      </c>
      <c r="W831" s="52">
        <v>2418.1593096571105</v>
      </c>
      <c r="X831" s="52">
        <v>3163.0105110913996</v>
      </c>
      <c r="Y831" s="52">
        <v>5866.1875821011618</v>
      </c>
      <c r="Z831" s="52">
        <v>1307.239474943148</v>
      </c>
      <c r="AA831" s="52">
        <v>5023.778832164503</v>
      </c>
      <c r="AB831" s="52">
        <v>399.32491485404995</v>
      </c>
      <c r="AC831" s="52">
        <v>374151.49351587601</v>
      </c>
      <c r="AD831" s="52">
        <v>148064.94143021491</v>
      </c>
      <c r="AE831" s="52">
        <v>184288.66903938787</v>
      </c>
      <c r="AF831" s="52">
        <v>57740.451992496368</v>
      </c>
      <c r="AG831" s="52">
        <v>31014.745566168138</v>
      </c>
      <c r="AH831" s="52">
        <v>26812.616237277947</v>
      </c>
      <c r="AI831" s="52">
        <v>71373.081946042759</v>
      </c>
      <c r="AJ831" s="52">
        <v>82559.576284454713</v>
      </c>
      <c r="AK831" s="52">
        <v>177.16155089233672</v>
      </c>
      <c r="AL831" s="52">
        <v>0.58000847530098742</v>
      </c>
      <c r="AM831" s="52">
        <v>9.5546156503419741</v>
      </c>
      <c r="AN831" s="52">
        <v>19.320602155183519</v>
      </c>
      <c r="AO831" s="52">
        <v>9.1859780295372708</v>
      </c>
      <c r="AP831" s="52">
        <v>0.75190206669841675</v>
      </c>
      <c r="AQ831" s="52">
        <v>1.6491882769835595</v>
      </c>
      <c r="AR831" s="52">
        <v>1.1179695586015441</v>
      </c>
      <c r="AS831" s="52">
        <v>0.98071891843855774</v>
      </c>
      <c r="AT831" s="52">
        <v>1.2316866872368395</v>
      </c>
      <c r="AU831" s="52">
        <v>0.81676592726327479</v>
      </c>
      <c r="AV831" s="52">
        <v>1.4931140957839137</v>
      </c>
      <c r="AW831" s="52">
        <v>1.1446324980485492</v>
      </c>
      <c r="AX831" s="52">
        <v>130.57230625499881</v>
      </c>
      <c r="AY831" s="52">
        <v>0.42666256804107933</v>
      </c>
      <c r="AZ831" s="52">
        <v>5.9281821585733976</v>
      </c>
      <c r="BA831" s="52">
        <v>5.6691697777707537</v>
      </c>
      <c r="BB831" s="52">
        <v>17.236664748292476</v>
      </c>
      <c r="BC831" s="52">
        <v>2.8094288275610926</v>
      </c>
      <c r="BD831" s="52">
        <v>28.438912139807439</v>
      </c>
      <c r="BE831" s="52">
        <v>12.135246216158373</v>
      </c>
      <c r="BF831" s="52">
        <v>22.812209814867064</v>
      </c>
      <c r="BG831" s="52">
        <v>28.8367390318984</v>
      </c>
      <c r="BH831" s="52">
        <v>6.2790909716803132</v>
      </c>
      <c r="BI831" s="52">
        <v>27.268642482197574</v>
      </c>
      <c r="BJ831" s="52">
        <v>3.0662839027058175</v>
      </c>
      <c r="BK831" s="52">
        <v>6.1581073939873487</v>
      </c>
      <c r="BL831" s="52">
        <v>18.044251187175</v>
      </c>
      <c r="BM831" s="52">
        <v>1.6671822284126627</v>
      </c>
      <c r="BN831" s="52">
        <v>43.781414075574325</v>
      </c>
      <c r="BP831" s="52">
        <v>1.182239293297302</v>
      </c>
      <c r="BQ831" s="52">
        <v>0.93700536762832687</v>
      </c>
      <c r="BR831" s="52">
        <v>0.24523392566404636</v>
      </c>
      <c r="BS831" s="52">
        <v>1.1815240140318977</v>
      </c>
      <c r="BT831" s="52">
        <v>0.93827235535686226</v>
      </c>
      <c r="BU831" s="52">
        <v>0.24325165867752907</v>
      </c>
      <c r="BV831" s="52">
        <v>7.7947991420665099</v>
      </c>
      <c r="BW831" s="52">
        <v>17473.465560332421</v>
      </c>
    </row>
    <row r="832" spans="1:75">
      <c r="A832" s="49">
        <v>54026</v>
      </c>
      <c r="B832" s="50">
        <v>186.55329250682067</v>
      </c>
      <c r="C832" s="51">
        <v>475.15133755411955</v>
      </c>
      <c r="D832" s="50">
        <v>186.44737591141214</v>
      </c>
      <c r="E832" s="52">
        <v>33263.113176306091</v>
      </c>
      <c r="F832" s="52">
        <v>407.13903054352852</v>
      </c>
      <c r="G832" s="52">
        <v>373.81808184062442</v>
      </c>
      <c r="H832" s="52">
        <v>860.36092145964506</v>
      </c>
      <c r="I832" s="52">
        <v>3799.5359976241984</v>
      </c>
      <c r="J832" s="52">
        <v>209.29780565285668</v>
      </c>
      <c r="K832" s="52">
        <v>553.11929338807238</v>
      </c>
      <c r="L832" s="52">
        <v>803.51338734912372</v>
      </c>
      <c r="M832" s="52">
        <v>1294.0363878011703</v>
      </c>
      <c r="N832" s="52">
        <v>232.16067762685319</v>
      </c>
      <c r="O832" s="52">
        <v>171.50081117870286</v>
      </c>
      <c r="P832" s="52">
        <v>416.35150919090955</v>
      </c>
      <c r="Q832" s="52">
        <v>133.80815459649699</v>
      </c>
      <c r="R832" s="52">
        <v>151.61638180886706</v>
      </c>
      <c r="S832" s="52">
        <v>1155.4421963896157</v>
      </c>
      <c r="T832" s="52">
        <v>397.385619389064</v>
      </c>
      <c r="U832" s="52">
        <v>3026.0765284176914</v>
      </c>
      <c r="V832" s="52">
        <v>2114.3581594021371</v>
      </c>
      <c r="W832" s="52">
        <v>2422.8517354991909</v>
      </c>
      <c r="X832" s="52">
        <v>3168.6680622203276</v>
      </c>
      <c r="Y832" s="52">
        <v>5873.9479045369972</v>
      </c>
      <c r="Z832" s="52">
        <v>1309.5444971990073</v>
      </c>
      <c r="AA832" s="52">
        <v>5033.1900913998488</v>
      </c>
      <c r="AB832" s="52">
        <v>399.40492660918585</v>
      </c>
      <c r="AC832" s="52">
        <v>375158.63772409759</v>
      </c>
      <c r="AD832" s="52">
        <v>148442.98313088517</v>
      </c>
      <c r="AE832" s="52">
        <v>184759.19771787326</v>
      </c>
      <c r="AF832" s="52">
        <v>57912.209329899153</v>
      </c>
      <c r="AG832" s="52">
        <v>31060.933742850026</v>
      </c>
      <c r="AH832" s="52">
        <v>26852.93588585655</v>
      </c>
      <c r="AI832" s="52">
        <v>71462.583971154687</v>
      </c>
      <c r="AJ832" s="52">
        <v>82661.907327636087</v>
      </c>
      <c r="AK832" s="52">
        <v>177.25436315707242</v>
      </c>
      <c r="AL832" s="52">
        <v>0.57903947514423637</v>
      </c>
      <c r="AM832" s="52">
        <v>9.5631802885676738</v>
      </c>
      <c r="AN832" s="52">
        <v>19.320735947882834</v>
      </c>
      <c r="AO832" s="52">
        <v>9.1785161841699541</v>
      </c>
      <c r="AP832" s="52">
        <v>0.75144944575126826</v>
      </c>
      <c r="AQ832" s="52">
        <v>1.6484637971350062</v>
      </c>
      <c r="AR832" s="52">
        <v>1.1166587670201806</v>
      </c>
      <c r="AS832" s="52">
        <v>0.9796404656084633</v>
      </c>
      <c r="AT832" s="52">
        <v>1.2293084684901714</v>
      </c>
      <c r="AU832" s="52">
        <v>0.81615129890434068</v>
      </c>
      <c r="AV832" s="52">
        <v>1.4922824119551175</v>
      </c>
      <c r="AW832" s="52">
        <v>1.1445615296487479</v>
      </c>
      <c r="AX832" s="52">
        <v>130.65058888279211</v>
      </c>
      <c r="AY832" s="52">
        <v>0.4261414710758345</v>
      </c>
      <c r="AZ832" s="52">
        <v>5.9272423279961606</v>
      </c>
      <c r="BA832" s="52">
        <v>5.6649230981114673</v>
      </c>
      <c r="BB832" s="52">
        <v>17.247804103739327</v>
      </c>
      <c r="BC832" s="52">
        <v>2.8096249194987952</v>
      </c>
      <c r="BD832" s="52">
        <v>28.44402964495821</v>
      </c>
      <c r="BE832" s="52">
        <v>12.149713478974688</v>
      </c>
      <c r="BF832" s="52">
        <v>22.84438057113827</v>
      </c>
      <c r="BG832" s="52">
        <v>28.854114323971832</v>
      </c>
      <c r="BH832" s="52">
        <v>6.2826149434210192</v>
      </c>
      <c r="BI832" s="52">
        <v>27.283038326495443</v>
      </c>
      <c r="BJ832" s="52">
        <v>3.0667170263829613</v>
      </c>
      <c r="BK832" s="52">
        <v>6.1613697980465076</v>
      </c>
      <c r="BL832" s="52">
        <v>18.05495149988516</v>
      </c>
      <c r="BM832" s="52">
        <v>1.6666882324682604</v>
      </c>
      <c r="BN832" s="52">
        <v>43.813452722374741</v>
      </c>
      <c r="BP832" s="52">
        <v>1.181236365865334</v>
      </c>
      <c r="BQ832" s="52">
        <v>0.93700257650937901</v>
      </c>
      <c r="BR832" s="52">
        <v>0.24423378935413589</v>
      </c>
      <c r="BS832" s="52">
        <v>1.1804587553274664</v>
      </c>
      <c r="BT832" s="52">
        <v>0.93825751371071719</v>
      </c>
      <c r="BU832" s="52">
        <v>0.24220124161656714</v>
      </c>
      <c r="BV832" s="52">
        <v>7.7960791500673317</v>
      </c>
      <c r="BW832" s="52">
        <v>17530.715141598383</v>
      </c>
    </row>
    <row r="833" spans="1:75">
      <c r="A833" s="49">
        <v>54057</v>
      </c>
      <c r="B833" s="50">
        <v>186.80236723195881</v>
      </c>
      <c r="C833" s="51">
        <v>476.0241434755585</v>
      </c>
      <c r="D833" s="50">
        <v>186.72538798750048</v>
      </c>
      <c r="E833" s="52">
        <v>33317.292638301849</v>
      </c>
      <c r="F833" s="52">
        <v>408.03744366620816</v>
      </c>
      <c r="G833" s="52">
        <v>372.97073229666677</v>
      </c>
      <c r="H833" s="52">
        <v>861.06773327182862</v>
      </c>
      <c r="I833" s="52">
        <v>3806.0212946707202</v>
      </c>
      <c r="J833" s="52">
        <v>209.54850198594372</v>
      </c>
      <c r="K833" s="52">
        <v>553.96958316045425</v>
      </c>
      <c r="L833" s="52">
        <v>804.38102321170516</v>
      </c>
      <c r="M833" s="52">
        <v>1297.9620388304033</v>
      </c>
      <c r="N833" s="52">
        <v>232.07992944133377</v>
      </c>
      <c r="O833" s="52">
        <v>171.66882180873185</v>
      </c>
      <c r="P833" s="52">
        <v>416.8846375258459</v>
      </c>
      <c r="Q833" s="52">
        <v>133.80311416450047</v>
      </c>
      <c r="R833" s="52">
        <v>151.73828715903144</v>
      </c>
      <c r="S833" s="52">
        <v>1158.178240228114</v>
      </c>
      <c r="T833" s="52">
        <v>397.68238754159648</v>
      </c>
      <c r="U833" s="52">
        <v>3034.4111080468901</v>
      </c>
      <c r="V833" s="52">
        <v>2118.0313218132023</v>
      </c>
      <c r="W833" s="52">
        <v>2427.5765667129908</v>
      </c>
      <c r="X833" s="52">
        <v>3174.3538732916236</v>
      </c>
      <c r="Y833" s="52">
        <v>5881.7460071535843</v>
      </c>
      <c r="Z833" s="52">
        <v>1311.858697924027</v>
      </c>
      <c r="AA833" s="52">
        <v>5042.6645364186934</v>
      </c>
      <c r="AB833" s="52">
        <v>399.48887892193613</v>
      </c>
      <c r="AC833" s="52">
        <v>376172.78676822106</v>
      </c>
      <c r="AD833" s="52">
        <v>148823.30352490756</v>
      </c>
      <c r="AE833" s="52">
        <v>185232.56257534027</v>
      </c>
      <c r="AF833" s="52">
        <v>58085.130833833449</v>
      </c>
      <c r="AG833" s="52">
        <v>31107.294770236938</v>
      </c>
      <c r="AH833" s="52">
        <v>26893.348702184616</v>
      </c>
      <c r="AI833" s="52">
        <v>71552.245804840524</v>
      </c>
      <c r="AJ833" s="52">
        <v>82764.597031366444</v>
      </c>
      <c r="AK833" s="52">
        <v>177.34721467142265</v>
      </c>
      <c r="AL833" s="52">
        <v>0.57804900206880827</v>
      </c>
      <c r="AM833" s="52">
        <v>9.5717660276681151</v>
      </c>
      <c r="AN833" s="52">
        <v>19.320835050563478</v>
      </c>
      <c r="AO833" s="52">
        <v>9.1710200208209223</v>
      </c>
      <c r="AP833" s="52">
        <v>0.75099341683241416</v>
      </c>
      <c r="AQ833" s="52">
        <v>1.6477342826469648</v>
      </c>
      <c r="AR833" s="52">
        <v>1.1153427623083247</v>
      </c>
      <c r="AS833" s="52">
        <v>0.97855555167828445</v>
      </c>
      <c r="AT833" s="52">
        <v>1.2269240933185668</v>
      </c>
      <c r="AU833" s="52">
        <v>0.81553390298844419</v>
      </c>
      <c r="AV833" s="52">
        <v>1.4914461026516415</v>
      </c>
      <c r="AW833" s="52">
        <v>1.1444899085421816</v>
      </c>
      <c r="AX833" s="52">
        <v>130.7288141015076</v>
      </c>
      <c r="AY833" s="52">
        <v>0.4256181535863488</v>
      </c>
      <c r="AZ833" s="52">
        <v>5.9262783131318075</v>
      </c>
      <c r="BA833" s="52">
        <v>5.6606567093910982</v>
      </c>
      <c r="BB833" s="52">
        <v>17.258899967704387</v>
      </c>
      <c r="BC833" s="52">
        <v>2.8098137516555592</v>
      </c>
      <c r="BD833" s="52">
        <v>28.449055272770384</v>
      </c>
      <c r="BE833" s="52">
        <v>12.164189772053261</v>
      </c>
      <c r="BF833" s="52">
        <v>22.876574239483283</v>
      </c>
      <c r="BG833" s="52">
        <v>28.871595900704815</v>
      </c>
      <c r="BH833" s="52">
        <v>6.2861320213095526</v>
      </c>
      <c r="BI833" s="52">
        <v>27.297565519227646</v>
      </c>
      <c r="BJ833" s="52">
        <v>3.0671503378440583</v>
      </c>
      <c r="BK833" s="52">
        <v>6.1646527453171247</v>
      </c>
      <c r="BL833" s="52">
        <v>18.065762436526242</v>
      </c>
      <c r="BM833" s="52">
        <v>1.6661930931099262</v>
      </c>
      <c r="BN833" s="52">
        <v>43.845599424398145</v>
      </c>
      <c r="BP833" s="52">
        <v>1.180431456855243</v>
      </c>
      <c r="BQ833" s="52">
        <v>0.93699015553589093</v>
      </c>
      <c r="BR833" s="52">
        <v>0.2434413013116066</v>
      </c>
      <c r="BS833" s="52">
        <v>1.1794715759920842</v>
      </c>
      <c r="BT833" s="52">
        <v>0.93823713440900558</v>
      </c>
      <c r="BU833" s="52">
        <v>0.2412344415826092</v>
      </c>
      <c r="BV833" s="52">
        <v>7.7972384810582884</v>
      </c>
      <c r="BW833" s="52">
        <v>17588.167774915695</v>
      </c>
    </row>
    <row r="834" spans="1:75">
      <c r="A834" s="49">
        <v>54088</v>
      </c>
      <c r="B834" s="50">
        <v>187.05701869534658</v>
      </c>
      <c r="C834" s="51">
        <v>476.91371101369299</v>
      </c>
      <c r="D834" s="50">
        <v>187.00981597953867</v>
      </c>
      <c r="E834" s="52">
        <v>33372.624413305712</v>
      </c>
      <c r="F834" s="52">
        <v>408.96290459243522</v>
      </c>
      <c r="G834" s="52">
        <v>372.08723669571259</v>
      </c>
      <c r="H834" s="52">
        <v>861.793312943871</v>
      </c>
      <c r="I834" s="52">
        <v>3812.6593251939744</v>
      </c>
      <c r="J834" s="52">
        <v>209.80292252011057</v>
      </c>
      <c r="K834" s="52">
        <v>554.83896330695961</v>
      </c>
      <c r="L834" s="52">
        <v>805.26783094086477</v>
      </c>
      <c r="M834" s="52">
        <v>1301.9797830966211</v>
      </c>
      <c r="N834" s="52">
        <v>232.00255798248034</v>
      </c>
      <c r="O834" s="52">
        <v>171.84050041365046</v>
      </c>
      <c r="P834" s="52">
        <v>417.42802207484362</v>
      </c>
      <c r="Q834" s="52">
        <v>133.79999951657749</v>
      </c>
      <c r="R834" s="52">
        <v>151.8630377248891</v>
      </c>
      <c r="S834" s="52">
        <v>1160.9724553964447</v>
      </c>
      <c r="T834" s="52">
        <v>397.983600637883</v>
      </c>
      <c r="U834" s="52">
        <v>3042.9335145199252</v>
      </c>
      <c r="V834" s="52">
        <v>2121.7784674618874</v>
      </c>
      <c r="W834" s="52">
        <v>2432.4067045820334</v>
      </c>
      <c r="X834" s="52">
        <v>3180.1570365826087</v>
      </c>
      <c r="Y834" s="52">
        <v>5889.6996535913595</v>
      </c>
      <c r="Z834" s="52">
        <v>1314.2218245990543</v>
      </c>
      <c r="AA834" s="52">
        <v>5052.3482969319148</v>
      </c>
      <c r="AB834" s="52">
        <v>399.57615743763745</v>
      </c>
      <c r="AC834" s="52">
        <v>377210.98399791413</v>
      </c>
      <c r="AD834" s="52">
        <v>149212.30243644214</v>
      </c>
      <c r="AE834" s="52">
        <v>185716.7291239154</v>
      </c>
      <c r="AF834" s="52">
        <v>58262.133941165863</v>
      </c>
      <c r="AG834" s="52">
        <v>31154.632475310755</v>
      </c>
      <c r="AH834" s="52">
        <v>26934.560892058958</v>
      </c>
      <c r="AI834" s="52">
        <v>71643.643581505748</v>
      </c>
      <c r="AJ834" s="52">
        <v>82869.433756139973</v>
      </c>
      <c r="AK834" s="52">
        <v>177.44209409183674</v>
      </c>
      <c r="AL834" s="52">
        <v>0.57703028666794365</v>
      </c>
      <c r="AM834" s="52">
        <v>9.5805359470504037</v>
      </c>
      <c r="AN834" s="52">
        <v>19.320952616023622</v>
      </c>
      <c r="AO834" s="52">
        <v>9.1633863823202955</v>
      </c>
      <c r="AP834" s="52">
        <v>0.75052823129010815</v>
      </c>
      <c r="AQ834" s="52">
        <v>1.6469909426712313</v>
      </c>
      <c r="AR834" s="52">
        <v>1.1140021163275027</v>
      </c>
      <c r="AS834" s="52">
        <v>0.97744936832491325</v>
      </c>
      <c r="AT834" s="52">
        <v>1.2244968501356139</v>
      </c>
      <c r="AU834" s="52">
        <v>0.8149051406627047</v>
      </c>
      <c r="AV834" s="52">
        <v>1.4905946490056698</v>
      </c>
      <c r="AW834" s="52">
        <v>1.1444190835111459</v>
      </c>
      <c r="AX834" s="52">
        <v>130.80867605091584</v>
      </c>
      <c r="AY834" s="52">
        <v>0.42508481155982736</v>
      </c>
      <c r="AZ834" s="52">
        <v>5.9252906482828207</v>
      </c>
      <c r="BA834" s="52">
        <v>5.6563132968074044</v>
      </c>
      <c r="BB834" s="52">
        <v>17.270190071412213</v>
      </c>
      <c r="BC834" s="52">
        <v>2.8100049373146425</v>
      </c>
      <c r="BD834" s="52">
        <v>28.454146502013767</v>
      </c>
      <c r="BE834" s="52">
        <v>12.178946998650058</v>
      </c>
      <c r="BF834" s="52">
        <v>22.909416331699298</v>
      </c>
      <c r="BG834" s="52">
        <v>28.889567272756398</v>
      </c>
      <c r="BH834" s="52">
        <v>6.289715180160373</v>
      </c>
      <c r="BI834" s="52">
        <v>27.312465424803385</v>
      </c>
      <c r="BJ834" s="52">
        <v>3.0675911962896776</v>
      </c>
      <c r="BK834" s="52">
        <v>6.168011315656317</v>
      </c>
      <c r="BL834" s="52">
        <v>18.076862913479413</v>
      </c>
      <c r="BM834" s="52">
        <v>1.6656884505706191</v>
      </c>
      <c r="BN834" s="52">
        <v>43.878519208730019</v>
      </c>
      <c r="BP834" s="52">
        <v>1.1797954358870253</v>
      </c>
      <c r="BQ834" s="52">
        <v>0.93697117297884802</v>
      </c>
      <c r="BR834" s="52">
        <v>0.2428242629018402</v>
      </c>
      <c r="BS834" s="52">
        <v>1.178575504866932</v>
      </c>
      <c r="BT834" s="52">
        <v>0.93821261181132753</v>
      </c>
      <c r="BU834" s="52">
        <v>0.24036289305771671</v>
      </c>
      <c r="BV834" s="52">
        <v>7.7983271792350761</v>
      </c>
      <c r="BW834" s="52">
        <v>17646.868919503304</v>
      </c>
    </row>
    <row r="835" spans="1:75">
      <c r="A835" s="49">
        <v>54117</v>
      </c>
      <c r="B835" s="50">
        <v>187.30482835623692</v>
      </c>
      <c r="C835" s="51">
        <v>477.77857008929652</v>
      </c>
      <c r="D835" s="50">
        <v>187.28648254072999</v>
      </c>
      <c r="E835" s="52">
        <v>33426.334870841485</v>
      </c>
      <c r="F835" s="52">
        <v>409.86405114537297</v>
      </c>
      <c r="G835" s="52">
        <v>371.23557684172329</v>
      </c>
      <c r="H835" s="52">
        <v>862.49655315694235</v>
      </c>
      <c r="I835" s="52">
        <v>3819.0854724172887</v>
      </c>
      <c r="J835" s="52">
        <v>210.04814999475914</v>
      </c>
      <c r="K835" s="52">
        <v>555.68078380090924</v>
      </c>
      <c r="L835" s="52">
        <v>806.12484614811194</v>
      </c>
      <c r="M835" s="52">
        <v>1305.8772691090046</v>
      </c>
      <c r="N835" s="52">
        <v>231.92517286844165</v>
      </c>
      <c r="O835" s="52">
        <v>172.00585278854223</v>
      </c>
      <c r="P835" s="52">
        <v>417.95208649443271</v>
      </c>
      <c r="Q835" s="52">
        <v>133.79667029871831</v>
      </c>
      <c r="R835" s="52">
        <v>151.98381903183102</v>
      </c>
      <c r="S835" s="52">
        <v>1163.6891148774403</v>
      </c>
      <c r="T835" s="52">
        <v>398.27422708879698</v>
      </c>
      <c r="U835" s="52">
        <v>3051.22379447918</v>
      </c>
      <c r="V835" s="52">
        <v>2125.4135868383155</v>
      </c>
      <c r="W835" s="52">
        <v>2437.0988521174818</v>
      </c>
      <c r="X835" s="52">
        <v>3185.7917737561952</v>
      </c>
      <c r="Y835" s="52">
        <v>5897.4103344360547</v>
      </c>
      <c r="Z835" s="52">
        <v>1316.5205273689253</v>
      </c>
      <c r="AA835" s="52">
        <v>5061.7531443121679</v>
      </c>
      <c r="AB835" s="52">
        <v>399.65953450158622</v>
      </c>
      <c r="AC835" s="52">
        <v>378222.40104425367</v>
      </c>
      <c r="AD835" s="52">
        <v>149590.9967789239</v>
      </c>
      <c r="AE835" s="52">
        <v>186188.07011283678</v>
      </c>
      <c r="AF835" s="52">
        <v>58434.574734918002</v>
      </c>
      <c r="AG835" s="52">
        <v>31200.68384849203</v>
      </c>
      <c r="AH835" s="52">
        <v>26974.620256479444</v>
      </c>
      <c r="AI835" s="52">
        <v>71732.465226444707</v>
      </c>
      <c r="AJ835" s="52">
        <v>82971.416485383597</v>
      </c>
      <c r="AK835" s="52">
        <v>177.53486632363035</v>
      </c>
      <c r="AL835" s="52">
        <v>0.57604692136888402</v>
      </c>
      <c r="AM835" s="52">
        <v>9.5890883303052696</v>
      </c>
      <c r="AN835" s="52">
        <v>19.321149301408099</v>
      </c>
      <c r="AO835" s="52">
        <v>9.1560140497377098</v>
      </c>
      <c r="AP835" s="52">
        <v>0.75007849929446901</v>
      </c>
      <c r="AQ835" s="52">
        <v>1.6462742114740454</v>
      </c>
      <c r="AR835" s="52">
        <v>1.1127052503650992</v>
      </c>
      <c r="AS835" s="52">
        <v>0.97638075581858963</v>
      </c>
      <c r="AT835" s="52">
        <v>1.2221487495366923</v>
      </c>
      <c r="AU835" s="52">
        <v>0.81429730608815221</v>
      </c>
      <c r="AV835" s="52">
        <v>1.4897735162819061</v>
      </c>
      <c r="AW835" s="52">
        <v>1.1443557609160868</v>
      </c>
      <c r="AX835" s="52">
        <v>130.88673427456925</v>
      </c>
      <c r="AY835" s="52">
        <v>0.42456865950678802</v>
      </c>
      <c r="AZ835" s="52">
        <v>5.9243492189071452</v>
      </c>
      <c r="BA835" s="52">
        <v>5.6521179895657481</v>
      </c>
      <c r="BB835" s="52">
        <v>17.281201457096955</v>
      </c>
      <c r="BC835" s="52">
        <v>2.8101973512034575</v>
      </c>
      <c r="BD835" s="52">
        <v>28.459159556009549</v>
      </c>
      <c r="BE835" s="52">
        <v>12.193309638601054</v>
      </c>
      <c r="BF835" s="52">
        <v>22.94142869412337</v>
      </c>
      <c r="BG835" s="52">
        <v>28.907191713802227</v>
      </c>
      <c r="BH835" s="52">
        <v>6.2932099958661949</v>
      </c>
      <c r="BI835" s="52">
        <v>27.326982747579741</v>
      </c>
      <c r="BJ835" s="52">
        <v>3.0680184313803629</v>
      </c>
      <c r="BK835" s="52">
        <v>6.1712789454835226</v>
      </c>
      <c r="BL835" s="52">
        <v>18.087685370768071</v>
      </c>
      <c r="BM835" s="52">
        <v>1.6651986573712025</v>
      </c>
      <c r="BN835" s="52">
        <v>43.910698703650773</v>
      </c>
      <c r="BP835" s="52">
        <v>1.1793058173558353</v>
      </c>
      <c r="BQ835" s="52">
        <v>0.93695212937629924</v>
      </c>
      <c r="BR835" s="52">
        <v>0.24235368798514989</v>
      </c>
      <c r="BS835" s="52">
        <v>1.1778341005420803</v>
      </c>
      <c r="BT835" s="52">
        <v>0.93818760231043985</v>
      </c>
      <c r="BU835" s="52">
        <v>0.23964649823078774</v>
      </c>
      <c r="BV835" s="52">
        <v>7.7993810429801798</v>
      </c>
      <c r="BW835" s="52">
        <v>17704.111883858153</v>
      </c>
    </row>
    <row r="836" spans="1:75">
      <c r="A836" s="49">
        <v>54148</v>
      </c>
      <c r="B836" s="50">
        <v>187.55389354945791</v>
      </c>
      <c r="C836" s="51">
        <v>478.64829253201043</v>
      </c>
      <c r="D836" s="50">
        <v>187.56416080684792</v>
      </c>
      <c r="E836" s="52">
        <v>33480.139472342307</v>
      </c>
      <c r="F836" s="52">
        <v>410.76601050532753</v>
      </c>
      <c r="G836" s="52">
        <v>370.40615887927913</v>
      </c>
      <c r="H836" s="52">
        <v>863.19671733340908</v>
      </c>
      <c r="I836" s="52">
        <v>3825.4881807229212</v>
      </c>
      <c r="J836" s="52">
        <v>210.2921339063154</v>
      </c>
      <c r="K836" s="52">
        <v>556.52046797334424</v>
      </c>
      <c r="L836" s="52">
        <v>806.97679041542358</v>
      </c>
      <c r="M836" s="52">
        <v>1309.7742114014202</v>
      </c>
      <c r="N836" s="52">
        <v>231.84043158434571</v>
      </c>
      <c r="O836" s="52">
        <v>172.16942114788557</v>
      </c>
      <c r="P836" s="52">
        <v>418.47253274647221</v>
      </c>
      <c r="Q836" s="52">
        <v>133.79156714179103</v>
      </c>
      <c r="R836" s="52">
        <v>152.1041782902133</v>
      </c>
      <c r="S836" s="52">
        <v>1166.4173700639437</v>
      </c>
      <c r="T836" s="52">
        <v>398.56359102829327</v>
      </c>
      <c r="U836" s="52">
        <v>3059.5502772505483</v>
      </c>
      <c r="V836" s="52">
        <v>2129.0537786234408</v>
      </c>
      <c r="W836" s="52">
        <v>2441.8013427126252</v>
      </c>
      <c r="X836" s="52">
        <v>3191.44090573724</v>
      </c>
      <c r="Y836" s="52">
        <v>5905.1242716454208</v>
      </c>
      <c r="Z836" s="52">
        <v>1318.8308108232675</v>
      </c>
      <c r="AA836" s="52">
        <v>5071.1758667783388</v>
      </c>
      <c r="AB836" s="52">
        <v>399.73974613463804</v>
      </c>
      <c r="AC836" s="52">
        <v>379239.82221935643</v>
      </c>
      <c r="AD836" s="52">
        <v>149971.70034776194</v>
      </c>
      <c r="AE836" s="52">
        <v>186661.91188461549</v>
      </c>
      <c r="AF836" s="52">
        <v>58608.051450375591</v>
      </c>
      <c r="AG836" s="52">
        <v>31246.980971278685</v>
      </c>
      <c r="AH836" s="52">
        <v>27014.872164580131</v>
      </c>
      <c r="AI836" s="52">
        <v>71821.705202656405</v>
      </c>
      <c r="AJ836" s="52">
        <v>83073.944704594149</v>
      </c>
      <c r="AK836" s="52">
        <v>177.62886178953153</v>
      </c>
      <c r="AL836" s="52">
        <v>0.57507677542326419</v>
      </c>
      <c r="AM836" s="52">
        <v>9.5977181660447037</v>
      </c>
      <c r="AN836" s="52">
        <v>19.3214747420054</v>
      </c>
      <c r="AO836" s="52">
        <v>9.1486798005526886</v>
      </c>
      <c r="AP836" s="52">
        <v>0.74963080875065846</v>
      </c>
      <c r="AQ836" s="52">
        <v>1.645563538585227</v>
      </c>
      <c r="AR836" s="52">
        <v>1.1114118494523639</v>
      </c>
      <c r="AS836" s="52">
        <v>0.97531797725602498</v>
      </c>
      <c r="AT836" s="52">
        <v>1.2198054117141128</v>
      </c>
      <c r="AU836" s="52">
        <v>0.81369156089521122</v>
      </c>
      <c r="AV836" s="52">
        <v>1.4889585230187314</v>
      </c>
      <c r="AW836" s="52">
        <v>1.14430013123117</v>
      </c>
      <c r="AX836" s="52">
        <v>130.96581463428635</v>
      </c>
      <c r="AY836" s="52">
        <v>0.42405364634743686</v>
      </c>
      <c r="AZ836" s="52">
        <v>5.9234371263725825</v>
      </c>
      <c r="BA836" s="52">
        <v>5.6479422997374877</v>
      </c>
      <c r="BB836" s="52">
        <v>17.292343777638198</v>
      </c>
      <c r="BC836" s="52">
        <v>2.8104026613352375</v>
      </c>
      <c r="BD836" s="52">
        <v>28.464328976903833</v>
      </c>
      <c r="BE836" s="52">
        <v>12.207776463804617</v>
      </c>
      <c r="BF836" s="52">
        <v>22.973734115145259</v>
      </c>
      <c r="BG836" s="52">
        <v>28.925051919890628</v>
      </c>
      <c r="BH836" s="52">
        <v>6.2967436472498513</v>
      </c>
      <c r="BI836" s="52">
        <v>27.341572413213843</v>
      </c>
      <c r="BJ836" s="52">
        <v>3.0684462161890194</v>
      </c>
      <c r="BK836" s="52">
        <v>6.1745605431128601</v>
      </c>
      <c r="BL836" s="52">
        <v>18.098565653222096</v>
      </c>
      <c r="BM836" s="52">
        <v>1.6647075424717483</v>
      </c>
      <c r="BN836" s="52">
        <v>43.94323104511826</v>
      </c>
      <c r="BP836" s="52">
        <v>1.1788960924886558</v>
      </c>
      <c r="BQ836" s="52">
        <v>0.93693650140707063</v>
      </c>
      <c r="BR836" s="52">
        <v>0.24195959107976617</v>
      </c>
      <c r="BS836" s="52">
        <v>1.177228678590543</v>
      </c>
      <c r="BT836" s="52">
        <v>0.93816326235435832</v>
      </c>
      <c r="BU836" s="52">
        <v>0.23906541623235231</v>
      </c>
      <c r="BV836" s="52">
        <v>7.8004950871127807</v>
      </c>
      <c r="BW836" s="52">
        <v>17761.848766019266</v>
      </c>
    </row>
    <row r="837" spans="1:75">
      <c r="A837" s="49">
        <v>54178</v>
      </c>
      <c r="B837" s="50">
        <v>187.80807896678647</v>
      </c>
      <c r="C837" s="51">
        <v>479.53588850523033</v>
      </c>
      <c r="D837" s="50">
        <v>187.84699232491354</v>
      </c>
      <c r="E837" s="52">
        <v>33534.930157844225</v>
      </c>
      <c r="F837" s="52">
        <v>411.68406916673604</v>
      </c>
      <c r="G837" s="52">
        <v>369.58563909555477</v>
      </c>
      <c r="H837" s="52">
        <v>863.90666996190942</v>
      </c>
      <c r="I837" s="52">
        <v>3832.0003256956738</v>
      </c>
      <c r="J837" s="52">
        <v>210.5397869458422</v>
      </c>
      <c r="K837" s="52">
        <v>557.37512552309784</v>
      </c>
      <c r="L837" s="52">
        <v>807.84038681431366</v>
      </c>
      <c r="M837" s="52">
        <v>1313.7486120571693</v>
      </c>
      <c r="N837" s="52">
        <v>231.74895044602454</v>
      </c>
      <c r="O837" s="52">
        <v>172.33502531923975</v>
      </c>
      <c r="P837" s="52">
        <v>419.00063605618976</v>
      </c>
      <c r="Q837" s="52">
        <v>133.78560513223832</v>
      </c>
      <c r="R837" s="52">
        <v>152.22652355848501</v>
      </c>
      <c r="S837" s="52">
        <v>1169.1993028004342</v>
      </c>
      <c r="T837" s="52">
        <v>398.85634176697931</v>
      </c>
      <c r="U837" s="52">
        <v>3068.0445490382613</v>
      </c>
      <c r="V837" s="52">
        <v>2132.7578155666433</v>
      </c>
      <c r="W837" s="52">
        <v>2446.5896910428069</v>
      </c>
      <c r="X837" s="52">
        <v>3197.1942828477672</v>
      </c>
      <c r="Y837" s="52">
        <v>5912.968020909062</v>
      </c>
      <c r="Z837" s="52">
        <v>1321.1863727498799</v>
      </c>
      <c r="AA837" s="52">
        <v>5080.766890008872</v>
      </c>
      <c r="AB837" s="52">
        <v>399.8188205351122</v>
      </c>
      <c r="AC837" s="52">
        <v>380278.62028477987</v>
      </c>
      <c r="AD837" s="52">
        <v>150360.12098102568</v>
      </c>
      <c r="AE837" s="52">
        <v>187145.35867977142</v>
      </c>
      <c r="AF837" s="52">
        <v>58785.154849036531</v>
      </c>
      <c r="AG837" s="52">
        <v>31294.214922030766</v>
      </c>
      <c r="AH837" s="52">
        <v>27055.912472907701</v>
      </c>
      <c r="AI837" s="52">
        <v>71912.67740936279</v>
      </c>
      <c r="AJ837" s="52">
        <v>83178.543057092029</v>
      </c>
      <c r="AK837" s="52">
        <v>177.72529994289701</v>
      </c>
      <c r="AL837" s="52">
        <v>0.57410398454449019</v>
      </c>
      <c r="AM837" s="52">
        <v>9.6065452724423572</v>
      </c>
      <c r="AN837" s="52">
        <v>19.321914364482897</v>
      </c>
      <c r="AO837" s="52">
        <v>9.1412651075055091</v>
      </c>
      <c r="AP837" s="52">
        <v>0.74917781877728662</v>
      </c>
      <c r="AQ837" s="52">
        <v>1.644847347175634</v>
      </c>
      <c r="AR837" s="52">
        <v>1.1101015148240132</v>
      </c>
      <c r="AS837" s="52">
        <v>0.97424316563683533</v>
      </c>
      <c r="AT837" s="52">
        <v>1.2174298559632157</v>
      </c>
      <c r="AU837" s="52">
        <v>0.81307800054105428</v>
      </c>
      <c r="AV837" s="52">
        <v>1.4881363623810708</v>
      </c>
      <c r="AW837" s="52">
        <v>1.1442510424951857</v>
      </c>
      <c r="AX837" s="52">
        <v>131.04691585715238</v>
      </c>
      <c r="AY837" s="52">
        <v>0.42353162815742657</v>
      </c>
      <c r="AZ837" s="52">
        <v>5.9225323026279515</v>
      </c>
      <c r="BA837" s="52">
        <v>5.6437182158543386</v>
      </c>
      <c r="BB837" s="52">
        <v>17.303759907612889</v>
      </c>
      <c r="BC837" s="52">
        <v>2.8106216056090489</v>
      </c>
      <c r="BD837" s="52">
        <v>28.469710893405136</v>
      </c>
      <c r="BE837" s="52">
        <v>12.222558678706021</v>
      </c>
      <c r="BF837" s="52">
        <v>23.006776704158014</v>
      </c>
      <c r="BG837" s="52">
        <v>28.943342970102094</v>
      </c>
      <c r="BH837" s="52">
        <v>6.3003629509456607</v>
      </c>
      <c r="BI837" s="52">
        <v>27.356469721260389</v>
      </c>
      <c r="BJ837" s="52">
        <v>3.0688809566734561</v>
      </c>
      <c r="BK837" s="52">
        <v>6.1779078297695378</v>
      </c>
      <c r="BL837" s="52">
        <v>18.109680934301288</v>
      </c>
      <c r="BM837" s="52">
        <v>1.6642076620459798</v>
      </c>
      <c r="BN837" s="52">
        <v>43.976523254547892</v>
      </c>
      <c r="BP837" s="52">
        <v>1.1785237975680503</v>
      </c>
      <c r="BQ837" s="52">
        <v>0.93692385800786726</v>
      </c>
      <c r="BR837" s="52">
        <v>0.24159993956369968</v>
      </c>
      <c r="BS837" s="52">
        <v>1.1767204013614294</v>
      </c>
      <c r="BT837" s="52">
        <v>0.93813976096554752</v>
      </c>
      <c r="BU837" s="52">
        <v>0.23858064038795418</v>
      </c>
      <c r="BV837" s="52">
        <v>7.8016635683268154</v>
      </c>
      <c r="BW837" s="52">
        <v>17820.84274055163</v>
      </c>
    </row>
    <row r="838" spans="1:75">
      <c r="A838" s="49">
        <v>54209</v>
      </c>
      <c r="B838" s="50">
        <v>188.06289548377296</v>
      </c>
      <c r="C838" s="51">
        <v>480.42459513020941</v>
      </c>
      <c r="D838" s="50">
        <v>188.12982835619138</v>
      </c>
      <c r="E838" s="52">
        <v>33589.827963031108</v>
      </c>
      <c r="F838" s="52">
        <v>412.60512973806789</v>
      </c>
      <c r="G838" s="52">
        <v>368.78249165115335</v>
      </c>
      <c r="H838" s="52">
        <v>864.61772158528652</v>
      </c>
      <c r="I838" s="52">
        <v>3838.5593657878139</v>
      </c>
      <c r="J838" s="52">
        <v>210.78827381242937</v>
      </c>
      <c r="K838" s="52">
        <v>558.23589168879539</v>
      </c>
      <c r="L838" s="52">
        <v>808.70612678424482</v>
      </c>
      <c r="M838" s="52">
        <v>1317.7567288161765</v>
      </c>
      <c r="N838" s="52">
        <v>231.65644344822653</v>
      </c>
      <c r="O838" s="52">
        <v>172.50174765734963</v>
      </c>
      <c r="P838" s="52">
        <v>419.53185428399593</v>
      </c>
      <c r="Q838" s="52">
        <v>133.78070479744835</v>
      </c>
      <c r="R838" s="52">
        <v>152.34955391086518</v>
      </c>
      <c r="S838" s="52">
        <v>1171.9852723503679</v>
      </c>
      <c r="T838" s="52">
        <v>399.14753157662739</v>
      </c>
      <c r="U838" s="52">
        <v>3076.5606537112785</v>
      </c>
      <c r="V838" s="52">
        <v>2136.4637453876317</v>
      </c>
      <c r="W838" s="52">
        <v>2451.3842241989687</v>
      </c>
      <c r="X838" s="52">
        <v>3202.953493068896</v>
      </c>
      <c r="Y838" s="52">
        <v>5920.813735831649</v>
      </c>
      <c r="Z838" s="52">
        <v>1323.5423377081452</v>
      </c>
      <c r="AA838" s="52">
        <v>5090.3655129891013</v>
      </c>
      <c r="AB838" s="52">
        <v>399.8970201652715</v>
      </c>
      <c r="AC838" s="52">
        <v>381319.98520817293</v>
      </c>
      <c r="AD838" s="52">
        <v>150749.14566526873</v>
      </c>
      <c r="AE838" s="52">
        <v>187629.55730678191</v>
      </c>
      <c r="AF838" s="52">
        <v>58962.633320193134</v>
      </c>
      <c r="AG838" s="52">
        <v>31341.505633534925</v>
      </c>
      <c r="AH838" s="52">
        <v>27096.965068994028</v>
      </c>
      <c r="AI838" s="52">
        <v>72003.647866295229</v>
      </c>
      <c r="AJ838" s="52">
        <v>83283.252705020292</v>
      </c>
      <c r="AK838" s="52">
        <v>177.82206513918936</v>
      </c>
      <c r="AL838" s="52">
        <v>0.57314174150134578</v>
      </c>
      <c r="AM838" s="52">
        <v>9.6153899377029788</v>
      </c>
      <c r="AN838" s="52">
        <v>19.322421937386672</v>
      </c>
      <c r="AO838" s="52">
        <v>9.133890258193377</v>
      </c>
      <c r="AP838" s="52">
        <v>0.74872666095662654</v>
      </c>
      <c r="AQ838" s="52">
        <v>1.6441368068066544</v>
      </c>
      <c r="AR838" s="52">
        <v>1.1087964772499794</v>
      </c>
      <c r="AS838" s="52">
        <v>0.9731725994450009</v>
      </c>
      <c r="AT838" s="52">
        <v>1.2150627682377459</v>
      </c>
      <c r="AU838" s="52">
        <v>0.81246653948613623</v>
      </c>
      <c r="AV838" s="52">
        <v>1.4873200032677321</v>
      </c>
      <c r="AW838" s="52">
        <v>1.1442084034170112</v>
      </c>
      <c r="AX838" s="52">
        <v>131.12821297563852</v>
      </c>
      <c r="AY838" s="52">
        <v>0.42301142855002316</v>
      </c>
      <c r="AZ838" s="52">
        <v>5.9216359786718851</v>
      </c>
      <c r="BA838" s="52">
        <v>5.6395139556613776</v>
      </c>
      <c r="BB838" s="52">
        <v>17.315192050430099</v>
      </c>
      <c r="BC838" s="52">
        <v>2.8108454362947901</v>
      </c>
      <c r="BD838" s="52">
        <v>28.475156772072474</v>
      </c>
      <c r="BE838" s="52">
        <v>12.237367980507946</v>
      </c>
      <c r="BF838" s="52">
        <v>23.039871495068748</v>
      </c>
      <c r="BG838" s="52">
        <v>28.961628754349096</v>
      </c>
      <c r="BH838" s="52">
        <v>6.3039891245298936</v>
      </c>
      <c r="BI838" s="52">
        <v>27.371430226261804</v>
      </c>
      <c r="BJ838" s="52">
        <v>3.0693145517290699</v>
      </c>
      <c r="BK838" s="52">
        <v>6.1812633545146864</v>
      </c>
      <c r="BL838" s="52">
        <v>18.120852318984802</v>
      </c>
      <c r="BM838" s="52">
        <v>1.6637081673808582</v>
      </c>
      <c r="BN838" s="52">
        <v>44.009842171168494</v>
      </c>
      <c r="BP838" s="52">
        <v>1.1781632636248691</v>
      </c>
      <c r="BQ838" s="52">
        <v>0.936912906903415</v>
      </c>
      <c r="BR838" s="52">
        <v>0.24125035672019998</v>
      </c>
      <c r="BS838" s="52">
        <v>1.1762783272058568</v>
      </c>
      <c r="BT838" s="52">
        <v>0.93811765075437392</v>
      </c>
      <c r="BU838" s="52">
        <v>0.23816067644961988</v>
      </c>
      <c r="BV838" s="52">
        <v>7.8028153871799137</v>
      </c>
      <c r="BW838" s="52">
        <v>17879.845653943477</v>
      </c>
    </row>
    <row r="839" spans="1:75">
      <c r="A839" s="49">
        <v>54239</v>
      </c>
      <c r="B839" s="50">
        <v>188.31794444462284</v>
      </c>
      <c r="C839" s="51">
        <v>481.3124316804732</v>
      </c>
      <c r="D839" s="50">
        <v>188.41221609019365</v>
      </c>
      <c r="E839" s="52">
        <v>33644.828539240363</v>
      </c>
      <c r="F839" s="52">
        <v>413.53019230260202</v>
      </c>
      <c r="G839" s="52">
        <v>367.9906650740653</v>
      </c>
      <c r="H839" s="52">
        <v>865.33187916151553</v>
      </c>
      <c r="I839" s="52">
        <v>3845.1928233419853</v>
      </c>
      <c r="J839" s="52">
        <v>211.03843166390433</v>
      </c>
      <c r="K839" s="52">
        <v>559.10647308786088</v>
      </c>
      <c r="L839" s="52">
        <v>809.57710982281719</v>
      </c>
      <c r="M839" s="52">
        <v>1321.8101356327534</v>
      </c>
      <c r="N839" s="52">
        <v>231.56617179096986</v>
      </c>
      <c r="O839" s="52">
        <v>172.67073475513607</v>
      </c>
      <c r="P839" s="52">
        <v>420.0689616045604</v>
      </c>
      <c r="Q839" s="52">
        <v>133.77809253151838</v>
      </c>
      <c r="R839" s="52">
        <v>152.47370418440551</v>
      </c>
      <c r="S839" s="52">
        <v>1174.7714887002794</v>
      </c>
      <c r="T839" s="52">
        <v>399.43719144939291</v>
      </c>
      <c r="U839" s="52">
        <v>3085.0906061614555</v>
      </c>
      <c r="V839" s="52">
        <v>2140.1698785758886</v>
      </c>
      <c r="W839" s="52">
        <v>2456.1827607312548</v>
      </c>
      <c r="X839" s="52">
        <v>3208.7139571265629</v>
      </c>
      <c r="Y839" s="52">
        <v>5928.6603955882292</v>
      </c>
      <c r="Z839" s="52">
        <v>1325.893625560434</v>
      </c>
      <c r="AA839" s="52">
        <v>5099.9671978580454</v>
      </c>
      <c r="AB839" s="52">
        <v>399.97558600529254</v>
      </c>
      <c r="AC839" s="52">
        <v>382362.58676408132</v>
      </c>
      <c r="AD839" s="52">
        <v>151138.22766774494</v>
      </c>
      <c r="AE839" s="52">
        <v>188113.82727632523</v>
      </c>
      <c r="AF839" s="52">
        <v>59140.24248728752</v>
      </c>
      <c r="AG839" s="52">
        <v>31388.799527613322</v>
      </c>
      <c r="AH839" s="52">
        <v>27137.98104127248</v>
      </c>
      <c r="AI839" s="52">
        <v>72094.516417789462</v>
      </c>
      <c r="AJ839" s="52">
        <v>83387.965718555453</v>
      </c>
      <c r="AK839" s="52">
        <v>177.9187792713133</v>
      </c>
      <c r="AL839" s="52">
        <v>0.57218712100044888</v>
      </c>
      <c r="AM839" s="52">
        <v>9.6242282545310438</v>
      </c>
      <c r="AN839" s="52">
        <v>19.322973563394044</v>
      </c>
      <c r="AO839" s="52">
        <v>9.1265581878561832</v>
      </c>
      <c r="AP839" s="52">
        <v>0.74827750401121496</v>
      </c>
      <c r="AQ839" s="52">
        <v>1.6434321602303195</v>
      </c>
      <c r="AR839" s="52">
        <v>1.1074977726351487</v>
      </c>
      <c r="AS839" s="52">
        <v>0.97210578535559766</v>
      </c>
      <c r="AT839" s="52">
        <v>1.212706185632366</v>
      </c>
      <c r="AU839" s="52">
        <v>0.81185751092822711</v>
      </c>
      <c r="AV839" s="52">
        <v>1.4865097018848246</v>
      </c>
      <c r="AW839" s="52">
        <v>1.1441715662096006</v>
      </c>
      <c r="AX839" s="52">
        <v>131.20936395566289</v>
      </c>
      <c r="AY839" s="52">
        <v>0.42249345219242967</v>
      </c>
      <c r="AZ839" s="52">
        <v>5.9207404747125114</v>
      </c>
      <c r="BA839" s="52">
        <v>5.6353306908199254</v>
      </c>
      <c r="BB839" s="52">
        <v>17.326591932715381</v>
      </c>
      <c r="BC839" s="52">
        <v>2.8110710290663214</v>
      </c>
      <c r="BD839" s="52">
        <v>28.480626477320524</v>
      </c>
      <c r="BE839" s="52">
        <v>12.252169271606059</v>
      </c>
      <c r="BF839" s="52">
        <v>23.072910864193304</v>
      </c>
      <c r="BG839" s="52">
        <v>28.979820740486804</v>
      </c>
      <c r="BH839" s="52">
        <v>6.3076090218101548</v>
      </c>
      <c r="BI839" s="52">
        <v>27.386441752380538</v>
      </c>
      <c r="BJ839" s="52">
        <v>3.0697463172585229</v>
      </c>
      <c r="BK839" s="52">
        <v>6.1846232253655522</v>
      </c>
      <c r="BL839" s="52">
        <v>18.132072211320821</v>
      </c>
      <c r="BM839" s="52">
        <v>1.6632098850634671</v>
      </c>
      <c r="BN839" s="52">
        <v>44.043061041141236</v>
      </c>
      <c r="BP839" s="52">
        <v>1.1777882247282832</v>
      </c>
      <c r="BQ839" s="52">
        <v>0.93690225912722169</v>
      </c>
      <c r="BR839" s="52">
        <v>0.24088596560201647</v>
      </c>
      <c r="BS839" s="52">
        <v>1.1758642875409957</v>
      </c>
      <c r="BT839" s="52">
        <v>0.93809679831950532</v>
      </c>
      <c r="BU839" s="52">
        <v>0.23776748922100524</v>
      </c>
      <c r="BV839" s="52">
        <v>7.8039138664714605</v>
      </c>
      <c r="BW839" s="52">
        <v>17938.662959225974</v>
      </c>
    </row>
    <row r="840" spans="1:75">
      <c r="A840" s="49">
        <v>54270</v>
      </c>
      <c r="B840" s="50">
        <v>188.57273231636012</v>
      </c>
      <c r="C840" s="51">
        <v>482.19855896442107</v>
      </c>
      <c r="D840" s="50">
        <v>188.69393484289907</v>
      </c>
      <c r="E840" s="52">
        <v>33699.870736018303</v>
      </c>
      <c r="F840" s="52">
        <v>414.45759545470918</v>
      </c>
      <c r="G840" s="52">
        <v>367.20450778666043</v>
      </c>
      <c r="H840" s="52">
        <v>866.04809145094646</v>
      </c>
      <c r="I840" s="52">
        <v>3851.8801075604656</v>
      </c>
      <c r="J840" s="52">
        <v>211.28991943929765</v>
      </c>
      <c r="K840" s="52">
        <v>559.986655151832</v>
      </c>
      <c r="L840" s="52">
        <v>810.45151259918362</v>
      </c>
      <c r="M840" s="52">
        <v>1325.8936325393377</v>
      </c>
      <c r="N840" s="52">
        <v>231.47779757884001</v>
      </c>
      <c r="O840" s="52">
        <v>172.84112562134021</v>
      </c>
      <c r="P840" s="52">
        <v>420.61069774116959</v>
      </c>
      <c r="Q840" s="52">
        <v>133.77713838596679</v>
      </c>
      <c r="R840" s="52">
        <v>152.59861884873001</v>
      </c>
      <c r="S840" s="52">
        <v>1177.556026426249</v>
      </c>
      <c r="T840" s="52">
        <v>399.725644909972</v>
      </c>
      <c r="U840" s="52">
        <v>3093.6269116795834</v>
      </c>
      <c r="V840" s="52">
        <v>2143.8735239460102</v>
      </c>
      <c r="W840" s="52">
        <v>2460.9811395146553</v>
      </c>
      <c r="X840" s="52">
        <v>3214.4709883769674</v>
      </c>
      <c r="Y840" s="52">
        <v>5936.5017003811172</v>
      </c>
      <c r="Z840" s="52">
        <v>1328.2395045966391</v>
      </c>
      <c r="AA840" s="52">
        <v>5109.5656427599251</v>
      </c>
      <c r="AB840" s="52">
        <v>400.05444558542371</v>
      </c>
      <c r="AC840" s="52">
        <v>383407.11426267319</v>
      </c>
      <c r="AD840" s="52">
        <v>151527.61483440091</v>
      </c>
      <c r="AE840" s="52">
        <v>188598.47706357893</v>
      </c>
      <c r="AF840" s="52">
        <v>59318.159871747419</v>
      </c>
      <c r="AG840" s="52">
        <v>31436.22531631685</v>
      </c>
      <c r="AH840" s="52">
        <v>27179.092752410521</v>
      </c>
      <c r="AI840" s="52">
        <v>72185.648875790255</v>
      </c>
      <c r="AJ840" s="52">
        <v>83493.040431668676</v>
      </c>
      <c r="AK840" s="52">
        <v>178.01566266833294</v>
      </c>
      <c r="AL840" s="52">
        <v>0.57123890025703139</v>
      </c>
      <c r="AM840" s="52">
        <v>9.6330773867798154</v>
      </c>
      <c r="AN840" s="52">
        <v>19.323608481509222</v>
      </c>
      <c r="AO840" s="52">
        <v>9.1192921944743688</v>
      </c>
      <c r="AP840" s="52">
        <v>0.74783231944591888</v>
      </c>
      <c r="AQ840" s="52">
        <v>1.6427372580943014</v>
      </c>
      <c r="AR840" s="52">
        <v>1.1062082095800911</v>
      </c>
      <c r="AS840" s="52">
        <v>0.97104577696835248</v>
      </c>
      <c r="AT840" s="52">
        <v>1.2103644140176673</v>
      </c>
      <c r="AU840" s="52">
        <v>0.81125312467637767</v>
      </c>
      <c r="AV840" s="52">
        <v>1.4857091904564332</v>
      </c>
      <c r="AW840" s="52">
        <v>1.1441419014544731</v>
      </c>
      <c r="AX840" s="52">
        <v>131.29058814607561</v>
      </c>
      <c r="AY840" s="52">
        <v>0.42197883856959145</v>
      </c>
      <c r="AZ840" s="52">
        <v>5.9198594583398396</v>
      </c>
      <c r="BA840" s="52">
        <v>5.6311801111902069</v>
      </c>
      <c r="BB840" s="52">
        <v>17.33799086594879</v>
      </c>
      <c r="BC840" s="52">
        <v>2.8113029857486254</v>
      </c>
      <c r="BD840" s="52">
        <v>28.486160273336985</v>
      </c>
      <c r="BE840" s="52">
        <v>12.266970702813142</v>
      </c>
      <c r="BF840" s="52">
        <v>23.105921718686247</v>
      </c>
      <c r="BG840" s="52">
        <v>28.997990914252437</v>
      </c>
      <c r="BH840" s="52">
        <v>6.3112322774409666</v>
      </c>
      <c r="BI840" s="52">
        <v>27.401466040800685</v>
      </c>
      <c r="BJ840" s="52">
        <v>3.0701763627607321</v>
      </c>
      <c r="BK840" s="52">
        <v>6.1879811528192326</v>
      </c>
      <c r="BL840" s="52">
        <v>18.143308525056309</v>
      </c>
      <c r="BM840" s="52">
        <v>1.6627132126165429</v>
      </c>
      <c r="BN840" s="52">
        <v>44.076264602793081</v>
      </c>
      <c r="BP840" s="52">
        <v>1.177394304475456</v>
      </c>
      <c r="BQ840" s="52">
        <v>0.93689135374128341</v>
      </c>
      <c r="BR840" s="52">
        <v>0.24050295073515549</v>
      </c>
      <c r="BS840" s="52">
        <v>1.1754592144129528</v>
      </c>
      <c r="BT840" s="52">
        <v>0.93807638446217045</v>
      </c>
      <c r="BU840" s="52">
        <v>0.23738282994975546</v>
      </c>
      <c r="BV840" s="52">
        <v>7.8049724477863371</v>
      </c>
      <c r="BW840" s="52">
        <v>17997.398327815918</v>
      </c>
    </row>
    <row r="841" spans="1:75">
      <c r="A841" s="49">
        <v>54301</v>
      </c>
      <c r="B841" s="50">
        <v>188.83089479659833</v>
      </c>
      <c r="C841" s="51">
        <v>483.09702816761791</v>
      </c>
      <c r="D841" s="50">
        <v>188.97945607324402</v>
      </c>
      <c r="E841" s="52">
        <v>33755.774789871706</v>
      </c>
      <c r="F841" s="52">
        <v>415.39992694373456</v>
      </c>
      <c r="G841" s="52">
        <v>366.40538212765131</v>
      </c>
      <c r="H841" s="52">
        <v>866.77598466946472</v>
      </c>
      <c r="I841" s="52">
        <v>3858.6932801005819</v>
      </c>
      <c r="J841" s="52">
        <v>211.54610996480821</v>
      </c>
      <c r="K841" s="52">
        <v>560.88930412415687</v>
      </c>
      <c r="L841" s="52">
        <v>811.34012856448612</v>
      </c>
      <c r="M841" s="52">
        <v>1330.0493846528473</v>
      </c>
      <c r="N841" s="52">
        <v>231.388310367234</v>
      </c>
      <c r="O841" s="52">
        <v>173.0141459413083</v>
      </c>
      <c r="P841" s="52">
        <v>421.16327705014976</v>
      </c>
      <c r="Q841" s="52">
        <v>133.77654708915151</v>
      </c>
      <c r="R841" s="52">
        <v>152.72571117367835</v>
      </c>
      <c r="S841" s="52">
        <v>1180.3831912004539</v>
      </c>
      <c r="T841" s="52">
        <v>400.01806058371142</v>
      </c>
      <c r="U841" s="52">
        <v>3102.3019561553674</v>
      </c>
      <c r="V841" s="52">
        <v>2147.6323079054632</v>
      </c>
      <c r="W841" s="52">
        <v>2465.8530845821142</v>
      </c>
      <c r="X841" s="52">
        <v>3220.3141228989248</v>
      </c>
      <c r="Y841" s="52">
        <v>5944.4579766385496</v>
      </c>
      <c r="Z841" s="52">
        <v>1330.619167607578</v>
      </c>
      <c r="AA841" s="52">
        <v>5119.3111672862888</v>
      </c>
      <c r="AB841" s="52">
        <v>400.13437654008908</v>
      </c>
      <c r="AC841" s="52">
        <v>384472.08053435816</v>
      </c>
      <c r="AD841" s="52">
        <v>151924.21475630518</v>
      </c>
      <c r="AE841" s="52">
        <v>189092.10419304139</v>
      </c>
      <c r="AF841" s="52">
        <v>59499.627371268885</v>
      </c>
      <c r="AG841" s="52">
        <v>31484.754507949274</v>
      </c>
      <c r="AH841" s="52">
        <v>27221.171773764396</v>
      </c>
      <c r="AI841" s="52">
        <v>72279.073466054848</v>
      </c>
      <c r="AJ841" s="52">
        <v>83600.725608748777</v>
      </c>
      <c r="AK841" s="52">
        <v>178.11473313362654</v>
      </c>
      <c r="AL841" s="52">
        <v>0.57028081213801696</v>
      </c>
      <c r="AM841" s="52">
        <v>9.6421140205170701</v>
      </c>
      <c r="AN841" s="52">
        <v>19.324398771044798</v>
      </c>
      <c r="AO841" s="52">
        <v>9.1120039383888312</v>
      </c>
      <c r="AP841" s="52">
        <v>0.74738644537878385</v>
      </c>
      <c r="AQ841" s="52">
        <v>1.6420458800255566</v>
      </c>
      <c r="AR841" s="52">
        <v>1.1049101208037104</v>
      </c>
      <c r="AS841" s="52">
        <v>0.96997952700791845</v>
      </c>
      <c r="AT841" s="52">
        <v>1.2080042336034356</v>
      </c>
      <c r="AU841" s="52">
        <v>0.81064637703480735</v>
      </c>
      <c r="AV841" s="52">
        <v>1.4849103530770897</v>
      </c>
      <c r="AW841" s="52">
        <v>1.144121000691587</v>
      </c>
      <c r="AX841" s="52">
        <v>131.37363336069299</v>
      </c>
      <c r="AY841" s="52">
        <v>0.42146056645997892</v>
      </c>
      <c r="AZ841" s="52">
        <v>5.9189997649401418</v>
      </c>
      <c r="BA841" s="52">
        <v>5.6270097088924942</v>
      </c>
      <c r="BB841" s="52">
        <v>17.349634969970793</v>
      </c>
      <c r="BC841" s="52">
        <v>2.8115524562324996</v>
      </c>
      <c r="BD841" s="52">
        <v>28.491917454048</v>
      </c>
      <c r="BE841" s="52">
        <v>12.282037988423854</v>
      </c>
      <c r="BF841" s="52">
        <v>23.139518596515465</v>
      </c>
      <c r="BG841" s="52">
        <v>29.016565915784845</v>
      </c>
      <c r="BH841" s="52">
        <v>6.3149359389020487</v>
      </c>
      <c r="BI841" s="52">
        <v>27.41670100190564</v>
      </c>
      <c r="BJ841" s="52">
        <v>3.0706121266089066</v>
      </c>
      <c r="BK841" s="52">
        <v>6.1913848849848536</v>
      </c>
      <c r="BL841" s="52">
        <v>18.154703991187194</v>
      </c>
      <c r="BM841" s="52">
        <v>1.6622102685972593</v>
      </c>
      <c r="BN841" s="52">
        <v>44.110156360423595</v>
      </c>
      <c r="BP841" s="52">
        <v>1.1769778880083499</v>
      </c>
      <c r="BQ841" s="52">
        <v>0.93687971395977532</v>
      </c>
      <c r="BR841" s="52">
        <v>0.24009817404921815</v>
      </c>
      <c r="BS841" s="52">
        <v>1.1750430317932758</v>
      </c>
      <c r="BT841" s="52">
        <v>0.93805499813163717</v>
      </c>
      <c r="BU841" s="52">
        <v>0.2369880336606266</v>
      </c>
      <c r="BV841" s="52">
        <v>7.8060393717276151</v>
      </c>
      <c r="BW841" s="52">
        <v>18057.222660560761</v>
      </c>
    </row>
    <row r="842" spans="1:75">
      <c r="A842" s="49">
        <v>54331</v>
      </c>
      <c r="B842" s="50">
        <v>189.08391792085021</v>
      </c>
      <c r="C842" s="51">
        <v>483.97920883819461</v>
      </c>
      <c r="D842" s="50">
        <v>189.25968189270546</v>
      </c>
      <c r="E842" s="52">
        <v>33810.717172463737</v>
      </c>
      <c r="F842" s="52">
        <v>416.32544948607682</v>
      </c>
      <c r="G842" s="52">
        <v>365.61501286672427</v>
      </c>
      <c r="H842" s="52">
        <v>867.49102623841418</v>
      </c>
      <c r="I842" s="52">
        <v>3865.3904566620786</v>
      </c>
      <c r="J842" s="52">
        <v>211.79834910881084</v>
      </c>
      <c r="K842" s="52">
        <v>561.78378960217037</v>
      </c>
      <c r="L842" s="52">
        <v>812.21250034719708</v>
      </c>
      <c r="M842" s="52">
        <v>1334.1293147236108</v>
      </c>
      <c r="N842" s="52">
        <v>231.29947737522113</v>
      </c>
      <c r="O842" s="52">
        <v>173.1832966131779</v>
      </c>
      <c r="P842" s="52">
        <v>421.70730512918283</v>
      </c>
      <c r="Q842" s="52">
        <v>133.77547247029531</v>
      </c>
      <c r="R842" s="52">
        <v>152.85051827604573</v>
      </c>
      <c r="S842" s="52">
        <v>1183.1627994363507</v>
      </c>
      <c r="T842" s="52">
        <v>400.30552792491704</v>
      </c>
      <c r="U842" s="52">
        <v>3110.8360106473169</v>
      </c>
      <c r="V842" s="52">
        <v>2151.3253093024096</v>
      </c>
      <c r="W842" s="52">
        <v>2470.6411944491169</v>
      </c>
      <c r="X842" s="52">
        <v>3226.0552433595062</v>
      </c>
      <c r="Y842" s="52">
        <v>5952.2723968972759</v>
      </c>
      <c r="Z842" s="52">
        <v>1332.9581823915244</v>
      </c>
      <c r="AA842" s="52">
        <v>5128.8910978804033</v>
      </c>
      <c r="AB842" s="52">
        <v>400.2125059136655</v>
      </c>
      <c r="AC842" s="52">
        <v>385524.1157081445</v>
      </c>
      <c r="AD842" s="52">
        <v>152315.66271642048</v>
      </c>
      <c r="AE842" s="52">
        <v>189579.31894296009</v>
      </c>
      <c r="AF842" s="52">
        <v>59679.017186816534</v>
      </c>
      <c r="AG842" s="52">
        <v>31532.922135750454</v>
      </c>
      <c r="AH842" s="52">
        <v>27262.966844193139</v>
      </c>
      <c r="AI842" s="52">
        <v>72372.051950105029</v>
      </c>
      <c r="AJ842" s="52">
        <v>83707.807007916766</v>
      </c>
      <c r="AK842" s="52">
        <v>178.21310613477448</v>
      </c>
      <c r="AL842" s="52">
        <v>0.56934261642515294</v>
      </c>
      <c r="AM842" s="52">
        <v>9.6510703976132692</v>
      </c>
      <c r="AN842" s="52">
        <v>19.325354068299443</v>
      </c>
      <c r="AO842" s="52">
        <v>9.1049410542473197</v>
      </c>
      <c r="AP842" s="52">
        <v>0.74695555286677218</v>
      </c>
      <c r="AQ842" s="52">
        <v>1.641382690112126</v>
      </c>
      <c r="AR842" s="52">
        <v>1.1036464380203446</v>
      </c>
      <c r="AS842" s="52">
        <v>0.96894327562931726</v>
      </c>
      <c r="AT842" s="52">
        <v>1.2057031205960811</v>
      </c>
      <c r="AU842" s="52">
        <v>0.81005812194765292</v>
      </c>
      <c r="AV842" s="52">
        <v>1.4841414099614971</v>
      </c>
      <c r="AW842" s="52">
        <v>1.1441104456639246</v>
      </c>
      <c r="AX842" s="52">
        <v>131.45612084798825</v>
      </c>
      <c r="AY842" s="52">
        <v>0.42095579003629002</v>
      </c>
      <c r="AZ842" s="52">
        <v>5.9182007946287438</v>
      </c>
      <c r="BA842" s="52">
        <v>5.6229597700720966</v>
      </c>
      <c r="BB842" s="52">
        <v>17.361190856893277</v>
      </c>
      <c r="BC842" s="52">
        <v>2.8118155910827531</v>
      </c>
      <c r="BD842" s="52">
        <v>28.497752944220945</v>
      </c>
      <c r="BE842" s="52">
        <v>12.296907168548206</v>
      </c>
      <c r="BF842" s="52">
        <v>23.172684103376621</v>
      </c>
      <c r="BG842" s="52">
        <v>29.035040843512011</v>
      </c>
      <c r="BH842" s="52">
        <v>6.3186129860012441</v>
      </c>
      <c r="BI842" s="52">
        <v>27.43163121843245</v>
      </c>
      <c r="BJ842" s="52">
        <v>3.0710401513645897</v>
      </c>
      <c r="BK842" s="52">
        <v>6.1947218116629905</v>
      </c>
      <c r="BL842" s="52">
        <v>18.165869254667388</v>
      </c>
      <c r="BM842" s="52">
        <v>1.6617171121819714</v>
      </c>
      <c r="BN842" s="52">
        <v>44.143763603149758</v>
      </c>
      <c r="BP842" s="52">
        <v>1.1765554232140858</v>
      </c>
      <c r="BQ842" s="52">
        <v>0.93686795341612494</v>
      </c>
      <c r="BR842" s="52">
        <v>0.2396874697978319</v>
      </c>
      <c r="BS842" s="52">
        <v>1.1746192490095078</v>
      </c>
      <c r="BT842" s="52">
        <v>0.93803294355287414</v>
      </c>
      <c r="BU842" s="52">
        <v>0.23658630545611839</v>
      </c>
      <c r="BV842" s="52">
        <v>7.8071048479997751</v>
      </c>
      <c r="BW842" s="52">
        <v>18116.363839010399</v>
      </c>
    </row>
    <row r="843" spans="1:75">
      <c r="A843" s="49">
        <v>54362</v>
      </c>
      <c r="B843" s="50">
        <v>189.33678407137913</v>
      </c>
      <c r="C843" s="51">
        <v>484.86227966556623</v>
      </c>
      <c r="D843" s="50">
        <v>189.54005680491608</v>
      </c>
      <c r="E843" s="52">
        <v>33865.760310373</v>
      </c>
      <c r="F843" s="52">
        <v>417.25176831292771</v>
      </c>
      <c r="G843" s="52">
        <v>364.82132599565892</v>
      </c>
      <c r="H843" s="52">
        <v>868.20704529043883</v>
      </c>
      <c r="I843" s="52">
        <v>3872.1057701778986</v>
      </c>
      <c r="J843" s="52">
        <v>212.05147259031995</v>
      </c>
      <c r="K843" s="52">
        <v>562.68369501380005</v>
      </c>
      <c r="L843" s="52">
        <v>813.08633175846785</v>
      </c>
      <c r="M843" s="52">
        <v>1338.2183418754607</v>
      </c>
      <c r="N843" s="52">
        <v>231.21006924851287</v>
      </c>
      <c r="O843" s="52">
        <v>173.35235795414735</v>
      </c>
      <c r="P843" s="52">
        <v>422.25346150501599</v>
      </c>
      <c r="Q843" s="52">
        <v>133.77427802901835</v>
      </c>
      <c r="R843" s="52">
        <v>152.97553387644791</v>
      </c>
      <c r="S843" s="52">
        <v>1185.9482873911338</v>
      </c>
      <c r="T843" s="52">
        <v>400.59350455504273</v>
      </c>
      <c r="U843" s="52">
        <v>3119.3916676823169</v>
      </c>
      <c r="V843" s="52">
        <v>2155.0233312857249</v>
      </c>
      <c r="W843" s="52">
        <v>2475.4374410796067</v>
      </c>
      <c r="X843" s="52">
        <v>3231.8039654563031</v>
      </c>
      <c r="Y843" s="52">
        <v>5960.0962767625051</v>
      </c>
      <c r="Z843" s="52">
        <v>1335.3017628675987</v>
      </c>
      <c r="AA843" s="52">
        <v>5138.489670334804</v>
      </c>
      <c r="AB843" s="52">
        <v>400.2904769535582</v>
      </c>
      <c r="AC843" s="52">
        <v>386580.34701405803</v>
      </c>
      <c r="AD843" s="52">
        <v>152708.54569830626</v>
      </c>
      <c r="AE843" s="52">
        <v>190068.31979110933</v>
      </c>
      <c r="AF843" s="52">
        <v>59859.221301994017</v>
      </c>
      <c r="AG843" s="52">
        <v>31581.351741836916</v>
      </c>
      <c r="AH843" s="52">
        <v>27305.007827312715</v>
      </c>
      <c r="AI843" s="52">
        <v>72465.643702599307</v>
      </c>
      <c r="AJ843" s="52">
        <v>83815.538321125889</v>
      </c>
      <c r="AK843" s="52">
        <v>178.31237293373522</v>
      </c>
      <c r="AL843" s="52">
        <v>0.56840667547540735</v>
      </c>
      <c r="AM843" s="52">
        <v>9.6600950583353207</v>
      </c>
      <c r="AN843" s="52">
        <v>19.32645120550578</v>
      </c>
      <c r="AO843" s="52">
        <v>9.0979494716776834</v>
      </c>
      <c r="AP843" s="52">
        <v>0.74653009273119564</v>
      </c>
      <c r="AQ843" s="52">
        <v>1.6407313468503308</v>
      </c>
      <c r="AR843" s="52">
        <v>1.1023907680110794</v>
      </c>
      <c r="AS843" s="52">
        <v>0.96791488095908373</v>
      </c>
      <c r="AT843" s="52">
        <v>1.2034140185278375</v>
      </c>
      <c r="AU843" s="52">
        <v>0.80947544209142974</v>
      </c>
      <c r="AV843" s="52">
        <v>1.4833851244575564</v>
      </c>
      <c r="AW843" s="52">
        <v>1.1441077976653047</v>
      </c>
      <c r="AX843" s="52">
        <v>131.53937337781875</v>
      </c>
      <c r="AY843" s="52">
        <v>0.42045392856685326</v>
      </c>
      <c r="AZ843" s="52">
        <v>5.9174337850159766</v>
      </c>
      <c r="BA843" s="52">
        <v>5.6189423012941502</v>
      </c>
      <c r="BB843" s="52">
        <v>17.372841463401734</v>
      </c>
      <c r="BC843" s="52">
        <v>2.8120920130266667</v>
      </c>
      <c r="BD843" s="52">
        <v>28.503724448491759</v>
      </c>
      <c r="BE843" s="52">
        <v>12.311841697285642</v>
      </c>
      <c r="BF843" s="52">
        <v>23.206008388940621</v>
      </c>
      <c r="BG843" s="52">
        <v>29.053713963333248</v>
      </c>
      <c r="BH843" s="52">
        <v>6.3223213883010754</v>
      </c>
      <c r="BI843" s="52">
        <v>27.446548350376919</v>
      </c>
      <c r="BJ843" s="52">
        <v>3.0714686328020404</v>
      </c>
      <c r="BK843" s="52">
        <v>6.1980567621658631</v>
      </c>
      <c r="BL843" s="52">
        <v>18.177022956225329</v>
      </c>
      <c r="BM843" s="52">
        <v>1.6612243006578453</v>
      </c>
      <c r="BN843" s="52">
        <v>44.177647673644145</v>
      </c>
      <c r="BP843" s="52">
        <v>1.1761227538551</v>
      </c>
      <c r="BQ843" s="52">
        <v>0.93685767492159711</v>
      </c>
      <c r="BR843" s="52">
        <v>0.23926507893235516</v>
      </c>
      <c r="BS843" s="52">
        <v>1.1741808407660432</v>
      </c>
      <c r="BT843" s="52">
        <v>0.93801149498563796</v>
      </c>
      <c r="BU843" s="52">
        <v>0.23616934577984788</v>
      </c>
      <c r="BV843" s="52">
        <v>7.808191916197786</v>
      </c>
      <c r="BW843" s="52">
        <v>18175.80304050734</v>
      </c>
    </row>
    <row r="844" spans="1:75">
      <c r="A844" s="49">
        <v>54392</v>
      </c>
      <c r="B844" s="50">
        <v>189.59061462034782</v>
      </c>
      <c r="C844" s="51">
        <v>485.7495993099796</v>
      </c>
      <c r="D844" s="50">
        <v>189.82163036351557</v>
      </c>
      <c r="E844" s="52">
        <v>33921.117732558647</v>
      </c>
      <c r="F844" s="52">
        <v>418.18242268609464</v>
      </c>
      <c r="G844" s="52">
        <v>364.0266974957039</v>
      </c>
      <c r="H844" s="52">
        <v>868.92707529314021</v>
      </c>
      <c r="I844" s="52">
        <v>3878.8774602852764</v>
      </c>
      <c r="J844" s="52">
        <v>212.30650608904349</v>
      </c>
      <c r="K844" s="52">
        <v>563.5881775129742</v>
      </c>
      <c r="L844" s="52">
        <v>813.96654018300273</v>
      </c>
      <c r="M844" s="52">
        <v>1342.3440075319261</v>
      </c>
      <c r="N844" s="52">
        <v>231.1207272203057</v>
      </c>
      <c r="O844" s="52">
        <v>173.52290477303322</v>
      </c>
      <c r="P844" s="52">
        <v>422.80451181552684</v>
      </c>
      <c r="Q844" s="52">
        <v>133.77372351390466</v>
      </c>
      <c r="R844" s="52">
        <v>153.1014458980101</v>
      </c>
      <c r="S844" s="52">
        <v>1188.7494178679772</v>
      </c>
      <c r="T844" s="52">
        <v>400.88277885525798</v>
      </c>
      <c r="U844" s="52">
        <v>3127.9980276924866</v>
      </c>
      <c r="V844" s="52">
        <v>2158.7393966983382</v>
      </c>
      <c r="W844" s="52">
        <v>2480.2591590991242</v>
      </c>
      <c r="X844" s="52">
        <v>3237.5799977626652</v>
      </c>
      <c r="Y844" s="52">
        <v>5967.9593431959547</v>
      </c>
      <c r="Z844" s="52">
        <v>1337.6579623257121</v>
      </c>
      <c r="AA844" s="52">
        <v>5148.1411728755884</v>
      </c>
      <c r="AB844" s="52">
        <v>400.36884350493006</v>
      </c>
      <c r="AC844" s="52">
        <v>387640.35462977091</v>
      </c>
      <c r="AD844" s="52">
        <v>153102.95866821607</v>
      </c>
      <c r="AE844" s="52">
        <v>190559.22493494352</v>
      </c>
      <c r="AF844" s="52">
        <v>60040.11416095098</v>
      </c>
      <c r="AG844" s="52">
        <v>31629.802560408909</v>
      </c>
      <c r="AH844" s="52">
        <v>27347.065705045065</v>
      </c>
      <c r="AI844" s="52">
        <v>72559.175344498959</v>
      </c>
      <c r="AJ844" s="52">
        <v>83923.204754241306</v>
      </c>
      <c r="AK844" s="52">
        <v>178.41241581640594</v>
      </c>
      <c r="AL844" s="52">
        <v>0.56747049621229351</v>
      </c>
      <c r="AM844" s="52">
        <v>9.6691833048452587</v>
      </c>
      <c r="AN844" s="52">
        <v>19.327630902398958</v>
      </c>
      <c r="AO844" s="52">
        <v>9.0909771013447127</v>
      </c>
      <c r="AP844" s="52">
        <v>0.74610654010701483</v>
      </c>
      <c r="AQ844" s="52">
        <v>1.6400842412114722</v>
      </c>
      <c r="AR844" s="52">
        <v>1.1011356195669577</v>
      </c>
      <c r="AS844" s="52">
        <v>0.9668872636489747</v>
      </c>
      <c r="AT844" s="52">
        <v>1.2011247269348435</v>
      </c>
      <c r="AU844" s="52">
        <v>0.80889381248465875</v>
      </c>
      <c r="AV844" s="52">
        <v>1.4826349382705</v>
      </c>
      <c r="AW844" s="52">
        <v>1.1441099589860491</v>
      </c>
      <c r="AX844" s="52">
        <v>131.6232651976558</v>
      </c>
      <c r="AY844" s="52">
        <v>0.4199519342890653</v>
      </c>
      <c r="AZ844" s="52">
        <v>5.9166753736852113</v>
      </c>
      <c r="BA844" s="52">
        <v>5.6149282606900668</v>
      </c>
      <c r="BB844" s="52">
        <v>17.384565963910426</v>
      </c>
      <c r="BC844" s="52">
        <v>2.8123745371860425</v>
      </c>
      <c r="BD844" s="52">
        <v>28.50977198810336</v>
      </c>
      <c r="BE844" s="52">
        <v>12.326860290391778</v>
      </c>
      <c r="BF844" s="52">
        <v>23.239531044871303</v>
      </c>
      <c r="BG844" s="52">
        <v>29.072551265161017</v>
      </c>
      <c r="BH844" s="52">
        <v>6.3260545391218326</v>
      </c>
      <c r="BI844" s="52">
        <v>27.461519716343414</v>
      </c>
      <c r="BJ844" s="52">
        <v>3.0718988862384018</v>
      </c>
      <c r="BK844" s="52">
        <v>6.2014035191182</v>
      </c>
      <c r="BL844" s="52">
        <v>18.188217310685044</v>
      </c>
      <c r="BM844" s="52">
        <v>1.6607301594034274</v>
      </c>
      <c r="BN844" s="52">
        <v>44.211786092729504</v>
      </c>
      <c r="BP844" s="52">
        <v>1.175682379755987</v>
      </c>
      <c r="BQ844" s="52">
        <v>0.93685110037034369</v>
      </c>
      <c r="BR844" s="52">
        <v>0.23883127938461257</v>
      </c>
      <c r="BS844" s="52">
        <v>1.1737307590231163</v>
      </c>
      <c r="BT844" s="52">
        <v>0.93799286338010768</v>
      </c>
      <c r="BU844" s="52">
        <v>0.23573789564252365</v>
      </c>
      <c r="BV844" s="52">
        <v>7.8093000154687617</v>
      </c>
      <c r="BW844" s="52">
        <v>18235.507963367305</v>
      </c>
    </row>
    <row r="845" spans="1:75">
      <c r="A845" s="49">
        <v>54423</v>
      </c>
      <c r="B845" s="50">
        <v>189.84624930992422</v>
      </c>
      <c r="C845" s="51">
        <v>486.64375291590488</v>
      </c>
      <c r="D845" s="50">
        <v>190.10519908548844</v>
      </c>
      <c r="E845" s="52">
        <v>33976.948990979501</v>
      </c>
      <c r="F845" s="52">
        <v>419.12030332276009</v>
      </c>
      <c r="G845" s="52">
        <v>363.23181309046282</v>
      </c>
      <c r="H845" s="52">
        <v>869.65356812147695</v>
      </c>
      <c r="I845" s="52">
        <v>3885.7317543606605</v>
      </c>
      <c r="J845" s="52">
        <v>212.56417412044962</v>
      </c>
      <c r="K845" s="52">
        <v>564.49633428556547</v>
      </c>
      <c r="L845" s="52">
        <v>814.85630783865292</v>
      </c>
      <c r="M845" s="52">
        <v>1346.525734747129</v>
      </c>
      <c r="N845" s="52">
        <v>231.03189191521116</v>
      </c>
      <c r="O845" s="52">
        <v>173.69598659820434</v>
      </c>
      <c r="P845" s="52">
        <v>423.36242238158781</v>
      </c>
      <c r="Q845" s="52">
        <v>133.77425122759755</v>
      </c>
      <c r="R845" s="52">
        <v>153.22871632074876</v>
      </c>
      <c r="S845" s="52">
        <v>1191.5737592421112</v>
      </c>
      <c r="T845" s="52">
        <v>401.17403186942573</v>
      </c>
      <c r="U845" s="52">
        <v>3136.6778488308191</v>
      </c>
      <c r="V845" s="52">
        <v>2162.4834818688009</v>
      </c>
      <c r="W845" s="52">
        <v>2485.1195555006066</v>
      </c>
      <c r="X845" s="52">
        <v>3243.3983674332981</v>
      </c>
      <c r="Y845" s="52">
        <v>5975.8841114484012</v>
      </c>
      <c r="Z845" s="52">
        <v>1340.0329049528848</v>
      </c>
      <c r="AA845" s="52">
        <v>5157.8717062516562</v>
      </c>
      <c r="AB845" s="52">
        <v>400.44796500952856</v>
      </c>
      <c r="AC845" s="52">
        <v>388704.30308348133</v>
      </c>
      <c r="AD845" s="52">
        <v>153499.11534386297</v>
      </c>
      <c r="AE845" s="52">
        <v>191052.30037406183</v>
      </c>
      <c r="AF845" s="52">
        <v>60221.684364041976</v>
      </c>
      <c r="AG845" s="52">
        <v>31678.132766000686</v>
      </c>
      <c r="AH845" s="52">
        <v>27389.004175909104</v>
      </c>
      <c r="AI845" s="52">
        <v>72652.234475504971</v>
      </c>
      <c r="AJ845" s="52">
        <v>84030.37134835028</v>
      </c>
      <c r="AK845" s="52">
        <v>178.51318613378962</v>
      </c>
      <c r="AL845" s="52">
        <v>0.5665317930820053</v>
      </c>
      <c r="AM845" s="52">
        <v>9.6783357850593266</v>
      </c>
      <c r="AN845" s="52">
        <v>19.32885393258109</v>
      </c>
      <c r="AO845" s="52">
        <v>9.0839863544538417</v>
      </c>
      <c r="AP845" s="52">
        <v>0.74568234047015836</v>
      </c>
      <c r="AQ845" s="52">
        <v>1.6394356892165272</v>
      </c>
      <c r="AR845" s="52">
        <v>1.0998756152595537</v>
      </c>
      <c r="AS845" s="52">
        <v>0.96585526192537208</v>
      </c>
      <c r="AT845" s="52">
        <v>1.1988264389693806</v>
      </c>
      <c r="AU845" s="52">
        <v>0.80831001320304141</v>
      </c>
      <c r="AV845" s="52">
        <v>1.481886199386369</v>
      </c>
      <c r="AW845" s="52">
        <v>1.1441147965348548</v>
      </c>
      <c r="AX845" s="52">
        <v>131.70773664232524</v>
      </c>
      <c r="AY845" s="52">
        <v>0.41944762485582032</v>
      </c>
      <c r="AZ845" s="52">
        <v>5.9159095327129529</v>
      </c>
      <c r="BA845" s="52">
        <v>5.6108969629473702</v>
      </c>
      <c r="BB845" s="52">
        <v>17.396353345105215</v>
      </c>
      <c r="BC845" s="52">
        <v>2.8126583954905189</v>
      </c>
      <c r="BD845" s="52">
        <v>28.515857044032835</v>
      </c>
      <c r="BE845" s="52">
        <v>12.341980421106845</v>
      </c>
      <c r="BF845" s="52">
        <v>23.273288725471385</v>
      </c>
      <c r="BG845" s="52">
        <v>29.091535704824398</v>
      </c>
      <c r="BH845" s="52">
        <v>6.32980888617608</v>
      </c>
      <c r="BI845" s="52">
        <v>27.476595558866393</v>
      </c>
      <c r="BJ845" s="52">
        <v>3.0723319142882186</v>
      </c>
      <c r="BK845" s="52">
        <v>6.2047723847276606</v>
      </c>
      <c r="BL845" s="52">
        <v>18.199491259315231</v>
      </c>
      <c r="BM845" s="52">
        <v>1.6602334288560499</v>
      </c>
      <c r="BN845" s="52">
        <v>44.246174521411902</v>
      </c>
      <c r="BP845" s="52">
        <v>1.1752390317729628</v>
      </c>
      <c r="BQ845" s="52">
        <v>0.93684953279678729</v>
      </c>
      <c r="BR845" s="52">
        <v>0.23838949897570624</v>
      </c>
      <c r="BS845" s="52">
        <v>1.173272954046561</v>
      </c>
      <c r="BT845" s="52">
        <v>0.93797847353439023</v>
      </c>
      <c r="BU845" s="52">
        <v>0.23529448051234678</v>
      </c>
      <c r="BV845" s="52">
        <v>7.8104292448688284</v>
      </c>
      <c r="BW845" s="52">
        <v>18295.486829788453</v>
      </c>
    </row>
    <row r="846" spans="1:75">
      <c r="A846" s="49">
        <v>54454</v>
      </c>
      <c r="B846" s="50">
        <v>190.10780975395332</v>
      </c>
      <c r="C846" s="51">
        <v>487.55940388834046</v>
      </c>
      <c r="D846" s="50">
        <v>190.39537461991273</v>
      </c>
      <c r="E846" s="52">
        <v>34034.146668976355</v>
      </c>
      <c r="F846" s="52">
        <v>420.08147174492854</v>
      </c>
      <c r="G846" s="52">
        <v>362.41912961534916</v>
      </c>
      <c r="H846" s="52">
        <v>870.3988978193787</v>
      </c>
      <c r="I846" s="52">
        <v>3892.767078530404</v>
      </c>
      <c r="J846" s="52">
        <v>212.82839064881387</v>
      </c>
      <c r="K846" s="52">
        <v>565.42163357120603</v>
      </c>
      <c r="L846" s="52">
        <v>815.76770611461848</v>
      </c>
      <c r="M846" s="52">
        <v>1350.824507849351</v>
      </c>
      <c r="N846" s="52">
        <v>230.94192502052795</v>
      </c>
      <c r="O846" s="52">
        <v>173.87379292958988</v>
      </c>
      <c r="P846" s="52">
        <v>423.93556707776003</v>
      </c>
      <c r="Q846" s="52">
        <v>133.77529351797796</v>
      </c>
      <c r="R846" s="52">
        <v>153.35914792018312</v>
      </c>
      <c r="S846" s="52">
        <v>1194.4676420904336</v>
      </c>
      <c r="T846" s="52">
        <v>401.47233133896765</v>
      </c>
      <c r="U846" s="52">
        <v>3145.5740501524942</v>
      </c>
      <c r="V846" s="52">
        <v>2166.3166800799268</v>
      </c>
      <c r="W846" s="52">
        <v>2490.0975322046829</v>
      </c>
      <c r="X846" s="52">
        <v>3249.353731728369</v>
      </c>
      <c r="Y846" s="52">
        <v>5983.9988979661175</v>
      </c>
      <c r="Z846" s="52">
        <v>1342.4650891909916</v>
      </c>
      <c r="AA846" s="52">
        <v>5167.8390161553698</v>
      </c>
      <c r="AB846" s="52">
        <v>400.52887897316606</v>
      </c>
      <c r="AC846" s="52">
        <v>389791.38734743674</v>
      </c>
      <c r="AD846" s="52">
        <v>153904.00655992571</v>
      </c>
      <c r="AE846" s="52">
        <v>191556.24723852833</v>
      </c>
      <c r="AF846" s="52">
        <v>60407.209435278368</v>
      </c>
      <c r="AG846" s="52">
        <v>31727.294685686789</v>
      </c>
      <c r="AH846" s="52">
        <v>27431.657511941848</v>
      </c>
      <c r="AI846" s="52">
        <v>72746.736645575496</v>
      </c>
      <c r="AJ846" s="52">
        <v>84139.220263819545</v>
      </c>
      <c r="AK846" s="52">
        <v>178.61645387932509</v>
      </c>
      <c r="AL846" s="52">
        <v>0.56557346609324377</v>
      </c>
      <c r="AM846" s="52">
        <v>9.6877160062346857</v>
      </c>
      <c r="AN846" s="52">
        <v>19.33015717667783</v>
      </c>
      <c r="AO846" s="52">
        <v>9.076867704353889</v>
      </c>
      <c r="AP846" s="52">
        <v>0.74525080487854856</v>
      </c>
      <c r="AQ846" s="52">
        <v>1.6387749188915399</v>
      </c>
      <c r="AR846" s="52">
        <v>1.098591082492109</v>
      </c>
      <c r="AS846" s="52">
        <v>0.96480254627259721</v>
      </c>
      <c r="AT846" s="52">
        <v>1.1964829385230382</v>
      </c>
      <c r="AU846" s="52">
        <v>0.80771514413954137</v>
      </c>
      <c r="AV846" s="52">
        <v>1.4811273837036836</v>
      </c>
      <c r="AW846" s="52">
        <v>1.1441228857364318</v>
      </c>
      <c r="AX846" s="52">
        <v>131.79427840889642</v>
      </c>
      <c r="AY846" s="52">
        <v>0.41893317698157906</v>
      </c>
      <c r="AZ846" s="52">
        <v>5.9151294785880317</v>
      </c>
      <c r="BA846" s="52">
        <v>5.6067867220535259</v>
      </c>
      <c r="BB846" s="52">
        <v>17.408411646397003</v>
      </c>
      <c r="BC846" s="52">
        <v>2.8129504695722471</v>
      </c>
      <c r="BD846" s="52">
        <v>28.522101753838211</v>
      </c>
      <c r="BE846" s="52">
        <v>12.357459059011871</v>
      </c>
      <c r="BF846" s="52">
        <v>23.30785169553236</v>
      </c>
      <c r="BG846" s="52">
        <v>29.111004067275058</v>
      </c>
      <c r="BH846" s="52">
        <v>6.3336503398970834</v>
      </c>
      <c r="BI846" s="52">
        <v>27.492018293835329</v>
      </c>
      <c r="BJ846" s="52">
        <v>3.0727747750159384</v>
      </c>
      <c r="BK846" s="52">
        <v>6.2082176513060636</v>
      </c>
      <c r="BL846" s="52">
        <v>18.211025867573618</v>
      </c>
      <c r="BM846" s="52">
        <v>1.6597260355360812</v>
      </c>
      <c r="BN846" s="52">
        <v>44.281413595836177</v>
      </c>
      <c r="BP846" s="52">
        <v>1.174797755120615</v>
      </c>
      <c r="BQ846" s="52">
        <v>0.93685121074996724</v>
      </c>
      <c r="BR846" s="52">
        <v>0.23794654437299487</v>
      </c>
      <c r="BS846" s="52">
        <v>1.1728077353768787</v>
      </c>
      <c r="BT846" s="52">
        <v>0.93796694104252487</v>
      </c>
      <c r="BU846" s="52">
        <v>0.23484079433406041</v>
      </c>
      <c r="BV846" s="52">
        <v>7.8115991708282309</v>
      </c>
      <c r="BW846" s="52">
        <v>18356.841789445571</v>
      </c>
    </row>
    <row r="847" spans="1:75">
      <c r="A847" s="49">
        <v>54482</v>
      </c>
      <c r="B847" s="50">
        <v>190.35795571941085</v>
      </c>
      <c r="C847" s="51">
        <v>488.4362053185302</v>
      </c>
      <c r="D847" s="50">
        <v>190.67300718404087</v>
      </c>
      <c r="E847" s="52">
        <v>34088.912049204111</v>
      </c>
      <c r="F847" s="52">
        <v>421.00330468051004</v>
      </c>
      <c r="G847" s="52">
        <v>361.63570444392309</v>
      </c>
      <c r="H847" s="52">
        <v>871.11430273105259</v>
      </c>
      <c r="I847" s="52">
        <v>3899.4996699432791</v>
      </c>
      <c r="J847" s="52">
        <v>213.08134525831389</v>
      </c>
      <c r="K847" s="52">
        <v>566.30277030839352</v>
      </c>
      <c r="L847" s="52">
        <v>816.63739562326066</v>
      </c>
      <c r="M847" s="52">
        <v>1354.9443864099283</v>
      </c>
      <c r="N847" s="52">
        <v>230.85625113691535</v>
      </c>
      <c r="O847" s="52">
        <v>174.04360742395303</v>
      </c>
      <c r="P847" s="52">
        <v>424.48499565710415</v>
      </c>
      <c r="Q847" s="52">
        <v>133.77591022054133</v>
      </c>
      <c r="R847" s="52">
        <v>153.48376241800204</v>
      </c>
      <c r="S847" s="52">
        <v>1197.2404340688538</v>
      </c>
      <c r="T847" s="52">
        <v>401.75841630629395</v>
      </c>
      <c r="U847" s="52">
        <v>3154.1012251220113</v>
      </c>
      <c r="V847" s="52">
        <v>2169.9863136002264</v>
      </c>
      <c r="W847" s="52">
        <v>2494.8642453879916</v>
      </c>
      <c r="X847" s="52">
        <v>3255.053427733747</v>
      </c>
      <c r="Y847" s="52">
        <v>5991.767048361844</v>
      </c>
      <c r="Z847" s="52">
        <v>1344.7938927047487</v>
      </c>
      <c r="AA847" s="52">
        <v>5177.3844105415046</v>
      </c>
      <c r="AB847" s="52">
        <v>400.60590276852702</v>
      </c>
      <c r="AC847" s="52">
        <v>390833.15810544149</v>
      </c>
      <c r="AD847" s="52">
        <v>154291.89152847018</v>
      </c>
      <c r="AE847" s="52">
        <v>192039.02732154302</v>
      </c>
      <c r="AF847" s="52">
        <v>60585.021326814378</v>
      </c>
      <c r="AG847" s="52">
        <v>31774.352377193314</v>
      </c>
      <c r="AH847" s="52">
        <v>27472.492653667927</v>
      </c>
      <c r="AI847" s="52">
        <v>72837.192667535375</v>
      </c>
      <c r="AJ847" s="52">
        <v>84243.38616473334</v>
      </c>
      <c r="AK847" s="52">
        <v>178.71565563243348</v>
      </c>
      <c r="AL847" s="52">
        <v>0.56465626101479371</v>
      </c>
      <c r="AM847" s="52">
        <v>9.6967295265120423</v>
      </c>
      <c r="AN847" s="52">
        <v>19.331484930236392</v>
      </c>
      <c r="AO847" s="52">
        <v>9.070099142724823</v>
      </c>
      <c r="AP847" s="52">
        <v>0.744840912386597</v>
      </c>
      <c r="AQ847" s="52">
        <v>1.6381462526405974</v>
      </c>
      <c r="AR847" s="52">
        <v>1.0973680254002878</v>
      </c>
      <c r="AS847" s="52">
        <v>0.96379961173104378</v>
      </c>
      <c r="AT847" s="52">
        <v>1.1942504514833965</v>
      </c>
      <c r="AU847" s="52">
        <v>0.80714949961238402</v>
      </c>
      <c r="AV847" s="52">
        <v>1.480409644277594</v>
      </c>
      <c r="AW847" s="52">
        <v>1.1441347449642276</v>
      </c>
      <c r="AX847" s="52">
        <v>131.87740608309727</v>
      </c>
      <c r="AY847" s="52">
        <v>0.41844312734402983</v>
      </c>
      <c r="AZ847" s="52">
        <v>5.9143976189561727</v>
      </c>
      <c r="BA847" s="52">
        <v>5.6028753603842789</v>
      </c>
      <c r="BB847" s="52">
        <v>17.41997883329168</v>
      </c>
      <c r="BC847" s="52">
        <v>2.8132358448159982</v>
      </c>
      <c r="BD847" s="52">
        <v>28.528138116110181</v>
      </c>
      <c r="BE847" s="52">
        <v>12.372295468831519</v>
      </c>
      <c r="BF847" s="52">
        <v>23.34098155572844</v>
      </c>
      <c r="BG847" s="52">
        <v>29.12972449594859</v>
      </c>
      <c r="BH847" s="52">
        <v>6.3373356616035119</v>
      </c>
      <c r="BI847" s="52">
        <v>27.506764619071742</v>
      </c>
      <c r="BJ847" s="52">
        <v>3.0731983452314386</v>
      </c>
      <c r="BK847" s="52">
        <v>6.211511234448543</v>
      </c>
      <c r="BL847" s="52">
        <v>18.22205503947875</v>
      </c>
      <c r="BM847" s="52">
        <v>1.6592413660711796</v>
      </c>
      <c r="BN847" s="52">
        <v>44.315255809567006</v>
      </c>
      <c r="BP847" s="52">
        <v>1.1743999059669608</v>
      </c>
      <c r="BQ847" s="52">
        <v>0.93685328051401484</v>
      </c>
      <c r="BR847" s="52">
        <v>0.23754662545304331</v>
      </c>
      <c r="BS847" s="52">
        <v>1.1723734248282978</v>
      </c>
      <c r="BT847" s="52">
        <v>0.93795695465199258</v>
      </c>
      <c r="BU847" s="52">
        <v>0.23441647017729597</v>
      </c>
      <c r="BV847" s="52">
        <v>7.8127340202155597</v>
      </c>
      <c r="BW847" s="52">
        <v>18415.729033768177</v>
      </c>
    </row>
    <row r="848" spans="1:75">
      <c r="A848" s="49">
        <v>54513</v>
      </c>
      <c r="B848" s="50">
        <v>190.608900908561</v>
      </c>
      <c r="C848" s="51">
        <v>489.31709454821481</v>
      </c>
      <c r="D848" s="50">
        <v>190.95169132773674</v>
      </c>
      <c r="E848" s="52">
        <v>34143.913553153317</v>
      </c>
      <c r="F848" s="52">
        <v>421.9312856070577</v>
      </c>
      <c r="G848" s="52">
        <v>360.83899248054911</v>
      </c>
      <c r="H848" s="52">
        <v>871.83508230974121</v>
      </c>
      <c r="I848" s="52">
        <v>3906.2484510727304</v>
      </c>
      <c r="J848" s="52">
        <v>213.33521683662829</v>
      </c>
      <c r="K848" s="52">
        <v>567.18349216771765</v>
      </c>
      <c r="L848" s="52">
        <v>817.50615404806877</v>
      </c>
      <c r="M848" s="52">
        <v>1359.0798300574684</v>
      </c>
      <c r="N848" s="52">
        <v>230.77030755305333</v>
      </c>
      <c r="O848" s="52">
        <v>174.21315785991629</v>
      </c>
      <c r="P848" s="52">
        <v>425.03694457128165</v>
      </c>
      <c r="Q848" s="52">
        <v>133.77565469894739</v>
      </c>
      <c r="R848" s="52">
        <v>153.60845998411946</v>
      </c>
      <c r="S848" s="52">
        <v>1200.0281759531747</v>
      </c>
      <c r="T848" s="52">
        <v>402.04626647623314</v>
      </c>
      <c r="U848" s="52">
        <v>3162.6779644527742</v>
      </c>
      <c r="V848" s="52">
        <v>2173.6724249960916</v>
      </c>
      <c r="W848" s="52">
        <v>2499.6530069497326</v>
      </c>
      <c r="X848" s="52">
        <v>3260.7771484993636</v>
      </c>
      <c r="Y848" s="52">
        <v>5999.5682318970084</v>
      </c>
      <c r="Z848" s="52">
        <v>1347.1332393146811</v>
      </c>
      <c r="AA848" s="52">
        <v>5186.9747601699446</v>
      </c>
      <c r="AB848" s="52">
        <v>400.68257221180926</v>
      </c>
      <c r="AC848" s="52">
        <v>391882.98327390611</v>
      </c>
      <c r="AD848" s="52">
        <v>154682.44852512114</v>
      </c>
      <c r="AE848" s="52">
        <v>192525.13314745502</v>
      </c>
      <c r="AF848" s="52">
        <v>60764.224868005324</v>
      </c>
      <c r="AG848" s="52">
        <v>31821.824817119104</v>
      </c>
      <c r="AH848" s="52">
        <v>27513.703254607415</v>
      </c>
      <c r="AI848" s="52">
        <v>72928.545668017483</v>
      </c>
      <c r="AJ848" s="52">
        <v>84348.538033977631</v>
      </c>
      <c r="AK848" s="52">
        <v>178.81577350721966</v>
      </c>
      <c r="AL848" s="52">
        <v>0.56373349160980246</v>
      </c>
      <c r="AM848" s="52">
        <v>9.705831654257171</v>
      </c>
      <c r="AN848" s="52">
        <v>19.332916664271316</v>
      </c>
      <c r="AO848" s="52">
        <v>9.0633515184095046</v>
      </c>
      <c r="AP848" s="52">
        <v>0.74443264754782945</v>
      </c>
      <c r="AQ848" s="52">
        <v>1.6375189020605727</v>
      </c>
      <c r="AR848" s="52">
        <v>1.0961469265902628</v>
      </c>
      <c r="AS848" s="52">
        <v>0.9627977526362238</v>
      </c>
      <c r="AT848" s="52">
        <v>1.1920201583191175</v>
      </c>
      <c r="AU848" s="52">
        <v>0.80658576117834968</v>
      </c>
      <c r="AV848" s="52">
        <v>1.4796979610841992</v>
      </c>
      <c r="AW848" s="52">
        <v>1.1441514089085632</v>
      </c>
      <c r="AX848" s="52">
        <v>131.9613034957419</v>
      </c>
      <c r="AY848" s="52">
        <v>0.41795369850869096</v>
      </c>
      <c r="AZ848" s="52">
        <v>5.9136836117651264</v>
      </c>
      <c r="BA848" s="52">
        <v>5.5989736764782254</v>
      </c>
      <c r="BB848" s="52">
        <v>17.431639885882877</v>
      </c>
      <c r="BC848" s="52">
        <v>2.8135306082338269</v>
      </c>
      <c r="BD848" s="52">
        <v>28.534283652488561</v>
      </c>
      <c r="BE848" s="52">
        <v>12.387227313010953</v>
      </c>
      <c r="BF848" s="52">
        <v>23.374323882951192</v>
      </c>
      <c r="BG848" s="52">
        <v>29.148636492187038</v>
      </c>
      <c r="BH848" s="52">
        <v>6.3410506742976365</v>
      </c>
      <c r="BI848" s="52">
        <v>27.521553347153858</v>
      </c>
      <c r="BJ848" s="52">
        <v>3.0736234611186157</v>
      </c>
      <c r="BK848" s="52">
        <v>6.2148141193221464</v>
      </c>
      <c r="BL848" s="52">
        <v>18.233115766563589</v>
      </c>
      <c r="BM848" s="52">
        <v>1.6587555810896035</v>
      </c>
      <c r="BN848" s="52">
        <v>44.349394413417265</v>
      </c>
      <c r="BP848" s="52">
        <v>1.1740318466003257</v>
      </c>
      <c r="BQ848" s="52">
        <v>0.93685391895923531</v>
      </c>
      <c r="BR848" s="52">
        <v>0.23717792763988743</v>
      </c>
      <c r="BS848" s="52">
        <v>1.171953829150469</v>
      </c>
      <c r="BT848" s="52">
        <v>0.93794647906678064</v>
      </c>
      <c r="BU848" s="52">
        <v>0.23400735008415782</v>
      </c>
      <c r="BV848" s="52">
        <v>7.8138899758452034</v>
      </c>
      <c r="BW848" s="52">
        <v>18475.157066129868</v>
      </c>
    </row>
    <row r="849" spans="1:75">
      <c r="A849" s="49">
        <v>54543</v>
      </c>
      <c r="B849" s="50">
        <v>190.86852655786399</v>
      </c>
      <c r="C849" s="51">
        <v>490.22925960930684</v>
      </c>
      <c r="D849" s="50">
        <v>191.24008500451842</v>
      </c>
      <c r="E849" s="52">
        <v>34200.879291685422</v>
      </c>
      <c r="F849" s="52">
        <v>422.8934012271464</v>
      </c>
      <c r="G849" s="52">
        <v>360.00615993005533</v>
      </c>
      <c r="H849" s="52">
        <v>872.58362110989788</v>
      </c>
      <c r="I849" s="52">
        <v>3913.2367816135752</v>
      </c>
      <c r="J849" s="52">
        <v>213.59815779668278</v>
      </c>
      <c r="K849" s="52">
        <v>568.09410355811315</v>
      </c>
      <c r="L849" s="52">
        <v>818.40286392012297</v>
      </c>
      <c r="M849" s="52">
        <v>1363.3661793004101</v>
      </c>
      <c r="N849" s="52">
        <v>230.68145880307227</v>
      </c>
      <c r="O849" s="52">
        <v>174.3881918376816</v>
      </c>
      <c r="P849" s="52">
        <v>425.60922412636381</v>
      </c>
      <c r="Q849" s="52">
        <v>133.77512216341373</v>
      </c>
      <c r="R849" s="52">
        <v>153.73737355826404</v>
      </c>
      <c r="S849" s="52">
        <v>1202.9178004272283</v>
      </c>
      <c r="T849" s="52">
        <v>402.34347211228061</v>
      </c>
      <c r="U849" s="52">
        <v>3171.5709841693442</v>
      </c>
      <c r="V849" s="52">
        <v>2177.4902716440461</v>
      </c>
      <c r="W849" s="52">
        <v>2504.6134150817988</v>
      </c>
      <c r="X849" s="52">
        <v>3266.7042580964667</v>
      </c>
      <c r="Y849" s="52">
        <v>6007.6455051486691</v>
      </c>
      <c r="Z849" s="52">
        <v>1349.5557964418083</v>
      </c>
      <c r="AA849" s="52">
        <v>5196.9090747063356</v>
      </c>
      <c r="AB849" s="52">
        <v>400.76129041341289</v>
      </c>
      <c r="AC849" s="52">
        <v>392973.5197825114</v>
      </c>
      <c r="AD849" s="52">
        <v>155087.75526723862</v>
      </c>
      <c r="AE849" s="52">
        <v>193029.59718271892</v>
      </c>
      <c r="AF849" s="52">
        <v>60950.337272516888</v>
      </c>
      <c r="AG849" s="52">
        <v>31871.156868712107</v>
      </c>
      <c r="AH849" s="52">
        <v>27556.533956098556</v>
      </c>
      <c r="AI849" s="52">
        <v>73023.533281771335</v>
      </c>
      <c r="AJ849" s="52">
        <v>84457.856331380215</v>
      </c>
      <c r="AK849" s="52">
        <v>178.91970508135856</v>
      </c>
      <c r="AL849" s="52">
        <v>0.56277655923355874</v>
      </c>
      <c r="AM849" s="52">
        <v>9.715291819519674</v>
      </c>
      <c r="AN849" s="52">
        <v>19.334470947129496</v>
      </c>
      <c r="AO849" s="52">
        <v>9.05640256836341</v>
      </c>
      <c r="AP849" s="52">
        <v>0.7440122300015749</v>
      </c>
      <c r="AQ849" s="52">
        <v>1.6368713938366075</v>
      </c>
      <c r="AR849" s="52">
        <v>1.0948880521165241</v>
      </c>
      <c r="AS849" s="52">
        <v>0.96176470840058148</v>
      </c>
      <c r="AT849" s="52">
        <v>1.1897207153843739</v>
      </c>
      <c r="AU849" s="52">
        <v>0.80600509092735517</v>
      </c>
      <c r="AV849" s="52">
        <v>1.4789680077063925</v>
      </c>
      <c r="AW849" s="52">
        <v>1.1441723698730282</v>
      </c>
      <c r="AX849" s="52">
        <v>132.04838784858583</v>
      </c>
      <c r="AY849" s="52">
        <v>0.41744896541361715</v>
      </c>
      <c r="AZ849" s="52">
        <v>5.9129562045360213</v>
      </c>
      <c r="BA849" s="52">
        <v>5.5949516723804971</v>
      </c>
      <c r="BB849" s="52">
        <v>17.443734926132795</v>
      </c>
      <c r="BC849" s="52">
        <v>2.8138399794998503</v>
      </c>
      <c r="BD849" s="52">
        <v>28.540691922015199</v>
      </c>
      <c r="BE849" s="52">
        <v>12.402704341445739</v>
      </c>
      <c r="BF849" s="52">
        <v>23.408887610188685</v>
      </c>
      <c r="BG849" s="52">
        <v>29.16826935163699</v>
      </c>
      <c r="BH849" s="52">
        <v>6.3449028757536627</v>
      </c>
      <c r="BI849" s="52">
        <v>27.536846285325009</v>
      </c>
      <c r="BJ849" s="52">
        <v>3.0740634092961652</v>
      </c>
      <c r="BK849" s="52">
        <v>6.2182297025084461</v>
      </c>
      <c r="BL849" s="52">
        <v>18.244553174527635</v>
      </c>
      <c r="BM849" s="52">
        <v>1.6582534864542444</v>
      </c>
      <c r="BN849" s="52">
        <v>44.384813672552504</v>
      </c>
      <c r="BP849" s="52">
        <v>1.1736714092548937</v>
      </c>
      <c r="BQ849" s="52">
        <v>0.9368533805848529</v>
      </c>
      <c r="BR849" s="52">
        <v>0.2368180286711625</v>
      </c>
      <c r="BS849" s="52">
        <v>1.1715349508317254</v>
      </c>
      <c r="BT849" s="52">
        <v>0.9379350284795237</v>
      </c>
      <c r="BU849" s="52">
        <v>0.23359992235188354</v>
      </c>
      <c r="BV849" s="52">
        <v>7.8151021379776164</v>
      </c>
      <c r="BW849" s="52">
        <v>18536.888455986977</v>
      </c>
    </row>
    <row r="850" spans="1:75">
      <c r="A850" s="49">
        <v>54574</v>
      </c>
      <c r="B850" s="50">
        <v>191.12760376077401</v>
      </c>
      <c r="C850" s="51">
        <v>491.13958130656709</v>
      </c>
      <c r="D850" s="50">
        <v>191.52779304994752</v>
      </c>
      <c r="E850" s="52">
        <v>34257.788461915909</v>
      </c>
      <c r="F850" s="52">
        <v>423.85370746316511</v>
      </c>
      <c r="G850" s="52">
        <v>359.17112441901719</v>
      </c>
      <c r="H850" s="52">
        <v>873.33289531814387</v>
      </c>
      <c r="I850" s="52">
        <v>3920.2356352423949</v>
      </c>
      <c r="J850" s="52">
        <v>213.8611355609591</v>
      </c>
      <c r="K850" s="52">
        <v>569.00572259372643</v>
      </c>
      <c r="L850" s="52">
        <v>819.29840292273866</v>
      </c>
      <c r="M850" s="52">
        <v>1367.6611050093366</v>
      </c>
      <c r="N850" s="52">
        <v>230.59307642139854</v>
      </c>
      <c r="O850" s="52">
        <v>174.56325758696954</v>
      </c>
      <c r="P850" s="52">
        <v>426.18237652842919</v>
      </c>
      <c r="Q850" s="52">
        <v>133.77533115409014</v>
      </c>
      <c r="R850" s="52">
        <v>153.86628379687787</v>
      </c>
      <c r="S850" s="52">
        <v>1205.8056215249724</v>
      </c>
      <c r="T850" s="52">
        <v>402.63741510794046</v>
      </c>
      <c r="U850" s="52">
        <v>3180.4601243098655</v>
      </c>
      <c r="V850" s="52">
        <v>2181.3032297249283</v>
      </c>
      <c r="W850" s="52">
        <v>2509.5679620728497</v>
      </c>
      <c r="X850" s="52">
        <v>3272.6231657582666</v>
      </c>
      <c r="Y850" s="52">
        <v>6015.7090072465398</v>
      </c>
      <c r="Z850" s="52">
        <v>1351.9742957663932</v>
      </c>
      <c r="AA850" s="52">
        <v>5206.8311406696039</v>
      </c>
      <c r="AB850" s="52">
        <v>400.83931310050707</v>
      </c>
      <c r="AC850" s="52">
        <v>394064.83923118346</v>
      </c>
      <c r="AD850" s="52">
        <v>155492.92542500648</v>
      </c>
      <c r="AE850" s="52">
        <v>193533.89124668797</v>
      </c>
      <c r="AF850" s="52">
        <v>61136.464334211043</v>
      </c>
      <c r="AG850" s="52">
        <v>31920.462641725619</v>
      </c>
      <c r="AH850" s="52">
        <v>27599.331447130251</v>
      </c>
      <c r="AI850" s="52">
        <v>73118.432573633807</v>
      </c>
      <c r="AJ850" s="52">
        <v>84567.104855352838</v>
      </c>
      <c r="AK850" s="52">
        <v>179.02337011155643</v>
      </c>
      <c r="AL850" s="52">
        <v>0.56182059449066957</v>
      </c>
      <c r="AM850" s="52">
        <v>9.7247465302972422</v>
      </c>
      <c r="AN850" s="52">
        <v>19.336052059752664</v>
      </c>
      <c r="AO850" s="52">
        <v>9.0494849349620523</v>
      </c>
      <c r="AP850" s="52">
        <v>0.7435932927094292</v>
      </c>
      <c r="AQ850" s="52">
        <v>1.6362243089948723</v>
      </c>
      <c r="AR850" s="52">
        <v>1.0936342260974354</v>
      </c>
      <c r="AS850" s="52">
        <v>0.9607360623527389</v>
      </c>
      <c r="AT850" s="52">
        <v>1.1874321362895004</v>
      </c>
      <c r="AU850" s="52">
        <v>0.805426486304197</v>
      </c>
      <c r="AV850" s="52">
        <v>1.4782430669574256</v>
      </c>
      <c r="AW850" s="52">
        <v>1.1441953553145325</v>
      </c>
      <c r="AX850" s="52">
        <v>132.13522173633288</v>
      </c>
      <c r="AY850" s="52">
        <v>0.41694607338142065</v>
      </c>
      <c r="AZ850" s="52">
        <v>5.9122272757911913</v>
      </c>
      <c r="BA850" s="52">
        <v>5.5909415125950606</v>
      </c>
      <c r="BB850" s="52">
        <v>17.455791242299565</v>
      </c>
      <c r="BC850" s="52">
        <v>2.8141466538013886</v>
      </c>
      <c r="BD850" s="52">
        <v>28.547073078827157</v>
      </c>
      <c r="BE850" s="52">
        <v>12.418145599688645</v>
      </c>
      <c r="BF850" s="52">
        <v>23.44338252876825</v>
      </c>
      <c r="BG850" s="52">
        <v>29.187827119990551</v>
      </c>
      <c r="BH850" s="52">
        <v>6.3487406510919815</v>
      </c>
      <c r="BI850" s="52">
        <v>27.552096315247436</v>
      </c>
      <c r="BJ850" s="52">
        <v>3.0745024124207556</v>
      </c>
      <c r="BK850" s="52">
        <v>6.2216360090945768</v>
      </c>
      <c r="BL850" s="52">
        <v>18.255957892856976</v>
      </c>
      <c r="BM850" s="52">
        <v>1.6577530854776943</v>
      </c>
      <c r="BN850" s="52">
        <v>44.420119373424491</v>
      </c>
      <c r="BP850" s="52">
        <v>1.1733149691498246</v>
      </c>
      <c r="BQ850" s="52">
        <v>0.93685261449014989</v>
      </c>
      <c r="BR850" s="52">
        <v>0.23646235466015153</v>
      </c>
      <c r="BS850" s="52">
        <v>1.1711292098785164</v>
      </c>
      <c r="BT850" s="52">
        <v>0.93792327831425282</v>
      </c>
      <c r="BU850" s="52">
        <v>0.23320593156489439</v>
      </c>
      <c r="BV850" s="52">
        <v>7.8163257681770766</v>
      </c>
      <c r="BW850" s="52">
        <v>18598.544458377746</v>
      </c>
    </row>
    <row r="851" spans="1:75">
      <c r="A851" s="49">
        <v>54604</v>
      </c>
      <c r="B851" s="50">
        <v>191.38558894717912</v>
      </c>
      <c r="C851" s="51">
        <v>492.04589270936947</v>
      </c>
      <c r="D851" s="50">
        <v>191.81417431551964</v>
      </c>
      <c r="E851" s="52">
        <v>34314.521401820581</v>
      </c>
      <c r="F851" s="52">
        <v>424.80900819652402</v>
      </c>
      <c r="G851" s="52">
        <v>358.34005292089034</v>
      </c>
      <c r="H851" s="52">
        <v>874.08088148028276</v>
      </c>
      <c r="I851" s="52">
        <v>3927.2404123549659</v>
      </c>
      <c r="J851" s="52">
        <v>214.1237195305759</v>
      </c>
      <c r="K851" s="52">
        <v>569.91875874260438</v>
      </c>
      <c r="L851" s="52">
        <v>820.19241333827381</v>
      </c>
      <c r="M851" s="52">
        <v>1371.9605148804685</v>
      </c>
      <c r="N851" s="52">
        <v>230.50539576620795</v>
      </c>
      <c r="O851" s="52">
        <v>174.73842041813768</v>
      </c>
      <c r="P851" s="52">
        <v>426.75536818467083</v>
      </c>
      <c r="Q851" s="52">
        <v>133.77686889477386</v>
      </c>
      <c r="R851" s="52">
        <v>153.99512317134068</v>
      </c>
      <c r="S851" s="52">
        <v>1208.6847710356737</v>
      </c>
      <c r="T851" s="52">
        <v>402.9269749581814</v>
      </c>
      <c r="U851" s="52">
        <v>3189.3231687858702</v>
      </c>
      <c r="V851" s="52">
        <v>2185.1023690244183</v>
      </c>
      <c r="W851" s="52">
        <v>2514.5053978484125</v>
      </c>
      <c r="X851" s="52">
        <v>3278.5202958855157</v>
      </c>
      <c r="Y851" s="52">
        <v>6023.7398723273227</v>
      </c>
      <c r="Z851" s="52">
        <v>1354.3828314932064</v>
      </c>
      <c r="AA851" s="52">
        <v>5216.7179605965812</v>
      </c>
      <c r="AB851" s="52">
        <v>400.91659828730627</v>
      </c>
      <c r="AC851" s="52">
        <v>395153.41635322571</v>
      </c>
      <c r="AD851" s="52">
        <v>155896.71657258671</v>
      </c>
      <c r="AE851" s="52">
        <v>194036.46891419092</v>
      </c>
      <c r="AF851" s="52">
        <v>61321.989086071648</v>
      </c>
      <c r="AG851" s="52">
        <v>31969.527305499712</v>
      </c>
      <c r="AH851" s="52">
        <v>27641.899071415264</v>
      </c>
      <c r="AI851" s="52">
        <v>73212.7630392313</v>
      </c>
      <c r="AJ851" s="52">
        <v>84675.761301795646</v>
      </c>
      <c r="AK851" s="52">
        <v>179.12627496460144</v>
      </c>
      <c r="AL851" s="52">
        <v>0.56086897700115512</v>
      </c>
      <c r="AM851" s="52">
        <v>9.734155122685479</v>
      </c>
      <c r="AN851" s="52">
        <v>19.337624983761149</v>
      </c>
      <c r="AO851" s="52">
        <v>9.0426008840767587</v>
      </c>
      <c r="AP851" s="52">
        <v>0.74317567344178692</v>
      </c>
      <c r="AQ851" s="52">
        <v>1.6355774425759289</v>
      </c>
      <c r="AR851" s="52">
        <v>1.0923864607160927</v>
      </c>
      <c r="AS851" s="52">
        <v>0.95971281959259613</v>
      </c>
      <c r="AT851" s="52">
        <v>1.1851574747726166</v>
      </c>
      <c r="AU851" s="52">
        <v>0.80484984758059752</v>
      </c>
      <c r="AV851" s="52">
        <v>1.4775223068969316</v>
      </c>
      <c r="AW851" s="52">
        <v>1.144218858557462</v>
      </c>
      <c r="AX851" s="52">
        <v>132.2213801985917</v>
      </c>
      <c r="AY851" s="52">
        <v>0.41644544341840706</v>
      </c>
      <c r="AZ851" s="52">
        <v>5.9114882043351829</v>
      </c>
      <c r="BA851" s="52">
        <v>5.5869432988511107</v>
      </c>
      <c r="BB851" s="52">
        <v>17.467752381018364</v>
      </c>
      <c r="BC851" s="52">
        <v>2.8144454239183689</v>
      </c>
      <c r="BD851" s="52">
        <v>28.553367653415382</v>
      </c>
      <c r="BE851" s="52">
        <v>12.433496606776801</v>
      </c>
      <c r="BF851" s="52">
        <v>23.47769119538134</v>
      </c>
      <c r="BG851" s="52">
        <v>29.207204414407411</v>
      </c>
      <c r="BH851" s="52">
        <v>6.3525455771343937</v>
      </c>
      <c r="BI851" s="52">
        <v>27.567269782203947</v>
      </c>
      <c r="BJ851" s="52">
        <v>3.0749394490177413</v>
      </c>
      <c r="BK851" s="52">
        <v>6.2250255727952508</v>
      </c>
      <c r="BL851" s="52">
        <v>18.267304760285089</v>
      </c>
      <c r="BM851" s="52">
        <v>1.6572554905041519</v>
      </c>
      <c r="BN851" s="52">
        <v>44.455146445062319</v>
      </c>
      <c r="BP851" s="52">
        <v>1.1729502335392075</v>
      </c>
      <c r="BQ851" s="52">
        <v>0.93685237320429826</v>
      </c>
      <c r="BR851" s="52">
        <v>0.23609786033678878</v>
      </c>
      <c r="BS851" s="52">
        <v>1.1707338849349374</v>
      </c>
      <c r="BT851" s="52">
        <v>0.93791157124971958</v>
      </c>
      <c r="BU851" s="52">
        <v>0.23282231368599848</v>
      </c>
      <c r="BV851" s="52">
        <v>7.8175528629057229</v>
      </c>
      <c r="BW851" s="52">
        <v>18659.87010602951</v>
      </c>
    </row>
    <row r="852" spans="1:75">
      <c r="A852" s="49">
        <v>54635</v>
      </c>
      <c r="B852" s="50">
        <v>191.64247929822324</v>
      </c>
      <c r="C852" s="51">
        <v>492.94945804246009</v>
      </c>
      <c r="D852" s="50">
        <v>192.09952903758253</v>
      </c>
      <c r="E852" s="52">
        <v>34371.079209935284</v>
      </c>
      <c r="F852" s="52">
        <v>425.76029690946905</v>
      </c>
      <c r="G852" s="52">
        <v>357.51567794707034</v>
      </c>
      <c r="H852" s="52">
        <v>874.82770596848684</v>
      </c>
      <c r="I852" s="52">
        <v>3934.2345638924066</v>
      </c>
      <c r="J852" s="52">
        <v>214.38551398399736</v>
      </c>
      <c r="K852" s="52">
        <v>570.83192100093493</v>
      </c>
      <c r="L852" s="52">
        <v>821.08216221023713</v>
      </c>
      <c r="M852" s="52">
        <v>1376.2557640171819</v>
      </c>
      <c r="N852" s="52">
        <v>230.41798454709351</v>
      </c>
      <c r="O852" s="52">
        <v>174.9129967253445</v>
      </c>
      <c r="P852" s="52">
        <v>427.32648657773052</v>
      </c>
      <c r="Q852" s="52">
        <v>133.77901723587345</v>
      </c>
      <c r="R852" s="52">
        <v>154.12358565430247</v>
      </c>
      <c r="S852" s="52">
        <v>1211.5562382054425</v>
      </c>
      <c r="T852" s="52">
        <v>403.21620889032079</v>
      </c>
      <c r="U852" s="52">
        <v>3198.1627054437995</v>
      </c>
      <c r="V852" s="52">
        <v>2188.8876895809608</v>
      </c>
      <c r="W852" s="52">
        <v>2519.4272848919272</v>
      </c>
      <c r="X852" s="52">
        <v>3284.3949599607336</v>
      </c>
      <c r="Y852" s="52">
        <v>6031.7399686540084</v>
      </c>
      <c r="Z852" s="52">
        <v>1356.7820727494095</v>
      </c>
      <c r="AA852" s="52">
        <v>5226.572982416038</v>
      </c>
      <c r="AB852" s="52">
        <v>400.9933253691359</v>
      </c>
      <c r="AC852" s="52">
        <v>396238.85823920468</v>
      </c>
      <c r="AD852" s="52">
        <v>156299.29815575384</v>
      </c>
      <c r="AE852" s="52">
        <v>194537.54109834856</v>
      </c>
      <c r="AF852" s="52">
        <v>61507.014939769622</v>
      </c>
      <c r="AG852" s="52">
        <v>32018.354755497749</v>
      </c>
      <c r="AH852" s="52">
        <v>27684.248865369827</v>
      </c>
      <c r="AI852" s="52">
        <v>73306.553043288572</v>
      </c>
      <c r="AJ852" s="52">
        <v>84783.831912471403</v>
      </c>
      <c r="AK852" s="52">
        <v>179.22855578582252</v>
      </c>
      <c r="AL852" s="52">
        <v>0.55992335936459692</v>
      </c>
      <c r="AM852" s="52">
        <v>9.7435263435078419</v>
      </c>
      <c r="AN852" s="52">
        <v>19.339202010720562</v>
      </c>
      <c r="AO852" s="52">
        <v>9.0357523078509399</v>
      </c>
      <c r="AP852" s="52">
        <v>0.74275961423987358</v>
      </c>
      <c r="AQ852" s="52">
        <v>1.634932230596772</v>
      </c>
      <c r="AR852" s="52">
        <v>1.0911451462781212</v>
      </c>
      <c r="AS852" s="52">
        <v>0.958694620673463</v>
      </c>
      <c r="AT852" s="52">
        <v>1.182896880009799</v>
      </c>
      <c r="AU852" s="52">
        <v>0.80427546984458331</v>
      </c>
      <c r="AV852" s="52">
        <v>1.4768058354298781</v>
      </c>
      <c r="AW852" s="52">
        <v>1.1442425107306227</v>
      </c>
      <c r="AX852" s="52">
        <v>132.30698518546657</v>
      </c>
      <c r="AY852" s="52">
        <v>0.41594732706892046</v>
      </c>
      <c r="AZ852" s="52">
        <v>5.9107430079691827</v>
      </c>
      <c r="BA852" s="52">
        <v>5.5829597376155551</v>
      </c>
      <c r="BB852" s="52">
        <v>17.47962915879156</v>
      </c>
      <c r="BC852" s="52">
        <v>2.814737993962368</v>
      </c>
      <c r="BD852" s="52">
        <v>28.559589236278104</v>
      </c>
      <c r="BE852" s="52">
        <v>12.448768180614758</v>
      </c>
      <c r="BF852" s="52">
        <v>23.511834183512555</v>
      </c>
      <c r="BG852" s="52">
        <v>29.226454131387836</v>
      </c>
      <c r="BH852" s="52">
        <v>6.3563222279959932</v>
      </c>
      <c r="BI852" s="52">
        <v>27.582368589616607</v>
      </c>
      <c r="BJ852" s="52">
        <v>3.0753745603133211</v>
      </c>
      <c r="BK852" s="52">
        <v>6.2283983699351433</v>
      </c>
      <c r="BL852" s="52">
        <v>18.278595659004022</v>
      </c>
      <c r="BM852" s="52">
        <v>1.6567606112725146</v>
      </c>
      <c r="BN852" s="52">
        <v>44.489960305986088</v>
      </c>
      <c r="BP852" s="52">
        <v>1.1725791690332699</v>
      </c>
      <c r="BQ852" s="52">
        <v>0.93685257433778513</v>
      </c>
      <c r="BR852" s="52">
        <v>0.23572659469608614</v>
      </c>
      <c r="BS852" s="52">
        <v>1.1703457642954984</v>
      </c>
      <c r="BT852" s="52">
        <v>0.93790022343810342</v>
      </c>
      <c r="BU852" s="52">
        <v>0.23244554085765906</v>
      </c>
      <c r="BV852" s="52">
        <v>7.8187702567445214</v>
      </c>
      <c r="BW852" s="52">
        <v>18720.977027485449</v>
      </c>
    </row>
    <row r="853" spans="1:75">
      <c r="A853" s="49">
        <v>54666</v>
      </c>
      <c r="B853" s="50">
        <v>191.90266981144106</v>
      </c>
      <c r="C853" s="51">
        <v>493.86755843124081</v>
      </c>
      <c r="D853" s="50">
        <v>192.38916500470782</v>
      </c>
      <c r="E853" s="52">
        <v>34428.431740237822</v>
      </c>
      <c r="F853" s="52">
        <v>426.72562279742993</v>
      </c>
      <c r="G853" s="52">
        <v>356.68614923157878</v>
      </c>
      <c r="H853" s="52">
        <v>875.58646895042091</v>
      </c>
      <c r="I853" s="52">
        <v>3941.311773501096</v>
      </c>
      <c r="J853" s="52">
        <v>214.65041811749219</v>
      </c>
      <c r="K853" s="52">
        <v>571.75828712643874</v>
      </c>
      <c r="L853" s="52">
        <v>821.97864713676029</v>
      </c>
      <c r="M853" s="52">
        <v>1380.6068811431046</v>
      </c>
      <c r="N853" s="52">
        <v>230.32873702953165</v>
      </c>
      <c r="O853" s="52">
        <v>175.08889522079019</v>
      </c>
      <c r="P853" s="52">
        <v>427.90310765682688</v>
      </c>
      <c r="Q853" s="52">
        <v>133.78062903486011</v>
      </c>
      <c r="R853" s="52">
        <v>154.25338395534743</v>
      </c>
      <c r="S853" s="52">
        <v>1214.4708000162557</v>
      </c>
      <c r="T853" s="52">
        <v>403.51577342061267</v>
      </c>
      <c r="U853" s="52">
        <v>3207.1347906755345</v>
      </c>
      <c r="V853" s="52">
        <v>2192.7243159842346</v>
      </c>
      <c r="W853" s="52">
        <v>2524.4203116145104</v>
      </c>
      <c r="X853" s="52">
        <v>3290.3471890274554</v>
      </c>
      <c r="Y853" s="52">
        <v>6039.8494866675428</v>
      </c>
      <c r="Z853" s="52">
        <v>1359.2142973820407</v>
      </c>
      <c r="AA853" s="52">
        <v>5236.5703870353682</v>
      </c>
      <c r="AB853" s="52">
        <v>401.07101391067619</v>
      </c>
      <c r="AC853" s="52">
        <v>397339.62115429295</v>
      </c>
      <c r="AD853" s="52">
        <v>156707.92609496269</v>
      </c>
      <c r="AE853" s="52">
        <v>195046.13887036231</v>
      </c>
      <c r="AF853" s="52">
        <v>61694.926975404065</v>
      </c>
      <c r="AG853" s="52">
        <v>32067.824271402053</v>
      </c>
      <c r="AH853" s="52">
        <v>27727.158842348283</v>
      </c>
      <c r="AI853" s="52">
        <v>73401.543322640078</v>
      </c>
      <c r="AJ853" s="52">
        <v>84893.275548719597</v>
      </c>
      <c r="AK853" s="52">
        <v>179.33224373720699</v>
      </c>
      <c r="AL853" s="52">
        <v>0.55896935347904686</v>
      </c>
      <c r="AM853" s="52">
        <v>9.7530395680568027</v>
      </c>
      <c r="AN853" s="52">
        <v>19.340837537960692</v>
      </c>
      <c r="AO853" s="52">
        <v>9.0288286164230218</v>
      </c>
      <c r="AP853" s="52">
        <v>0.74233867210867377</v>
      </c>
      <c r="AQ853" s="52">
        <v>1.6342801250110266</v>
      </c>
      <c r="AR853" s="52">
        <v>1.0898901010937592</v>
      </c>
      <c r="AS853" s="52">
        <v>0.95766392328140126</v>
      </c>
      <c r="AT853" s="52">
        <v>1.1806124170544801</v>
      </c>
      <c r="AU853" s="52">
        <v>0.80369436471525457</v>
      </c>
      <c r="AV853" s="52">
        <v>1.4760823150628135</v>
      </c>
      <c r="AW853" s="52">
        <v>1.1442666982968777</v>
      </c>
      <c r="AX853" s="52">
        <v>132.39375173563002</v>
      </c>
      <c r="AY853" s="52">
        <v>0.41544374994167987</v>
      </c>
      <c r="AZ853" s="52">
        <v>5.9099878633551857</v>
      </c>
      <c r="BA853" s="52">
        <v>5.5789291192270483</v>
      </c>
      <c r="BB853" s="52">
        <v>17.491650329775087</v>
      </c>
      <c r="BC853" s="52">
        <v>2.8150332565659952</v>
      </c>
      <c r="BD853" s="52">
        <v>28.56587858883206</v>
      </c>
      <c r="BE853" s="52">
        <v>12.464244102294023</v>
      </c>
      <c r="BF853" s="52">
        <v>23.546439502482123</v>
      </c>
      <c r="BG853" s="52">
        <v>29.246000165533793</v>
      </c>
      <c r="BH853" s="52">
        <v>6.360145057943174</v>
      </c>
      <c r="BI853" s="52">
        <v>27.597654463541168</v>
      </c>
      <c r="BJ853" s="52">
        <v>3.0758152866699442</v>
      </c>
      <c r="BK853" s="52">
        <v>6.2318122390107975</v>
      </c>
      <c r="BL853" s="52">
        <v>18.290026937862539</v>
      </c>
      <c r="BM853" s="52">
        <v>1.6562598268569819</v>
      </c>
      <c r="BN853" s="52">
        <v>44.525277524390177</v>
      </c>
      <c r="BP853" s="52">
        <v>1.1722025268847516</v>
      </c>
      <c r="BQ853" s="52">
        <v>0.93685285464262569</v>
      </c>
      <c r="BR853" s="52">
        <v>0.23534967224194617</v>
      </c>
      <c r="BS853" s="52">
        <v>1.1699549618229104</v>
      </c>
      <c r="BT853" s="52">
        <v>0.93788936663369693</v>
      </c>
      <c r="BU853" s="52">
        <v>0.23206559518960038</v>
      </c>
      <c r="BV853" s="52">
        <v>7.8199825465980535</v>
      </c>
      <c r="BW853" s="52">
        <v>18783.106465291112</v>
      </c>
    </row>
    <row r="854" spans="1:75">
      <c r="A854" s="49">
        <v>54696</v>
      </c>
      <c r="B854" s="50">
        <v>192.15810745616133</v>
      </c>
      <c r="C854" s="51">
        <v>494.77229837886989</v>
      </c>
      <c r="D854" s="50">
        <v>192.67420697431081</v>
      </c>
      <c r="E854" s="52">
        <v>34484.806144007045</v>
      </c>
      <c r="F854" s="52">
        <v>427.67619243357331</v>
      </c>
      <c r="G854" s="52">
        <v>355.87871573548762</v>
      </c>
      <c r="H854" s="52">
        <v>876.33348075411436</v>
      </c>
      <c r="I854" s="52">
        <v>3948.2425351818401</v>
      </c>
      <c r="J854" s="52">
        <v>214.90996523406358</v>
      </c>
      <c r="K854" s="52">
        <v>572.66793786635003</v>
      </c>
      <c r="L854" s="52">
        <v>822.85299308126173</v>
      </c>
      <c r="M854" s="52">
        <v>1384.8737971464793</v>
      </c>
      <c r="N854" s="52">
        <v>230.24011032630224</v>
      </c>
      <c r="O854" s="52">
        <v>175.26023273443181</v>
      </c>
      <c r="P854" s="52">
        <v>428.46632736598451</v>
      </c>
      <c r="Q854" s="52">
        <v>133.78099762663865</v>
      </c>
      <c r="R854" s="52">
        <v>154.38030264936387</v>
      </c>
      <c r="S854" s="52">
        <v>1217.3387737125158</v>
      </c>
      <c r="T854" s="52">
        <v>403.81771510938802</v>
      </c>
      <c r="U854" s="52">
        <v>3215.9640636896092</v>
      </c>
      <c r="V854" s="52">
        <v>2196.493842470149</v>
      </c>
      <c r="W854" s="52">
        <v>2529.3310363816718</v>
      </c>
      <c r="X854" s="52">
        <v>3296.1925372709829</v>
      </c>
      <c r="Y854" s="52">
        <v>6047.8189355701206</v>
      </c>
      <c r="Z854" s="52">
        <v>1361.6049549248069</v>
      </c>
      <c r="AA854" s="52">
        <v>5246.4038695191348</v>
      </c>
      <c r="AB854" s="52">
        <v>401.14734197484989</v>
      </c>
      <c r="AC854" s="52">
        <v>398421.60986353556</v>
      </c>
      <c r="AD854" s="52">
        <v>157110.17278989157</v>
      </c>
      <c r="AE854" s="52">
        <v>195546.79423796336</v>
      </c>
      <c r="AF854" s="52">
        <v>61880.044269307451</v>
      </c>
      <c r="AG854" s="52">
        <v>32116.462027120589</v>
      </c>
      <c r="AH854" s="52">
        <v>27769.361547978719</v>
      </c>
      <c r="AI854" s="52">
        <v>73494.95198392868</v>
      </c>
      <c r="AJ854" s="52">
        <v>85000.853701241809</v>
      </c>
      <c r="AK854" s="52">
        <v>179.43429082961131</v>
      </c>
      <c r="AL854" s="52">
        <v>0.55803770141938003</v>
      </c>
      <c r="AM854" s="52">
        <v>9.7624080821497046</v>
      </c>
      <c r="AN854" s="52">
        <v>19.342494374042143</v>
      </c>
      <c r="AO854" s="52">
        <v>9.0220485904739078</v>
      </c>
      <c r="AP854" s="52">
        <v>0.74192628084576129</v>
      </c>
      <c r="AQ854" s="52">
        <v>1.6336429503777254</v>
      </c>
      <c r="AR854" s="52">
        <v>1.0886608500436827</v>
      </c>
      <c r="AS854" s="52">
        <v>0.95665275484722467</v>
      </c>
      <c r="AT854" s="52">
        <v>1.1783752509564995</v>
      </c>
      <c r="AU854" s="52">
        <v>0.80312513222324922</v>
      </c>
      <c r="AV854" s="52">
        <v>1.4753746730489488</v>
      </c>
      <c r="AW854" s="52">
        <v>1.1442906979730347</v>
      </c>
      <c r="AX854" s="52">
        <v>132.47914141542472</v>
      </c>
      <c r="AY854" s="52">
        <v>0.41495056025808785</v>
      </c>
      <c r="AZ854" s="52">
        <v>5.9092509751588898</v>
      </c>
      <c r="BA854" s="52">
        <v>5.5749800180647675</v>
      </c>
      <c r="BB854" s="52">
        <v>17.50345910722778</v>
      </c>
      <c r="BC854" s="52">
        <v>2.8153244272792413</v>
      </c>
      <c r="BD854" s="52">
        <v>28.572061637316558</v>
      </c>
      <c r="BE854" s="52">
        <v>12.479458549407234</v>
      </c>
      <c r="BF854" s="52">
        <v>23.580461141016954</v>
      </c>
      <c r="BG854" s="52">
        <v>29.265293603000465</v>
      </c>
      <c r="BH854" s="52">
        <v>6.3639013966589122</v>
      </c>
      <c r="BI854" s="52">
        <v>27.612655040123112</v>
      </c>
      <c r="BJ854" s="52">
        <v>3.07624800223457</v>
      </c>
      <c r="BK854" s="52">
        <v>6.2351616222658777</v>
      </c>
      <c r="BL854" s="52">
        <v>18.301245415995556</v>
      </c>
      <c r="BM854" s="52">
        <v>1.6557685541720579</v>
      </c>
      <c r="BN854" s="52">
        <v>44.560076579689728</v>
      </c>
      <c r="BP854" s="52">
        <v>1.1718371017504978</v>
      </c>
      <c r="BQ854" s="52">
        <v>0.93685293839954886</v>
      </c>
      <c r="BR854" s="52">
        <v>0.23498416335047903</v>
      </c>
      <c r="BS854" s="52">
        <v>1.1695711277447571</v>
      </c>
      <c r="BT854" s="52">
        <v>0.9378795001173027</v>
      </c>
      <c r="BU854" s="52">
        <v>0.23169162762744311</v>
      </c>
      <c r="BV854" s="52">
        <v>7.8211418305969955</v>
      </c>
      <c r="BW854" s="52">
        <v>18844.435279748835</v>
      </c>
    </row>
    <row r="855" spans="1:75">
      <c r="A855" s="49">
        <v>54727</v>
      </c>
      <c r="B855" s="50">
        <v>192.41375081962155</v>
      </c>
      <c r="C855" s="51">
        <v>495.67799482392445</v>
      </c>
      <c r="D855" s="50">
        <v>192.95929955575434</v>
      </c>
      <c r="E855" s="52">
        <v>34541.301139316252</v>
      </c>
      <c r="F855" s="52">
        <v>428.6295468940009</v>
      </c>
      <c r="G855" s="52">
        <v>355.07748428936446</v>
      </c>
      <c r="H855" s="52">
        <v>877.08153963361622</v>
      </c>
      <c r="I855" s="52">
        <v>3955.1967296744547</v>
      </c>
      <c r="J855" s="52">
        <v>215.16984240824897</v>
      </c>
      <c r="K855" s="52">
        <v>573.58119149638276</v>
      </c>
      <c r="L855" s="52">
        <v>823.73008022962074</v>
      </c>
      <c r="M855" s="52">
        <v>1389.1578581063977</v>
      </c>
      <c r="N855" s="52">
        <v>230.15095979713595</v>
      </c>
      <c r="O855" s="52">
        <v>175.4317631310513</v>
      </c>
      <c r="P855" s="52">
        <v>429.02992501254045</v>
      </c>
      <c r="Q855" s="52">
        <v>133.78102081515377</v>
      </c>
      <c r="R855" s="52">
        <v>154.50745000546016</v>
      </c>
      <c r="S855" s="52">
        <v>1220.213210971966</v>
      </c>
      <c r="T855" s="52">
        <v>404.11641860032273</v>
      </c>
      <c r="U855" s="52">
        <v>3224.8174271963298</v>
      </c>
      <c r="V855" s="52">
        <v>2200.2697910354022</v>
      </c>
      <c r="W855" s="52">
        <v>2534.2520180145098</v>
      </c>
      <c r="X855" s="52">
        <v>3302.0450647338744</v>
      </c>
      <c r="Y855" s="52">
        <v>6055.799336642508</v>
      </c>
      <c r="Z855" s="52">
        <v>1363.9997565448284</v>
      </c>
      <c r="AA855" s="52">
        <v>5256.2606489557411</v>
      </c>
      <c r="AB855" s="52">
        <v>401.22350646039814</v>
      </c>
      <c r="AC855" s="52">
        <v>399506.092507147</v>
      </c>
      <c r="AD855" s="52">
        <v>157513.6501265495</v>
      </c>
      <c r="AE855" s="52">
        <v>196048.98131561279</v>
      </c>
      <c r="AF855" s="52">
        <v>62065.858995345334</v>
      </c>
      <c r="AG855" s="52">
        <v>32165.308502981741</v>
      </c>
      <c r="AH855" s="52">
        <v>27811.757617458221</v>
      </c>
      <c r="AI855" s="52">
        <v>73588.812836708559</v>
      </c>
      <c r="AJ855" s="52">
        <v>85108.915574135317</v>
      </c>
      <c r="AK855" s="52">
        <v>179.53648392047597</v>
      </c>
      <c r="AL855" s="52">
        <v>0.55710996181099492</v>
      </c>
      <c r="AM855" s="52">
        <v>9.7717884085923874</v>
      </c>
      <c r="AN855" s="52">
        <v>19.344177562093751</v>
      </c>
      <c r="AO855" s="52">
        <v>9.0152791916926009</v>
      </c>
      <c r="AP855" s="52">
        <v>0.74151404644983143</v>
      </c>
      <c r="AQ855" s="52">
        <v>1.6330074969798056</v>
      </c>
      <c r="AR855" s="52">
        <v>1.0874331550245011</v>
      </c>
      <c r="AS855" s="52">
        <v>0.95564235737348946</v>
      </c>
      <c r="AT855" s="52">
        <v>1.1761417244754651</v>
      </c>
      <c r="AU855" s="52">
        <v>0.80255668235560973</v>
      </c>
      <c r="AV855" s="52">
        <v>1.4746686066580936</v>
      </c>
      <c r="AW855" s="52">
        <v>1.1443151225076935</v>
      </c>
      <c r="AX855" s="52">
        <v>132.56465222314</v>
      </c>
      <c r="AY855" s="52">
        <v>0.41445762443230882</v>
      </c>
      <c r="AZ855" s="52">
        <v>5.9085106486259802</v>
      </c>
      <c r="BA855" s="52">
        <v>5.5710318891224526</v>
      </c>
      <c r="BB855" s="52">
        <v>17.515268994547846</v>
      </c>
      <c r="BC855" s="52">
        <v>2.8156148957513647</v>
      </c>
      <c r="BD855" s="52">
        <v>28.578237502011394</v>
      </c>
      <c r="BE855" s="52">
        <v>12.494692419873431</v>
      </c>
      <c r="BF855" s="52">
        <v>23.614529127686946</v>
      </c>
      <c r="BG855" s="52">
        <v>29.284651897748137</v>
      </c>
      <c r="BH855" s="52">
        <v>6.3676572234552653</v>
      </c>
      <c r="BI855" s="52">
        <v>27.627654135223448</v>
      </c>
      <c r="BJ855" s="52">
        <v>3.0766808806962334</v>
      </c>
      <c r="BK855" s="52">
        <v>6.2385114771093342</v>
      </c>
      <c r="BL855" s="52">
        <v>18.312461777364895</v>
      </c>
      <c r="BM855" s="52">
        <v>1.6552774002263007</v>
      </c>
      <c r="BN855" s="52">
        <v>44.594959213365776</v>
      </c>
      <c r="BP855" s="52">
        <v>1.1714749855260203</v>
      </c>
      <c r="BQ855" s="52">
        <v>0.93685286438570503</v>
      </c>
      <c r="BR855" s="52">
        <v>0.23462212114006228</v>
      </c>
      <c r="BS855" s="52">
        <v>1.1691867647429219</v>
      </c>
      <c r="BT855" s="52">
        <v>0.93787013743594216</v>
      </c>
      <c r="BU855" s="52">
        <v>0.23131662730691371</v>
      </c>
      <c r="BV855" s="52">
        <v>7.8222768267643854</v>
      </c>
      <c r="BW855" s="52">
        <v>18905.975955518024</v>
      </c>
    </row>
    <row r="856" spans="1:75">
      <c r="A856" s="49">
        <v>54757</v>
      </c>
      <c r="B856" s="50">
        <v>192.6704753820629</v>
      </c>
      <c r="C856" s="51">
        <v>496.58345688339324</v>
      </c>
      <c r="D856" s="50">
        <v>193.24425927985769</v>
      </c>
      <c r="E856" s="52">
        <v>34598.11569283803</v>
      </c>
      <c r="F856" s="52">
        <v>429.58746232222768</v>
      </c>
      <c r="G856" s="52">
        <v>354.27899245756367</v>
      </c>
      <c r="H856" s="52">
        <v>877.83110874871682</v>
      </c>
      <c r="I856" s="52">
        <v>3962.2466033091146</v>
      </c>
      <c r="J856" s="52">
        <v>215.43185133662385</v>
      </c>
      <c r="K856" s="52">
        <v>574.50497361198063</v>
      </c>
      <c r="L856" s="52">
        <v>824.62335172730184</v>
      </c>
      <c r="M856" s="52">
        <v>1393.4991142630577</v>
      </c>
      <c r="N856" s="52">
        <v>230.06180712559726</v>
      </c>
      <c r="O856" s="52">
        <v>175.60603120566034</v>
      </c>
      <c r="P856" s="52">
        <v>429.59978964896874</v>
      </c>
      <c r="Q856" s="52">
        <v>133.7820397340615</v>
      </c>
      <c r="R856" s="52">
        <v>154.63614490162581</v>
      </c>
      <c r="S856" s="52">
        <v>1223.100487441294</v>
      </c>
      <c r="T856" s="52">
        <v>404.39786591057975</v>
      </c>
      <c r="U856" s="52">
        <v>3233.7188704345995</v>
      </c>
      <c r="V856" s="52">
        <v>2204.0654616128809</v>
      </c>
      <c r="W856" s="52">
        <v>2539.1962884037912</v>
      </c>
      <c r="X856" s="52">
        <v>3307.925662602981</v>
      </c>
      <c r="Y856" s="52">
        <v>6063.8128977737697</v>
      </c>
      <c r="Z856" s="52">
        <v>1366.4058044233204</v>
      </c>
      <c r="AA856" s="52">
        <v>5266.1689334906641</v>
      </c>
      <c r="AB856" s="52">
        <v>401.29937820356957</v>
      </c>
      <c r="AC856" s="52">
        <v>400597.14123118721</v>
      </c>
      <c r="AD856" s="52">
        <v>157919.42605653603</v>
      </c>
      <c r="AE856" s="52">
        <v>196554.02935563723</v>
      </c>
      <c r="AF856" s="52">
        <v>62252.839312998454</v>
      </c>
      <c r="AG856" s="52">
        <v>32214.63634004593</v>
      </c>
      <c r="AH856" s="52">
        <v>27854.577463146052</v>
      </c>
      <c r="AI856" s="52">
        <v>73683.679814958567</v>
      </c>
      <c r="AJ856" s="52">
        <v>85218.118165524807</v>
      </c>
      <c r="AK856" s="52">
        <v>179.63887462369942</v>
      </c>
      <c r="AL856" s="52">
        <v>0.55618215534317039</v>
      </c>
      <c r="AM856" s="52">
        <v>9.7811779582125382</v>
      </c>
      <c r="AN856" s="52">
        <v>19.345854184873254</v>
      </c>
      <c r="AO856" s="52">
        <v>9.0084940713145514</v>
      </c>
      <c r="AP856" s="52">
        <v>0.74109993368749894</v>
      </c>
      <c r="AQ856" s="52">
        <v>1.6323700023868923</v>
      </c>
      <c r="AR856" s="52">
        <v>1.0862021291220079</v>
      </c>
      <c r="AS856" s="52">
        <v>0.95463034450643436</v>
      </c>
      <c r="AT856" s="52">
        <v>1.1739037822745255</v>
      </c>
      <c r="AU856" s="52">
        <v>0.80198682794626464</v>
      </c>
      <c r="AV856" s="52">
        <v>1.4739608182910464</v>
      </c>
      <c r="AW856" s="52">
        <v>1.1443402329074008</v>
      </c>
      <c r="AX856" s="52">
        <v>132.65032700236188</v>
      </c>
      <c r="AY856" s="52">
        <v>0.41396246125779423</v>
      </c>
      <c r="AZ856" s="52">
        <v>5.9077533644361813</v>
      </c>
      <c r="BA856" s="52">
        <v>5.5670650527542724</v>
      </c>
      <c r="BB856" s="52">
        <v>17.527095451413576</v>
      </c>
      <c r="BC856" s="52">
        <v>2.8159020101077052</v>
      </c>
      <c r="BD856" s="52">
        <v>28.584393988442024</v>
      </c>
      <c r="BE856" s="52">
        <v>12.509975315940391</v>
      </c>
      <c r="BF856" s="52">
        <v>23.648713542868304</v>
      </c>
      <c r="BG856" s="52">
        <v>29.304051088961327</v>
      </c>
      <c r="BH856" s="52">
        <v>6.3714147260087577</v>
      </c>
      <c r="BI856" s="52">
        <v>27.642693436449992</v>
      </c>
      <c r="BJ856" s="52">
        <v>3.0771151115284283</v>
      </c>
      <c r="BK856" s="52">
        <v>6.2418731588990344</v>
      </c>
      <c r="BL856" s="52">
        <v>18.323705166309598</v>
      </c>
      <c r="BM856" s="52">
        <v>1.6547848952975717</v>
      </c>
      <c r="BN856" s="52">
        <v>44.629928415009637</v>
      </c>
      <c r="BP856" s="52">
        <v>1.1711122806797751</v>
      </c>
      <c r="BQ856" s="52">
        <v>0.93685276402383499</v>
      </c>
      <c r="BR856" s="52">
        <v>0.23425951665596281</v>
      </c>
      <c r="BS856" s="52">
        <v>1.1688012774676073</v>
      </c>
      <c r="BT856" s="52">
        <v>0.93786082218404465</v>
      </c>
      <c r="BU856" s="52">
        <v>0.23094045528353416</v>
      </c>
      <c r="BV856" s="52">
        <v>7.8234024971848406</v>
      </c>
      <c r="BW856" s="52">
        <v>18967.682079037029</v>
      </c>
    </row>
    <row r="857" spans="1:75">
      <c r="A857" s="49">
        <v>54788</v>
      </c>
      <c r="B857" s="50">
        <v>192.92891047928001</v>
      </c>
      <c r="C857" s="51">
        <v>497.48832010033152</v>
      </c>
      <c r="D857" s="50">
        <v>193.52908658560725</v>
      </c>
      <c r="E857" s="52">
        <v>34655.40365332173</v>
      </c>
      <c r="F857" s="52">
        <v>430.55164088981769</v>
      </c>
      <c r="G857" s="52">
        <v>353.48217337037767</v>
      </c>
      <c r="H857" s="52">
        <v>878.58261492089071</v>
      </c>
      <c r="I857" s="52">
        <v>3969.4411554980661</v>
      </c>
      <c r="J857" s="52">
        <v>215.69722668003411</v>
      </c>
      <c r="K857" s="52">
        <v>575.44365593514613</v>
      </c>
      <c r="L857" s="52">
        <v>825.5421416242757</v>
      </c>
      <c r="M857" s="52">
        <v>1397.924881536153</v>
      </c>
      <c r="N857" s="52">
        <v>229.97296394928239</v>
      </c>
      <c r="O857" s="52">
        <v>175.78473844096786</v>
      </c>
      <c r="P857" s="52">
        <v>430.17993784010889</v>
      </c>
      <c r="Q857" s="52">
        <v>133.78495154333029</v>
      </c>
      <c r="R857" s="52">
        <v>154.76726530804748</v>
      </c>
      <c r="S857" s="52">
        <v>1226.0060590368605</v>
      </c>
      <c r="T857" s="52">
        <v>404.65349506298378</v>
      </c>
      <c r="U857" s="52">
        <v>3242.6874951372943</v>
      </c>
      <c r="V857" s="52">
        <v>2207.8914761318556</v>
      </c>
      <c r="W857" s="52">
        <v>2544.1743603651562</v>
      </c>
      <c r="X857" s="52">
        <v>3313.850327807208</v>
      </c>
      <c r="Y857" s="52">
        <v>6071.877188592548</v>
      </c>
      <c r="Z857" s="52">
        <v>1368.82872772364</v>
      </c>
      <c r="AA857" s="52">
        <v>5276.1507768445917</v>
      </c>
      <c r="AB857" s="52">
        <v>401.37491358875207</v>
      </c>
      <c r="AC857" s="52">
        <v>401697.8542777031</v>
      </c>
      <c r="AD857" s="52">
        <v>158328.33132790751</v>
      </c>
      <c r="AE857" s="52">
        <v>197062.97229980654</v>
      </c>
      <c r="AF857" s="52">
        <v>62441.351407804796</v>
      </c>
      <c r="AG857" s="52">
        <v>32264.631388618101</v>
      </c>
      <c r="AH857" s="52">
        <v>27897.977553998269</v>
      </c>
      <c r="AI857" s="52">
        <v>73779.922930256012</v>
      </c>
      <c r="AJ857" s="52">
        <v>85328.902384973335</v>
      </c>
      <c r="AK857" s="52">
        <v>179.74149244129958</v>
      </c>
      <c r="AL857" s="52">
        <v>0.55525201012478065</v>
      </c>
      <c r="AM857" s="52">
        <v>9.7905744235349328</v>
      </c>
      <c r="AN857" s="52">
        <v>19.347498124148373</v>
      </c>
      <c r="AO857" s="52">
        <v>9.001671690487191</v>
      </c>
      <c r="AP857" s="52">
        <v>0.74068228395347047</v>
      </c>
      <c r="AQ857" s="52">
        <v>1.6317272867143606</v>
      </c>
      <c r="AR857" s="52">
        <v>1.0849639304925374</v>
      </c>
      <c r="AS857" s="52">
        <v>0.95361454154203051</v>
      </c>
      <c r="AT857" s="52">
        <v>1.1716552110242739</v>
      </c>
      <c r="AU857" s="52">
        <v>0.80141387160327049</v>
      </c>
      <c r="AV857" s="52">
        <v>1.4732486953082204</v>
      </c>
      <c r="AW857" s="52">
        <v>1.1443658699014974</v>
      </c>
      <c r="AX857" s="52">
        <v>132.73618720545088</v>
      </c>
      <c r="AY857" s="52">
        <v>0.41346320422299837</v>
      </c>
      <c r="AZ857" s="52">
        <v>5.9069686647155555</v>
      </c>
      <c r="BA857" s="52">
        <v>5.5630636377091802</v>
      </c>
      <c r="BB857" s="52">
        <v>17.538948633401063</v>
      </c>
      <c r="BC857" s="52">
        <v>2.8161832911958506</v>
      </c>
      <c r="BD857" s="52">
        <v>28.590517254802585</v>
      </c>
      <c r="BE857" s="52">
        <v>12.52532801286584</v>
      </c>
      <c r="BF857" s="52">
        <v>23.683065992502137</v>
      </c>
      <c r="BG857" s="52">
        <v>29.323473718368934</v>
      </c>
      <c r="BH857" s="52">
        <v>6.3751747957020042</v>
      </c>
      <c r="BI857" s="52">
        <v>27.657807111704848</v>
      </c>
      <c r="BJ857" s="52">
        <v>3.0775516579629958</v>
      </c>
      <c r="BK857" s="52">
        <v>6.2452556830891899</v>
      </c>
      <c r="BL857" s="52">
        <v>18.334999770441783</v>
      </c>
      <c r="BM857" s="52">
        <v>1.6542899247573322</v>
      </c>
      <c r="BN857" s="52">
        <v>44.664985022431566</v>
      </c>
      <c r="BP857" s="52">
        <v>1.1707460567139341</v>
      </c>
      <c r="BQ857" s="52">
        <v>0.93685273334536179</v>
      </c>
      <c r="BR857" s="52">
        <v>0.23389332336879423</v>
      </c>
      <c r="BS857" s="52">
        <v>1.1684141556816874</v>
      </c>
      <c r="BT857" s="52">
        <v>0.93785122224472439</v>
      </c>
      <c r="BU857" s="52">
        <v>0.23056293343698864</v>
      </c>
      <c r="BV857" s="52">
        <v>7.8245306976041658</v>
      </c>
      <c r="BW857" s="52">
        <v>19029.551280529267</v>
      </c>
    </row>
    <row r="858" spans="1:75">
      <c r="A858" s="49">
        <v>54819</v>
      </c>
      <c r="B858" s="50">
        <v>193.19311402723073</v>
      </c>
      <c r="C858" s="51">
        <v>498.40963575496306</v>
      </c>
      <c r="D858" s="50">
        <v>193.8190342501527</v>
      </c>
      <c r="E858" s="52">
        <v>34714.103630704267</v>
      </c>
      <c r="F858" s="52">
        <v>431.53915077622139</v>
      </c>
      <c r="G858" s="52">
        <v>352.68012332351458</v>
      </c>
      <c r="H858" s="52">
        <v>879.34861799150019</v>
      </c>
      <c r="I858" s="52">
        <v>3976.87078187831</v>
      </c>
      <c r="J858" s="52">
        <v>215.96970135904849</v>
      </c>
      <c r="K858" s="52">
        <v>576.40855665661149</v>
      </c>
      <c r="L858" s="52">
        <v>826.49738534443804</v>
      </c>
      <c r="M858" s="52">
        <v>1402.4928210483442</v>
      </c>
      <c r="N858" s="52">
        <v>229.88264034181503</v>
      </c>
      <c r="O858" s="52">
        <v>175.96978126580436</v>
      </c>
      <c r="P858" s="52">
        <v>430.77782195385907</v>
      </c>
      <c r="Q858" s="52">
        <v>133.78928442733482</v>
      </c>
      <c r="R858" s="52">
        <v>154.90240082144737</v>
      </c>
      <c r="S858" s="52">
        <v>1228.9795688329145</v>
      </c>
      <c r="T858" s="52">
        <v>404.89667999960722</v>
      </c>
      <c r="U858" s="52">
        <v>3251.8719906248152</v>
      </c>
      <c r="V858" s="52">
        <v>2211.8120224159811</v>
      </c>
      <c r="W858" s="52">
        <v>2549.2694848213464</v>
      </c>
      <c r="X858" s="52">
        <v>3319.9158223407162</v>
      </c>
      <c r="Y858" s="52">
        <v>6080.126185543475</v>
      </c>
      <c r="Z858" s="52">
        <v>1371.3088167622504</v>
      </c>
      <c r="AA858" s="52">
        <v>5286.3704007813531</v>
      </c>
      <c r="AB858" s="52">
        <v>401.45159127201225</v>
      </c>
      <c r="AC858" s="52">
        <v>402826.05323213147</v>
      </c>
      <c r="AD858" s="52">
        <v>158747.05322149492</v>
      </c>
      <c r="AE858" s="52">
        <v>197584.13348547104</v>
      </c>
      <c r="AF858" s="52">
        <v>62634.477501607711</v>
      </c>
      <c r="AG858" s="52">
        <v>32316.006730679543</v>
      </c>
      <c r="AH858" s="52">
        <v>27942.575953868127</v>
      </c>
      <c r="AI858" s="52">
        <v>73878.870734307071</v>
      </c>
      <c r="AJ858" s="52">
        <v>85442.80019932409</v>
      </c>
      <c r="AK858" s="52">
        <v>179.84597182623861</v>
      </c>
      <c r="AL858" s="52">
        <v>0.5543072344002975</v>
      </c>
      <c r="AM858" s="52">
        <v>9.8001299470233789</v>
      </c>
      <c r="AN858" s="52">
        <v>19.349131034117171</v>
      </c>
      <c r="AO858" s="52">
        <v>8.9946938526941409</v>
      </c>
      <c r="AP858" s="52">
        <v>0.74025382375320792</v>
      </c>
      <c r="AQ858" s="52">
        <v>1.631067474579331</v>
      </c>
      <c r="AR858" s="52">
        <v>1.0836977377031227</v>
      </c>
      <c r="AS858" s="52">
        <v>0.95257679856789057</v>
      </c>
      <c r="AT858" s="52">
        <v>1.1693587035389217</v>
      </c>
      <c r="AU858" s="52">
        <v>0.80082827482035845</v>
      </c>
      <c r="AV858" s="52">
        <v>1.4725200960930462</v>
      </c>
      <c r="AW858" s="52">
        <v>1.1443909436642306</v>
      </c>
      <c r="AX858" s="52">
        <v>132.82358827776531</v>
      </c>
      <c r="AY858" s="52">
        <v>0.41295178520275871</v>
      </c>
      <c r="AZ858" s="52">
        <v>5.9061434904458201</v>
      </c>
      <c r="BA858" s="52">
        <v>5.5589586504827295</v>
      </c>
      <c r="BB858" s="52">
        <v>17.551016126951811</v>
      </c>
      <c r="BC858" s="52">
        <v>2.8164615651098317</v>
      </c>
      <c r="BD858" s="52">
        <v>28.596689782083793</v>
      </c>
      <c r="BE858" s="52">
        <v>12.540993473780784</v>
      </c>
      <c r="BF858" s="52">
        <v>23.718138896214263</v>
      </c>
      <c r="BG858" s="52">
        <v>29.343238541488855</v>
      </c>
      <c r="BH858" s="52">
        <v>6.3789959659655819</v>
      </c>
      <c r="BI858" s="52">
        <v>27.673252514368517</v>
      </c>
      <c r="BJ858" s="52">
        <v>3.0779978888800295</v>
      </c>
      <c r="BK858" s="52">
        <v>6.2487158461940009</v>
      </c>
      <c r="BL858" s="52">
        <v>18.346538779170466</v>
      </c>
      <c r="BM858" s="52">
        <v>1.6537844034393652</v>
      </c>
      <c r="BN858" s="52">
        <v>44.700693580373603</v>
      </c>
      <c r="BP858" s="52">
        <v>1.1703703650746906</v>
      </c>
      <c r="BQ858" s="52">
        <v>0.93685276036664378</v>
      </c>
      <c r="BR858" s="52">
        <v>0.23351760470805241</v>
      </c>
      <c r="BS858" s="52">
        <v>1.1680188338704789</v>
      </c>
      <c r="BT858" s="52">
        <v>0.93784122141871573</v>
      </c>
      <c r="BU858" s="52">
        <v>0.23017761245185489</v>
      </c>
      <c r="BV858" s="52">
        <v>7.825683024710151</v>
      </c>
      <c r="BW858" s="52">
        <v>19092.723216641334</v>
      </c>
    </row>
    <row r="859" spans="1:75">
      <c r="A859" s="49">
        <v>54847</v>
      </c>
      <c r="B859" s="50">
        <v>193.44552059488237</v>
      </c>
      <c r="C859" s="51">
        <v>499.29066207858602</v>
      </c>
      <c r="D859" s="50">
        <v>194.09607416181825</v>
      </c>
      <c r="E859" s="52">
        <v>34770.347117871046</v>
      </c>
      <c r="F859" s="52">
        <v>432.48676426612241</v>
      </c>
      <c r="G859" s="52">
        <v>351.93187109467442</v>
      </c>
      <c r="H859" s="52">
        <v>880.07970238560142</v>
      </c>
      <c r="I859" s="52">
        <v>3983.999244377017</v>
      </c>
      <c r="J859" s="52">
        <v>216.23036914300505</v>
      </c>
      <c r="K859" s="52">
        <v>577.33035311792207</v>
      </c>
      <c r="L859" s="52">
        <v>827.41804917998218</v>
      </c>
      <c r="M859" s="52">
        <v>1406.8767672380698</v>
      </c>
      <c r="N859" s="52">
        <v>229.79616280522063</v>
      </c>
      <c r="O859" s="52">
        <v>176.14719783950048</v>
      </c>
      <c r="P859" s="52">
        <v>431.35054201273516</v>
      </c>
      <c r="Q859" s="52">
        <v>133.79375236705164</v>
      </c>
      <c r="R859" s="52">
        <v>155.03174874056796</v>
      </c>
      <c r="S859" s="52">
        <v>1231.8285161673225</v>
      </c>
      <c r="T859" s="52">
        <v>405.12672750319223</v>
      </c>
      <c r="U859" s="52">
        <v>3260.6710917720839</v>
      </c>
      <c r="V859" s="52">
        <v>2215.5704320239433</v>
      </c>
      <c r="W859" s="52">
        <v>2554.1492042133054</v>
      </c>
      <c r="X859" s="52">
        <v>3325.7223679040158</v>
      </c>
      <c r="Y859" s="52">
        <v>6088.0207301971632</v>
      </c>
      <c r="Z859" s="52">
        <v>1373.6837953832667</v>
      </c>
      <c r="AA859" s="52">
        <v>5296.1571591884958</v>
      </c>
      <c r="AB859" s="52">
        <v>401.52477665251354</v>
      </c>
      <c r="AC859" s="52">
        <v>403907.0618769101</v>
      </c>
      <c r="AD859" s="52">
        <v>159148.08281157698</v>
      </c>
      <c r="AE859" s="52">
        <v>198083.27399669375</v>
      </c>
      <c r="AF859" s="52">
        <v>62819.52801282065</v>
      </c>
      <c r="AG859" s="52">
        <v>32365.221383358752</v>
      </c>
      <c r="AH859" s="52">
        <v>27985.299103524005</v>
      </c>
      <c r="AI859" s="52">
        <v>73973.642645214291</v>
      </c>
      <c r="AJ859" s="52">
        <v>85551.890076237061</v>
      </c>
      <c r="AK859" s="52">
        <v>179.94549204930914</v>
      </c>
      <c r="AL859" s="52">
        <v>0.55341304240417755</v>
      </c>
      <c r="AM859" s="52">
        <v>9.8092260535964417</v>
      </c>
      <c r="AN859" s="52">
        <v>19.35065182460156</v>
      </c>
      <c r="AO859" s="52">
        <v>8.9880127286014613</v>
      </c>
      <c r="AP859" s="52">
        <v>0.739842466408699</v>
      </c>
      <c r="AQ859" s="52">
        <v>1.6304329447254335</v>
      </c>
      <c r="AR859" s="52">
        <v>1.0824863336498376</v>
      </c>
      <c r="AS859" s="52">
        <v>0.9515832880498627</v>
      </c>
      <c r="AT859" s="52">
        <v>1.1671645831451574</v>
      </c>
      <c r="AU859" s="52">
        <v>0.80026839343445644</v>
      </c>
      <c r="AV859" s="52">
        <v>1.4718226024306855</v>
      </c>
      <c r="AW859" s="52">
        <v>1.1444121158469411</v>
      </c>
      <c r="AX859" s="52">
        <v>132.90681184389646</v>
      </c>
      <c r="AY859" s="52">
        <v>0.41246219769735554</v>
      </c>
      <c r="AZ859" s="52">
        <v>5.9053360058647479</v>
      </c>
      <c r="BA859" s="52">
        <v>5.5550183617794699</v>
      </c>
      <c r="BB859" s="52">
        <v>17.562506622194114</v>
      </c>
      <c r="BC859" s="52">
        <v>2.8167180020388645</v>
      </c>
      <c r="BD859" s="52">
        <v>28.602499381621392</v>
      </c>
      <c r="BE859" s="52">
        <v>12.555939678431189</v>
      </c>
      <c r="BF859" s="52">
        <v>23.751629398530763</v>
      </c>
      <c r="BG859" s="52">
        <v>29.36207451809917</v>
      </c>
      <c r="BH859" s="52">
        <v>6.3826276773934296</v>
      </c>
      <c r="BI859" s="52">
        <v>27.688028380815272</v>
      </c>
      <c r="BJ859" s="52">
        <v>3.078424799477911</v>
      </c>
      <c r="BK859" s="52">
        <v>6.2520277055705913</v>
      </c>
      <c r="BL859" s="52">
        <v>18.357575877269223</v>
      </c>
      <c r="BM859" s="52">
        <v>1.6533014975182627</v>
      </c>
      <c r="BN859" s="52">
        <v>44.734732198558049</v>
      </c>
      <c r="BP859" s="52">
        <v>1.1700106572004643</v>
      </c>
      <c r="BQ859" s="52">
        <v>0.93685279569232449</v>
      </c>
      <c r="BR859" s="52">
        <v>0.23315786150811846</v>
      </c>
      <c r="BS859" s="52">
        <v>1.1676408374410292</v>
      </c>
      <c r="BT859" s="52">
        <v>0.93783163451456331</v>
      </c>
      <c r="BU859" s="52">
        <v>0.22980920292642232</v>
      </c>
      <c r="BV859" s="52">
        <v>7.8267848627360115</v>
      </c>
      <c r="BW859" s="52">
        <v>19153.255480404412</v>
      </c>
    </row>
    <row r="860" spans="1:75">
      <c r="A860" s="49">
        <v>54878</v>
      </c>
      <c r="B860" s="50">
        <v>193.69842093362803</v>
      </c>
      <c r="C860" s="51">
        <v>500.17743868044306</v>
      </c>
      <c r="D860" s="50">
        <v>194.37457286464351</v>
      </c>
      <c r="E860" s="52">
        <v>34826.883256204666</v>
      </c>
      <c r="F860" s="52">
        <v>433.44200202053594</v>
      </c>
      <c r="G860" s="52">
        <v>351.20298817897998</v>
      </c>
      <c r="H860" s="52">
        <v>880.81244577839971</v>
      </c>
      <c r="I860" s="52">
        <v>3991.1415204201494</v>
      </c>
      <c r="J860" s="52">
        <v>216.49128910881137</v>
      </c>
      <c r="K860" s="52">
        <v>578.25020674393784</v>
      </c>
      <c r="L860" s="52">
        <v>828.34329798141675</v>
      </c>
      <c r="M860" s="52">
        <v>1411.2730457850041</v>
      </c>
      <c r="N860" s="52">
        <v>229.70882243074237</v>
      </c>
      <c r="O860" s="52">
        <v>176.32434257327188</v>
      </c>
      <c r="P860" s="52">
        <v>431.92346414235692</v>
      </c>
      <c r="Q860" s="52">
        <v>133.79779159999734</v>
      </c>
      <c r="R860" s="52">
        <v>155.1610030745787</v>
      </c>
      <c r="S860" s="52">
        <v>1234.694934995905</v>
      </c>
      <c r="T860" s="52">
        <v>405.3660123230469</v>
      </c>
      <c r="U860" s="52">
        <v>3269.517993501117</v>
      </c>
      <c r="V860" s="52">
        <v>2219.3514787646072</v>
      </c>
      <c r="W860" s="52">
        <v>2559.0545858836945</v>
      </c>
      <c r="X860" s="52">
        <v>3331.554396496665</v>
      </c>
      <c r="Y860" s="52">
        <v>6095.9503116352907</v>
      </c>
      <c r="Z860" s="52">
        <v>1376.0707941106971</v>
      </c>
      <c r="AA860" s="52">
        <v>5305.9920448814673</v>
      </c>
      <c r="AB860" s="52">
        <v>401.59832185690834</v>
      </c>
      <c r="AC860" s="52">
        <v>404993.7495485121</v>
      </c>
      <c r="AD860" s="52">
        <v>159551.1603335719</v>
      </c>
      <c r="AE860" s="52">
        <v>198584.96343557295</v>
      </c>
      <c r="AF860" s="52">
        <v>63005.611072540283</v>
      </c>
      <c r="AG860" s="52">
        <v>32414.581040243949</v>
      </c>
      <c r="AH860" s="52">
        <v>28028.148836166627</v>
      </c>
      <c r="AI860" s="52">
        <v>74068.636505034665</v>
      </c>
      <c r="AJ860" s="52">
        <v>85661.233219931208</v>
      </c>
      <c r="AK860" s="52">
        <v>180.04502876319984</v>
      </c>
      <c r="AL860" s="52">
        <v>0.55252673206597402</v>
      </c>
      <c r="AM860" s="52">
        <v>9.8183203172332973</v>
      </c>
      <c r="AN860" s="52">
        <v>19.352144100708934</v>
      </c>
      <c r="AO860" s="52">
        <v>8.981297051419519</v>
      </c>
      <c r="AP860" s="52">
        <v>0.73942797931566373</v>
      </c>
      <c r="AQ860" s="52">
        <v>1.6297921021462189</v>
      </c>
      <c r="AR860" s="52">
        <v>1.0812701234291096</v>
      </c>
      <c r="AS860" s="52">
        <v>0.95058396601140682</v>
      </c>
      <c r="AT860" s="52">
        <v>1.1649648041038159</v>
      </c>
      <c r="AU860" s="52">
        <v>0.79970661061950876</v>
      </c>
      <c r="AV860" s="52">
        <v>1.4711218292781738</v>
      </c>
      <c r="AW860" s="52">
        <v>1.1444296373041536</v>
      </c>
      <c r="AX860" s="52">
        <v>132.99001417450998</v>
      </c>
      <c r="AY860" s="52">
        <v>0.41197077052434439</v>
      </c>
      <c r="AZ860" s="52">
        <v>5.9045112206830153</v>
      </c>
      <c r="BA860" s="52">
        <v>5.5510496905171163</v>
      </c>
      <c r="BB860" s="52">
        <v>17.573991673368578</v>
      </c>
      <c r="BC860" s="52">
        <v>2.8169658227237844</v>
      </c>
      <c r="BD860" s="52">
        <v>28.608237505022949</v>
      </c>
      <c r="BE860" s="52">
        <v>12.57090460190985</v>
      </c>
      <c r="BF860" s="52">
        <v>23.785194360741205</v>
      </c>
      <c r="BG860" s="52">
        <v>29.380937263793914</v>
      </c>
      <c r="BH860" s="52">
        <v>6.3862512654668535</v>
      </c>
      <c r="BI860" s="52">
        <v>27.70287048795651</v>
      </c>
      <c r="BJ860" s="52">
        <v>3.0788536925507697</v>
      </c>
      <c r="BK860" s="52">
        <v>6.2553549291225217</v>
      </c>
      <c r="BL860" s="52">
        <v>18.368661865058744</v>
      </c>
      <c r="BM860" s="52">
        <v>1.6528174008451149</v>
      </c>
      <c r="BN860" s="52">
        <v>44.768807688435061</v>
      </c>
      <c r="BP860" s="52">
        <v>1.1696497271108632</v>
      </c>
      <c r="BQ860" s="52">
        <v>0.93685280724576836</v>
      </c>
      <c r="BR860" s="52">
        <v>0.23279691986511264</v>
      </c>
      <c r="BS860" s="52">
        <v>1.1672611945352342</v>
      </c>
      <c r="BT860" s="52">
        <v>0.93782210158760437</v>
      </c>
      <c r="BU860" s="52">
        <v>0.22943909294738865</v>
      </c>
      <c r="BV860" s="52">
        <v>7.827891167071944</v>
      </c>
      <c r="BW860" s="52">
        <v>19214.270955247262</v>
      </c>
    </row>
    <row r="861" spans="1:75">
      <c r="A861" s="49">
        <v>54908</v>
      </c>
      <c r="B861" s="50">
        <v>193.95975023983047</v>
      </c>
      <c r="C861" s="51">
        <v>501.09738622382281</v>
      </c>
      <c r="D861" s="50">
        <v>194.66317631229759</v>
      </c>
      <c r="E861" s="52">
        <v>34885.437094529472</v>
      </c>
      <c r="F861" s="52">
        <v>434.43355495644113</v>
      </c>
      <c r="G861" s="52">
        <v>350.46296791409452</v>
      </c>
      <c r="H861" s="52">
        <v>881.56933184905597</v>
      </c>
      <c r="I861" s="52">
        <v>3998.5165182826418</v>
      </c>
      <c r="J861" s="52">
        <v>216.76040129864899</v>
      </c>
      <c r="K861" s="52">
        <v>579.19696155386043</v>
      </c>
      <c r="L861" s="52">
        <v>829.30163225028662</v>
      </c>
      <c r="M861" s="52">
        <v>1415.8167676689725</v>
      </c>
      <c r="N861" s="52">
        <v>229.61782944203199</v>
      </c>
      <c r="O861" s="52">
        <v>176.50643825035851</v>
      </c>
      <c r="P861" s="52">
        <v>432.51360233242934</v>
      </c>
      <c r="Q861" s="52">
        <v>133.80128899025439</v>
      </c>
      <c r="R861" s="52">
        <v>155.29416984006141</v>
      </c>
      <c r="S861" s="52">
        <v>1237.6674731070796</v>
      </c>
      <c r="T861" s="52">
        <v>405.62204229459167</v>
      </c>
      <c r="U861" s="52">
        <v>3278.6834075237316</v>
      </c>
      <c r="V861" s="52">
        <v>2223.2699818725387</v>
      </c>
      <c r="W861" s="52">
        <v>2564.1358085870743</v>
      </c>
      <c r="X861" s="52">
        <v>3337.5922206804157</v>
      </c>
      <c r="Y861" s="52">
        <v>6104.1579055666925</v>
      </c>
      <c r="Z861" s="52">
        <v>1378.5434021123995</v>
      </c>
      <c r="AA861" s="52">
        <v>5316.1771478494011</v>
      </c>
      <c r="AB861" s="52">
        <v>401.67434282157723</v>
      </c>
      <c r="AC861" s="52">
        <v>406120.37541656493</v>
      </c>
      <c r="AD861" s="52">
        <v>159968.88969790141</v>
      </c>
      <c r="AE861" s="52">
        <v>199104.8892780304</v>
      </c>
      <c r="AF861" s="52">
        <v>63198.552406756084</v>
      </c>
      <c r="AG861" s="52">
        <v>32465.640027288595</v>
      </c>
      <c r="AH861" s="52">
        <v>28072.474569805465</v>
      </c>
      <c r="AI861" s="52">
        <v>74166.849021077156</v>
      </c>
      <c r="AJ861" s="52">
        <v>85774.278773101178</v>
      </c>
      <c r="AK861" s="52">
        <v>180.1478495945145</v>
      </c>
      <c r="AL861" s="52">
        <v>0.55161730106677476</v>
      </c>
      <c r="AM861" s="52">
        <v>9.8277065499802116</v>
      </c>
      <c r="AN861" s="52">
        <v>19.353669494396307</v>
      </c>
      <c r="AO861" s="52">
        <v>8.974345643354658</v>
      </c>
      <c r="AP861" s="52">
        <v>0.73899810365449714</v>
      </c>
      <c r="AQ861" s="52">
        <v>1.629126127080599</v>
      </c>
      <c r="AR861" s="52">
        <v>1.0800124976110359</v>
      </c>
      <c r="AS861" s="52">
        <v>0.94954886144793516</v>
      </c>
      <c r="AT861" s="52">
        <v>1.1626923729646175</v>
      </c>
      <c r="AU861" s="52">
        <v>0.79912552509913437</v>
      </c>
      <c r="AV861" s="52">
        <v>1.470396512079454</v>
      </c>
      <c r="AW861" s="52">
        <v>1.1444456436220813</v>
      </c>
      <c r="AX861" s="52">
        <v>133.07594330478071</v>
      </c>
      <c r="AY861" s="52">
        <v>0.41146274647186754</v>
      </c>
      <c r="AZ861" s="52">
        <v>5.9036501849075043</v>
      </c>
      <c r="BA861" s="52">
        <v>5.5469358263479078</v>
      </c>
      <c r="BB861" s="52">
        <v>17.58584641753599</v>
      </c>
      <c r="BC861" s="52">
        <v>2.8172162571446582</v>
      </c>
      <c r="BD861" s="52">
        <v>28.61411982861852</v>
      </c>
      <c r="BE861" s="52">
        <v>12.586370460524146</v>
      </c>
      <c r="BF861" s="52">
        <v>23.819907578274918</v>
      </c>
      <c r="BG861" s="52">
        <v>29.400446508671546</v>
      </c>
      <c r="BH861" s="52">
        <v>6.3899874963426555</v>
      </c>
      <c r="BI861" s="52">
        <v>27.718236795358827</v>
      </c>
      <c r="BJ861" s="52">
        <v>3.079298220699032</v>
      </c>
      <c r="BK861" s="52">
        <v>6.2587999994527008</v>
      </c>
      <c r="BL861" s="52">
        <v>18.380138575347761</v>
      </c>
      <c r="BM861" s="52">
        <v>1.6523170404014611</v>
      </c>
      <c r="BN861" s="52">
        <v>44.80403322632192</v>
      </c>
      <c r="BP861" s="52">
        <v>1.1692760553384081</v>
      </c>
      <c r="BQ861" s="52">
        <v>0.93685279856161163</v>
      </c>
      <c r="BR861" s="52">
        <v>0.23242325677689829</v>
      </c>
      <c r="BS861" s="52">
        <v>1.1668678885801456</v>
      </c>
      <c r="BT861" s="52">
        <v>0.93781231517039221</v>
      </c>
      <c r="BU861" s="52">
        <v>0.22905557340939897</v>
      </c>
      <c r="BV861" s="52">
        <v>7.8290362417986517</v>
      </c>
      <c r="BW861" s="52">
        <v>19277.652818226816</v>
      </c>
    </row>
    <row r="862" spans="1:75">
      <c r="A862" s="49">
        <v>54939</v>
      </c>
      <c r="B862" s="50">
        <v>194.22021299962614</v>
      </c>
      <c r="C862" s="51">
        <v>502.01627018446885</v>
      </c>
      <c r="D862" s="50">
        <v>194.95122130058945</v>
      </c>
      <c r="E862" s="52">
        <v>34943.856272339821</v>
      </c>
      <c r="F862" s="52">
        <v>435.42398966600996</v>
      </c>
      <c r="G862" s="52">
        <v>349.72696172328847</v>
      </c>
      <c r="H862" s="52">
        <v>882.32239749922508</v>
      </c>
      <c r="I862" s="52">
        <v>4005.8648927130043</v>
      </c>
      <c r="J862" s="52">
        <v>217.02797984094508</v>
      </c>
      <c r="K862" s="52">
        <v>580.13804610998875</v>
      </c>
      <c r="L862" s="52">
        <v>830.26010171034102</v>
      </c>
      <c r="M862" s="52">
        <v>1420.3478995826576</v>
      </c>
      <c r="N862" s="52">
        <v>229.526496993774</v>
      </c>
      <c r="O862" s="52">
        <v>176.68693047681177</v>
      </c>
      <c r="P862" s="52">
        <v>433.09938467284962</v>
      </c>
      <c r="Q862" s="52">
        <v>133.80402052367572</v>
      </c>
      <c r="R862" s="52">
        <v>155.4266301997817</v>
      </c>
      <c r="S862" s="52">
        <v>1240.6377269183436</v>
      </c>
      <c r="T862" s="52">
        <v>405.88226945377932</v>
      </c>
      <c r="U862" s="52">
        <v>3287.8305772985182</v>
      </c>
      <c r="V862" s="52">
        <v>2227.1808357844429</v>
      </c>
      <c r="W862" s="52">
        <v>2569.2059959549338</v>
      </c>
      <c r="X862" s="52">
        <v>3343.6169905178249</v>
      </c>
      <c r="Y862" s="52">
        <v>6112.3419784737689</v>
      </c>
      <c r="Z862" s="52">
        <v>1381.0114699072174</v>
      </c>
      <c r="AA862" s="52">
        <v>5326.3400408865946</v>
      </c>
      <c r="AB862" s="52">
        <v>401.7497715916665</v>
      </c>
      <c r="AC862" s="52">
        <v>407247.09793355386</v>
      </c>
      <c r="AD862" s="52">
        <v>160386.30805923094</v>
      </c>
      <c r="AE862" s="52">
        <v>199624.42804399613</v>
      </c>
      <c r="AF862" s="52">
        <v>63391.453199955722</v>
      </c>
      <c r="AG862" s="52">
        <v>32516.620664511956</v>
      </c>
      <c r="AH862" s="52">
        <v>28116.733103010924</v>
      </c>
      <c r="AI862" s="52">
        <v>74264.881044806971</v>
      </c>
      <c r="AJ862" s="52">
        <v>85887.114188128908</v>
      </c>
      <c r="AK862" s="52">
        <v>180.25045845196243</v>
      </c>
      <c r="AL862" s="52">
        <v>0.55071244696362909</v>
      </c>
      <c r="AM862" s="52">
        <v>9.8370578492033545</v>
      </c>
      <c r="AN862" s="52">
        <v>19.355191196600867</v>
      </c>
      <c r="AO862" s="52">
        <v>8.9674209004334706</v>
      </c>
      <c r="AP862" s="52">
        <v>0.73856921621334171</v>
      </c>
      <c r="AQ862" s="52">
        <v>1.6284606723359267</v>
      </c>
      <c r="AR862" s="52">
        <v>1.0787605600164112</v>
      </c>
      <c r="AS862" s="52">
        <v>0.94851723714383562</v>
      </c>
      <c r="AT862" s="52">
        <v>1.1604313922363521</v>
      </c>
      <c r="AU862" s="52">
        <v>0.79854622592081126</v>
      </c>
      <c r="AV862" s="52">
        <v>1.4696735817712228</v>
      </c>
      <c r="AW862" s="52">
        <v>1.1444620148005058</v>
      </c>
      <c r="AX862" s="52">
        <v>133.1617021137011</v>
      </c>
      <c r="AY862" s="52">
        <v>0.41095707197995757</v>
      </c>
      <c r="AZ862" s="52">
        <v>5.9027917232009885</v>
      </c>
      <c r="BA862" s="52">
        <v>5.5428341078673373</v>
      </c>
      <c r="BB862" s="52">
        <v>17.597665859151178</v>
      </c>
      <c r="BC862" s="52">
        <v>2.8174649163380718</v>
      </c>
      <c r="BD862" s="52">
        <v>28.619983658985038</v>
      </c>
      <c r="BE862" s="52">
        <v>12.601801769649507</v>
      </c>
      <c r="BF862" s="52">
        <v>23.854555635105616</v>
      </c>
      <c r="BG862" s="52">
        <v>29.419935544821314</v>
      </c>
      <c r="BH862" s="52">
        <v>6.3937118266125719</v>
      </c>
      <c r="BI862" s="52">
        <v>27.733565141665636</v>
      </c>
      <c r="BJ862" s="52">
        <v>3.079742710724942</v>
      </c>
      <c r="BK862" s="52">
        <v>6.2622370355622419</v>
      </c>
      <c r="BL862" s="52">
        <v>18.391585394953221</v>
      </c>
      <c r="BM862" s="52">
        <v>1.6518184703665333</v>
      </c>
      <c r="BN862" s="52">
        <v>44.83920223080279</v>
      </c>
      <c r="BP862" s="52">
        <v>1.1689025424127009</v>
      </c>
      <c r="BQ862" s="52">
        <v>0.93685278495997604</v>
      </c>
      <c r="BR862" s="52">
        <v>0.23204975745276105</v>
      </c>
      <c r="BS862" s="52">
        <v>1.166474923352252</v>
      </c>
      <c r="BT862" s="52">
        <v>0.93780257823835744</v>
      </c>
      <c r="BU862" s="52">
        <v>0.22867234511379078</v>
      </c>
      <c r="BV862" s="52">
        <v>7.8301783978997497</v>
      </c>
      <c r="BW862" s="52">
        <v>19341.05256466904</v>
      </c>
    </row>
    <row r="863" spans="1:75">
      <c r="A863" s="49">
        <v>54969</v>
      </c>
      <c r="B863" s="50">
        <v>194.47931417794899</v>
      </c>
      <c r="C863" s="51">
        <v>502.93098106856149</v>
      </c>
      <c r="D863" s="50">
        <v>195.23780649046725</v>
      </c>
      <c r="E863" s="52">
        <v>35001.972818756105</v>
      </c>
      <c r="F863" s="52">
        <v>436.40948713117592</v>
      </c>
      <c r="G863" s="52">
        <v>348.98711832556876</v>
      </c>
      <c r="H863" s="52">
        <v>883.06947954141845</v>
      </c>
      <c r="I863" s="52">
        <v>4013.1761777989568</v>
      </c>
      <c r="J863" s="52">
        <v>217.29347171907622</v>
      </c>
      <c r="K863" s="52">
        <v>581.07286246124033</v>
      </c>
      <c r="L863" s="52">
        <v>831.21770374805976</v>
      </c>
      <c r="M863" s="52">
        <v>1424.8593301529686</v>
      </c>
      <c r="N863" s="52">
        <v>229.43514280072219</v>
      </c>
      <c r="O863" s="52">
        <v>176.86552453294863</v>
      </c>
      <c r="P863" s="52">
        <v>433.67954475091148</v>
      </c>
      <c r="Q863" s="52">
        <v>133.80598940284301</v>
      </c>
      <c r="R863" s="52">
        <v>155.55825892764454</v>
      </c>
      <c r="S863" s="52">
        <v>1243.5975533926239</v>
      </c>
      <c r="T863" s="52">
        <v>406.14288124871285</v>
      </c>
      <c r="U863" s="52">
        <v>3296.9333073109387</v>
      </c>
      <c r="V863" s="52">
        <v>2231.0717364398142</v>
      </c>
      <c r="W863" s="52">
        <v>2574.2503817955653</v>
      </c>
      <c r="X863" s="52">
        <v>3349.6138812191784</v>
      </c>
      <c r="Y863" s="52">
        <v>6120.4793846016128</v>
      </c>
      <c r="Z863" s="52">
        <v>1383.4683930510034</v>
      </c>
      <c r="AA863" s="52">
        <v>5336.4527413167061</v>
      </c>
      <c r="AB863" s="52">
        <v>401.82421036396795</v>
      </c>
      <c r="AC863" s="52">
        <v>408371.57996667229</v>
      </c>
      <c r="AD863" s="52">
        <v>160802.46342393558</v>
      </c>
      <c r="AE863" s="52">
        <v>200142.39477904639</v>
      </c>
      <c r="AF863" s="52">
        <v>63583.876123348869</v>
      </c>
      <c r="AG863" s="52">
        <v>32567.450431021054</v>
      </c>
      <c r="AH863" s="52">
        <v>28160.861287840209</v>
      </c>
      <c r="AI863" s="52">
        <v>74362.61050802072</v>
      </c>
      <c r="AJ863" s="52">
        <v>85999.599639407796</v>
      </c>
      <c r="AK863" s="52">
        <v>180.35275742250573</v>
      </c>
      <c r="AL863" s="52">
        <v>0.54980989592055873</v>
      </c>
      <c r="AM863" s="52">
        <v>9.8463610638481143</v>
      </c>
      <c r="AN863" s="52">
        <v>19.356717845508442</v>
      </c>
      <c r="AO863" s="52">
        <v>8.9605468857422235</v>
      </c>
      <c r="AP863" s="52">
        <v>0.73814294120978352</v>
      </c>
      <c r="AQ863" s="52">
        <v>1.6277985124774204</v>
      </c>
      <c r="AR863" s="52">
        <v>1.0775183756138782</v>
      </c>
      <c r="AS863" s="52">
        <v>0.94749292403021168</v>
      </c>
      <c r="AT863" s="52">
        <v>1.1581884172467349</v>
      </c>
      <c r="AU863" s="52">
        <v>0.79797003767465258</v>
      </c>
      <c r="AV863" s="52">
        <v>1.4689551158250651</v>
      </c>
      <c r="AW863" s="52">
        <v>1.1444805614570062</v>
      </c>
      <c r="AX863" s="52">
        <v>133.24722710836602</v>
      </c>
      <c r="AY863" s="52">
        <v>0.41045531363770349</v>
      </c>
      <c r="AZ863" s="52">
        <v>5.901943481315902</v>
      </c>
      <c r="BA863" s="52">
        <v>5.5387605989245152</v>
      </c>
      <c r="BB863" s="52">
        <v>17.609438420332783</v>
      </c>
      <c r="BC863" s="52">
        <v>2.8177146461918405</v>
      </c>
      <c r="BD863" s="52">
        <v>28.625851491078112</v>
      </c>
      <c r="BE863" s="52">
        <v>12.617178216425236</v>
      </c>
      <c r="BF863" s="52">
        <v>23.889083652202196</v>
      </c>
      <c r="BG863" s="52">
        <v>29.439378236809475</v>
      </c>
      <c r="BH863" s="52">
        <v>6.397423051405652</v>
      </c>
      <c r="BI863" s="52">
        <v>27.748812468623509</v>
      </c>
      <c r="BJ863" s="52">
        <v>3.0801863684533601</v>
      </c>
      <c r="BK863" s="52">
        <v>6.2656564874986849</v>
      </c>
      <c r="BL863" s="52">
        <v>18.402969612958259</v>
      </c>
      <c r="BM863" s="52">
        <v>1.6513228392930159</v>
      </c>
      <c r="BN863" s="52">
        <v>44.874271099418792</v>
      </c>
      <c r="BP863" s="52">
        <v>1.1685296578932898</v>
      </c>
      <c r="BQ863" s="52">
        <v>0.93685277907554787</v>
      </c>
      <c r="BR863" s="52">
        <v>0.2316768788177645</v>
      </c>
      <c r="BS863" s="52">
        <v>1.1660831095071444</v>
      </c>
      <c r="BT863" s="52">
        <v>0.93779287124700705</v>
      </c>
      <c r="BU863" s="52">
        <v>0.2282902382598877</v>
      </c>
      <c r="BV863" s="52">
        <v>7.8313146582592408</v>
      </c>
      <c r="BW863" s="52">
        <v>19404.258912579218</v>
      </c>
    </row>
    <row r="864" spans="1:75">
      <c r="A864" s="49">
        <v>55000</v>
      </c>
      <c r="B864" s="50">
        <v>194.73719953472215</v>
      </c>
      <c r="C864" s="51">
        <v>503.84200536555824</v>
      </c>
      <c r="D864" s="50">
        <v>195.52307245706118</v>
      </c>
      <c r="E864" s="52">
        <v>35059.832495604795</v>
      </c>
      <c r="F864" s="52">
        <v>437.39041836160203</v>
      </c>
      <c r="G864" s="52">
        <v>348.24258941580212</v>
      </c>
      <c r="H864" s="52">
        <v>883.81111723376864</v>
      </c>
      <c r="I864" s="52">
        <v>4020.4581034548819</v>
      </c>
      <c r="J864" s="52">
        <v>217.55718117273383</v>
      </c>
      <c r="K864" s="52">
        <v>582.00246223903468</v>
      </c>
      <c r="L864" s="52">
        <v>832.17537526314652</v>
      </c>
      <c r="M864" s="52">
        <v>1429.3549842383832</v>
      </c>
      <c r="N864" s="52">
        <v>229.34388133704536</v>
      </c>
      <c r="O864" s="52">
        <v>177.04250429283016</v>
      </c>
      <c r="P864" s="52">
        <v>434.2550623452351</v>
      </c>
      <c r="Q864" s="52">
        <v>133.8073587807331</v>
      </c>
      <c r="R864" s="52">
        <v>155.68918368133205</v>
      </c>
      <c r="S864" s="52">
        <v>1246.5492363817268</v>
      </c>
      <c r="T864" s="52">
        <v>406.40324595557797</v>
      </c>
      <c r="U864" s="52">
        <v>3305.9994432214767</v>
      </c>
      <c r="V864" s="52">
        <v>2234.9453018211548</v>
      </c>
      <c r="W864" s="52">
        <v>2579.2726781764818</v>
      </c>
      <c r="X864" s="52">
        <v>3355.5878122960848</v>
      </c>
      <c r="Y864" s="52">
        <v>6128.5764004833272</v>
      </c>
      <c r="Z864" s="52">
        <v>1385.9159684310998</v>
      </c>
      <c r="AA864" s="52">
        <v>5346.5221057861081</v>
      </c>
      <c r="AB864" s="52">
        <v>401.89777910894145</v>
      </c>
      <c r="AC864" s="52">
        <v>409493.87964986986</v>
      </c>
      <c r="AD864" s="52">
        <v>161217.56666958716</v>
      </c>
      <c r="AE864" s="52">
        <v>200659.05203496257</v>
      </c>
      <c r="AF864" s="52">
        <v>63775.915435575669</v>
      </c>
      <c r="AG864" s="52">
        <v>32618.153045492789</v>
      </c>
      <c r="AH864" s="52">
        <v>28204.878982169012</v>
      </c>
      <c r="AI864" s="52">
        <v>74460.078960687882</v>
      </c>
      <c r="AJ864" s="52">
        <v>86111.785168024799</v>
      </c>
      <c r="AK864" s="52">
        <v>180.45470175584927</v>
      </c>
      <c r="AL864" s="52">
        <v>0.54890861448180772</v>
      </c>
      <c r="AM864" s="52">
        <v>9.8556163936244108</v>
      </c>
      <c r="AN864" s="52">
        <v>19.358240100732562</v>
      </c>
      <c r="AO864" s="52">
        <v>8.9537150926292774</v>
      </c>
      <c r="AP864" s="52">
        <v>0.73771863658500858</v>
      </c>
      <c r="AQ864" s="52">
        <v>1.6271385026065248</v>
      </c>
      <c r="AR864" s="52">
        <v>1.0762846823363947</v>
      </c>
      <c r="AS864" s="52">
        <v>0.94647490239936638</v>
      </c>
      <c r="AT864" s="52">
        <v>1.1559615967905683</v>
      </c>
      <c r="AU864" s="52">
        <v>0.79739612046888952</v>
      </c>
      <c r="AV864" s="52">
        <v>1.4682398320048906</v>
      </c>
      <c r="AW864" s="52">
        <v>1.1445008196501769</v>
      </c>
      <c r="AX864" s="52">
        <v>133.33247615935866</v>
      </c>
      <c r="AY864" s="52">
        <v>0.40995693937498623</v>
      </c>
      <c r="AZ864" s="52">
        <v>5.9011024003894201</v>
      </c>
      <c r="BA864" s="52">
        <v>5.5347099722787405</v>
      </c>
      <c r="BB864" s="52">
        <v>17.62116115567639</v>
      </c>
      <c r="BC864" s="52">
        <v>2.8179639558380116</v>
      </c>
      <c r="BD864" s="52">
        <v>28.631710429578238</v>
      </c>
      <c r="BE864" s="52">
        <v>12.632501291312492</v>
      </c>
      <c r="BF864" s="52">
        <v>23.923498480590137</v>
      </c>
      <c r="BG864" s="52">
        <v>29.458751754024096</v>
      </c>
      <c r="BH864" s="52">
        <v>6.4011197803925652</v>
      </c>
      <c r="BI864" s="52">
        <v>27.763985495757115</v>
      </c>
      <c r="BJ864" s="52">
        <v>3.0806295692566512</v>
      </c>
      <c r="BK864" s="52">
        <v>6.2690598869566232</v>
      </c>
      <c r="BL864" s="52">
        <v>18.414296039460872</v>
      </c>
      <c r="BM864" s="52">
        <v>1.6508298735572768</v>
      </c>
      <c r="BN864" s="52">
        <v>44.909217001171783</v>
      </c>
      <c r="BP864" s="52">
        <v>1.1681572251571841</v>
      </c>
      <c r="BQ864" s="52">
        <v>0.93685278121243032</v>
      </c>
      <c r="BR864" s="52">
        <v>0.2313044439447367</v>
      </c>
      <c r="BS864" s="52">
        <v>1.1656921868105552</v>
      </c>
      <c r="BT864" s="52">
        <v>0.93778318780466574</v>
      </c>
      <c r="BU864" s="52">
        <v>0.22790899900575179</v>
      </c>
      <c r="BV864" s="52">
        <v>7.8324457758975647</v>
      </c>
      <c r="BW864" s="52">
        <v>19467.307984340576</v>
      </c>
    </row>
    <row r="865" spans="1:75">
      <c r="A865" s="49">
        <v>55031</v>
      </c>
      <c r="B865" s="50">
        <v>194.9984672507872</v>
      </c>
      <c r="C865" s="51">
        <v>504.7660043938987</v>
      </c>
      <c r="D865" s="50">
        <v>195.81219610367572</v>
      </c>
      <c r="E865" s="52">
        <v>35118.504101253326</v>
      </c>
      <c r="F865" s="52">
        <v>438.3846723625677</v>
      </c>
      <c r="G865" s="52">
        <v>347.48265288830282</v>
      </c>
      <c r="H865" s="52">
        <v>884.56095343443656</v>
      </c>
      <c r="I865" s="52">
        <v>4027.8443035839064</v>
      </c>
      <c r="J865" s="52">
        <v>217.82404141131067</v>
      </c>
      <c r="K865" s="52">
        <v>582.94374925474972</v>
      </c>
      <c r="L865" s="52">
        <v>833.15044618118554</v>
      </c>
      <c r="M865" s="52">
        <v>1433.9164077063963</v>
      </c>
      <c r="N865" s="52">
        <v>229.25126731686385</v>
      </c>
      <c r="O865" s="52">
        <v>177.22126571690634</v>
      </c>
      <c r="P865" s="52">
        <v>434.83716123809495</v>
      </c>
      <c r="Q865" s="52">
        <v>133.80837654993087</v>
      </c>
      <c r="R865" s="52">
        <v>155.82177061812891</v>
      </c>
      <c r="S865" s="52">
        <v>1249.5470760844407</v>
      </c>
      <c r="T865" s="52">
        <v>406.66804420100073</v>
      </c>
      <c r="U865" s="52">
        <v>3315.1973403019288</v>
      </c>
      <c r="V865" s="52">
        <v>2238.8728278610974</v>
      </c>
      <c r="W865" s="52">
        <v>2584.3653623358377</v>
      </c>
      <c r="X865" s="52">
        <v>3361.6485496084056</v>
      </c>
      <c r="Y865" s="52">
        <v>6136.7823104642093</v>
      </c>
      <c r="Z865" s="52">
        <v>1388.3990448576308</v>
      </c>
      <c r="AA865" s="52">
        <v>5356.7321880084855</v>
      </c>
      <c r="AB865" s="52">
        <v>401.97198534477502</v>
      </c>
      <c r="AC865" s="52">
        <v>410633.26729103824</v>
      </c>
      <c r="AD865" s="52">
        <v>161639.03668852776</v>
      </c>
      <c r="AE865" s="52">
        <v>201183.63366456184</v>
      </c>
      <c r="AF865" s="52">
        <v>63970.997491682727</v>
      </c>
      <c r="AG865" s="52">
        <v>32669.617131548544</v>
      </c>
      <c r="AH865" s="52">
        <v>28249.556699977766</v>
      </c>
      <c r="AI865" s="52">
        <v>74558.98326936076</v>
      </c>
      <c r="AJ865" s="52">
        <v>86225.626687842028</v>
      </c>
      <c r="AK865" s="52">
        <v>180.55793469290685</v>
      </c>
      <c r="AL865" s="52">
        <v>0.54799316427165801</v>
      </c>
      <c r="AM865" s="52">
        <v>9.8649803770423468</v>
      </c>
      <c r="AN865" s="52">
        <v>19.359767130930013</v>
      </c>
      <c r="AO865" s="52">
        <v>8.9467935896161261</v>
      </c>
      <c r="AP865" s="52">
        <v>0.73728790912473996</v>
      </c>
      <c r="AQ865" s="52">
        <v>1.6264673038234716</v>
      </c>
      <c r="AR865" s="52">
        <v>1.0750361261090158</v>
      </c>
      <c r="AS865" s="52">
        <v>0.94544377203202468</v>
      </c>
      <c r="AT865" s="52">
        <v>1.153709627134665</v>
      </c>
      <c r="AU865" s="52">
        <v>0.7968134555957066</v>
      </c>
      <c r="AV865" s="52">
        <v>1.4675135281022449</v>
      </c>
      <c r="AW865" s="52">
        <v>1.1445218677265163</v>
      </c>
      <c r="AX865" s="52">
        <v>133.41881066366594</v>
      </c>
      <c r="AY865" s="52">
        <v>0.40945250970810687</v>
      </c>
      <c r="AZ865" s="52">
        <v>5.9002478802730396</v>
      </c>
      <c r="BA865" s="52">
        <v>5.5306030133525059</v>
      </c>
      <c r="BB865" s="52">
        <v>17.633026188036844</v>
      </c>
      <c r="BC865" s="52">
        <v>2.8182139179890884</v>
      </c>
      <c r="BD865" s="52">
        <v>28.637631175994514</v>
      </c>
      <c r="BE865" s="52">
        <v>12.648031208769797</v>
      </c>
      <c r="BF865" s="52">
        <v>23.958392484355794</v>
      </c>
      <c r="BG865" s="52">
        <v>29.478351149396339</v>
      </c>
      <c r="BH865" s="52">
        <v>6.4048611357869252</v>
      </c>
      <c r="BI865" s="52">
        <v>27.779356898306194</v>
      </c>
      <c r="BJ865" s="52">
        <v>3.0810803650854193</v>
      </c>
      <c r="BK865" s="52">
        <v>6.2725083938325215</v>
      </c>
      <c r="BL865" s="52">
        <v>18.425768139206941</v>
      </c>
      <c r="BM865" s="52">
        <v>1.6503307213869036</v>
      </c>
      <c r="BN865" s="52">
        <v>44.944596276152879</v>
      </c>
      <c r="BP865" s="52">
        <v>1.1677787359205116</v>
      </c>
      <c r="BQ865" s="52">
        <v>0.93685278755429191</v>
      </c>
      <c r="BR865" s="52">
        <v>0.23092594836621613</v>
      </c>
      <c r="BS865" s="52">
        <v>1.165295112563663</v>
      </c>
      <c r="BT865" s="52">
        <v>0.93777336687292212</v>
      </c>
      <c r="BU865" s="52">
        <v>0.22752174569077691</v>
      </c>
      <c r="BV865" s="52">
        <v>7.8335923472339113</v>
      </c>
      <c r="BW865" s="52">
        <v>19531.354716743193</v>
      </c>
    </row>
    <row r="866" spans="1:75">
      <c r="A866" s="49">
        <v>55061</v>
      </c>
      <c r="B866" s="50">
        <v>195.25507343464221</v>
      </c>
      <c r="C866" s="51">
        <v>505.67493223274749</v>
      </c>
      <c r="D866" s="50">
        <v>196.09636516263708</v>
      </c>
      <c r="E866" s="52">
        <v>35176.217487398782</v>
      </c>
      <c r="F866" s="52">
        <v>439.36203334250797</v>
      </c>
      <c r="G866" s="52">
        <v>346.73337713970494</v>
      </c>
      <c r="H866" s="52">
        <v>885.29634875946988</v>
      </c>
      <c r="I866" s="52">
        <v>4035.1109829428297</v>
      </c>
      <c r="J866" s="52">
        <v>218.08607200104743</v>
      </c>
      <c r="K866" s="52">
        <v>583.86807522069046</v>
      </c>
      <c r="L866" s="52">
        <v>834.1130613576621</v>
      </c>
      <c r="M866" s="52">
        <v>1438.4044191474716</v>
      </c>
      <c r="N866" s="52">
        <v>229.16033547278494</v>
      </c>
      <c r="O866" s="52">
        <v>177.39655364204663</v>
      </c>
      <c r="P866" s="52">
        <v>435.40889487906048</v>
      </c>
      <c r="Q866" s="52">
        <v>133.80924026986273</v>
      </c>
      <c r="R866" s="52">
        <v>155.95196979738151</v>
      </c>
      <c r="S866" s="52">
        <v>1252.5003155111024</v>
      </c>
      <c r="T866" s="52">
        <v>406.92915472125168</v>
      </c>
      <c r="U866" s="52">
        <v>3324.2502891679605</v>
      </c>
      <c r="V866" s="52">
        <v>2242.7355733660361</v>
      </c>
      <c r="W866" s="52">
        <v>2589.3744929204386</v>
      </c>
      <c r="X866" s="52">
        <v>3367.6125914397339</v>
      </c>
      <c r="Y866" s="52">
        <v>6144.8493380283317</v>
      </c>
      <c r="Z866" s="52">
        <v>1390.8423221504936</v>
      </c>
      <c r="AA866" s="52">
        <v>5366.7730095890665</v>
      </c>
      <c r="AB866" s="52">
        <v>402.04474586655073</v>
      </c>
      <c r="AC866" s="52">
        <v>411753.88532263436</v>
      </c>
      <c r="AD866" s="52">
        <v>162053.89896998406</v>
      </c>
      <c r="AE866" s="52">
        <v>201699.9910038948</v>
      </c>
      <c r="AF866" s="52">
        <v>64163.109370342892</v>
      </c>
      <c r="AG866" s="52">
        <v>32720.241089924177</v>
      </c>
      <c r="AH866" s="52">
        <v>28293.503113341332</v>
      </c>
      <c r="AI866" s="52">
        <v>74656.234553249684</v>
      </c>
      <c r="AJ866" s="52">
        <v>86337.571573376656</v>
      </c>
      <c r="AK866" s="52">
        <v>180.65910477563739</v>
      </c>
      <c r="AL866" s="52">
        <v>0.54709241361091088</v>
      </c>
      <c r="AM866" s="52">
        <v>9.8741564769719847</v>
      </c>
      <c r="AN866" s="52">
        <v>19.36123425916497</v>
      </c>
      <c r="AO866" s="52">
        <v>8.9399853685802864</v>
      </c>
      <c r="AP866" s="52">
        <v>0.73686320857990117</v>
      </c>
      <c r="AQ866" s="52">
        <v>1.625804057082314</v>
      </c>
      <c r="AR866" s="52">
        <v>1.0738097681118537</v>
      </c>
      <c r="AS866" s="52">
        <v>0.94443002610645033</v>
      </c>
      <c r="AT866" s="52">
        <v>1.1515001717637157</v>
      </c>
      <c r="AU866" s="52">
        <v>0.79623922095355126</v>
      </c>
      <c r="AV866" s="52">
        <v>1.4667971503320283</v>
      </c>
      <c r="AW866" s="52">
        <v>1.1445417653939483</v>
      </c>
      <c r="AX866" s="52">
        <v>133.50341491014308</v>
      </c>
      <c r="AY866" s="52">
        <v>0.40895699382408568</v>
      </c>
      <c r="AZ866" s="52">
        <v>5.8994006750010159</v>
      </c>
      <c r="BA866" s="52">
        <v>5.5265592368387537</v>
      </c>
      <c r="BB866" s="52">
        <v>17.64465156302176</v>
      </c>
      <c r="BC866" s="52">
        <v>2.8184535146128229</v>
      </c>
      <c r="BD866" s="52">
        <v>28.643397984021188</v>
      </c>
      <c r="BE866" s="52">
        <v>12.663276760609977</v>
      </c>
      <c r="BF866" s="52">
        <v>23.992669659197176</v>
      </c>
      <c r="BG866" s="52">
        <v>29.497523306202492</v>
      </c>
      <c r="BH866" s="52">
        <v>6.4085252167325359</v>
      </c>
      <c r="BI866" s="52">
        <v>27.794455606337092</v>
      </c>
      <c r="BJ866" s="52">
        <v>3.0815249942454104</v>
      </c>
      <c r="BK866" s="52">
        <v>6.2758963114693564</v>
      </c>
      <c r="BL866" s="52">
        <v>18.437034300901967</v>
      </c>
      <c r="BM866" s="52">
        <v>1.6498406833573276</v>
      </c>
      <c r="BN866" s="52">
        <v>44.979253581424324</v>
      </c>
      <c r="BP866" s="52">
        <v>1.1674059962192738</v>
      </c>
      <c r="BQ866" s="52">
        <v>0.93685279395365439</v>
      </c>
      <c r="BR866" s="52">
        <v>0.23055320226556736</v>
      </c>
      <c r="BS866" s="52">
        <v>1.1649040576129057</v>
      </c>
      <c r="BT866" s="52">
        <v>0.93776372269726338</v>
      </c>
      <c r="BU866" s="52">
        <v>0.2271403349155359</v>
      </c>
      <c r="BV866" s="52">
        <v>7.8347194896381556</v>
      </c>
      <c r="BW866" s="52">
        <v>19594.455148561796</v>
      </c>
    </row>
    <row r="867" spans="1:75">
      <c r="A867" s="49">
        <v>55092</v>
      </c>
      <c r="B867" s="50">
        <v>195.511619312899</v>
      </c>
      <c r="C867" s="51">
        <v>506.58546694368124</v>
      </c>
      <c r="D867" s="50">
        <v>196.38076141332425</v>
      </c>
      <c r="E867" s="52">
        <v>35234.042453189053</v>
      </c>
      <c r="F867" s="52">
        <v>440.34040977201994</v>
      </c>
      <c r="G867" s="52">
        <v>345.9840721655637</v>
      </c>
      <c r="H867" s="52">
        <v>886.0309588983655</v>
      </c>
      <c r="I867" s="52">
        <v>4042.3918614897034</v>
      </c>
      <c r="J867" s="52">
        <v>218.3482102396928</v>
      </c>
      <c r="K867" s="52">
        <v>584.79235203744418</v>
      </c>
      <c r="L867" s="52">
        <v>835.0805595831705</v>
      </c>
      <c r="M867" s="52">
        <v>1442.9006163498327</v>
      </c>
      <c r="N867" s="52">
        <v>229.06963960002852</v>
      </c>
      <c r="O867" s="52">
        <v>177.5717668362758</v>
      </c>
      <c r="P867" s="52">
        <v>435.98149777642419</v>
      </c>
      <c r="Q867" s="52">
        <v>133.81019863242193</v>
      </c>
      <c r="R867" s="52">
        <v>156.0821486394552</v>
      </c>
      <c r="S867" s="52">
        <v>1255.463303106927</v>
      </c>
      <c r="T867" s="52">
        <v>407.19127251351284</v>
      </c>
      <c r="U867" s="52">
        <v>3333.3268036342438</v>
      </c>
      <c r="V867" s="52">
        <v>2246.6049038205415</v>
      </c>
      <c r="W867" s="52">
        <v>2594.3926333970121</v>
      </c>
      <c r="X867" s="52">
        <v>3373.5897958156083</v>
      </c>
      <c r="Y867" s="52">
        <v>6152.926905377738</v>
      </c>
      <c r="Z867" s="52">
        <v>1393.2906882654756</v>
      </c>
      <c r="AA867" s="52">
        <v>5376.8287869759142</v>
      </c>
      <c r="AB867" s="52">
        <v>402.11757063521674</v>
      </c>
      <c r="AC867" s="52">
        <v>412875.01514951646</v>
      </c>
      <c r="AD867" s="52">
        <v>162469.57779742827</v>
      </c>
      <c r="AE867" s="52">
        <v>202217.36464337379</v>
      </c>
      <c r="AF867" s="52">
        <v>64355.679887802369</v>
      </c>
      <c r="AG867" s="52">
        <v>32770.913996334995</v>
      </c>
      <c r="AH867" s="52">
        <v>28337.48912615353</v>
      </c>
      <c r="AI867" s="52">
        <v>74753.530452182211</v>
      </c>
      <c r="AJ867" s="52">
        <v>86449.576635768331</v>
      </c>
      <c r="AK867" s="52">
        <v>180.75985551321307</v>
      </c>
      <c r="AL867" s="52">
        <v>0.54619092942108005</v>
      </c>
      <c r="AM867" s="52">
        <v>9.8833012975195622</v>
      </c>
      <c r="AN867" s="52">
        <v>19.362650570813603</v>
      </c>
      <c r="AO867" s="52">
        <v>8.9331583438672109</v>
      </c>
      <c r="AP867" s="52">
        <v>0.73643613121673968</v>
      </c>
      <c r="AQ867" s="52">
        <v>1.6251354054116276</v>
      </c>
      <c r="AR867" s="52">
        <v>1.0725822291811533</v>
      </c>
      <c r="AS867" s="52">
        <v>0.94341424171462651</v>
      </c>
      <c r="AT867" s="52">
        <v>1.1492918870916318</v>
      </c>
      <c r="AU867" s="52">
        <v>0.79566238772764752</v>
      </c>
      <c r="AV867" s="52">
        <v>1.4660764808333566</v>
      </c>
      <c r="AW867" s="52">
        <v>1.1445595804839286</v>
      </c>
      <c r="AX867" s="52">
        <v>133.58765041205146</v>
      </c>
      <c r="AY867" s="52">
        <v>0.40846094233705615</v>
      </c>
      <c r="AZ867" s="52">
        <v>5.8985401348635929</v>
      </c>
      <c r="BA867" s="52">
        <v>5.5224993274520875</v>
      </c>
      <c r="BB867" s="52">
        <v>17.65622944716603</v>
      </c>
      <c r="BC867" s="52">
        <v>2.818683798430063</v>
      </c>
      <c r="BD867" s="52">
        <v>28.649081392420246</v>
      </c>
      <c r="BE867" s="52">
        <v>12.678498266141339</v>
      </c>
      <c r="BF867" s="52">
        <v>24.026922662759336</v>
      </c>
      <c r="BG867" s="52">
        <v>29.516563294639422</v>
      </c>
      <c r="BH867" s="52">
        <v>6.4121711457755737</v>
      </c>
      <c r="BI867" s="52">
        <v>27.809554530347082</v>
      </c>
      <c r="BJ867" s="52">
        <v>3.0819715141306299</v>
      </c>
      <c r="BK867" s="52">
        <v>6.2792848515060955</v>
      </c>
      <c r="BL867" s="52">
        <v>18.448298164791684</v>
      </c>
      <c r="BM867" s="52">
        <v>1.6493509009587064</v>
      </c>
      <c r="BN867" s="52">
        <v>45.013745359205188</v>
      </c>
      <c r="BP867" s="52">
        <v>1.1670324947722146</v>
      </c>
      <c r="BQ867" s="52">
        <v>0.93685279653742892</v>
      </c>
      <c r="BR867" s="52">
        <v>0.23017969823475201</v>
      </c>
      <c r="BS867" s="52">
        <v>1.1645119742829446</v>
      </c>
      <c r="BT867" s="52">
        <v>0.93775409429573942</v>
      </c>
      <c r="BU867" s="52">
        <v>0.22675787998718255</v>
      </c>
      <c r="BV867" s="52">
        <v>7.835847816959534</v>
      </c>
      <c r="BW867" s="52">
        <v>19657.765358244218</v>
      </c>
    </row>
    <row r="868" spans="1:75">
      <c r="A868" s="49">
        <v>55122</v>
      </c>
      <c r="B868" s="50">
        <v>195.76848545164492</v>
      </c>
      <c r="C868" s="51">
        <v>507.49933236291014</v>
      </c>
      <c r="D868" s="50">
        <v>196.66589107926313</v>
      </c>
      <c r="E868" s="52">
        <v>35292.09893426895</v>
      </c>
      <c r="F868" s="52">
        <v>441.32162733307729</v>
      </c>
      <c r="G868" s="52">
        <v>345.23627569215995</v>
      </c>
      <c r="H868" s="52">
        <v>886.76632441847278</v>
      </c>
      <c r="I868" s="52">
        <v>4049.7010967793562</v>
      </c>
      <c r="J868" s="52">
        <v>218.61107608769089</v>
      </c>
      <c r="K868" s="52">
        <v>585.71827738499269</v>
      </c>
      <c r="L868" s="52">
        <v>836.05446914701417</v>
      </c>
      <c r="M868" s="52">
        <v>1447.4127850234509</v>
      </c>
      <c r="N868" s="52">
        <v>228.97922380402062</v>
      </c>
      <c r="O868" s="52">
        <v>177.74741188439074</v>
      </c>
      <c r="P868" s="52">
        <v>436.55677140063295</v>
      </c>
      <c r="Q868" s="52">
        <v>133.81147849354892</v>
      </c>
      <c r="R868" s="52">
        <v>156.21253193719312</v>
      </c>
      <c r="S868" s="52">
        <v>1258.4418157365174</v>
      </c>
      <c r="T868" s="52">
        <v>407.45480266918895</v>
      </c>
      <c r="U868" s="52">
        <v>3342.4464070171116</v>
      </c>
      <c r="V868" s="52">
        <v>2250.4886143344143</v>
      </c>
      <c r="W868" s="52">
        <v>2599.4299121578533</v>
      </c>
      <c r="X868" s="52">
        <v>3379.5918950137993</v>
      </c>
      <c r="Y868" s="52">
        <v>6161.0316440517699</v>
      </c>
      <c r="Z868" s="52">
        <v>1395.7488347489386</v>
      </c>
      <c r="AA868" s="52">
        <v>5386.9185259131091</v>
      </c>
      <c r="AB868" s="52">
        <v>402.19076611911879</v>
      </c>
      <c r="AC868" s="52">
        <v>413997.53830038704</v>
      </c>
      <c r="AD868" s="52">
        <v>162886.67884383202</v>
      </c>
      <c r="AE868" s="52">
        <v>202736.50844380062</v>
      </c>
      <c r="AF868" s="52">
        <v>64548.981053177515</v>
      </c>
      <c r="AG868" s="52">
        <v>32821.693213025726</v>
      </c>
      <c r="AH868" s="52">
        <v>28381.563652714092</v>
      </c>
      <c r="AI868" s="52">
        <v>74850.970954267177</v>
      </c>
      <c r="AJ868" s="52">
        <v>86561.759597452488</v>
      </c>
      <c r="AK868" s="52">
        <v>180.86017033347937</v>
      </c>
      <c r="AL868" s="52">
        <v>0.54528806456901291</v>
      </c>
      <c r="AM868" s="52">
        <v>9.8924206452487855</v>
      </c>
      <c r="AN868" s="52">
        <v>19.364001368515893</v>
      </c>
      <c r="AO868" s="52">
        <v>8.9262926586913327</v>
      </c>
      <c r="AP868" s="52">
        <v>0.73600527389250303</v>
      </c>
      <c r="AQ868" s="52">
        <v>1.6244589242349927</v>
      </c>
      <c r="AR868" s="52">
        <v>1.0713503422757944</v>
      </c>
      <c r="AS868" s="52">
        <v>0.94239370202561379</v>
      </c>
      <c r="AT868" s="52">
        <v>1.1470798338433572</v>
      </c>
      <c r="AU868" s="52">
        <v>0.79508138400797179</v>
      </c>
      <c r="AV868" s="52">
        <v>1.4653491103055483</v>
      </c>
      <c r="AW868" s="52">
        <v>1.1445740880235613</v>
      </c>
      <c r="AX868" s="52">
        <v>133.67149078551446</v>
      </c>
      <c r="AY868" s="52">
        <v>0.40796307249296054</v>
      </c>
      <c r="AZ868" s="52">
        <v>5.897659667642559</v>
      </c>
      <c r="BA868" s="52">
        <v>5.5184106341631072</v>
      </c>
      <c r="BB868" s="52">
        <v>17.667761136659706</v>
      </c>
      <c r="BC868" s="52">
        <v>2.8189019481632083</v>
      </c>
      <c r="BD868" s="52">
        <v>28.654657823274224</v>
      </c>
      <c r="BE868" s="52">
        <v>12.693705637198097</v>
      </c>
      <c r="BF868" s="52">
        <v>24.061181043526933</v>
      </c>
      <c r="BG868" s="52">
        <v>29.535451900886255</v>
      </c>
      <c r="BH868" s="52">
        <v>6.4157979214668863</v>
      </c>
      <c r="BI868" s="52">
        <v>27.824678179452896</v>
      </c>
      <c r="BJ868" s="52">
        <v>3.0824206757866097</v>
      </c>
      <c r="BK868" s="52">
        <v>6.2826794923724565</v>
      </c>
      <c r="BL868" s="52">
        <v>18.45957801156813</v>
      </c>
      <c r="BM868" s="52">
        <v>1.648860579021084</v>
      </c>
      <c r="BN868" s="52">
        <v>45.048059486246594</v>
      </c>
      <c r="BP868" s="52">
        <v>1.1666578409442536</v>
      </c>
      <c r="BQ868" s="52">
        <v>0.93685279144700218</v>
      </c>
      <c r="BR868" s="52">
        <v>0.22980504949723582</v>
      </c>
      <c r="BS868" s="52">
        <v>1.1641182426832832</v>
      </c>
      <c r="BT868" s="52">
        <v>0.93774447896593027</v>
      </c>
      <c r="BU868" s="52">
        <v>0.22637376371734111</v>
      </c>
      <c r="BV868" s="52">
        <v>7.8369793969763126</v>
      </c>
      <c r="BW868" s="52">
        <v>19721.403801107408</v>
      </c>
    </row>
    <row r="869" spans="1:75">
      <c r="A869" s="49">
        <v>55153</v>
      </c>
      <c r="B869" s="50">
        <v>196.02605946755577</v>
      </c>
      <c r="C869" s="51">
        <v>508.41832557753207</v>
      </c>
      <c r="D869" s="50">
        <v>196.95227651838815</v>
      </c>
      <c r="E869" s="52">
        <v>35350.51195819147</v>
      </c>
      <c r="F869" s="52">
        <v>442.3075741632511</v>
      </c>
      <c r="G869" s="52">
        <v>344.49155860971058</v>
      </c>
      <c r="H869" s="52">
        <v>887.50400249978463</v>
      </c>
      <c r="I869" s="52">
        <v>4057.0534696790478</v>
      </c>
      <c r="J869" s="52">
        <v>218.87530550105316</v>
      </c>
      <c r="K869" s="52">
        <v>586.64758518614599</v>
      </c>
      <c r="L869" s="52">
        <v>837.03645925713522</v>
      </c>
      <c r="M869" s="52">
        <v>1451.949061952892</v>
      </c>
      <c r="N869" s="52">
        <v>228.88913834604975</v>
      </c>
      <c r="O869" s="52">
        <v>177.92400486584782</v>
      </c>
      <c r="P869" s="52">
        <v>437.13657593096218</v>
      </c>
      <c r="Q869" s="52">
        <v>133.81331377661968</v>
      </c>
      <c r="R869" s="52">
        <v>156.34334898995417</v>
      </c>
      <c r="S869" s="52">
        <v>1261.4419715135327</v>
      </c>
      <c r="T869" s="52">
        <v>407.72018132352031</v>
      </c>
      <c r="U869" s="52">
        <v>3351.6295697708283</v>
      </c>
      <c r="V869" s="52">
        <v>2254.3948161164599</v>
      </c>
      <c r="W869" s="52">
        <v>2604.4968782848409</v>
      </c>
      <c r="X869" s="52">
        <v>3385.6311685248247</v>
      </c>
      <c r="Y869" s="52">
        <v>6169.1807828675355</v>
      </c>
      <c r="Z869" s="52">
        <v>1398.2216681318898</v>
      </c>
      <c r="AA869" s="52">
        <v>5397.0619786823945</v>
      </c>
      <c r="AB869" s="52">
        <v>402.26464693629816</v>
      </c>
      <c r="AC869" s="52">
        <v>415122.3669535729</v>
      </c>
      <c r="AD869" s="52">
        <v>163305.83902851227</v>
      </c>
      <c r="AE869" s="52">
        <v>203258.21513935828</v>
      </c>
      <c r="AF869" s="52">
        <v>64743.300941990266</v>
      </c>
      <c r="AG869" s="52">
        <v>32872.638440462848</v>
      </c>
      <c r="AH869" s="52">
        <v>28425.777554183238</v>
      </c>
      <c r="AI869" s="52">
        <v>74948.659228701741</v>
      </c>
      <c r="AJ869" s="52">
        <v>86674.242094262954</v>
      </c>
      <c r="AK869" s="52">
        <v>180.96002308314951</v>
      </c>
      <c r="AL869" s="52">
        <v>0.54438314156164602</v>
      </c>
      <c r="AM869" s="52">
        <v>9.9015197670223341</v>
      </c>
      <c r="AN869" s="52">
        <v>19.365270514654245</v>
      </c>
      <c r="AO869" s="52">
        <v>8.9193676060597014</v>
      </c>
      <c r="AP869" s="52">
        <v>0.73556915038348203</v>
      </c>
      <c r="AQ869" s="52">
        <v>1.6237720168893512</v>
      </c>
      <c r="AR869" s="52">
        <v>1.0701108447826682</v>
      </c>
      <c r="AS869" s="52">
        <v>0.94136558568753836</v>
      </c>
      <c r="AT869" s="52">
        <v>1.144858989899266</v>
      </c>
      <c r="AU869" s="52">
        <v>0.79449454621890836</v>
      </c>
      <c r="AV869" s="52">
        <v>1.4646124821628321</v>
      </c>
      <c r="AW869" s="52">
        <v>1.1445839903420223</v>
      </c>
      <c r="AX869" s="52">
        <v>133.75490096172754</v>
      </c>
      <c r="AY869" s="52">
        <v>0.40746206156807369</v>
      </c>
      <c r="AZ869" s="52">
        <v>5.8967522431920507</v>
      </c>
      <c r="BA869" s="52">
        <v>5.514279872992061</v>
      </c>
      <c r="BB869" s="52">
        <v>17.679246912446263</v>
      </c>
      <c r="BC869" s="52">
        <v>2.819104875774487</v>
      </c>
      <c r="BD869" s="52">
        <v>28.660101346851839</v>
      </c>
      <c r="BE869" s="52">
        <v>12.708908475214905</v>
      </c>
      <c r="BF869" s="52">
        <v>24.095474468883982</v>
      </c>
      <c r="BG869" s="52">
        <v>29.554166583543374</v>
      </c>
      <c r="BH869" s="52">
        <v>6.4194041213742761</v>
      </c>
      <c r="BI869" s="52">
        <v>27.839851606759289</v>
      </c>
      <c r="BJ869" s="52">
        <v>3.0828732883399486</v>
      </c>
      <c r="BK869" s="52">
        <v>6.286085846183977</v>
      </c>
      <c r="BL869" s="52">
        <v>18.470892471877196</v>
      </c>
      <c r="BM869" s="52">
        <v>1.6483689105111807</v>
      </c>
      <c r="BN869" s="52">
        <v>45.082179934541216</v>
      </c>
      <c r="BP869" s="52">
        <v>1.1662816187723188</v>
      </c>
      <c r="BQ869" s="52">
        <v>0.93685277465508721</v>
      </c>
      <c r="BR869" s="52">
        <v>0.22942884411721085</v>
      </c>
      <c r="BS869" s="52">
        <v>1.1637222066989241</v>
      </c>
      <c r="BT869" s="52">
        <v>0.93773487429270919</v>
      </c>
      <c r="BU869" s="52">
        <v>0.2259873324061529</v>
      </c>
      <c r="BV869" s="52">
        <v>7.8381163689677296</v>
      </c>
      <c r="BW869" s="52">
        <v>19785.496148297865</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931E-5051-4409-B92E-6B7C12DEE31D}">
  <dimension ref="A4:M31"/>
  <sheetViews>
    <sheetView tabSelected="1" zoomScale="90" zoomScaleNormal="90" workbookViewId="0">
      <selection activeCell="E16" sqref="E16:K43"/>
    </sheetView>
  </sheetViews>
  <sheetFormatPr defaultColWidth="8.77734375" defaultRowHeight="13.8"/>
  <cols>
    <col min="1" max="1" width="9.6640625" style="1" bestFit="1" customWidth="1"/>
    <col min="2" max="2" width="11" style="1" customWidth="1"/>
    <col min="3" max="3" width="39.33203125" style="1" bestFit="1" customWidth="1"/>
    <col min="4" max="6" width="21.44140625" style="1" customWidth="1"/>
    <col min="7" max="7" width="16.77734375" style="1" customWidth="1"/>
    <col min="8" max="8" width="3.109375" style="276" customWidth="1"/>
    <col min="9" max="9" width="18.77734375" style="205" customWidth="1"/>
    <col min="10" max="10" width="23.33203125" style="1" bestFit="1" customWidth="1"/>
    <col min="11" max="11" width="3.77734375" style="1" customWidth="1"/>
    <col min="12" max="12" width="15.33203125" style="276" customWidth="1"/>
    <col min="13" max="13" width="14.109375" style="276" customWidth="1"/>
    <col min="14" max="16384" width="8.77734375" style="1"/>
  </cols>
  <sheetData>
    <row r="4" spans="1:13">
      <c r="C4" s="2"/>
      <c r="D4" s="2"/>
      <c r="E4" s="2"/>
      <c r="F4" s="2"/>
    </row>
    <row r="5" spans="1:13" ht="23.1" customHeight="1">
      <c r="A5" s="3" t="s">
        <v>16</v>
      </c>
      <c r="B5" s="3" t="s">
        <v>16</v>
      </c>
      <c r="C5" s="209" t="s">
        <v>1934</v>
      </c>
      <c r="D5" s="209" t="s">
        <v>1935</v>
      </c>
      <c r="E5" s="209"/>
      <c r="F5" s="209"/>
      <c r="G5" s="210" t="s">
        <v>1936</v>
      </c>
      <c r="H5" s="280"/>
      <c r="I5" s="211" t="s">
        <v>1937</v>
      </c>
      <c r="J5" s="3" t="s">
        <v>82</v>
      </c>
      <c r="K5" s="3"/>
      <c r="L5" s="277" t="s">
        <v>1938</v>
      </c>
      <c r="M5" s="277" t="s">
        <v>39</v>
      </c>
    </row>
    <row r="6" spans="1:13" ht="23.1" customHeight="1">
      <c r="A6" s="4">
        <f t="shared" ref="A6" si="0">_xlfn.NUMBERVALUE(RIGHT(B6,4))</f>
        <v>2021</v>
      </c>
      <c r="B6" s="2" t="s">
        <v>83</v>
      </c>
      <c r="C6" s="2" t="s">
        <v>1939</v>
      </c>
      <c r="D6" s="2" t="s">
        <v>1940</v>
      </c>
      <c r="E6" s="2"/>
      <c r="F6" s="2"/>
      <c r="G6" s="180">
        <f>+VLOOKUP(D6,'WKTB_REG 2021'!A:E,5,FALSE)</f>
        <v>5111847480</v>
      </c>
      <c r="I6" s="206">
        <f>+'MFR C-34 Copy'!G20</f>
        <v>39681797</v>
      </c>
      <c r="J6" s="1" t="s">
        <v>87</v>
      </c>
      <c r="L6" s="278">
        <f t="shared" ref="L6:L12" si="1">+G6/I6</f>
        <v>128.82096745769854</v>
      </c>
      <c r="M6" s="212">
        <f>+L6/1000</f>
        <v>0.12882096745769855</v>
      </c>
    </row>
    <row r="7" spans="1:13">
      <c r="A7" s="4">
        <f t="shared" ref="A7:A12" si="2">_xlfn.NUMBERVALUE(RIGHT(B7,4))</f>
        <v>2022</v>
      </c>
      <c r="B7" s="2" t="s">
        <v>78</v>
      </c>
      <c r="C7" s="2" t="s">
        <v>1939</v>
      </c>
      <c r="D7" s="2" t="s">
        <v>1940</v>
      </c>
      <c r="E7" s="2"/>
      <c r="F7" s="2"/>
      <c r="G7" s="180">
        <f>+VLOOKUP(D7,'WKTB_REG 2022'!A:D,4,FALSE)</f>
        <v>6204032960.7799997</v>
      </c>
      <c r="I7" s="206">
        <f>+'MFR C-34 Copy'!H20</f>
        <v>40511973</v>
      </c>
      <c r="J7" s="1" t="s">
        <v>87</v>
      </c>
      <c r="L7" s="278">
        <f t="shared" si="1"/>
        <v>153.14072609546812</v>
      </c>
      <c r="M7" s="212">
        <f t="shared" ref="M7" si="3">+L7/1000</f>
        <v>0.15314072609546814</v>
      </c>
    </row>
    <row r="8" spans="1:13">
      <c r="A8" s="4">
        <f t="shared" si="2"/>
        <v>2023</v>
      </c>
      <c r="B8" s="2" t="s">
        <v>77</v>
      </c>
      <c r="C8" s="2" t="s">
        <v>1939</v>
      </c>
      <c r="D8" s="2" t="s">
        <v>1940</v>
      </c>
      <c r="E8" s="2"/>
      <c r="F8" s="2"/>
      <c r="G8" s="180">
        <f>+VLOOKUP(D8,'WKTB_REG 2023'!A:D,4,FALSE)</f>
        <v>6900149303.2700005</v>
      </c>
      <c r="I8" s="206">
        <f>+'MFR C-34 Copy'!I20</f>
        <v>40832186</v>
      </c>
      <c r="J8" s="1" t="s">
        <v>87</v>
      </c>
      <c r="L8" s="278">
        <f t="shared" si="1"/>
        <v>168.98799646117405</v>
      </c>
      <c r="M8" s="212">
        <f>+L8/1000</f>
        <v>0.16898799646117404</v>
      </c>
    </row>
    <row r="9" spans="1:13">
      <c r="A9" s="4">
        <f t="shared" si="2"/>
        <v>2024</v>
      </c>
      <c r="B9" s="2" t="s">
        <v>75</v>
      </c>
      <c r="C9" s="2" t="s">
        <v>5120</v>
      </c>
      <c r="D9" s="2" t="s">
        <v>1941</v>
      </c>
      <c r="E9" s="2"/>
      <c r="G9" s="180">
        <f>-VLOOKUP(D9,'FERC IS - 3 Adj Rate Case Litig'!$A:$AO,MATCH(B9,'FERC IS - 3 Adj Rate Case Litig'!$2:$2,0),FALSE)</f>
        <v>6944799476.8813496</v>
      </c>
      <c r="I9" s="206">
        <f>'KWH and Cust'!F11</f>
        <v>39623435.240443684</v>
      </c>
      <c r="J9" s="1" t="s">
        <v>1942</v>
      </c>
      <c r="L9" s="278">
        <f t="shared" si="1"/>
        <v>175.26999955301162</v>
      </c>
      <c r="M9" s="212">
        <f t="shared" ref="M9" si="4">+L9/1000</f>
        <v>0.17526999955301162</v>
      </c>
    </row>
    <row r="10" spans="1:13">
      <c r="A10" s="4">
        <f t="shared" si="2"/>
        <v>2025</v>
      </c>
      <c r="B10" s="2" t="s">
        <v>72</v>
      </c>
      <c r="C10" s="2" t="s">
        <v>5120</v>
      </c>
      <c r="D10" s="2" t="s">
        <v>1941</v>
      </c>
      <c r="E10" s="2"/>
      <c r="G10" s="180">
        <f>-VLOOKUP(D10,'FERC IS - 3 Adj Rate Case Litig'!$A:$AO,MATCH(B10,'FERC IS - 3 Adj Rate Case Litig'!$2:$2,0),FALSE)</f>
        <v>5857885689.9406204</v>
      </c>
      <c r="I10" s="206">
        <f>'KWH and Cust'!F12</f>
        <v>39641871.991407499</v>
      </c>
      <c r="J10" s="1" t="s">
        <v>1942</v>
      </c>
      <c r="L10" s="278">
        <f t="shared" si="1"/>
        <v>147.77015805939578</v>
      </c>
      <c r="M10" s="212">
        <f t="shared" ref="M10" si="5">+L10/1000</f>
        <v>0.14777015805939578</v>
      </c>
    </row>
    <row r="11" spans="1:13">
      <c r="A11" s="4">
        <f t="shared" si="2"/>
        <v>2026</v>
      </c>
      <c r="B11" s="2" t="s">
        <v>70</v>
      </c>
      <c r="C11" s="2" t="s">
        <v>5120</v>
      </c>
      <c r="D11" s="2" t="s">
        <v>1941</v>
      </c>
      <c r="E11" s="2"/>
      <c r="G11" s="180">
        <f>-VLOOKUP(D11,'FERC IS - 3 Adj Rate Case Litig'!$A:$AO,MATCH(B11,'FERC IS - 3 Adj Rate Case Litig'!$2:$2,0),FALSE)</f>
        <v>5828177592.1456604</v>
      </c>
      <c r="I11" s="206">
        <f>'KWH and Cust'!F13</f>
        <v>39688948.760817446</v>
      </c>
      <c r="J11" s="1" t="s">
        <v>1942</v>
      </c>
      <c r="L11" s="278">
        <f t="shared" si="1"/>
        <v>146.84635834697329</v>
      </c>
      <c r="M11" s="212">
        <f t="shared" ref="M11:M12" si="6">+L11/1000</f>
        <v>0.14684635834697329</v>
      </c>
    </row>
    <row r="12" spans="1:13">
      <c r="A12" s="4">
        <f t="shared" si="2"/>
        <v>2027</v>
      </c>
      <c r="B12" s="2" t="s">
        <v>68</v>
      </c>
      <c r="C12" s="2" t="s">
        <v>5120</v>
      </c>
      <c r="D12" s="2" t="s">
        <v>1941</v>
      </c>
      <c r="E12" s="2"/>
      <c r="G12" s="180">
        <f>-VLOOKUP(D12,'FERC IS - 3 Adj Rate Case Litig'!$A:$AO,MATCH(B12,'FERC IS - 3 Adj Rate Case Litig'!$2:$2,0),FALSE)</f>
        <v>5819015738.6743698</v>
      </c>
      <c r="I12" s="206">
        <f>'KWH and Cust'!F14</f>
        <v>40470309.2983182</v>
      </c>
      <c r="J12" s="1" t="s">
        <v>1942</v>
      </c>
      <c r="L12" s="278">
        <f t="shared" si="1"/>
        <v>143.78481013774183</v>
      </c>
      <c r="M12" s="212">
        <f t="shared" si="6"/>
        <v>0.14378481013774183</v>
      </c>
    </row>
    <row r="13" spans="1:13">
      <c r="G13" s="276"/>
      <c r="I13" s="207"/>
    </row>
    <row r="14" spans="1:13">
      <c r="C14" s="2"/>
      <c r="D14" s="2"/>
      <c r="E14" s="2"/>
      <c r="F14" s="2"/>
      <c r="G14" s="276"/>
      <c r="I14" s="207"/>
    </row>
    <row r="15" spans="1:13" ht="27.6">
      <c r="A15" s="3"/>
      <c r="B15" s="3"/>
      <c r="C15" s="209"/>
      <c r="D15" s="209"/>
      <c r="E15" s="209"/>
      <c r="F15" s="209"/>
      <c r="G15" s="282" t="s">
        <v>1943</v>
      </c>
      <c r="H15" s="280"/>
      <c r="I15" s="281" t="s">
        <v>1937</v>
      </c>
      <c r="J15" s="3" t="s">
        <v>82</v>
      </c>
      <c r="K15" s="3"/>
      <c r="L15" s="279" t="s">
        <v>1944</v>
      </c>
      <c r="M15" s="279" t="s">
        <v>1945</v>
      </c>
    </row>
    <row r="16" spans="1:13">
      <c r="A16" s="4">
        <f t="shared" ref="A16" si="7">_xlfn.NUMBERVALUE(RIGHT(B16,4))</f>
        <v>2021</v>
      </c>
      <c r="B16" s="124" t="s">
        <v>83</v>
      </c>
      <c r="C16" s="2" t="s">
        <v>7872</v>
      </c>
      <c r="D16" s="2"/>
      <c r="E16" s="2" t="s">
        <v>1946</v>
      </c>
      <c r="F16" s="2" t="s">
        <v>1947</v>
      </c>
      <c r="G16" s="180">
        <f>VLOOKUP(E16,'FERC IS - 3 Dec 2021 Surv'!$A:$CN,MATCH(B16,'FERC IS - 3 Dec 2021 Surv'!$2:$2,0),FALSE)-VLOOKUP(F16,'FERC IS - 3 Dec 2021 Surv'!$A:$CN,MATCH(B16,'FERC IS - 3 Dec 2021 Surv'!$2:$2,0),FALSE)</f>
        <v>1388522425.2500002</v>
      </c>
      <c r="I16" s="207">
        <f t="shared" ref="I16:I22" si="8">+I6</f>
        <v>39681797</v>
      </c>
      <c r="J16" s="1" t="s">
        <v>87</v>
      </c>
      <c r="L16" s="278">
        <f>+G16/I16</f>
        <v>34.991420001720194</v>
      </c>
      <c r="M16" s="212">
        <f>+L16/1000</f>
        <v>3.4991420001720196E-2</v>
      </c>
    </row>
    <row r="17" spans="1:13">
      <c r="A17" s="4">
        <f t="shared" ref="A17:A22" si="9">_xlfn.NUMBERVALUE(RIGHT(B17,4))</f>
        <v>2022</v>
      </c>
      <c r="B17" s="124" t="s">
        <v>78</v>
      </c>
      <c r="C17" s="2" t="s">
        <v>7871</v>
      </c>
      <c r="D17" s="2"/>
      <c r="E17" s="2" t="s">
        <v>1946</v>
      </c>
      <c r="F17" s="2" t="s">
        <v>1947</v>
      </c>
      <c r="G17" s="180">
        <f>VLOOKUP(E17,'FERC IS - 3 Dec 2022 Surv'!$A:$CN,MATCH(B17,'FERC IS - 3 Dec 2022 Surv'!$2:$2,0),FALSE)-VLOOKUP(F17,'FERC IS - 3 Dec 2022 Surv'!$A:$CN,MATCH(B17,'FERC IS - 3 Dec 2022 Surv'!$2:$2,0),FALSE)</f>
        <v>1346570862.2999897</v>
      </c>
      <c r="I17" s="207">
        <f t="shared" si="8"/>
        <v>40511973</v>
      </c>
      <c r="J17" s="1" t="s">
        <v>87</v>
      </c>
      <c r="L17" s="278">
        <f>+G17/I17</f>
        <v>33.23883688162978</v>
      </c>
      <c r="M17" s="212">
        <f>+L17/1000</f>
        <v>3.3238836881629777E-2</v>
      </c>
    </row>
    <row r="18" spans="1:13">
      <c r="A18" s="4">
        <f t="shared" si="9"/>
        <v>2023</v>
      </c>
      <c r="B18" s="124" t="s">
        <v>77</v>
      </c>
      <c r="C18" s="2" t="s">
        <v>6128</v>
      </c>
      <c r="D18" s="2"/>
      <c r="E18" s="2" t="s">
        <v>1946</v>
      </c>
      <c r="F18" s="2" t="s">
        <v>1947</v>
      </c>
      <c r="G18" s="180">
        <f>VLOOKUP(E18,'FERC IS - 3 Dec 2023 Surv'!$A:$CN,MATCH(B18,'FERC IS - 3 Dec 2023 Surv'!$2:$2,0),FALSE)-VLOOKUP(F18,'FERC IS - 3 Dec 2023 Surv'!$A:$CN,MATCH(B18,'FERC IS - 3 Dec 2023 Surv'!$2:$2,0),FALSE)</f>
        <v>1589568710.18999</v>
      </c>
      <c r="I18" s="207">
        <f t="shared" si="8"/>
        <v>40832186</v>
      </c>
      <c r="J18" s="1" t="s">
        <v>87</v>
      </c>
      <c r="L18" s="278">
        <f t="shared" ref="L18" si="10">+G18/I18</f>
        <v>38.92930714485847</v>
      </c>
      <c r="M18" s="212">
        <f t="shared" ref="M18" si="11">+L18/1000</f>
        <v>3.8929307144858469E-2</v>
      </c>
    </row>
    <row r="19" spans="1:13">
      <c r="A19" s="4">
        <f t="shared" si="9"/>
        <v>2024</v>
      </c>
      <c r="B19" s="124" t="s">
        <v>75</v>
      </c>
      <c r="C19" s="2" t="s">
        <v>5120</v>
      </c>
      <c r="D19" s="2"/>
      <c r="E19" s="2" t="s">
        <v>1946</v>
      </c>
      <c r="F19" s="2" t="s">
        <v>1947</v>
      </c>
      <c r="G19" s="180">
        <f>VLOOKUP(E19,'FERC IS - 3 Adj Rate Case Litig'!$A:$AO,MATCH(B19,'FERC IS - 3 Adj Rate Case Litig'!$2:$2,0),FALSE)-VLOOKUP(F19,'FERC IS - 3 Adj Rate Case Litig'!$A:$AO,MATCH(B19,'FERC IS - 3 Adj Rate Case Litig'!$2:$2,0),FALSE)</f>
        <v>1262569554.04249</v>
      </c>
      <c r="I19" s="207">
        <f t="shared" si="8"/>
        <v>39623435.240443684</v>
      </c>
      <c r="J19" s="1" t="s">
        <v>1942</v>
      </c>
      <c r="L19" s="278">
        <f t="shared" ref="L19" si="12">+G19/I19</f>
        <v>31.864212337495257</v>
      </c>
      <c r="M19" s="212">
        <f t="shared" ref="M19" si="13">+L19/1000</f>
        <v>3.1864212337495257E-2</v>
      </c>
    </row>
    <row r="20" spans="1:13">
      <c r="A20" s="4">
        <f t="shared" si="9"/>
        <v>2025</v>
      </c>
      <c r="B20" s="124" t="s">
        <v>72</v>
      </c>
      <c r="C20" s="2" t="s">
        <v>5120</v>
      </c>
      <c r="D20" s="2"/>
      <c r="E20" s="2" t="s">
        <v>1946</v>
      </c>
      <c r="F20" s="2" t="s">
        <v>1947</v>
      </c>
      <c r="G20" s="180">
        <f>VLOOKUP(E20,'FERC IS - 3 Adj Rate Case Litig'!$A:$AO,MATCH(B20,'FERC IS - 3 Adj Rate Case Litig'!$2:$2,0),FALSE)-VLOOKUP(F20,'FERC IS - 3 Adj Rate Case Litig'!$A:$AO,MATCH(B20,'FERC IS - 3 Adj Rate Case Litig'!$2:$2,0),FALSE)</f>
        <v>965236418.21488023</v>
      </c>
      <c r="I20" s="207">
        <f t="shared" si="8"/>
        <v>39641871.991407499</v>
      </c>
      <c r="J20" s="1" t="s">
        <v>1942</v>
      </c>
      <c r="L20" s="278">
        <f t="shared" ref="L20" si="14">+G20/I20</f>
        <v>24.348911131747215</v>
      </c>
      <c r="M20" s="212">
        <f t="shared" ref="M20" si="15">+L20/1000</f>
        <v>2.4348911131747215E-2</v>
      </c>
    </row>
    <row r="21" spans="1:13">
      <c r="A21" s="4">
        <f t="shared" si="9"/>
        <v>2026</v>
      </c>
      <c r="B21" s="124" t="s">
        <v>70</v>
      </c>
      <c r="C21" s="2" t="s">
        <v>5120</v>
      </c>
      <c r="D21" s="2"/>
      <c r="E21" s="2" t="s">
        <v>1946</v>
      </c>
      <c r="F21" s="2" t="s">
        <v>1947</v>
      </c>
      <c r="G21" s="180">
        <f>VLOOKUP(E21,'FERC IS - 3 Adj Rate Case Litig'!$A:$AO,MATCH(B21,'FERC IS - 3 Adj Rate Case Litig'!$2:$2,0),FALSE)-VLOOKUP(F21,'FERC IS - 3 Adj Rate Case Litig'!$A:$AO,MATCH(B21,'FERC IS - 3 Adj Rate Case Litig'!$2:$2,0),FALSE)</f>
        <v>901410880.51145005</v>
      </c>
      <c r="I21" s="207">
        <f t="shared" si="8"/>
        <v>39688948.760817446</v>
      </c>
      <c r="J21" s="1" t="s">
        <v>1942</v>
      </c>
      <c r="L21" s="278">
        <f t="shared" ref="L21" si="16">+G21/I21</f>
        <v>22.71188602005402</v>
      </c>
      <c r="M21" s="212">
        <f t="shared" ref="M21:M22" si="17">+L21/1000</f>
        <v>2.2711886020054022E-2</v>
      </c>
    </row>
    <row r="22" spans="1:13">
      <c r="A22" s="4">
        <f t="shared" si="9"/>
        <v>2027</v>
      </c>
      <c r="B22" s="124" t="s">
        <v>68</v>
      </c>
      <c r="C22" s="2" t="s">
        <v>5120</v>
      </c>
      <c r="D22" s="2"/>
      <c r="E22" s="2" t="s">
        <v>1946</v>
      </c>
      <c r="F22" s="2" t="s">
        <v>1947</v>
      </c>
      <c r="G22" s="180">
        <f>VLOOKUP(E22,'FERC IS - 3 Adj Rate Case Litig'!$A:$AO,MATCH(B22,'FERC IS - 3 Adj Rate Case Litig'!$2:$2,0),FALSE)-VLOOKUP(F22,'FERC IS - 3 Adj Rate Case Litig'!$A:$AO,MATCH(B22,'FERC IS - 3 Adj Rate Case Litig'!$2:$2,0),FALSE)</f>
        <v>916334856.73698974</v>
      </c>
      <c r="I22" s="207">
        <f t="shared" si="8"/>
        <v>40470309.2983182</v>
      </c>
      <c r="J22" s="1" t="s">
        <v>1942</v>
      </c>
      <c r="L22" s="278">
        <f>+G22/I22</f>
        <v>22.642151063942308</v>
      </c>
      <c r="M22" s="212">
        <f t="shared" si="17"/>
        <v>2.2642151063942309E-2</v>
      </c>
    </row>
    <row r="23" spans="1:13">
      <c r="I23" s="207"/>
    </row>
    <row r="25" spans="1:13">
      <c r="G25" s="205"/>
    </row>
    <row r="26" spans="1:13">
      <c r="G26" s="205"/>
    </row>
    <row r="27" spans="1:13">
      <c r="G27" s="205"/>
    </row>
    <row r="28" spans="1:13">
      <c r="G28" s="205"/>
    </row>
    <row r="29" spans="1:13">
      <c r="G29" s="205"/>
    </row>
    <row r="30" spans="1:13">
      <c r="G30" s="205"/>
    </row>
    <row r="31" spans="1:13">
      <c r="G31" s="205"/>
    </row>
  </sheetData>
  <phoneticPr fontId="42" type="noConversion"/>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149AC-AD20-4AAD-8AA7-D844611AAE1C}">
  <dimension ref="B1:AH14"/>
  <sheetViews>
    <sheetView tabSelected="1" workbookViewId="0">
      <selection activeCell="E16" sqref="E16:K43"/>
    </sheetView>
  </sheetViews>
  <sheetFormatPr defaultRowHeight="13.2"/>
  <cols>
    <col min="5" max="5" width="3.109375" customWidth="1"/>
    <col min="6" max="6" width="12.77734375" bestFit="1" customWidth="1"/>
    <col min="7" max="7" width="11.44140625" bestFit="1" customWidth="1"/>
    <col min="8" max="8" width="14" bestFit="1" customWidth="1"/>
    <col min="9" max="9" width="11.6640625" bestFit="1" customWidth="1"/>
    <col min="10" max="10" width="3.109375" customWidth="1"/>
    <col min="11" max="11" width="12.77734375" bestFit="1" customWidth="1"/>
    <col min="12" max="12" width="13.44140625" bestFit="1" customWidth="1"/>
    <col min="13" max="13" width="14" bestFit="1" customWidth="1"/>
    <col min="14" max="14" width="11.6640625" bestFit="1" customWidth="1"/>
    <col min="15" max="15" width="3.109375" customWidth="1"/>
    <col min="16" max="16" width="12.77734375" bestFit="1" customWidth="1"/>
    <col min="17" max="17" width="13.44140625" bestFit="1" customWidth="1"/>
    <col min="18" max="18" width="14" bestFit="1" customWidth="1"/>
    <col min="19" max="19" width="11" bestFit="1" customWidth="1"/>
    <col min="20" max="20" width="3.109375" customWidth="1"/>
    <col min="21" max="21" width="11.6640625" bestFit="1" customWidth="1"/>
    <col min="22" max="22" width="13.44140625" bestFit="1" customWidth="1"/>
    <col min="23" max="23" width="14" bestFit="1" customWidth="1"/>
    <col min="24" max="24" width="11" bestFit="1" customWidth="1"/>
    <col min="25" max="25" width="3.109375" customWidth="1"/>
    <col min="26" max="26" width="9.44140625" bestFit="1" customWidth="1"/>
    <col min="27" max="27" width="11.44140625" bestFit="1" customWidth="1"/>
    <col min="28" max="28" width="11.77734375" bestFit="1" customWidth="1"/>
    <col min="29" max="29" width="9.44140625" bestFit="1" customWidth="1"/>
    <col min="30" max="30" width="3.109375" customWidth="1"/>
    <col min="31" max="31" width="10" bestFit="1" customWidth="1"/>
    <col min="32" max="32" width="11.44140625" bestFit="1" customWidth="1"/>
    <col min="33" max="33" width="11.77734375" bestFit="1" customWidth="1"/>
    <col min="34" max="34" width="9.44140625" bestFit="1" customWidth="1"/>
  </cols>
  <sheetData>
    <row r="1" spans="2:34">
      <c r="B1" t="s">
        <v>1948</v>
      </c>
    </row>
    <row r="4" spans="2:34" ht="18">
      <c r="B4" s="200" t="s">
        <v>1949</v>
      </c>
      <c r="C4" s="201"/>
      <c r="D4" s="191"/>
      <c r="E4" s="190"/>
      <c r="F4" s="191"/>
      <c r="G4" s="191"/>
      <c r="H4" s="191"/>
      <c r="I4" s="191"/>
      <c r="J4" s="192"/>
      <c r="K4" s="202"/>
      <c r="L4" s="202"/>
      <c r="M4" s="202"/>
      <c r="N4" s="202"/>
      <c r="O4" s="192"/>
      <c r="P4" s="202"/>
      <c r="Q4" s="202"/>
      <c r="R4" s="202"/>
      <c r="S4" s="202"/>
      <c r="T4" s="192"/>
      <c r="U4" s="202"/>
      <c r="V4" s="202"/>
      <c r="W4" s="202"/>
      <c r="X4" s="202"/>
      <c r="Y4" s="192"/>
      <c r="Z4" s="202"/>
      <c r="AA4" s="202"/>
      <c r="AB4" s="202"/>
      <c r="AC4" s="202"/>
      <c r="AD4" s="192"/>
      <c r="AE4" s="202"/>
      <c r="AF4" s="202"/>
      <c r="AG4" s="202"/>
      <c r="AH4" s="202"/>
    </row>
    <row r="5" spans="2:34" ht="55.2">
      <c r="B5" s="187"/>
      <c r="C5" s="187"/>
      <c r="D5" s="188"/>
      <c r="E5" s="189"/>
      <c r="F5" s="190" t="s">
        <v>1755</v>
      </c>
      <c r="G5" s="190" t="s">
        <v>1755</v>
      </c>
      <c r="H5" s="190" t="s">
        <v>1755</v>
      </c>
      <c r="I5" s="190" t="s">
        <v>1755</v>
      </c>
      <c r="J5" s="203"/>
      <c r="K5" s="204" t="s">
        <v>1950</v>
      </c>
      <c r="L5" s="204" t="s">
        <v>1950</v>
      </c>
      <c r="M5" s="204" t="s">
        <v>1950</v>
      </c>
      <c r="N5" s="204" t="s">
        <v>1950</v>
      </c>
      <c r="O5" s="203"/>
      <c r="P5" s="204" t="s">
        <v>1951</v>
      </c>
      <c r="Q5" s="204" t="s">
        <v>1951</v>
      </c>
      <c r="R5" s="204" t="s">
        <v>1951</v>
      </c>
      <c r="S5" s="204" t="s">
        <v>1951</v>
      </c>
      <c r="T5" s="203"/>
      <c r="U5" s="204" t="s">
        <v>1952</v>
      </c>
      <c r="V5" s="204" t="s">
        <v>1952</v>
      </c>
      <c r="W5" s="204" t="s">
        <v>1952</v>
      </c>
      <c r="X5" s="204" t="s">
        <v>1952</v>
      </c>
      <c r="Y5" s="203"/>
      <c r="Z5" s="204" t="s">
        <v>1953</v>
      </c>
      <c r="AA5" s="204" t="s">
        <v>1953</v>
      </c>
      <c r="AB5" s="204" t="s">
        <v>1953</v>
      </c>
      <c r="AC5" s="204" t="s">
        <v>1953</v>
      </c>
      <c r="AD5" s="203"/>
      <c r="AE5" s="204" t="s">
        <v>1954</v>
      </c>
      <c r="AF5" s="204" t="s">
        <v>1954</v>
      </c>
      <c r="AG5" s="204" t="s">
        <v>1954</v>
      </c>
      <c r="AH5" s="204" t="s">
        <v>1954</v>
      </c>
    </row>
    <row r="6" spans="2:34" ht="13.8">
      <c r="B6" s="187"/>
      <c r="C6" s="187"/>
      <c r="D6" s="188"/>
      <c r="E6" s="189"/>
      <c r="F6" s="188"/>
      <c r="G6" s="188"/>
      <c r="H6" s="188"/>
      <c r="I6" s="188"/>
      <c r="J6" s="203"/>
      <c r="K6" s="188"/>
      <c r="L6" s="188"/>
      <c r="M6" s="188"/>
      <c r="N6" s="188"/>
      <c r="O6" s="203"/>
      <c r="P6" s="188"/>
      <c r="Q6" s="188"/>
      <c r="R6" s="188"/>
      <c r="S6" s="188"/>
      <c r="T6" s="203"/>
      <c r="U6" s="188"/>
      <c r="V6" s="188"/>
      <c r="W6" s="188"/>
      <c r="X6" s="188"/>
      <c r="Y6" s="203"/>
      <c r="Z6" s="188"/>
      <c r="AA6" s="188"/>
      <c r="AB6" s="188"/>
      <c r="AC6" s="188"/>
      <c r="AD6" s="203"/>
      <c r="AE6" s="188"/>
      <c r="AF6" s="188"/>
      <c r="AG6" s="188"/>
      <c r="AH6" s="188"/>
    </row>
    <row r="7" spans="2:34" ht="13.8">
      <c r="B7" s="187"/>
      <c r="C7" s="187"/>
      <c r="D7" s="188"/>
      <c r="E7" s="189"/>
      <c r="F7" s="188"/>
      <c r="G7" s="188"/>
      <c r="H7" s="188"/>
      <c r="I7" s="188"/>
      <c r="J7" s="203"/>
      <c r="K7" s="188"/>
      <c r="L7" s="188"/>
      <c r="M7" s="188"/>
      <c r="N7" s="188"/>
      <c r="O7" s="203"/>
      <c r="P7" s="188"/>
      <c r="Q7" s="188"/>
      <c r="R7" s="188"/>
      <c r="S7" s="188"/>
      <c r="T7" s="203"/>
      <c r="U7" s="188"/>
      <c r="V7" s="188"/>
      <c r="W7" s="188"/>
      <c r="X7" s="188"/>
      <c r="Y7" s="203"/>
      <c r="Z7" s="188"/>
      <c r="AA7" s="188"/>
      <c r="AB7" s="188"/>
      <c r="AC7" s="188"/>
      <c r="AD7" s="203"/>
      <c r="AE7" s="188"/>
      <c r="AF7" s="188"/>
      <c r="AG7" s="188"/>
      <c r="AH7" s="188"/>
    </row>
    <row r="8" spans="2:34" ht="13.8">
      <c r="B8" s="191"/>
      <c r="C8" s="191"/>
      <c r="D8" s="191"/>
      <c r="E8" s="192"/>
      <c r="F8" s="193" t="s">
        <v>1955</v>
      </c>
      <c r="G8" s="193" t="s">
        <v>1955</v>
      </c>
      <c r="H8" s="193" t="s">
        <v>1955</v>
      </c>
      <c r="I8" s="193" t="s">
        <v>1955</v>
      </c>
      <c r="J8" s="203"/>
      <c r="K8" s="193" t="s">
        <v>1955</v>
      </c>
      <c r="L8" s="193" t="s">
        <v>1955</v>
      </c>
      <c r="M8" s="193" t="s">
        <v>1955</v>
      </c>
      <c r="N8" s="193" t="s">
        <v>1955</v>
      </c>
      <c r="O8" s="203"/>
      <c r="P8" s="193" t="s">
        <v>1955</v>
      </c>
      <c r="Q8" s="193" t="s">
        <v>1955</v>
      </c>
      <c r="R8" s="193" t="s">
        <v>1955</v>
      </c>
      <c r="S8" s="193" t="s">
        <v>1955</v>
      </c>
      <c r="T8" s="203"/>
      <c r="U8" s="193" t="s">
        <v>1955</v>
      </c>
      <c r="V8" s="193" t="s">
        <v>1955</v>
      </c>
      <c r="W8" s="193" t="s">
        <v>1955</v>
      </c>
      <c r="X8" s="193" t="s">
        <v>1955</v>
      </c>
      <c r="Y8" s="203"/>
      <c r="Z8" s="193" t="s">
        <v>1955</v>
      </c>
      <c r="AA8" s="193" t="s">
        <v>1955</v>
      </c>
      <c r="AB8" s="193" t="s">
        <v>1955</v>
      </c>
      <c r="AC8" s="193" t="s">
        <v>1955</v>
      </c>
      <c r="AD8" s="203"/>
      <c r="AE8" s="193" t="s">
        <v>1955</v>
      </c>
      <c r="AF8" s="193" t="s">
        <v>1955</v>
      </c>
      <c r="AG8" s="193" t="s">
        <v>1955</v>
      </c>
      <c r="AH8" s="193" t="s">
        <v>1955</v>
      </c>
    </row>
    <row r="9" spans="2:34" ht="13.8">
      <c r="B9" s="194" t="s">
        <v>16</v>
      </c>
      <c r="C9" s="194" t="s">
        <v>1956</v>
      </c>
      <c r="D9" s="194" t="s">
        <v>1957</v>
      </c>
      <c r="E9" s="195"/>
      <c r="F9" s="196" t="s">
        <v>1958</v>
      </c>
      <c r="G9" s="196" t="s">
        <v>1959</v>
      </c>
      <c r="H9" s="196" t="s">
        <v>1960</v>
      </c>
      <c r="I9" s="196" t="s">
        <v>1961</v>
      </c>
      <c r="J9" s="192"/>
      <c r="K9" s="196" t="s">
        <v>1958</v>
      </c>
      <c r="L9" s="196" t="s">
        <v>1959</v>
      </c>
      <c r="M9" s="196" t="s">
        <v>1960</v>
      </c>
      <c r="N9" s="196" t="s">
        <v>1961</v>
      </c>
      <c r="O9" s="192"/>
      <c r="P9" s="196" t="s">
        <v>1958</v>
      </c>
      <c r="Q9" s="196" t="s">
        <v>1959</v>
      </c>
      <c r="R9" s="196" t="s">
        <v>1960</v>
      </c>
      <c r="S9" s="196" t="s">
        <v>1961</v>
      </c>
      <c r="T9" s="192"/>
      <c r="U9" s="196" t="s">
        <v>1958</v>
      </c>
      <c r="V9" s="196" t="s">
        <v>1959</v>
      </c>
      <c r="W9" s="196" t="s">
        <v>1960</v>
      </c>
      <c r="X9" s="196" t="s">
        <v>1961</v>
      </c>
      <c r="Y9" s="192"/>
      <c r="Z9" s="196" t="s">
        <v>1958</v>
      </c>
      <c r="AA9" s="196" t="s">
        <v>1959</v>
      </c>
      <c r="AB9" s="196" t="s">
        <v>1960</v>
      </c>
      <c r="AC9" s="196" t="s">
        <v>1961</v>
      </c>
      <c r="AD9" s="192"/>
      <c r="AE9" s="196" t="s">
        <v>1958</v>
      </c>
      <c r="AF9" s="196" t="s">
        <v>1959</v>
      </c>
      <c r="AG9" s="196" t="s">
        <v>1960</v>
      </c>
      <c r="AH9" s="196" t="s">
        <v>1961</v>
      </c>
    </row>
    <row r="10" spans="2:34" ht="13.8">
      <c r="B10" s="197"/>
      <c r="C10" s="197"/>
      <c r="D10" s="197"/>
      <c r="E10" s="198"/>
      <c r="F10" s="199"/>
      <c r="G10" s="199"/>
      <c r="H10" s="199"/>
      <c r="I10" s="199"/>
      <c r="J10" s="198"/>
      <c r="K10" s="199"/>
      <c r="L10" s="199"/>
      <c r="M10" s="199"/>
      <c r="N10" s="199"/>
      <c r="O10" s="198"/>
      <c r="P10" s="199"/>
      <c r="Q10" s="199"/>
      <c r="R10" s="199"/>
      <c r="S10" s="199"/>
      <c r="T10" s="198"/>
      <c r="U10" s="199"/>
      <c r="V10" s="199"/>
      <c r="W10" s="199"/>
      <c r="X10" s="199"/>
      <c r="Y10" s="198"/>
      <c r="Z10" s="199"/>
      <c r="AA10" s="199"/>
      <c r="AB10" s="199"/>
      <c r="AC10" s="199"/>
      <c r="AD10" s="198"/>
      <c r="AE10" s="199"/>
      <c r="AF10" s="199"/>
      <c r="AG10" s="199"/>
      <c r="AH10" s="199"/>
    </row>
    <row r="11" spans="2:34" ht="13.8">
      <c r="B11" s="197">
        <v>2024</v>
      </c>
      <c r="C11" s="197" t="s">
        <v>1962</v>
      </c>
      <c r="D11" s="197"/>
      <c r="E11" s="198"/>
      <c r="F11" s="199">
        <v>39623435.240443684</v>
      </c>
      <c r="G11" s="199">
        <v>155234.4873706561</v>
      </c>
      <c r="H11" s="199">
        <v>39778669.727814332</v>
      </c>
      <c r="I11" s="199">
        <v>2000873.9519700913</v>
      </c>
      <c r="J11" s="198"/>
      <c r="K11" s="199">
        <v>20974799.85520767</v>
      </c>
      <c r="L11" s="199">
        <v>136432.67807583325</v>
      </c>
      <c r="M11" s="199">
        <v>21111232.533283502</v>
      </c>
      <c r="N11" s="199">
        <v>1783098.0060208903</v>
      </c>
      <c r="O11" s="198"/>
      <c r="P11" s="199">
        <v>12034659.695862943</v>
      </c>
      <c r="Q11" s="199">
        <v>12836.816903340397</v>
      </c>
      <c r="R11" s="199">
        <v>12047496.512766283</v>
      </c>
      <c r="S11" s="199">
        <v>189269.93318363154</v>
      </c>
      <c r="T11" s="198"/>
      <c r="U11" s="199">
        <v>3412864.6599535337</v>
      </c>
      <c r="V11" s="199">
        <v>6369.9550454678247</v>
      </c>
      <c r="W11" s="199">
        <v>3419234.6149990018</v>
      </c>
      <c r="X11" s="199">
        <v>1781.7638536730699</v>
      </c>
      <c r="Y11" s="198"/>
      <c r="Z11" s="199">
        <v>33374.877550240359</v>
      </c>
      <c r="AA11" s="199">
        <v>0</v>
      </c>
      <c r="AB11" s="199">
        <v>33374.877550240359</v>
      </c>
      <c r="AC11" s="199">
        <v>3721.1688590142735</v>
      </c>
      <c r="AD11" s="198"/>
      <c r="AE11" s="199">
        <v>3167736.1518692942</v>
      </c>
      <c r="AF11" s="199">
        <v>-404.96265398536343</v>
      </c>
      <c r="AG11" s="199">
        <v>3167331.189215309</v>
      </c>
      <c r="AH11" s="199">
        <v>23003.080052882582</v>
      </c>
    </row>
    <row r="12" spans="2:34" ht="13.8">
      <c r="B12" s="197">
        <v>2025</v>
      </c>
      <c r="C12" s="197" t="s">
        <v>1962</v>
      </c>
      <c r="D12" s="197"/>
      <c r="E12" s="198"/>
      <c r="F12" s="199">
        <v>39641871.991407499</v>
      </c>
      <c r="G12" s="199">
        <v>157033.19136465751</v>
      </c>
      <c r="H12" s="199">
        <v>39798905.18277216</v>
      </c>
      <c r="I12" s="199">
        <v>2035324.3372189684</v>
      </c>
      <c r="J12" s="198"/>
      <c r="K12" s="199">
        <v>20906654.882617638</v>
      </c>
      <c r="L12" s="199">
        <v>137304.82876131963</v>
      </c>
      <c r="M12" s="199">
        <v>21043959.711378958</v>
      </c>
      <c r="N12" s="199">
        <v>1815031.8724903194</v>
      </c>
      <c r="O12" s="198"/>
      <c r="P12" s="199">
        <v>12076652.193929456</v>
      </c>
      <c r="Q12" s="199">
        <v>13498.632428014535</v>
      </c>
      <c r="R12" s="199">
        <v>12090150.826357471</v>
      </c>
      <c r="S12" s="199">
        <v>191785.59655821367</v>
      </c>
      <c r="T12" s="198"/>
      <c r="U12" s="199">
        <v>3434906.9307732186</v>
      </c>
      <c r="V12" s="199">
        <v>6370.0850454661413</v>
      </c>
      <c r="W12" s="199">
        <v>3441277.0158186858</v>
      </c>
      <c r="X12" s="199">
        <v>1747.6019507196968</v>
      </c>
      <c r="Y12" s="198"/>
      <c r="Z12" s="199">
        <v>32860.354923993596</v>
      </c>
      <c r="AA12" s="199">
        <v>0</v>
      </c>
      <c r="AB12" s="199">
        <v>32860.354923993596</v>
      </c>
      <c r="AC12" s="199">
        <v>3706.7946237509491</v>
      </c>
      <c r="AD12" s="198"/>
      <c r="AE12" s="199">
        <v>3190797.6291631917</v>
      </c>
      <c r="AF12" s="199">
        <v>-140.35487014276441</v>
      </c>
      <c r="AG12" s="199">
        <v>3190657.2742930492</v>
      </c>
      <c r="AH12" s="199">
        <v>23052.471595964467</v>
      </c>
    </row>
    <row r="13" spans="2:34" ht="13.8">
      <c r="B13" s="197">
        <v>2026</v>
      </c>
      <c r="C13" s="197" t="s">
        <v>1962</v>
      </c>
      <c r="D13" s="197"/>
      <c r="E13" s="198"/>
      <c r="F13" s="199">
        <v>39688948.760817446</v>
      </c>
      <c r="G13" s="199">
        <v>237682.35024035955</v>
      </c>
      <c r="H13" s="199">
        <v>39926631.11105781</v>
      </c>
      <c r="I13" s="199">
        <v>2069775.4771261697</v>
      </c>
      <c r="J13" s="198"/>
      <c r="K13" s="199">
        <v>20839565.158036891</v>
      </c>
      <c r="L13" s="199">
        <v>216675.52010501944</v>
      </c>
      <c r="M13" s="199">
        <v>21056240.678141907</v>
      </c>
      <c r="N13" s="199">
        <v>1846936.9756311448</v>
      </c>
      <c r="O13" s="198"/>
      <c r="P13" s="199">
        <v>12123808.139728388</v>
      </c>
      <c r="Q13" s="199">
        <v>14242.027301105671</v>
      </c>
      <c r="R13" s="199">
        <v>12138050.167029494</v>
      </c>
      <c r="S13" s="199">
        <v>194324.49789027506</v>
      </c>
      <c r="T13" s="198"/>
      <c r="U13" s="199">
        <v>3488249.7129330155</v>
      </c>
      <c r="V13" s="199">
        <v>6370.0850454663741</v>
      </c>
      <c r="W13" s="199">
        <v>3494619.7979784808</v>
      </c>
      <c r="X13" s="199">
        <v>1727.407871889335</v>
      </c>
      <c r="Y13" s="198"/>
      <c r="Z13" s="199">
        <v>32514.187412911451</v>
      </c>
      <c r="AA13" s="199">
        <v>0</v>
      </c>
      <c r="AB13" s="199">
        <v>32514.187412911451</v>
      </c>
      <c r="AC13" s="199">
        <v>3692.4333355841695</v>
      </c>
      <c r="AD13" s="198"/>
      <c r="AE13" s="199">
        <v>3204811.5627062451</v>
      </c>
      <c r="AF13" s="199">
        <v>394.71778876791359</v>
      </c>
      <c r="AG13" s="199">
        <v>3205206.2804950131</v>
      </c>
      <c r="AH13" s="199">
        <v>23094.162397276054</v>
      </c>
    </row>
    <row r="14" spans="2:34" ht="13.8">
      <c r="B14" s="197">
        <v>2027</v>
      </c>
      <c r="C14" s="197" t="s">
        <v>1962</v>
      </c>
      <c r="D14" s="197"/>
      <c r="E14" s="198"/>
      <c r="F14" s="199">
        <v>40470309.2983182</v>
      </c>
      <c r="G14" s="199">
        <v>-512861.81424419919</v>
      </c>
      <c r="H14" s="199">
        <v>39957447.484074004</v>
      </c>
      <c r="I14" s="199">
        <v>2103659.5479358374</v>
      </c>
      <c r="J14" s="198"/>
      <c r="K14" s="199">
        <v>21519412.805473756</v>
      </c>
      <c r="L14" s="199">
        <v>-517362.59355226276</v>
      </c>
      <c r="M14" s="199">
        <v>21002050.211921494</v>
      </c>
      <c r="N14" s="199">
        <v>1878277.1891765362</v>
      </c>
      <c r="O14" s="198"/>
      <c r="P14" s="199">
        <v>12178968.279007589</v>
      </c>
      <c r="Q14" s="199">
        <v>15110.673345263815</v>
      </c>
      <c r="R14" s="199">
        <v>12194078.952352852</v>
      </c>
      <c r="S14" s="199">
        <v>196852.29351413433</v>
      </c>
      <c r="T14" s="198"/>
      <c r="U14" s="199">
        <v>3490936.3287487561</v>
      </c>
      <c r="V14" s="199">
        <v>6370.1950454671169</v>
      </c>
      <c r="W14" s="199">
        <v>3497306.5237942231</v>
      </c>
      <c r="X14" s="199">
        <v>1722.385830718182</v>
      </c>
      <c r="Y14" s="198"/>
      <c r="Z14" s="199">
        <v>32299.185024998122</v>
      </c>
      <c r="AA14" s="199">
        <v>0</v>
      </c>
      <c r="AB14" s="199">
        <v>32299.185024998122</v>
      </c>
      <c r="AC14" s="199">
        <v>3678.3263184105476</v>
      </c>
      <c r="AD14" s="198"/>
      <c r="AE14" s="199">
        <v>3248692.7000631033</v>
      </c>
      <c r="AF14" s="199">
        <v>-16980.089082667429</v>
      </c>
      <c r="AG14" s="199">
        <v>3231712.6109804348</v>
      </c>
      <c r="AH14" s="199">
        <v>23129.353096038361</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3763-82C8-43E9-8A09-B95FAEC45A60}">
  <sheetPr codeName="Sheet1"/>
  <dimension ref="A2:F943"/>
  <sheetViews>
    <sheetView tabSelected="1" workbookViewId="0">
      <selection activeCell="E16" sqref="E16:K43"/>
    </sheetView>
  </sheetViews>
  <sheetFormatPr defaultColWidth="9.33203125" defaultRowHeight="14.4"/>
  <cols>
    <col min="1" max="1" width="74.33203125" style="214" customWidth="1"/>
    <col min="2" max="2" width="42.109375" style="214" customWidth="1"/>
    <col min="3" max="3" width="31.6640625" style="214" customWidth="1"/>
    <col min="4" max="4" width="26.109375" style="214" customWidth="1"/>
    <col min="5" max="5" width="31.6640625" style="214" customWidth="1"/>
    <col min="6" max="6" width="18.77734375" style="214" customWidth="1"/>
    <col min="7" max="16384" width="9.33203125" style="214"/>
  </cols>
  <sheetData>
    <row r="2" spans="1:6">
      <c r="A2" s="375"/>
      <c r="B2" s="375"/>
      <c r="C2" s="375"/>
      <c r="D2" s="375"/>
      <c r="E2" s="375"/>
      <c r="F2" s="213"/>
    </row>
    <row r="3" spans="1:6">
      <c r="A3" s="375"/>
      <c r="B3" s="375"/>
      <c r="C3" s="375"/>
      <c r="D3" s="375"/>
      <c r="E3" s="375"/>
      <c r="F3" s="213"/>
    </row>
    <row r="4" spans="1:6">
      <c r="A4" s="375"/>
      <c r="B4" s="375"/>
      <c r="C4" s="375"/>
      <c r="D4" s="375"/>
      <c r="E4" s="375"/>
      <c r="F4" s="213"/>
    </row>
    <row r="5" spans="1:6">
      <c r="A5" s="375"/>
      <c r="B5" s="375"/>
      <c r="C5" s="375"/>
      <c r="D5" s="375"/>
      <c r="E5" s="375"/>
      <c r="F5" s="213"/>
    </row>
    <row r="6" spans="1:6">
      <c r="A6" s="375"/>
      <c r="B6" s="375"/>
      <c r="C6" s="375"/>
      <c r="D6" s="375"/>
      <c r="E6" s="375"/>
      <c r="F6" s="213"/>
    </row>
    <row r="7" spans="1:6">
      <c r="A7" s="374"/>
      <c r="B7" s="374"/>
      <c r="C7" s="374"/>
      <c r="D7" s="374"/>
      <c r="E7" s="374"/>
      <c r="F7" s="213"/>
    </row>
    <row r="8" spans="1:6">
      <c r="A8" s="374"/>
      <c r="B8" s="374"/>
      <c r="C8" s="374"/>
      <c r="D8" s="374"/>
      <c r="E8" s="374"/>
      <c r="F8" s="213"/>
    </row>
    <row r="9" spans="1:6">
      <c r="A9" s="376" t="s">
        <v>1964</v>
      </c>
      <c r="B9" s="376"/>
      <c r="C9" s="376"/>
      <c r="D9" s="376"/>
      <c r="E9" s="376"/>
      <c r="F9" s="213"/>
    </row>
    <row r="10" spans="1:6" ht="13.5" customHeight="1">
      <c r="A10" s="215"/>
      <c r="B10" s="215"/>
      <c r="C10" s="216" t="s">
        <v>1965</v>
      </c>
      <c r="D10" s="377" t="s">
        <v>1966</v>
      </c>
      <c r="E10" s="216" t="s">
        <v>1967</v>
      </c>
      <c r="F10" s="213"/>
    </row>
    <row r="11" spans="1:6" ht="13.5" customHeight="1">
      <c r="A11" s="215"/>
      <c r="B11" s="215"/>
      <c r="C11" s="216" t="s">
        <v>1968</v>
      </c>
      <c r="D11" s="377"/>
      <c r="E11" s="216" t="s">
        <v>1968</v>
      </c>
      <c r="F11" s="213"/>
    </row>
    <row r="12" spans="1:6" ht="13.5" customHeight="1" thickBot="1">
      <c r="A12" s="217"/>
      <c r="B12" s="217"/>
      <c r="C12" s="218" t="s">
        <v>1969</v>
      </c>
      <c r="D12" s="219"/>
      <c r="E12" s="218" t="s">
        <v>1969</v>
      </c>
      <c r="F12" s="213"/>
    </row>
    <row r="13" spans="1:6" ht="13.5" customHeight="1">
      <c r="A13" s="220" t="s">
        <v>1970</v>
      </c>
      <c r="B13" s="217"/>
      <c r="C13" s="221"/>
      <c r="D13" s="221"/>
      <c r="E13" s="221"/>
      <c r="F13" s="213"/>
    </row>
    <row r="14" spans="1:6" ht="13.5" customHeight="1">
      <c r="A14" s="222" t="s">
        <v>1971</v>
      </c>
      <c r="B14" s="222" t="s">
        <v>1972</v>
      </c>
      <c r="C14" s="221">
        <v>18529144788</v>
      </c>
      <c r="D14" s="221">
        <v>48583689</v>
      </c>
      <c r="E14" s="221">
        <v>18577728477</v>
      </c>
      <c r="F14" s="213"/>
    </row>
    <row r="15" spans="1:6" ht="13.5" customHeight="1">
      <c r="A15" s="222" t="s">
        <v>1973</v>
      </c>
      <c r="B15" s="222" t="s">
        <v>1972</v>
      </c>
      <c r="C15" s="221">
        <v>25330286</v>
      </c>
      <c r="D15" s="221">
        <v>0</v>
      </c>
      <c r="E15" s="221">
        <v>25330286</v>
      </c>
      <c r="F15" s="213"/>
    </row>
    <row r="16" spans="1:6" ht="13.5" customHeight="1">
      <c r="A16" s="222" t="s">
        <v>1974</v>
      </c>
      <c r="B16" s="222" t="s">
        <v>1972</v>
      </c>
      <c r="C16" s="223" t="s">
        <v>1975</v>
      </c>
      <c r="D16" s="221">
        <v>0</v>
      </c>
      <c r="E16" s="223" t="s">
        <v>1975</v>
      </c>
      <c r="F16" s="213"/>
    </row>
    <row r="17" spans="1:6" ht="13.5" customHeight="1">
      <c r="A17" s="222" t="s">
        <v>1976</v>
      </c>
      <c r="B17" s="222" t="s">
        <v>1972</v>
      </c>
      <c r="C17" s="221">
        <v>29981973</v>
      </c>
      <c r="D17" s="221">
        <v>0</v>
      </c>
      <c r="E17" s="221">
        <v>29981973</v>
      </c>
      <c r="F17" s="213"/>
    </row>
    <row r="18" spans="1:6" ht="13.5" customHeight="1">
      <c r="A18" s="222" t="s">
        <v>1977</v>
      </c>
      <c r="B18" s="222" t="s">
        <v>1972</v>
      </c>
      <c r="C18" s="221">
        <v>18581967455</v>
      </c>
      <c r="D18" s="221">
        <v>48583689</v>
      </c>
      <c r="E18" s="221">
        <v>18630551144</v>
      </c>
      <c r="F18" s="213"/>
    </row>
    <row r="19" spans="1:6" ht="13.5" customHeight="1">
      <c r="A19" s="222" t="s">
        <v>1978</v>
      </c>
      <c r="B19" s="222" t="s">
        <v>1972</v>
      </c>
      <c r="C19" s="221">
        <v>20325435</v>
      </c>
      <c r="D19" s="221">
        <v>0</v>
      </c>
      <c r="E19" s="221">
        <v>20325435</v>
      </c>
      <c r="F19" s="213"/>
    </row>
    <row r="20" spans="1:6" ht="13.5" customHeight="1">
      <c r="A20" s="222" t="s">
        <v>1979</v>
      </c>
      <c r="B20" s="222" t="s">
        <v>1972</v>
      </c>
      <c r="C20" s="221">
        <v>20325435</v>
      </c>
      <c r="D20" s="221">
        <v>0</v>
      </c>
      <c r="E20" s="221">
        <v>20325435</v>
      </c>
      <c r="F20" s="213"/>
    </row>
    <row r="21" spans="1:6" ht="13.5" customHeight="1">
      <c r="A21" s="222" t="s">
        <v>1980</v>
      </c>
      <c r="B21" s="222" t="s">
        <v>1972</v>
      </c>
      <c r="C21" s="221">
        <v>2531240</v>
      </c>
      <c r="D21" s="221">
        <v>0</v>
      </c>
      <c r="E21" s="221">
        <v>2531240</v>
      </c>
      <c r="F21" s="213"/>
    </row>
    <row r="22" spans="1:6" ht="13.5" customHeight="1">
      <c r="A22" s="222" t="s">
        <v>1981</v>
      </c>
      <c r="B22" s="222" t="s">
        <v>1972</v>
      </c>
      <c r="C22" s="221">
        <v>2531240</v>
      </c>
      <c r="D22" s="221">
        <v>0</v>
      </c>
      <c r="E22" s="221">
        <v>2531240</v>
      </c>
      <c r="F22" s="213"/>
    </row>
    <row r="23" spans="1:6" ht="13.5" customHeight="1">
      <c r="A23" s="222" t="s">
        <v>1982</v>
      </c>
      <c r="B23" s="222" t="s">
        <v>1972</v>
      </c>
      <c r="C23" s="221">
        <v>235782330</v>
      </c>
      <c r="D23" s="221">
        <v>0</v>
      </c>
      <c r="E23" s="221">
        <v>235782330</v>
      </c>
      <c r="F23" s="213"/>
    </row>
    <row r="24" spans="1:6" ht="13.5" customHeight="1">
      <c r="A24" s="222" t="s">
        <v>1983</v>
      </c>
      <c r="B24" s="222" t="s">
        <v>1972</v>
      </c>
      <c r="C24" s="221">
        <v>422921526</v>
      </c>
      <c r="D24" s="221">
        <v>0</v>
      </c>
      <c r="E24" s="221">
        <v>422921526</v>
      </c>
      <c r="F24" s="213"/>
    </row>
    <row r="25" spans="1:6" ht="13.5" customHeight="1">
      <c r="A25" s="222" t="s">
        <v>1984</v>
      </c>
      <c r="B25" s="222" t="s">
        <v>1972</v>
      </c>
      <c r="C25" s="223" t="s">
        <v>1985</v>
      </c>
      <c r="D25" s="223" t="s">
        <v>1986</v>
      </c>
      <c r="E25" s="223" t="s">
        <v>1987</v>
      </c>
      <c r="F25" s="213"/>
    </row>
    <row r="26" spans="1:6" ht="13.5" customHeight="1">
      <c r="A26" s="222" t="s">
        <v>1988</v>
      </c>
      <c r="B26" s="222" t="s">
        <v>1972</v>
      </c>
      <c r="C26" s="223" t="s">
        <v>1989</v>
      </c>
      <c r="D26" s="223" t="s">
        <v>1990</v>
      </c>
      <c r="E26" s="223" t="s">
        <v>1991</v>
      </c>
      <c r="F26" s="213"/>
    </row>
    <row r="27" spans="1:6" ht="13.5" customHeight="1">
      <c r="A27" s="222" t="s">
        <v>1992</v>
      </c>
      <c r="B27" s="222" t="s">
        <v>1972</v>
      </c>
      <c r="C27" s="221">
        <v>409057616</v>
      </c>
      <c r="D27" s="223" t="s">
        <v>1993</v>
      </c>
      <c r="E27" s="221">
        <v>404021328</v>
      </c>
      <c r="F27" s="213"/>
    </row>
    <row r="28" spans="1:6" ht="13.5" customHeight="1">
      <c r="A28" s="222" t="s">
        <v>1994</v>
      </c>
      <c r="B28" s="222" t="s">
        <v>1972</v>
      </c>
      <c r="C28" s="223" t="s">
        <v>1995</v>
      </c>
      <c r="D28" s="221">
        <v>0</v>
      </c>
      <c r="E28" s="223" t="s">
        <v>1995</v>
      </c>
      <c r="F28" s="213"/>
    </row>
    <row r="29" spans="1:6" ht="13.5" customHeight="1">
      <c r="A29" s="222" t="s">
        <v>1996</v>
      </c>
      <c r="B29" s="222" t="s">
        <v>1972</v>
      </c>
      <c r="C29" s="221">
        <v>135262133</v>
      </c>
      <c r="D29" s="221">
        <v>1866300</v>
      </c>
      <c r="E29" s="221">
        <v>137128433</v>
      </c>
      <c r="F29" s="213"/>
    </row>
    <row r="30" spans="1:6" ht="13.5" customHeight="1">
      <c r="A30" s="222" t="s">
        <v>1997</v>
      </c>
      <c r="B30" s="222" t="s">
        <v>1972</v>
      </c>
      <c r="C30" s="221">
        <v>135262057</v>
      </c>
      <c r="D30" s="221">
        <v>1866300</v>
      </c>
      <c r="E30" s="221">
        <v>137128357</v>
      </c>
      <c r="F30" s="213"/>
    </row>
    <row r="31" spans="1:6" ht="13.5" customHeight="1">
      <c r="A31" s="222" t="s">
        <v>1998</v>
      </c>
      <c r="B31" s="222" t="s">
        <v>1972</v>
      </c>
      <c r="C31" s="221">
        <v>3577861617</v>
      </c>
      <c r="D31" s="221">
        <v>34701184</v>
      </c>
      <c r="E31" s="221">
        <v>3612562802</v>
      </c>
      <c r="F31" s="213"/>
    </row>
    <row r="32" spans="1:6" ht="13.5" customHeight="1">
      <c r="A32" s="222" t="s">
        <v>1999</v>
      </c>
      <c r="B32" s="222" t="s">
        <v>1972</v>
      </c>
      <c r="C32" s="223" t="s">
        <v>2000</v>
      </c>
      <c r="D32" s="221">
        <v>87</v>
      </c>
      <c r="E32" s="221">
        <v>0</v>
      </c>
      <c r="F32" s="213"/>
    </row>
    <row r="33" spans="1:6" ht="13.5" customHeight="1">
      <c r="A33" s="222" t="s">
        <v>2001</v>
      </c>
      <c r="B33" s="222" t="s">
        <v>1972</v>
      </c>
      <c r="C33" s="221">
        <v>3577861530</v>
      </c>
      <c r="D33" s="221">
        <v>34701271</v>
      </c>
      <c r="E33" s="221">
        <v>3612562802</v>
      </c>
      <c r="F33" s="213"/>
    </row>
    <row r="34" spans="1:6" ht="13.5" customHeight="1">
      <c r="A34" s="222" t="s">
        <v>2002</v>
      </c>
      <c r="B34" s="222" t="s">
        <v>1972</v>
      </c>
      <c r="C34" s="221">
        <v>4145037878</v>
      </c>
      <c r="D34" s="221">
        <v>31531284</v>
      </c>
      <c r="E34" s="221">
        <v>4176569163</v>
      </c>
      <c r="F34" s="213"/>
    </row>
    <row r="35" spans="1:6" ht="13.5" customHeight="1">
      <c r="A35" s="222" t="s">
        <v>2003</v>
      </c>
      <c r="B35" s="222" t="s">
        <v>1972</v>
      </c>
      <c r="C35" s="221">
        <v>22727005333</v>
      </c>
      <c r="D35" s="221">
        <v>80114973</v>
      </c>
      <c r="E35" s="221">
        <v>22807120307</v>
      </c>
      <c r="F35" s="213"/>
    </row>
    <row r="36" spans="1:6" ht="13.5" customHeight="1">
      <c r="A36" s="222" t="s">
        <v>2004</v>
      </c>
      <c r="B36" s="222" t="s">
        <v>1972</v>
      </c>
      <c r="C36" s="221">
        <v>1257202491</v>
      </c>
      <c r="D36" s="221">
        <v>37809273</v>
      </c>
      <c r="E36" s="221">
        <v>1295011764</v>
      </c>
      <c r="F36" s="213"/>
    </row>
    <row r="37" spans="1:6" ht="13.5" customHeight="1">
      <c r="A37" s="222" t="s">
        <v>2005</v>
      </c>
      <c r="B37" s="222" t="s">
        <v>1972</v>
      </c>
      <c r="C37" s="221">
        <v>41710963</v>
      </c>
      <c r="D37" s="221">
        <v>5947403</v>
      </c>
      <c r="E37" s="221">
        <v>47658366</v>
      </c>
      <c r="F37" s="213"/>
    </row>
    <row r="38" spans="1:6" ht="13.5" customHeight="1">
      <c r="A38" s="222" t="s">
        <v>2006</v>
      </c>
      <c r="B38" s="222" t="s">
        <v>1972</v>
      </c>
      <c r="C38" s="221">
        <v>1298913454</v>
      </c>
      <c r="D38" s="221">
        <v>43756676</v>
      </c>
      <c r="E38" s="221">
        <v>1342670129</v>
      </c>
      <c r="F38" s="213"/>
    </row>
    <row r="39" spans="1:6" ht="13.5" customHeight="1">
      <c r="A39" s="222" t="s">
        <v>2007</v>
      </c>
      <c r="B39" s="222" t="s">
        <v>1972</v>
      </c>
      <c r="C39" s="221">
        <v>24025918787</v>
      </c>
      <c r="D39" s="221">
        <v>123871649</v>
      </c>
      <c r="E39" s="221">
        <v>24149790436</v>
      </c>
      <c r="F39" s="213"/>
    </row>
    <row r="40" spans="1:6" ht="13.5" customHeight="1">
      <c r="A40" s="222" t="s">
        <v>2008</v>
      </c>
      <c r="B40" s="222" t="s">
        <v>1972</v>
      </c>
      <c r="C40" s="223" t="s">
        <v>2009</v>
      </c>
      <c r="D40" s="221">
        <v>102439390</v>
      </c>
      <c r="E40" s="232">
        <v>-174093140</v>
      </c>
      <c r="F40" s="213"/>
    </row>
    <row r="41" spans="1:6" ht="13.5" customHeight="1">
      <c r="A41" s="222" t="s">
        <v>2010</v>
      </c>
      <c r="B41" s="222" t="s">
        <v>1972</v>
      </c>
      <c r="C41" s="223" t="s">
        <v>2011</v>
      </c>
      <c r="D41" s="223" t="s">
        <v>2012</v>
      </c>
      <c r="E41" s="232">
        <v>-6371276</v>
      </c>
      <c r="F41" s="213"/>
    </row>
    <row r="42" spans="1:6" ht="13.5" customHeight="1">
      <c r="A42" s="222" t="s">
        <v>2013</v>
      </c>
      <c r="B42" s="222" t="s">
        <v>1972</v>
      </c>
      <c r="C42" s="223" t="s">
        <v>2014</v>
      </c>
      <c r="D42" s="221">
        <v>102366028</v>
      </c>
      <c r="E42" s="232">
        <v>-180464416</v>
      </c>
      <c r="F42" s="213"/>
    </row>
    <row r="43" spans="1:6" ht="13.5" customHeight="1">
      <c r="A43" s="222" t="s">
        <v>2015</v>
      </c>
      <c r="B43" s="222" t="s">
        <v>1972</v>
      </c>
      <c r="C43" s="223" t="s">
        <v>2016</v>
      </c>
      <c r="D43" s="223" t="s">
        <v>2017</v>
      </c>
      <c r="E43" s="232">
        <v>-50226350</v>
      </c>
      <c r="F43" s="213"/>
    </row>
    <row r="44" spans="1:6" ht="13.5" customHeight="1">
      <c r="A44" s="222" t="s">
        <v>2018</v>
      </c>
      <c r="B44" s="222" t="s">
        <v>1972</v>
      </c>
      <c r="C44" s="223" t="s">
        <v>2019</v>
      </c>
      <c r="D44" s="221">
        <v>5</v>
      </c>
      <c r="E44" s="233">
        <v>0</v>
      </c>
      <c r="F44" s="213"/>
    </row>
    <row r="45" spans="1:6" ht="13.5" customHeight="1">
      <c r="A45" s="222" t="s">
        <v>2020</v>
      </c>
      <c r="B45" s="222" t="s">
        <v>1972</v>
      </c>
      <c r="C45" s="223" t="s">
        <v>2021</v>
      </c>
      <c r="D45" s="223" t="s">
        <v>2022</v>
      </c>
      <c r="E45" s="232">
        <v>-50226350</v>
      </c>
      <c r="F45" s="213"/>
    </row>
    <row r="46" spans="1:6" ht="13.5" customHeight="1">
      <c r="A46" s="222" t="s">
        <v>2023</v>
      </c>
      <c r="B46" s="222" t="s">
        <v>1972</v>
      </c>
      <c r="C46" s="223" t="s">
        <v>2024</v>
      </c>
      <c r="D46" s="223" t="s">
        <v>2025</v>
      </c>
      <c r="E46" s="232">
        <v>-3189083</v>
      </c>
      <c r="F46" s="213"/>
    </row>
    <row r="47" spans="1:6" ht="13.5" customHeight="1">
      <c r="A47" s="222" t="s">
        <v>2026</v>
      </c>
      <c r="B47" s="222" t="s">
        <v>1972</v>
      </c>
      <c r="C47" s="223" t="s">
        <v>2027</v>
      </c>
      <c r="D47" s="221">
        <v>2365408</v>
      </c>
      <c r="E47" s="232">
        <v>-5374626781</v>
      </c>
      <c r="F47" s="213"/>
    </row>
    <row r="48" spans="1:6" ht="13.5" customHeight="1">
      <c r="A48" s="222" t="s">
        <v>2028</v>
      </c>
      <c r="B48" s="222" t="s">
        <v>1972</v>
      </c>
      <c r="C48" s="221">
        <v>472655202</v>
      </c>
      <c r="D48" s="223" t="s">
        <v>2029</v>
      </c>
      <c r="E48" s="233">
        <v>463987405</v>
      </c>
      <c r="F48" s="213"/>
    </row>
    <row r="49" spans="1:6" ht="13.5" customHeight="1">
      <c r="A49" s="222" t="s">
        <v>2030</v>
      </c>
      <c r="B49" s="222" t="s">
        <v>1972</v>
      </c>
      <c r="C49" s="223" t="s">
        <v>2031</v>
      </c>
      <c r="D49" s="223" t="s">
        <v>2032</v>
      </c>
      <c r="E49" s="232">
        <v>-435050868</v>
      </c>
      <c r="F49" s="213"/>
    </row>
    <row r="50" spans="1:6" ht="13.5" customHeight="1">
      <c r="A50" s="222" t="s">
        <v>2033</v>
      </c>
      <c r="B50" s="222" t="s">
        <v>1972</v>
      </c>
      <c r="C50" s="223" t="s">
        <v>2034</v>
      </c>
      <c r="D50" s="223" t="s">
        <v>2035</v>
      </c>
      <c r="E50" s="232">
        <v>-2446387</v>
      </c>
      <c r="F50" s="213"/>
    </row>
    <row r="51" spans="1:6" ht="13.5" customHeight="1">
      <c r="A51" s="222" t="s">
        <v>2036</v>
      </c>
      <c r="B51" s="222" t="s">
        <v>1972</v>
      </c>
      <c r="C51" s="221">
        <v>540902</v>
      </c>
      <c r="D51" s="221">
        <v>3883</v>
      </c>
      <c r="E51" s="233">
        <v>544785</v>
      </c>
      <c r="F51" s="213"/>
    </row>
    <row r="52" spans="1:6" ht="13.5" customHeight="1">
      <c r="A52" s="222" t="s">
        <v>2037</v>
      </c>
      <c r="B52" s="222" t="s">
        <v>1972</v>
      </c>
      <c r="C52" s="221">
        <v>1682762</v>
      </c>
      <c r="D52" s="221">
        <v>0</v>
      </c>
      <c r="E52" s="233">
        <v>1682762</v>
      </c>
      <c r="F52" s="213"/>
    </row>
    <row r="53" spans="1:6" ht="13.5" customHeight="1">
      <c r="A53" s="222" t="s">
        <v>2038</v>
      </c>
      <c r="B53" s="222" t="s">
        <v>1972</v>
      </c>
      <c r="C53" s="221">
        <v>26498024</v>
      </c>
      <c r="D53" s="221">
        <v>0</v>
      </c>
      <c r="E53" s="233">
        <v>26498024</v>
      </c>
      <c r="F53" s="213"/>
    </row>
    <row r="54" spans="1:6" ht="13.5" customHeight="1">
      <c r="A54" s="222" t="s">
        <v>2039</v>
      </c>
      <c r="B54" s="222" t="s">
        <v>1972</v>
      </c>
      <c r="C54" s="221">
        <v>23354011</v>
      </c>
      <c r="D54" s="221">
        <v>0</v>
      </c>
      <c r="E54" s="233">
        <v>23354011</v>
      </c>
      <c r="F54" s="213"/>
    </row>
    <row r="55" spans="1:6" ht="13.5" customHeight="1">
      <c r="A55" s="222" t="s">
        <v>2040</v>
      </c>
      <c r="B55" s="222" t="s">
        <v>1972</v>
      </c>
      <c r="C55" s="221">
        <v>406957</v>
      </c>
      <c r="D55" s="221">
        <v>0</v>
      </c>
      <c r="E55" s="233">
        <v>406957</v>
      </c>
      <c r="F55" s="213"/>
    </row>
    <row r="56" spans="1:6" ht="13.5" customHeight="1">
      <c r="A56" s="222" t="s">
        <v>2041</v>
      </c>
      <c r="B56" s="222" t="s">
        <v>1972</v>
      </c>
      <c r="C56" s="221">
        <v>162528582</v>
      </c>
      <c r="D56" s="221">
        <v>396219</v>
      </c>
      <c r="E56" s="233">
        <v>162924801</v>
      </c>
      <c r="F56" s="213"/>
    </row>
    <row r="57" spans="1:6" ht="13.5" customHeight="1">
      <c r="A57" s="222" t="s">
        <v>2042</v>
      </c>
      <c r="B57" s="222" t="s">
        <v>1972</v>
      </c>
      <c r="C57" s="223" t="s">
        <v>2043</v>
      </c>
      <c r="D57" s="223" t="s">
        <v>2044</v>
      </c>
      <c r="E57" s="232">
        <v>-6457641</v>
      </c>
      <c r="F57" s="213"/>
    </row>
    <row r="58" spans="1:6" ht="13.5" customHeight="1">
      <c r="A58" s="222" t="s">
        <v>2045</v>
      </c>
      <c r="B58" s="222" t="s">
        <v>1972</v>
      </c>
      <c r="C58" s="223" t="s">
        <v>2046</v>
      </c>
      <c r="D58" s="221">
        <v>14862356</v>
      </c>
      <c r="E58" s="232">
        <v>-5629978200</v>
      </c>
      <c r="F58" s="213"/>
    </row>
    <row r="59" spans="1:6" ht="13.5" customHeight="1">
      <c r="A59" s="222" t="s">
        <v>2047</v>
      </c>
      <c r="B59" s="222" t="s">
        <v>1972</v>
      </c>
      <c r="C59" s="223" t="s">
        <v>2048</v>
      </c>
      <c r="D59" s="221">
        <v>114424391</v>
      </c>
      <c r="E59" s="223" t="s">
        <v>2049</v>
      </c>
      <c r="F59" s="213"/>
    </row>
    <row r="60" spans="1:6" ht="13.5" customHeight="1" thickBot="1">
      <c r="A60" s="222" t="s">
        <v>2050</v>
      </c>
      <c r="B60" s="222" t="s">
        <v>1972</v>
      </c>
      <c r="C60" s="221">
        <v>18050825431</v>
      </c>
      <c r="D60" s="221">
        <v>238296040</v>
      </c>
      <c r="E60" s="221">
        <v>18289121471</v>
      </c>
      <c r="F60" s="213"/>
    </row>
    <row r="61" spans="1:6" ht="13.5" customHeight="1" thickBot="1">
      <c r="A61" s="224" t="s">
        <v>2051</v>
      </c>
      <c r="B61" s="224" t="s">
        <v>2052</v>
      </c>
      <c r="C61" s="225">
        <v>18050825431</v>
      </c>
      <c r="D61" s="225">
        <v>238296040</v>
      </c>
      <c r="E61" s="225">
        <v>18289121471</v>
      </c>
      <c r="F61" s="213"/>
    </row>
    <row r="62" spans="1:6" ht="13.5" customHeight="1">
      <c r="A62" s="222" t="s">
        <v>2053</v>
      </c>
      <c r="B62" s="222" t="s">
        <v>1972</v>
      </c>
      <c r="C62" s="221">
        <v>207852</v>
      </c>
      <c r="D62" s="221">
        <v>0</v>
      </c>
      <c r="E62" s="221">
        <v>207852</v>
      </c>
      <c r="F62" s="213"/>
    </row>
    <row r="63" spans="1:6" ht="13.5" customHeight="1">
      <c r="A63" s="222" t="s">
        <v>2054</v>
      </c>
      <c r="B63" s="222" t="s">
        <v>1972</v>
      </c>
      <c r="C63" s="221">
        <v>278987</v>
      </c>
      <c r="D63" s="221">
        <v>0</v>
      </c>
      <c r="E63" s="221">
        <v>278987</v>
      </c>
      <c r="F63" s="213"/>
    </row>
    <row r="64" spans="1:6" ht="13.5" customHeight="1">
      <c r="A64" s="222" t="s">
        <v>2055</v>
      </c>
      <c r="B64" s="222" t="s">
        <v>1972</v>
      </c>
      <c r="C64" s="221">
        <v>22280966</v>
      </c>
      <c r="D64" s="221">
        <v>0</v>
      </c>
      <c r="E64" s="221">
        <v>22280966</v>
      </c>
      <c r="F64" s="213"/>
    </row>
    <row r="65" spans="1:6" ht="13.5" customHeight="1">
      <c r="A65" s="222" t="s">
        <v>2056</v>
      </c>
      <c r="B65" s="222" t="s">
        <v>1972</v>
      </c>
      <c r="C65" s="221">
        <v>22767805</v>
      </c>
      <c r="D65" s="221">
        <v>0</v>
      </c>
      <c r="E65" s="221">
        <v>22767805</v>
      </c>
      <c r="F65" s="213"/>
    </row>
    <row r="66" spans="1:6" ht="13.5" customHeight="1">
      <c r="A66" s="222" t="s">
        <v>2057</v>
      </c>
      <c r="B66" s="222" t="s">
        <v>1972</v>
      </c>
      <c r="C66" s="223" t="s">
        <v>2058</v>
      </c>
      <c r="D66" s="223" t="s">
        <v>2059</v>
      </c>
      <c r="E66" s="223" t="s">
        <v>2060</v>
      </c>
      <c r="F66" s="213"/>
    </row>
    <row r="67" spans="1:6" ht="13.5" customHeight="1">
      <c r="A67" s="222" t="s">
        <v>2061</v>
      </c>
      <c r="B67" s="222" t="s">
        <v>1972</v>
      </c>
      <c r="C67" s="223" t="s">
        <v>2058</v>
      </c>
      <c r="D67" s="223" t="s">
        <v>2059</v>
      </c>
      <c r="E67" s="223" t="s">
        <v>2060</v>
      </c>
      <c r="F67" s="213"/>
    </row>
    <row r="68" spans="1:6" ht="13.5" customHeight="1">
      <c r="A68" s="222" t="s">
        <v>2062</v>
      </c>
      <c r="B68" s="222" t="s">
        <v>1972</v>
      </c>
      <c r="C68" s="221">
        <v>12857157</v>
      </c>
      <c r="D68" s="223" t="s">
        <v>2059</v>
      </c>
      <c r="E68" s="221">
        <v>12813636</v>
      </c>
      <c r="F68" s="213"/>
    </row>
    <row r="69" spans="1:6" ht="13.5" customHeight="1">
      <c r="A69" s="222" t="s">
        <v>2063</v>
      </c>
      <c r="B69" s="222" t="s">
        <v>1972</v>
      </c>
      <c r="C69" s="221">
        <v>6865160</v>
      </c>
      <c r="D69" s="221">
        <v>0</v>
      </c>
      <c r="E69" s="221">
        <v>6865160</v>
      </c>
      <c r="F69" s="213"/>
    </row>
    <row r="70" spans="1:6" ht="13.5" customHeight="1">
      <c r="A70" s="222" t="s">
        <v>2064</v>
      </c>
      <c r="B70" s="222" t="s">
        <v>1972</v>
      </c>
      <c r="C70" s="223" t="s">
        <v>2065</v>
      </c>
      <c r="D70" s="221">
        <v>543491</v>
      </c>
      <c r="E70" s="223" t="s">
        <v>2066</v>
      </c>
      <c r="F70" s="213"/>
    </row>
    <row r="71" spans="1:6" ht="13.5" customHeight="1">
      <c r="A71" s="222" t="s">
        <v>2067</v>
      </c>
      <c r="B71" s="222" t="s">
        <v>1972</v>
      </c>
      <c r="C71" s="221">
        <v>6154074</v>
      </c>
      <c r="D71" s="221">
        <v>543491</v>
      </c>
      <c r="E71" s="221">
        <v>6697564</v>
      </c>
      <c r="F71" s="213"/>
    </row>
    <row r="72" spans="1:6" ht="13.5" customHeight="1">
      <c r="A72" s="222" t="s">
        <v>2068</v>
      </c>
      <c r="B72" s="222" t="s">
        <v>1972</v>
      </c>
      <c r="C72" s="221">
        <v>764923</v>
      </c>
      <c r="D72" s="221">
        <v>0</v>
      </c>
      <c r="E72" s="221">
        <v>764923</v>
      </c>
      <c r="F72" s="213"/>
    </row>
    <row r="73" spans="1:6" ht="13.5" customHeight="1">
      <c r="A73" s="222" t="s">
        <v>2069</v>
      </c>
      <c r="B73" s="222" t="s">
        <v>1972</v>
      </c>
      <c r="C73" s="221">
        <v>764923</v>
      </c>
      <c r="D73" s="221">
        <v>0</v>
      </c>
      <c r="E73" s="221">
        <v>764923</v>
      </c>
      <c r="F73" s="213"/>
    </row>
    <row r="74" spans="1:6" ht="13.5" customHeight="1">
      <c r="A74" s="222" t="s">
        <v>2070</v>
      </c>
      <c r="B74" s="222" t="s">
        <v>1972</v>
      </c>
      <c r="C74" s="221">
        <v>54163624</v>
      </c>
      <c r="D74" s="223" t="s">
        <v>2071</v>
      </c>
      <c r="E74" s="221">
        <v>53225011</v>
      </c>
      <c r="F74" s="213"/>
    </row>
    <row r="75" spans="1:6" ht="13.5" customHeight="1">
      <c r="A75" s="222" t="s">
        <v>2072</v>
      </c>
      <c r="B75" s="222" t="s">
        <v>1972</v>
      </c>
      <c r="C75" s="221">
        <v>98716654</v>
      </c>
      <c r="D75" s="221">
        <v>2684889</v>
      </c>
      <c r="E75" s="221">
        <v>101401544</v>
      </c>
      <c r="F75" s="213"/>
    </row>
    <row r="76" spans="1:6" ht="13.5" customHeight="1">
      <c r="A76" s="222" t="s">
        <v>2073</v>
      </c>
      <c r="B76" s="222" t="s">
        <v>1972</v>
      </c>
      <c r="C76" s="221">
        <v>22447017</v>
      </c>
      <c r="D76" s="223" t="s">
        <v>2074</v>
      </c>
      <c r="E76" s="221">
        <v>22419083</v>
      </c>
      <c r="F76" s="213"/>
    </row>
    <row r="77" spans="1:6" ht="13.5" customHeight="1">
      <c r="A77" s="222" t="s">
        <v>2075</v>
      </c>
      <c r="B77" s="222" t="s">
        <v>1972</v>
      </c>
      <c r="C77" s="221">
        <v>96635</v>
      </c>
      <c r="D77" s="221">
        <v>38659</v>
      </c>
      <c r="E77" s="221">
        <v>135294</v>
      </c>
      <c r="F77" s="213"/>
    </row>
    <row r="78" spans="1:6" ht="13.5" customHeight="1">
      <c r="A78" s="222" t="s">
        <v>2076</v>
      </c>
      <c r="B78" s="222" t="s">
        <v>1972</v>
      </c>
      <c r="C78" s="221">
        <v>57344116</v>
      </c>
      <c r="D78" s="221">
        <v>387395</v>
      </c>
      <c r="E78" s="221">
        <v>57731511</v>
      </c>
      <c r="F78" s="213"/>
    </row>
    <row r="79" spans="1:6" ht="13.5" customHeight="1">
      <c r="A79" s="222" t="s">
        <v>2077</v>
      </c>
      <c r="B79" s="222" t="s">
        <v>1972</v>
      </c>
      <c r="C79" s="221">
        <v>384861479</v>
      </c>
      <c r="D79" s="223" t="s">
        <v>2078</v>
      </c>
      <c r="E79" s="221">
        <v>377038858</v>
      </c>
      <c r="F79" s="213"/>
    </row>
    <row r="80" spans="1:6" ht="13.5" customHeight="1">
      <c r="A80" s="222" t="s">
        <v>2079</v>
      </c>
      <c r="B80" s="222" t="s">
        <v>1972</v>
      </c>
      <c r="C80" s="223" t="s">
        <v>2080</v>
      </c>
      <c r="D80" s="223" t="s">
        <v>2081</v>
      </c>
      <c r="E80" s="223" t="s">
        <v>2082</v>
      </c>
      <c r="F80" s="213"/>
    </row>
    <row r="81" spans="1:6" ht="13.5" customHeight="1">
      <c r="A81" s="222" t="s">
        <v>2083</v>
      </c>
      <c r="B81" s="222" t="s">
        <v>1972</v>
      </c>
      <c r="C81" s="221">
        <v>612600153</v>
      </c>
      <c r="D81" s="223" t="s">
        <v>2084</v>
      </c>
      <c r="E81" s="221">
        <v>606058146</v>
      </c>
      <c r="F81" s="213"/>
    </row>
    <row r="82" spans="1:6" ht="13.5" customHeight="1">
      <c r="A82" s="222" t="s">
        <v>2085</v>
      </c>
      <c r="B82" s="222" t="s">
        <v>1972</v>
      </c>
      <c r="C82" s="221">
        <v>26906465</v>
      </c>
      <c r="D82" s="221">
        <v>33438</v>
      </c>
      <c r="E82" s="221">
        <v>26939902</v>
      </c>
      <c r="F82" s="213"/>
    </row>
    <row r="83" spans="1:6" ht="13.5" customHeight="1">
      <c r="A83" s="222" t="s">
        <v>2086</v>
      </c>
      <c r="B83" s="222" t="s">
        <v>1972</v>
      </c>
      <c r="C83" s="221">
        <v>184723125</v>
      </c>
      <c r="D83" s="221">
        <v>33653085</v>
      </c>
      <c r="E83" s="221">
        <v>218376210</v>
      </c>
      <c r="F83" s="213"/>
    </row>
    <row r="84" spans="1:6" ht="13.5" customHeight="1">
      <c r="A84" s="222" t="s">
        <v>2087</v>
      </c>
      <c r="B84" s="222" t="s">
        <v>1972</v>
      </c>
      <c r="C84" s="221">
        <v>211629590</v>
      </c>
      <c r="D84" s="221">
        <v>33686523</v>
      </c>
      <c r="E84" s="221">
        <v>245316112</v>
      </c>
      <c r="F84" s="213"/>
    </row>
    <row r="85" spans="1:6" ht="13.5" customHeight="1">
      <c r="A85" s="222" t="s">
        <v>2088</v>
      </c>
      <c r="B85" s="222" t="s">
        <v>1972</v>
      </c>
      <c r="C85" s="221">
        <v>824229742</v>
      </c>
      <c r="D85" s="221">
        <v>27144516</v>
      </c>
      <c r="E85" s="221">
        <v>851374259</v>
      </c>
      <c r="F85" s="213"/>
    </row>
    <row r="86" spans="1:6" ht="13.5" customHeight="1" thickBot="1">
      <c r="A86" s="222" t="s">
        <v>2089</v>
      </c>
      <c r="B86" s="222" t="s">
        <v>1972</v>
      </c>
      <c r="C86" s="221">
        <v>831148739</v>
      </c>
      <c r="D86" s="221">
        <v>27688007</v>
      </c>
      <c r="E86" s="221">
        <v>858836746</v>
      </c>
      <c r="F86" s="213"/>
    </row>
    <row r="87" spans="1:6" ht="13.5" customHeight="1" thickBot="1">
      <c r="A87" s="224" t="s">
        <v>2090</v>
      </c>
      <c r="B87" s="224" t="s">
        <v>2052</v>
      </c>
      <c r="C87" s="225">
        <v>844005896</v>
      </c>
      <c r="D87" s="225">
        <v>27644486</v>
      </c>
      <c r="E87" s="225">
        <v>871650382</v>
      </c>
      <c r="F87" s="213"/>
    </row>
    <row r="88" spans="1:6" ht="13.5" customHeight="1">
      <c r="A88" s="222" t="s">
        <v>2091</v>
      </c>
      <c r="B88" s="222" t="s">
        <v>1972</v>
      </c>
      <c r="C88" s="221">
        <v>138005411</v>
      </c>
      <c r="D88" s="223" t="s">
        <v>2092</v>
      </c>
      <c r="E88" s="221">
        <v>23679455</v>
      </c>
      <c r="F88" s="213"/>
    </row>
    <row r="89" spans="1:6" ht="13.5" customHeight="1">
      <c r="A89" s="222" t="s">
        <v>2093</v>
      </c>
      <c r="B89" s="222" t="s">
        <v>1972</v>
      </c>
      <c r="C89" s="221">
        <v>9189878</v>
      </c>
      <c r="D89" s="221">
        <v>3608557</v>
      </c>
      <c r="E89" s="221">
        <v>12798435</v>
      </c>
      <c r="F89" s="213"/>
    </row>
    <row r="90" spans="1:6" ht="13.5" customHeight="1">
      <c r="A90" s="222" t="s">
        <v>2094</v>
      </c>
      <c r="B90" s="222" t="s">
        <v>1972</v>
      </c>
      <c r="C90" s="221">
        <v>63242</v>
      </c>
      <c r="D90" s="221">
        <v>0</v>
      </c>
      <c r="E90" s="221">
        <v>63242</v>
      </c>
      <c r="F90" s="213"/>
    </row>
    <row r="91" spans="1:6" ht="13.5" customHeight="1">
      <c r="A91" s="222" t="s">
        <v>2095</v>
      </c>
      <c r="B91" s="222" t="s">
        <v>1972</v>
      </c>
      <c r="C91" s="223" t="s">
        <v>2096</v>
      </c>
      <c r="D91" s="221">
        <v>239456</v>
      </c>
      <c r="E91" s="223" t="s">
        <v>2097</v>
      </c>
      <c r="F91" s="213"/>
    </row>
    <row r="92" spans="1:6" ht="13.5" customHeight="1">
      <c r="A92" s="222" t="s">
        <v>2098</v>
      </c>
      <c r="B92" s="222" t="s">
        <v>1972</v>
      </c>
      <c r="C92" s="223" t="s">
        <v>2099</v>
      </c>
      <c r="D92" s="221">
        <v>11967480</v>
      </c>
      <c r="E92" s="221">
        <v>2664851</v>
      </c>
      <c r="F92" s="213"/>
    </row>
    <row r="93" spans="1:6" ht="13.5" customHeight="1">
      <c r="A93" s="222" t="s">
        <v>2100</v>
      </c>
      <c r="B93" s="222" t="s">
        <v>1972</v>
      </c>
      <c r="C93" s="223" t="s">
        <v>2101</v>
      </c>
      <c r="D93" s="223" t="s">
        <v>2102</v>
      </c>
      <c r="E93" s="223" t="s">
        <v>2103</v>
      </c>
      <c r="F93" s="213"/>
    </row>
    <row r="94" spans="1:6" ht="13.5" customHeight="1">
      <c r="A94" s="222" t="s">
        <v>2104</v>
      </c>
      <c r="B94" s="222" t="s">
        <v>1972</v>
      </c>
      <c r="C94" s="221">
        <v>42478</v>
      </c>
      <c r="D94" s="221">
        <v>0</v>
      </c>
      <c r="E94" s="221">
        <v>42478</v>
      </c>
      <c r="F94" s="213"/>
    </row>
    <row r="95" spans="1:6" ht="13.5" customHeight="1">
      <c r="A95" s="222" t="s">
        <v>2105</v>
      </c>
      <c r="B95" s="222" t="s">
        <v>1972</v>
      </c>
      <c r="C95" s="223" t="s">
        <v>2106</v>
      </c>
      <c r="D95" s="221">
        <v>104524884</v>
      </c>
      <c r="E95" s="223" t="s">
        <v>2107</v>
      </c>
      <c r="F95" s="213"/>
    </row>
    <row r="96" spans="1:6" ht="13.5" customHeight="1">
      <c r="A96" s="222" t="s">
        <v>2108</v>
      </c>
      <c r="B96" s="222" t="s">
        <v>1972</v>
      </c>
      <c r="C96" s="221">
        <v>17954404</v>
      </c>
      <c r="D96" s="223" t="s">
        <v>2109</v>
      </c>
      <c r="E96" s="221">
        <v>12451112</v>
      </c>
      <c r="F96" s="213"/>
    </row>
    <row r="97" spans="1:6" ht="13.5" customHeight="1">
      <c r="A97" s="222" t="s">
        <v>2110</v>
      </c>
      <c r="B97" s="222" t="s">
        <v>1972</v>
      </c>
      <c r="C97" s="223" t="s">
        <v>2111</v>
      </c>
      <c r="D97" s="223" t="s">
        <v>2112</v>
      </c>
      <c r="E97" s="223" t="s">
        <v>2113</v>
      </c>
      <c r="F97" s="213"/>
    </row>
    <row r="98" spans="1:6" ht="13.5" customHeight="1">
      <c r="A98" s="222" t="s">
        <v>2114</v>
      </c>
      <c r="B98" s="222" t="s">
        <v>1972</v>
      </c>
      <c r="C98" s="221">
        <v>26754921</v>
      </c>
      <c r="D98" s="223" t="s">
        <v>2115</v>
      </c>
      <c r="E98" s="221">
        <v>22991564</v>
      </c>
      <c r="F98" s="213"/>
    </row>
    <row r="99" spans="1:6" ht="13.5" customHeight="1">
      <c r="A99" s="222" t="s">
        <v>2116</v>
      </c>
      <c r="B99" s="222" t="s">
        <v>1972</v>
      </c>
      <c r="C99" s="221">
        <v>26754921</v>
      </c>
      <c r="D99" s="223" t="s">
        <v>2115</v>
      </c>
      <c r="E99" s="221">
        <v>22991564</v>
      </c>
      <c r="F99" s="213"/>
    </row>
    <row r="100" spans="1:6" ht="13.5" customHeight="1">
      <c r="A100" s="222" t="s">
        <v>2117</v>
      </c>
      <c r="B100" s="222" t="s">
        <v>1972</v>
      </c>
      <c r="C100" s="221">
        <v>2252754</v>
      </c>
      <c r="D100" s="221">
        <v>0</v>
      </c>
      <c r="E100" s="221">
        <v>2252754</v>
      </c>
      <c r="F100" s="213"/>
    </row>
    <row r="101" spans="1:6" ht="13.5" customHeight="1">
      <c r="A101" s="222" t="s">
        <v>2118</v>
      </c>
      <c r="B101" s="222" t="s">
        <v>1972</v>
      </c>
      <c r="C101" s="221">
        <v>324072418</v>
      </c>
      <c r="D101" s="221">
        <v>63944129</v>
      </c>
      <c r="E101" s="221">
        <v>388016547</v>
      </c>
      <c r="F101" s="213"/>
    </row>
    <row r="102" spans="1:6" ht="13.5" customHeight="1">
      <c r="A102" s="222" t="s">
        <v>2119</v>
      </c>
      <c r="B102" s="222" t="s">
        <v>1972</v>
      </c>
      <c r="C102" s="223" t="s">
        <v>2120</v>
      </c>
      <c r="D102" s="223" t="s">
        <v>2121</v>
      </c>
      <c r="E102" s="223" t="s">
        <v>2122</v>
      </c>
      <c r="F102" s="213"/>
    </row>
    <row r="103" spans="1:6" ht="13.5" customHeight="1">
      <c r="A103" s="222" t="s">
        <v>2123</v>
      </c>
      <c r="B103" s="222" t="s">
        <v>1972</v>
      </c>
      <c r="C103" s="221">
        <v>25649186</v>
      </c>
      <c r="D103" s="223" t="s">
        <v>2124</v>
      </c>
      <c r="E103" s="221">
        <v>22271676</v>
      </c>
      <c r="F103" s="213"/>
    </row>
    <row r="104" spans="1:6" ht="13.5" customHeight="1">
      <c r="A104" s="222" t="s">
        <v>2125</v>
      </c>
      <c r="B104" s="222" t="s">
        <v>1972</v>
      </c>
      <c r="C104" s="221">
        <v>4618978</v>
      </c>
      <c r="D104" s="223" t="s">
        <v>2126</v>
      </c>
      <c r="E104" s="221">
        <v>4502870</v>
      </c>
      <c r="F104" s="213"/>
    </row>
    <row r="105" spans="1:6" ht="13.5" customHeight="1">
      <c r="A105" s="222" t="s">
        <v>2127</v>
      </c>
      <c r="B105" s="222" t="s">
        <v>1972</v>
      </c>
      <c r="C105" s="221">
        <v>3452561</v>
      </c>
      <c r="D105" s="221">
        <v>0</v>
      </c>
      <c r="E105" s="221">
        <v>3452561</v>
      </c>
      <c r="F105" s="213"/>
    </row>
    <row r="106" spans="1:6" ht="13.5" customHeight="1">
      <c r="A106" s="222" t="s">
        <v>2128</v>
      </c>
      <c r="B106" s="222" t="s">
        <v>1972</v>
      </c>
      <c r="C106" s="221">
        <v>277680</v>
      </c>
      <c r="D106" s="221">
        <v>0</v>
      </c>
      <c r="E106" s="221">
        <v>277680</v>
      </c>
      <c r="F106" s="213"/>
    </row>
    <row r="107" spans="1:6" ht="13.5" customHeight="1">
      <c r="A107" s="222" t="s">
        <v>2129</v>
      </c>
      <c r="B107" s="222" t="s">
        <v>1972</v>
      </c>
      <c r="C107" s="221">
        <v>7710492</v>
      </c>
      <c r="D107" s="221">
        <v>0</v>
      </c>
      <c r="E107" s="221">
        <v>7710492</v>
      </c>
      <c r="F107" s="213"/>
    </row>
    <row r="108" spans="1:6" ht="13.5" customHeight="1">
      <c r="A108" s="222" t="s">
        <v>2130</v>
      </c>
      <c r="B108" s="222" t="s">
        <v>1972</v>
      </c>
      <c r="C108" s="221">
        <v>16097489</v>
      </c>
      <c r="D108" s="223" t="s">
        <v>2131</v>
      </c>
      <c r="E108" s="221">
        <v>15959479</v>
      </c>
      <c r="F108" s="213"/>
    </row>
    <row r="109" spans="1:6" ht="13.5" customHeight="1">
      <c r="A109" s="222" t="s">
        <v>2132</v>
      </c>
      <c r="B109" s="222" t="s">
        <v>1972</v>
      </c>
      <c r="C109" s="221">
        <v>7442149</v>
      </c>
      <c r="D109" s="221">
        <v>5883853</v>
      </c>
      <c r="E109" s="221">
        <v>13326002</v>
      </c>
      <c r="F109" s="213"/>
    </row>
    <row r="110" spans="1:6" ht="13.5" customHeight="1">
      <c r="A110" s="222" t="s">
        <v>2133</v>
      </c>
      <c r="B110" s="222" t="s">
        <v>1972</v>
      </c>
      <c r="C110" s="221">
        <v>2670228</v>
      </c>
      <c r="D110" s="221">
        <v>517131</v>
      </c>
      <c r="E110" s="221">
        <v>3187359</v>
      </c>
      <c r="F110" s="213"/>
    </row>
    <row r="111" spans="1:6" ht="13.5" customHeight="1">
      <c r="A111" s="222" t="s">
        <v>2134</v>
      </c>
      <c r="B111" s="222" t="s">
        <v>1972</v>
      </c>
      <c r="C111" s="221">
        <v>109339</v>
      </c>
      <c r="D111" s="223" t="s">
        <v>2135</v>
      </c>
      <c r="E111" s="221">
        <v>24292</v>
      </c>
      <c r="F111" s="213"/>
    </row>
    <row r="112" spans="1:6" ht="13.5" customHeight="1">
      <c r="A112" s="222" t="s">
        <v>2136</v>
      </c>
      <c r="B112" s="222" t="s">
        <v>1972</v>
      </c>
      <c r="C112" s="221">
        <v>775922</v>
      </c>
      <c r="D112" s="221">
        <v>198269</v>
      </c>
      <c r="E112" s="221">
        <v>974191</v>
      </c>
      <c r="F112" s="213"/>
    </row>
    <row r="113" spans="1:6" ht="13.5" customHeight="1">
      <c r="A113" s="222" t="s">
        <v>2137</v>
      </c>
      <c r="B113" s="222" t="s">
        <v>1972</v>
      </c>
      <c r="C113" s="221">
        <v>395129190</v>
      </c>
      <c r="D113" s="221">
        <v>66824228</v>
      </c>
      <c r="E113" s="221">
        <v>461953418</v>
      </c>
      <c r="F113" s="213"/>
    </row>
    <row r="114" spans="1:6" ht="13.5" customHeight="1">
      <c r="A114" s="222" t="s">
        <v>2138</v>
      </c>
      <c r="B114" s="222" t="s">
        <v>1972</v>
      </c>
      <c r="C114" s="221">
        <v>2137085</v>
      </c>
      <c r="D114" s="221">
        <v>1495729</v>
      </c>
      <c r="E114" s="221">
        <v>3632815</v>
      </c>
      <c r="F114" s="213"/>
    </row>
    <row r="115" spans="1:6" ht="13.5" customHeight="1">
      <c r="A115" s="222" t="s">
        <v>2139</v>
      </c>
      <c r="B115" s="222" t="s">
        <v>1972</v>
      </c>
      <c r="C115" s="221">
        <v>0</v>
      </c>
      <c r="D115" s="221">
        <v>5573315</v>
      </c>
      <c r="E115" s="221">
        <v>5573315</v>
      </c>
      <c r="F115" s="213"/>
    </row>
    <row r="116" spans="1:6" ht="13.5" customHeight="1">
      <c r="A116" s="222" t="s">
        <v>2140</v>
      </c>
      <c r="B116" s="222" t="s">
        <v>1972</v>
      </c>
      <c r="C116" s="221">
        <v>13871</v>
      </c>
      <c r="D116" s="221">
        <v>216</v>
      </c>
      <c r="E116" s="221">
        <v>14088</v>
      </c>
      <c r="F116" s="213"/>
    </row>
    <row r="117" spans="1:6" ht="13.5" customHeight="1">
      <c r="A117" s="222" t="s">
        <v>2141</v>
      </c>
      <c r="B117" s="222" t="s">
        <v>1972</v>
      </c>
      <c r="C117" s="223" t="s">
        <v>2142</v>
      </c>
      <c r="D117" s="221">
        <v>5044688</v>
      </c>
      <c r="E117" s="221">
        <v>3574286</v>
      </c>
      <c r="F117" s="213"/>
    </row>
    <row r="118" spans="1:6" ht="13.5" customHeight="1">
      <c r="A118" s="222" t="s">
        <v>2143</v>
      </c>
      <c r="B118" s="222" t="s">
        <v>1972</v>
      </c>
      <c r="C118" s="221">
        <v>19800</v>
      </c>
      <c r="D118" s="221">
        <v>0</v>
      </c>
      <c r="E118" s="221">
        <v>19800</v>
      </c>
      <c r="F118" s="213"/>
    </row>
    <row r="119" spans="1:6" ht="13.5" customHeight="1">
      <c r="A119" s="222" t="s">
        <v>2144</v>
      </c>
      <c r="B119" s="222" t="s">
        <v>1972</v>
      </c>
      <c r="C119" s="221">
        <v>17904628</v>
      </c>
      <c r="D119" s="223" t="s">
        <v>2145</v>
      </c>
      <c r="E119" s="221">
        <v>12594462</v>
      </c>
      <c r="F119" s="213"/>
    </row>
    <row r="120" spans="1:6" ht="13.5" customHeight="1">
      <c r="A120" s="222" t="s">
        <v>2146</v>
      </c>
      <c r="B120" s="222" t="s">
        <v>1972</v>
      </c>
      <c r="C120" s="221">
        <v>95943</v>
      </c>
      <c r="D120" s="223" t="s">
        <v>2147</v>
      </c>
      <c r="E120" s="221">
        <v>59692</v>
      </c>
      <c r="F120" s="213"/>
    </row>
    <row r="121" spans="1:6" ht="13.5" customHeight="1">
      <c r="A121" s="222" t="s">
        <v>2148</v>
      </c>
      <c r="B121" s="222" t="s">
        <v>1972</v>
      </c>
      <c r="C121" s="221">
        <v>2496583</v>
      </c>
      <c r="D121" s="223" t="s">
        <v>2149</v>
      </c>
      <c r="E121" s="221">
        <v>64380</v>
      </c>
      <c r="F121" s="213"/>
    </row>
    <row r="122" spans="1:6" ht="13.5" customHeight="1">
      <c r="A122" s="222" t="s">
        <v>2150</v>
      </c>
      <c r="B122" s="222" t="s">
        <v>1972</v>
      </c>
      <c r="C122" s="221">
        <v>21197509</v>
      </c>
      <c r="D122" s="221">
        <v>4335329</v>
      </c>
      <c r="E122" s="221">
        <v>25532838</v>
      </c>
      <c r="F122" s="213"/>
    </row>
    <row r="123" spans="1:6" ht="13.5" customHeight="1">
      <c r="A123" s="222" t="s">
        <v>2151</v>
      </c>
      <c r="B123" s="222" t="s">
        <v>1972</v>
      </c>
      <c r="C123" s="223" t="s">
        <v>2152</v>
      </c>
      <c r="D123" s="223" t="s">
        <v>2153</v>
      </c>
      <c r="E123" s="223" t="s">
        <v>2154</v>
      </c>
      <c r="F123" s="213"/>
    </row>
    <row r="124" spans="1:6" ht="13.5" customHeight="1">
      <c r="A124" s="222" t="s">
        <v>2155</v>
      </c>
      <c r="B124" s="222" t="s">
        <v>1972</v>
      </c>
      <c r="C124" s="221">
        <v>202171</v>
      </c>
      <c r="D124" s="221">
        <v>74878</v>
      </c>
      <c r="E124" s="221">
        <v>277049</v>
      </c>
      <c r="F124" s="213"/>
    </row>
    <row r="125" spans="1:6" ht="13.5" customHeight="1">
      <c r="A125" s="222" t="s">
        <v>2156</v>
      </c>
      <c r="B125" s="222" t="s">
        <v>1972</v>
      </c>
      <c r="C125" s="221">
        <v>13987722</v>
      </c>
      <c r="D125" s="223" t="s">
        <v>2157</v>
      </c>
      <c r="E125" s="221">
        <v>13612536</v>
      </c>
      <c r="F125" s="213"/>
    </row>
    <row r="126" spans="1:6" ht="13.5" customHeight="1">
      <c r="A126" s="222" t="s">
        <v>2158</v>
      </c>
      <c r="B126" s="222" t="s">
        <v>1972</v>
      </c>
      <c r="C126" s="223" t="s">
        <v>2159</v>
      </c>
      <c r="D126" s="223" t="s">
        <v>2160</v>
      </c>
      <c r="E126" s="223" t="s">
        <v>2161</v>
      </c>
      <c r="F126" s="213"/>
    </row>
    <row r="127" spans="1:6" ht="13.5" customHeight="1">
      <c r="A127" s="222" t="s">
        <v>2162</v>
      </c>
      <c r="B127" s="222" t="s">
        <v>1972</v>
      </c>
      <c r="C127" s="221">
        <v>103247719</v>
      </c>
      <c r="D127" s="221">
        <v>94958008</v>
      </c>
      <c r="E127" s="221">
        <v>198205726</v>
      </c>
      <c r="F127" s="213"/>
    </row>
    <row r="128" spans="1:6" ht="13.5" customHeight="1">
      <c r="A128" s="222" t="s">
        <v>2163</v>
      </c>
      <c r="B128" s="222" t="s">
        <v>1972</v>
      </c>
      <c r="C128" s="221">
        <v>24783164</v>
      </c>
      <c r="D128" s="223" t="s">
        <v>2164</v>
      </c>
      <c r="E128" s="221">
        <v>24108718</v>
      </c>
      <c r="F128" s="213"/>
    </row>
    <row r="129" spans="1:6" ht="13.5" customHeight="1">
      <c r="A129" s="222" t="s">
        <v>2165</v>
      </c>
      <c r="B129" s="222" t="s">
        <v>1972</v>
      </c>
      <c r="C129" s="221">
        <v>144833</v>
      </c>
      <c r="D129" s="221">
        <v>37298</v>
      </c>
      <c r="E129" s="221">
        <v>182131</v>
      </c>
      <c r="F129" s="213"/>
    </row>
    <row r="130" spans="1:6" ht="13.5" customHeight="1">
      <c r="A130" s="222" t="s">
        <v>2166</v>
      </c>
      <c r="B130" s="222" t="s">
        <v>1972</v>
      </c>
      <c r="C130" s="221">
        <v>144833</v>
      </c>
      <c r="D130" s="221">
        <v>37298</v>
      </c>
      <c r="E130" s="221">
        <v>182131</v>
      </c>
      <c r="F130" s="213"/>
    </row>
    <row r="131" spans="1:6" ht="13.5" customHeight="1">
      <c r="A131" s="222" t="s">
        <v>2167</v>
      </c>
      <c r="B131" s="222" t="s">
        <v>1972</v>
      </c>
      <c r="C131" s="221">
        <v>109822211</v>
      </c>
      <c r="D131" s="223" t="s">
        <v>2168</v>
      </c>
      <c r="E131" s="221">
        <v>72613906</v>
      </c>
      <c r="F131" s="213"/>
    </row>
    <row r="132" spans="1:6" ht="13.5" customHeight="1">
      <c r="A132" s="222" t="s">
        <v>2169</v>
      </c>
      <c r="B132" s="222" t="s">
        <v>1972</v>
      </c>
      <c r="C132" s="221">
        <v>109822211</v>
      </c>
      <c r="D132" s="223" t="s">
        <v>2168</v>
      </c>
      <c r="E132" s="221">
        <v>72613906</v>
      </c>
      <c r="F132" s="213"/>
    </row>
    <row r="133" spans="1:6" ht="13.5" customHeight="1">
      <c r="A133" s="222" t="s">
        <v>2170</v>
      </c>
      <c r="B133" s="222" t="s">
        <v>1972</v>
      </c>
      <c r="C133" s="221">
        <v>551076907</v>
      </c>
      <c r="D133" s="221">
        <v>33314104</v>
      </c>
      <c r="E133" s="221">
        <v>584391011</v>
      </c>
      <c r="F133" s="213"/>
    </row>
    <row r="134" spans="1:6" ht="13.5" customHeight="1">
      <c r="A134" s="222" t="s">
        <v>2171</v>
      </c>
      <c r="B134" s="222" t="s">
        <v>1972</v>
      </c>
      <c r="C134" s="223" t="s">
        <v>2172</v>
      </c>
      <c r="D134" s="221">
        <v>0</v>
      </c>
      <c r="E134" s="223" t="s">
        <v>2172</v>
      </c>
      <c r="F134" s="213"/>
    </row>
    <row r="135" spans="1:6" ht="13.5" customHeight="1">
      <c r="A135" s="222" t="s">
        <v>2173</v>
      </c>
      <c r="B135" s="222" t="s">
        <v>1972</v>
      </c>
      <c r="C135" s="223" t="s">
        <v>2174</v>
      </c>
      <c r="D135" s="221">
        <v>0</v>
      </c>
      <c r="E135" s="223" t="s">
        <v>2174</v>
      </c>
      <c r="F135" s="213"/>
    </row>
    <row r="136" spans="1:6" ht="13.5" customHeight="1">
      <c r="A136" s="222" t="s">
        <v>2175</v>
      </c>
      <c r="B136" s="222" t="s">
        <v>1972</v>
      </c>
      <c r="C136" s="223" t="s">
        <v>2176</v>
      </c>
      <c r="D136" s="221">
        <v>1463</v>
      </c>
      <c r="E136" s="223" t="s">
        <v>2177</v>
      </c>
      <c r="F136" s="213"/>
    </row>
    <row r="137" spans="1:6" ht="13.5" customHeight="1">
      <c r="A137" s="222" t="s">
        <v>2178</v>
      </c>
      <c r="B137" s="222" t="s">
        <v>1972</v>
      </c>
      <c r="C137" s="223" t="s">
        <v>2179</v>
      </c>
      <c r="D137" s="221">
        <v>0</v>
      </c>
      <c r="E137" s="223" t="s">
        <v>2179</v>
      </c>
      <c r="F137" s="213"/>
    </row>
    <row r="138" spans="1:6" ht="13.5" customHeight="1">
      <c r="A138" s="222" t="s">
        <v>2180</v>
      </c>
      <c r="B138" s="222" t="s">
        <v>1972</v>
      </c>
      <c r="C138" s="223" t="s">
        <v>2181</v>
      </c>
      <c r="D138" s="221">
        <v>1463</v>
      </c>
      <c r="E138" s="223" t="s">
        <v>2182</v>
      </c>
      <c r="F138" s="213"/>
    </row>
    <row r="139" spans="1:6" ht="13.5" customHeight="1">
      <c r="A139" s="222" t="s">
        <v>2183</v>
      </c>
      <c r="B139" s="222" t="s">
        <v>1972</v>
      </c>
      <c r="C139" s="221">
        <v>535752161</v>
      </c>
      <c r="D139" s="221">
        <v>33315567</v>
      </c>
      <c r="E139" s="221">
        <v>569067729</v>
      </c>
      <c r="F139" s="213"/>
    </row>
    <row r="140" spans="1:6" ht="13.5" customHeight="1">
      <c r="A140" s="222" t="s">
        <v>2184</v>
      </c>
      <c r="B140" s="222" t="s">
        <v>1972</v>
      </c>
      <c r="C140" s="221">
        <v>40532874</v>
      </c>
      <c r="D140" s="221">
        <v>4639466</v>
      </c>
      <c r="E140" s="221">
        <v>45172341</v>
      </c>
      <c r="F140" s="213"/>
    </row>
    <row r="141" spans="1:6" ht="13.5" customHeight="1">
      <c r="A141" s="222" t="s">
        <v>2185</v>
      </c>
      <c r="B141" s="222" t="s">
        <v>1972</v>
      </c>
      <c r="C141" s="221">
        <v>20789572</v>
      </c>
      <c r="D141" s="221">
        <v>2741887</v>
      </c>
      <c r="E141" s="221">
        <v>23531459</v>
      </c>
      <c r="F141" s="213"/>
    </row>
    <row r="142" spans="1:6" ht="13.5" customHeight="1">
      <c r="A142" s="222" t="s">
        <v>2186</v>
      </c>
      <c r="B142" s="222" t="s">
        <v>1972</v>
      </c>
      <c r="C142" s="221">
        <v>0</v>
      </c>
      <c r="D142" s="221">
        <v>4519765</v>
      </c>
      <c r="E142" s="221">
        <v>4519765</v>
      </c>
      <c r="F142" s="213"/>
    </row>
    <row r="143" spans="1:6" ht="13.5" customHeight="1">
      <c r="A143" s="222" t="s">
        <v>2187</v>
      </c>
      <c r="B143" s="222" t="s">
        <v>1972</v>
      </c>
      <c r="C143" s="221">
        <v>61322446</v>
      </c>
      <c r="D143" s="221">
        <v>11901119</v>
      </c>
      <c r="E143" s="221">
        <v>73223565</v>
      </c>
      <c r="F143" s="213"/>
    </row>
    <row r="144" spans="1:6" ht="13.5" customHeight="1">
      <c r="A144" s="222" t="s">
        <v>2188</v>
      </c>
      <c r="B144" s="222" t="s">
        <v>1972</v>
      </c>
      <c r="C144" s="221">
        <v>62087817</v>
      </c>
      <c r="D144" s="221">
        <v>3771263</v>
      </c>
      <c r="E144" s="221">
        <v>65859080</v>
      </c>
      <c r="F144" s="213"/>
    </row>
    <row r="145" spans="1:6" ht="13.5" customHeight="1">
      <c r="A145" s="222" t="s">
        <v>2189</v>
      </c>
      <c r="B145" s="222" t="s">
        <v>1972</v>
      </c>
      <c r="C145" s="221">
        <v>62087817</v>
      </c>
      <c r="D145" s="221">
        <v>3771263</v>
      </c>
      <c r="E145" s="221">
        <v>65859080</v>
      </c>
      <c r="F145" s="213"/>
    </row>
    <row r="146" spans="1:6" ht="13.5" customHeight="1">
      <c r="A146" s="222" t="s">
        <v>2190</v>
      </c>
      <c r="B146" s="222" t="s">
        <v>1972</v>
      </c>
      <c r="C146" s="221">
        <v>7153132</v>
      </c>
      <c r="D146" s="223" t="s">
        <v>2191</v>
      </c>
      <c r="E146" s="221">
        <v>4161355</v>
      </c>
      <c r="F146" s="213"/>
    </row>
    <row r="147" spans="1:6" ht="13.5" customHeight="1">
      <c r="A147" s="222" t="s">
        <v>2192</v>
      </c>
      <c r="B147" s="222" t="s">
        <v>1972</v>
      </c>
      <c r="C147" s="221">
        <v>7153132</v>
      </c>
      <c r="D147" s="223" t="s">
        <v>2191</v>
      </c>
      <c r="E147" s="221">
        <v>4161355</v>
      </c>
      <c r="F147" s="213"/>
    </row>
    <row r="148" spans="1:6" ht="13.5" customHeight="1">
      <c r="A148" s="222" t="s">
        <v>2193</v>
      </c>
      <c r="B148" s="222" t="s">
        <v>1972</v>
      </c>
      <c r="C148" s="221">
        <v>130563395</v>
      </c>
      <c r="D148" s="221">
        <v>12680605</v>
      </c>
      <c r="E148" s="221">
        <v>143244000</v>
      </c>
      <c r="F148" s="213"/>
    </row>
    <row r="149" spans="1:6" ht="13.5" customHeight="1">
      <c r="A149" s="222" t="s">
        <v>2194</v>
      </c>
      <c r="B149" s="222" t="s">
        <v>1972</v>
      </c>
      <c r="C149" s="221">
        <v>311141326</v>
      </c>
      <c r="D149" s="221">
        <v>421199</v>
      </c>
      <c r="E149" s="221">
        <v>311562524</v>
      </c>
      <c r="F149" s="213"/>
    </row>
    <row r="150" spans="1:6" ht="13.5" customHeight="1">
      <c r="A150" s="222" t="s">
        <v>2195</v>
      </c>
      <c r="B150" s="222" t="s">
        <v>1972</v>
      </c>
      <c r="C150" s="221">
        <v>3963402</v>
      </c>
      <c r="D150" s="223" t="s">
        <v>2196</v>
      </c>
      <c r="E150" s="221">
        <v>3631124</v>
      </c>
      <c r="F150" s="213"/>
    </row>
    <row r="151" spans="1:6" ht="13.5" customHeight="1">
      <c r="A151" s="222" t="s">
        <v>2197</v>
      </c>
      <c r="B151" s="222" t="s">
        <v>1972</v>
      </c>
      <c r="C151" s="221">
        <v>1686731</v>
      </c>
      <c r="D151" s="223" t="s">
        <v>2198</v>
      </c>
      <c r="E151" s="221">
        <v>1562226</v>
      </c>
      <c r="F151" s="213"/>
    </row>
    <row r="152" spans="1:6" ht="13.5" customHeight="1">
      <c r="A152" s="222" t="s">
        <v>2199</v>
      </c>
      <c r="B152" s="222" t="s">
        <v>1972</v>
      </c>
      <c r="C152" s="223" t="s">
        <v>2200</v>
      </c>
      <c r="D152" s="223" t="s">
        <v>2201</v>
      </c>
      <c r="E152" s="223" t="s">
        <v>2202</v>
      </c>
      <c r="F152" s="213"/>
    </row>
    <row r="153" spans="1:6" ht="13.5" customHeight="1">
      <c r="A153" s="222" t="s">
        <v>2203</v>
      </c>
      <c r="B153" s="222" t="s">
        <v>1972</v>
      </c>
      <c r="C153" s="221">
        <v>2436187</v>
      </c>
      <c r="D153" s="223" t="s">
        <v>2204</v>
      </c>
      <c r="E153" s="221">
        <v>2408775</v>
      </c>
      <c r="F153" s="213"/>
    </row>
    <row r="154" spans="1:6" ht="13.5" customHeight="1">
      <c r="A154" s="222" t="s">
        <v>2205</v>
      </c>
      <c r="B154" s="222" t="s">
        <v>1972</v>
      </c>
      <c r="C154" s="221">
        <v>318162940</v>
      </c>
      <c r="D154" s="223" t="s">
        <v>2206</v>
      </c>
      <c r="E154" s="221">
        <v>317936298</v>
      </c>
      <c r="F154" s="213"/>
    </row>
    <row r="155" spans="1:6" ht="13.5" customHeight="1">
      <c r="A155" s="222" t="s">
        <v>2207</v>
      </c>
      <c r="B155" s="222" t="s">
        <v>1972</v>
      </c>
      <c r="C155" s="221">
        <v>3212783</v>
      </c>
      <c r="D155" s="221">
        <v>0</v>
      </c>
      <c r="E155" s="221">
        <v>3212783</v>
      </c>
      <c r="F155" s="213"/>
    </row>
    <row r="156" spans="1:6" ht="13.5" customHeight="1">
      <c r="A156" s="222" t="s">
        <v>2208</v>
      </c>
      <c r="B156" s="222" t="s">
        <v>1972</v>
      </c>
      <c r="C156" s="221">
        <v>3212783</v>
      </c>
      <c r="D156" s="221">
        <v>0</v>
      </c>
      <c r="E156" s="221">
        <v>3212783</v>
      </c>
      <c r="F156" s="213"/>
    </row>
    <row r="157" spans="1:6" ht="13.5" customHeight="1">
      <c r="A157" s="222" t="s">
        <v>2209</v>
      </c>
      <c r="B157" s="222" t="s">
        <v>1972</v>
      </c>
      <c r="C157" s="221">
        <v>10791332</v>
      </c>
      <c r="D157" s="221">
        <v>1975284</v>
      </c>
      <c r="E157" s="221">
        <v>12766616</v>
      </c>
      <c r="F157" s="213"/>
    </row>
    <row r="158" spans="1:6" ht="13.5" customHeight="1">
      <c r="A158" s="222" t="s">
        <v>2210</v>
      </c>
      <c r="B158" s="222" t="s">
        <v>1972</v>
      </c>
      <c r="C158" s="223" t="s">
        <v>2211</v>
      </c>
      <c r="D158" s="221">
        <v>0</v>
      </c>
      <c r="E158" s="223" t="s">
        <v>2211</v>
      </c>
      <c r="F158" s="213"/>
    </row>
    <row r="159" spans="1:6" ht="13.5" customHeight="1">
      <c r="A159" s="222" t="s">
        <v>2212</v>
      </c>
      <c r="B159" s="222" t="s">
        <v>1972</v>
      </c>
      <c r="C159" s="221">
        <v>2460738</v>
      </c>
      <c r="D159" s="221">
        <v>0</v>
      </c>
      <c r="E159" s="221">
        <v>2460738</v>
      </c>
      <c r="F159" s="213"/>
    </row>
    <row r="160" spans="1:6" ht="13.5" customHeight="1">
      <c r="A160" s="222" t="s">
        <v>2213</v>
      </c>
      <c r="B160" s="222" t="s">
        <v>1972</v>
      </c>
      <c r="C160" s="221">
        <v>2635</v>
      </c>
      <c r="D160" s="221">
        <v>0</v>
      </c>
      <c r="E160" s="221">
        <v>2635</v>
      </c>
      <c r="F160" s="213"/>
    </row>
    <row r="161" spans="1:6" ht="13.5" customHeight="1">
      <c r="A161" s="222" t="s">
        <v>2214</v>
      </c>
      <c r="B161" s="222" t="s">
        <v>1972</v>
      </c>
      <c r="C161" s="221">
        <v>13251365</v>
      </c>
      <c r="D161" s="221">
        <v>1975284</v>
      </c>
      <c r="E161" s="221">
        <v>15226648</v>
      </c>
      <c r="F161" s="213"/>
    </row>
    <row r="162" spans="1:6" ht="13.5" customHeight="1">
      <c r="A162" s="222" t="s">
        <v>2215</v>
      </c>
      <c r="B162" s="222" t="s">
        <v>1972</v>
      </c>
      <c r="C162" s="221">
        <v>8166</v>
      </c>
      <c r="D162" s="221">
        <v>86526</v>
      </c>
      <c r="E162" s="221">
        <v>94692</v>
      </c>
      <c r="F162" s="213"/>
    </row>
    <row r="163" spans="1:6" ht="13.5" customHeight="1">
      <c r="A163" s="222" t="s">
        <v>2216</v>
      </c>
      <c r="B163" s="222" t="s">
        <v>1972</v>
      </c>
      <c r="C163" s="221">
        <v>8166</v>
      </c>
      <c r="D163" s="221">
        <v>86526</v>
      </c>
      <c r="E163" s="221">
        <v>94692</v>
      </c>
      <c r="F163" s="213"/>
    </row>
    <row r="164" spans="1:6" ht="13.5" customHeight="1">
      <c r="A164" s="222" t="s">
        <v>2217</v>
      </c>
      <c r="B164" s="222" t="s">
        <v>1972</v>
      </c>
      <c r="C164" s="221">
        <v>465198649</v>
      </c>
      <c r="D164" s="221">
        <v>14515773</v>
      </c>
      <c r="E164" s="221">
        <v>479714422</v>
      </c>
      <c r="F164" s="213"/>
    </row>
    <row r="165" spans="1:6" ht="13.5" customHeight="1">
      <c r="A165" s="222" t="s">
        <v>2218</v>
      </c>
      <c r="B165" s="222" t="s">
        <v>1972</v>
      </c>
      <c r="C165" s="221">
        <v>1731878</v>
      </c>
      <c r="D165" s="223" t="s">
        <v>2219</v>
      </c>
      <c r="E165" s="221">
        <v>0</v>
      </c>
      <c r="F165" s="213"/>
    </row>
    <row r="166" spans="1:6" ht="13.5" customHeight="1">
      <c r="A166" s="222" t="s">
        <v>2220</v>
      </c>
      <c r="B166" s="222" t="s">
        <v>1972</v>
      </c>
      <c r="C166" s="221">
        <v>959764</v>
      </c>
      <c r="D166" s="221">
        <v>525027</v>
      </c>
      <c r="E166" s="221">
        <v>1484791</v>
      </c>
      <c r="F166" s="213"/>
    </row>
    <row r="167" spans="1:6" ht="13.5" customHeight="1">
      <c r="A167" s="222" t="s">
        <v>2221</v>
      </c>
      <c r="B167" s="222" t="s">
        <v>1972</v>
      </c>
      <c r="C167" s="221">
        <v>79905</v>
      </c>
      <c r="D167" s="221">
        <v>0</v>
      </c>
      <c r="E167" s="221">
        <v>79905</v>
      </c>
      <c r="F167" s="213"/>
    </row>
    <row r="168" spans="1:6" ht="13.5" customHeight="1">
      <c r="A168" s="222" t="s">
        <v>2222</v>
      </c>
      <c r="B168" s="222" t="s">
        <v>1972</v>
      </c>
      <c r="C168" s="221">
        <v>26353349</v>
      </c>
      <c r="D168" s="221">
        <v>1864889</v>
      </c>
      <c r="E168" s="221">
        <v>28218238</v>
      </c>
      <c r="F168" s="213"/>
    </row>
    <row r="169" spans="1:6" ht="13.5" customHeight="1">
      <c r="A169" s="222" t="s">
        <v>2223</v>
      </c>
      <c r="B169" s="222" t="s">
        <v>1972</v>
      </c>
      <c r="C169" s="221">
        <v>0</v>
      </c>
      <c r="D169" s="221">
        <v>3856457</v>
      </c>
      <c r="E169" s="221">
        <v>3856457</v>
      </c>
      <c r="F169" s="213"/>
    </row>
    <row r="170" spans="1:6" ht="13.5" customHeight="1">
      <c r="A170" s="222" t="s">
        <v>2224</v>
      </c>
      <c r="B170" s="222" t="s">
        <v>1972</v>
      </c>
      <c r="C170" s="221">
        <v>27840802</v>
      </c>
      <c r="D170" s="221">
        <v>3874831</v>
      </c>
      <c r="E170" s="221">
        <v>31715634</v>
      </c>
      <c r="F170" s="213"/>
    </row>
    <row r="171" spans="1:6" ht="13.5" customHeight="1">
      <c r="A171" s="222" t="s">
        <v>2225</v>
      </c>
      <c r="B171" s="222" t="s">
        <v>1972</v>
      </c>
      <c r="C171" s="221">
        <v>115080</v>
      </c>
      <c r="D171" s="221">
        <v>884090</v>
      </c>
      <c r="E171" s="221">
        <v>999170</v>
      </c>
      <c r="F171" s="213"/>
    </row>
    <row r="172" spans="1:6" ht="13.5" customHeight="1">
      <c r="A172" s="222" t="s">
        <v>2226</v>
      </c>
      <c r="B172" s="222" t="s">
        <v>1972</v>
      </c>
      <c r="C172" s="221">
        <v>57080779</v>
      </c>
      <c r="D172" s="221">
        <v>9273416</v>
      </c>
      <c r="E172" s="221">
        <v>66354195</v>
      </c>
      <c r="F172" s="213"/>
    </row>
    <row r="173" spans="1:6" ht="13.5" customHeight="1">
      <c r="A173" s="222" t="s">
        <v>2227</v>
      </c>
      <c r="B173" s="222" t="s">
        <v>1972</v>
      </c>
      <c r="C173" s="221">
        <v>11974902</v>
      </c>
      <c r="D173" s="223" t="s">
        <v>2228</v>
      </c>
      <c r="E173" s="221">
        <v>0</v>
      </c>
      <c r="F173" s="213"/>
    </row>
    <row r="174" spans="1:6" ht="13.5" customHeight="1">
      <c r="A174" s="222" t="s">
        <v>2229</v>
      </c>
      <c r="B174" s="222" t="s">
        <v>1972</v>
      </c>
      <c r="C174" s="221">
        <v>11974902</v>
      </c>
      <c r="D174" s="223" t="s">
        <v>2228</v>
      </c>
      <c r="E174" s="221">
        <v>0</v>
      </c>
      <c r="F174" s="213"/>
    </row>
    <row r="175" spans="1:6" ht="13.5" customHeight="1" thickBot="1">
      <c r="A175" s="222" t="s">
        <v>2230</v>
      </c>
      <c r="B175" s="222" t="s">
        <v>1972</v>
      </c>
      <c r="C175" s="221">
        <v>1096761412</v>
      </c>
      <c r="D175" s="221">
        <v>41366498</v>
      </c>
      <c r="E175" s="221">
        <v>1138127910</v>
      </c>
      <c r="F175" s="213"/>
    </row>
    <row r="176" spans="1:6" ht="13.5" customHeight="1" thickBot="1">
      <c r="A176" s="224" t="s">
        <v>2231</v>
      </c>
      <c r="B176" s="224" t="s">
        <v>2052</v>
      </c>
      <c r="C176" s="225">
        <v>1096761412</v>
      </c>
      <c r="D176" s="225">
        <v>41366498</v>
      </c>
      <c r="E176" s="225">
        <v>1138127910</v>
      </c>
      <c r="F176" s="213"/>
    </row>
    <row r="177" spans="1:6" ht="13.5" customHeight="1">
      <c r="A177" s="222" t="s">
        <v>2232</v>
      </c>
      <c r="B177" s="222" t="s">
        <v>1972</v>
      </c>
      <c r="C177" s="221">
        <v>2245739</v>
      </c>
      <c r="D177" s="223" t="s">
        <v>2233</v>
      </c>
      <c r="E177" s="221">
        <v>2202132</v>
      </c>
      <c r="F177" s="213"/>
    </row>
    <row r="178" spans="1:6" ht="13.5" customHeight="1">
      <c r="A178" s="222" t="s">
        <v>2234</v>
      </c>
      <c r="B178" s="222" t="s">
        <v>1972</v>
      </c>
      <c r="C178" s="221">
        <v>236932</v>
      </c>
      <c r="D178" s="221">
        <v>11636463</v>
      </c>
      <c r="E178" s="221">
        <v>11873395</v>
      </c>
      <c r="F178" s="213"/>
    </row>
    <row r="179" spans="1:6" ht="13.5" customHeight="1">
      <c r="A179" s="222" t="s">
        <v>2235</v>
      </c>
      <c r="B179" s="222" t="s">
        <v>1972</v>
      </c>
      <c r="C179" s="221">
        <v>1136012</v>
      </c>
      <c r="D179" s="223" t="s">
        <v>2236</v>
      </c>
      <c r="E179" s="221">
        <v>1120661</v>
      </c>
      <c r="F179" s="213"/>
    </row>
    <row r="180" spans="1:6" ht="13.5" customHeight="1">
      <c r="A180" s="222" t="s">
        <v>2237</v>
      </c>
      <c r="B180" s="222" t="s">
        <v>1972</v>
      </c>
      <c r="C180" s="221">
        <v>1121864</v>
      </c>
      <c r="D180" s="223" t="s">
        <v>2238</v>
      </c>
      <c r="E180" s="221">
        <v>1113554</v>
      </c>
      <c r="F180" s="213"/>
    </row>
    <row r="181" spans="1:6" ht="13.5" customHeight="1">
      <c r="A181" s="222" t="s">
        <v>2239</v>
      </c>
      <c r="B181" s="222" t="s">
        <v>1972</v>
      </c>
      <c r="C181" s="221">
        <v>3530865</v>
      </c>
      <c r="D181" s="223" t="s">
        <v>2240</v>
      </c>
      <c r="E181" s="221">
        <v>3512229</v>
      </c>
      <c r="F181" s="213"/>
    </row>
    <row r="182" spans="1:6" ht="13.5" customHeight="1">
      <c r="A182" s="222" t="s">
        <v>2241</v>
      </c>
      <c r="B182" s="222" t="s">
        <v>1972</v>
      </c>
      <c r="C182" s="221">
        <v>2864212</v>
      </c>
      <c r="D182" s="223" t="s">
        <v>2242</v>
      </c>
      <c r="E182" s="221">
        <v>2851193</v>
      </c>
      <c r="F182" s="213"/>
    </row>
    <row r="183" spans="1:6" ht="13.5" customHeight="1">
      <c r="A183" s="222" t="s">
        <v>2243</v>
      </c>
      <c r="B183" s="222" t="s">
        <v>1972</v>
      </c>
      <c r="C183" s="221">
        <v>7242870</v>
      </c>
      <c r="D183" s="223" t="s">
        <v>2244</v>
      </c>
      <c r="E183" s="221">
        <v>7206376</v>
      </c>
      <c r="F183" s="213"/>
    </row>
    <row r="184" spans="1:6" ht="13.5" customHeight="1">
      <c r="A184" s="222" t="s">
        <v>2245</v>
      </c>
      <c r="B184" s="222" t="s">
        <v>1972</v>
      </c>
      <c r="C184" s="221">
        <v>3402193</v>
      </c>
      <c r="D184" s="223" t="s">
        <v>2246</v>
      </c>
      <c r="E184" s="221">
        <v>3388664</v>
      </c>
      <c r="F184" s="213"/>
    </row>
    <row r="185" spans="1:6" ht="13.5" customHeight="1">
      <c r="A185" s="222" t="s">
        <v>2247</v>
      </c>
      <c r="B185" s="222" t="s">
        <v>1972</v>
      </c>
      <c r="C185" s="223" t="s">
        <v>2248</v>
      </c>
      <c r="D185" s="223" t="s">
        <v>2249</v>
      </c>
      <c r="E185" s="223" t="s">
        <v>2250</v>
      </c>
      <c r="F185" s="213"/>
    </row>
    <row r="186" spans="1:6" ht="13.5" customHeight="1">
      <c r="A186" s="222" t="s">
        <v>2251</v>
      </c>
      <c r="B186" s="222" t="s">
        <v>1972</v>
      </c>
      <c r="C186" s="221">
        <v>6004396</v>
      </c>
      <c r="D186" s="223" t="s">
        <v>2252</v>
      </c>
      <c r="E186" s="221">
        <v>5984247</v>
      </c>
      <c r="F186" s="213"/>
    </row>
    <row r="187" spans="1:6" ht="13.5" customHeight="1">
      <c r="A187" s="222" t="s">
        <v>2253</v>
      </c>
      <c r="B187" s="222" t="s">
        <v>1972</v>
      </c>
      <c r="C187" s="221">
        <v>3037811</v>
      </c>
      <c r="D187" s="223" t="s">
        <v>2254</v>
      </c>
      <c r="E187" s="221">
        <v>2988389</v>
      </c>
      <c r="F187" s="213"/>
    </row>
    <row r="188" spans="1:6" ht="13.5" customHeight="1">
      <c r="A188" s="222" t="s">
        <v>2255</v>
      </c>
      <c r="B188" s="222" t="s">
        <v>1972</v>
      </c>
      <c r="C188" s="221">
        <v>3576671</v>
      </c>
      <c r="D188" s="223" t="s">
        <v>2256</v>
      </c>
      <c r="E188" s="221">
        <v>3531663</v>
      </c>
      <c r="F188" s="213"/>
    </row>
    <row r="189" spans="1:6" ht="13.5" customHeight="1">
      <c r="A189" s="222" t="s">
        <v>2257</v>
      </c>
      <c r="B189" s="222" t="s">
        <v>1972</v>
      </c>
      <c r="C189" s="221">
        <v>4271964</v>
      </c>
      <c r="D189" s="223" t="s">
        <v>2258</v>
      </c>
      <c r="E189" s="221">
        <v>4258591</v>
      </c>
      <c r="F189" s="213"/>
    </row>
    <row r="190" spans="1:6" ht="13.5" customHeight="1">
      <c r="A190" s="222" t="s">
        <v>2259</v>
      </c>
      <c r="B190" s="222" t="s">
        <v>1972</v>
      </c>
      <c r="C190" s="221">
        <v>5007095</v>
      </c>
      <c r="D190" s="223" t="s">
        <v>2260</v>
      </c>
      <c r="E190" s="221">
        <v>4954938</v>
      </c>
      <c r="F190" s="213"/>
    </row>
    <row r="191" spans="1:6" ht="13.5" customHeight="1">
      <c r="A191" s="222" t="s">
        <v>2261</v>
      </c>
      <c r="B191" s="222" t="s">
        <v>1972</v>
      </c>
      <c r="C191" s="221">
        <v>3996969</v>
      </c>
      <c r="D191" s="223" t="s">
        <v>2262</v>
      </c>
      <c r="E191" s="221">
        <v>3957962</v>
      </c>
      <c r="F191" s="213"/>
    </row>
    <row r="192" spans="1:6" ht="13.5" customHeight="1">
      <c r="A192" s="222" t="s">
        <v>2263</v>
      </c>
      <c r="B192" s="222" t="s">
        <v>1972</v>
      </c>
      <c r="C192" s="221">
        <v>47414477</v>
      </c>
      <c r="D192" s="221">
        <v>11257417</v>
      </c>
      <c r="E192" s="221">
        <v>58671894</v>
      </c>
      <c r="F192" s="213"/>
    </row>
    <row r="193" spans="1:6" ht="13.5" customHeight="1">
      <c r="A193" s="222" t="s">
        <v>2264</v>
      </c>
      <c r="B193" s="222" t="s">
        <v>1972</v>
      </c>
      <c r="C193" s="221">
        <v>6034342</v>
      </c>
      <c r="D193" s="223" t="s">
        <v>2265</v>
      </c>
      <c r="E193" s="221">
        <v>5935257</v>
      </c>
      <c r="F193" s="213"/>
    </row>
    <row r="194" spans="1:6" ht="13.5" customHeight="1">
      <c r="A194" s="222" t="s">
        <v>2266</v>
      </c>
      <c r="B194" s="222" t="s">
        <v>1972</v>
      </c>
      <c r="C194" s="221">
        <v>6034342</v>
      </c>
      <c r="D194" s="223" t="s">
        <v>2265</v>
      </c>
      <c r="E194" s="221">
        <v>5935257</v>
      </c>
      <c r="F194" s="213"/>
    </row>
    <row r="195" spans="1:6" ht="13.5" customHeight="1">
      <c r="A195" s="222" t="s">
        <v>2267</v>
      </c>
      <c r="B195" s="222" t="s">
        <v>1972</v>
      </c>
      <c r="C195" s="221">
        <v>53448820</v>
      </c>
      <c r="D195" s="221">
        <v>11158332</v>
      </c>
      <c r="E195" s="221">
        <v>64607152</v>
      </c>
      <c r="F195" s="213"/>
    </row>
    <row r="196" spans="1:6" ht="13.5" customHeight="1">
      <c r="A196" s="222" t="s">
        <v>2268</v>
      </c>
      <c r="B196" s="222" t="s">
        <v>1972</v>
      </c>
      <c r="C196" s="221">
        <v>1444055</v>
      </c>
      <c r="D196" s="223" t="s">
        <v>2269</v>
      </c>
      <c r="E196" s="221">
        <v>1438625</v>
      </c>
      <c r="F196" s="213"/>
    </row>
    <row r="197" spans="1:6" ht="13.5" customHeight="1">
      <c r="A197" s="222" t="s">
        <v>2270</v>
      </c>
      <c r="B197" s="222" t="s">
        <v>1972</v>
      </c>
      <c r="C197" s="221">
        <v>1444055</v>
      </c>
      <c r="D197" s="223" t="s">
        <v>2269</v>
      </c>
      <c r="E197" s="221">
        <v>1438625</v>
      </c>
      <c r="F197" s="213"/>
    </row>
    <row r="198" spans="1:6" ht="13.5" customHeight="1">
      <c r="A198" s="222" t="s">
        <v>2271</v>
      </c>
      <c r="B198" s="222" t="s">
        <v>1972</v>
      </c>
      <c r="C198" s="221">
        <v>170700699</v>
      </c>
      <c r="D198" s="221">
        <v>3406926</v>
      </c>
      <c r="E198" s="221">
        <v>174107625</v>
      </c>
      <c r="F198" s="213"/>
    </row>
    <row r="199" spans="1:6" ht="13.5" customHeight="1">
      <c r="A199" s="222" t="s">
        <v>2272</v>
      </c>
      <c r="B199" s="222" t="s">
        <v>1972</v>
      </c>
      <c r="C199" s="221">
        <v>170700699</v>
      </c>
      <c r="D199" s="221">
        <v>3406926</v>
      </c>
      <c r="E199" s="221">
        <v>174107625</v>
      </c>
      <c r="F199" s="213"/>
    </row>
    <row r="200" spans="1:6" ht="13.5" customHeight="1">
      <c r="A200" s="222" t="s">
        <v>2273</v>
      </c>
      <c r="B200" s="222" t="s">
        <v>1972</v>
      </c>
      <c r="C200" s="221">
        <v>8725015</v>
      </c>
      <c r="D200" s="223" t="s">
        <v>2274</v>
      </c>
      <c r="E200" s="221">
        <v>7411570</v>
      </c>
      <c r="F200" s="213"/>
    </row>
    <row r="201" spans="1:6" ht="13.5" customHeight="1">
      <c r="A201" s="222" t="s">
        <v>2275</v>
      </c>
      <c r="B201" s="222" t="s">
        <v>1972</v>
      </c>
      <c r="C201" s="221">
        <v>56960702</v>
      </c>
      <c r="D201" s="223" t="s">
        <v>2276</v>
      </c>
      <c r="E201" s="221">
        <v>47208805</v>
      </c>
      <c r="F201" s="213"/>
    </row>
    <row r="202" spans="1:6" ht="13.5" customHeight="1">
      <c r="A202" s="222" t="s">
        <v>2277</v>
      </c>
      <c r="B202" s="222" t="s">
        <v>1972</v>
      </c>
      <c r="C202" s="221">
        <v>2241377</v>
      </c>
      <c r="D202" s="221">
        <v>82706</v>
      </c>
      <c r="E202" s="221">
        <v>2324082</v>
      </c>
      <c r="F202" s="213"/>
    </row>
    <row r="203" spans="1:6" ht="13.5" customHeight="1">
      <c r="A203" s="222" t="s">
        <v>2278</v>
      </c>
      <c r="B203" s="222" t="s">
        <v>1972</v>
      </c>
      <c r="C203" s="221">
        <v>12503226</v>
      </c>
      <c r="D203" s="223" t="s">
        <v>2279</v>
      </c>
      <c r="E203" s="221">
        <v>11560418</v>
      </c>
      <c r="F203" s="213"/>
    </row>
    <row r="204" spans="1:6" ht="13.5" customHeight="1">
      <c r="A204" s="222" t="s">
        <v>2280</v>
      </c>
      <c r="B204" s="222" t="s">
        <v>1972</v>
      </c>
      <c r="C204" s="221">
        <v>390666870</v>
      </c>
      <c r="D204" s="223" t="s">
        <v>2281</v>
      </c>
      <c r="E204" s="221">
        <v>310615091</v>
      </c>
      <c r="F204" s="213"/>
    </row>
    <row r="205" spans="1:6" ht="13.5" customHeight="1">
      <c r="A205" s="222" t="s">
        <v>2282</v>
      </c>
      <c r="B205" s="222" t="s">
        <v>1972</v>
      </c>
      <c r="C205" s="221">
        <v>314830</v>
      </c>
      <c r="D205" s="223" t="s">
        <v>2283</v>
      </c>
      <c r="E205" s="221">
        <v>117209</v>
      </c>
      <c r="F205" s="213"/>
    </row>
    <row r="206" spans="1:6" ht="13.5" customHeight="1">
      <c r="A206" s="222" t="s">
        <v>2284</v>
      </c>
      <c r="B206" s="222" t="s">
        <v>1972</v>
      </c>
      <c r="C206" s="221">
        <v>356718545</v>
      </c>
      <c r="D206" s="221">
        <v>55825375</v>
      </c>
      <c r="E206" s="221">
        <v>412543919</v>
      </c>
      <c r="F206" s="213"/>
    </row>
    <row r="207" spans="1:6" ht="13.5" customHeight="1">
      <c r="A207" s="222" t="s">
        <v>2285</v>
      </c>
      <c r="B207" s="222" t="s">
        <v>1972</v>
      </c>
      <c r="C207" s="221">
        <v>8077660</v>
      </c>
      <c r="D207" s="223" t="s">
        <v>2286</v>
      </c>
      <c r="E207" s="221">
        <v>0</v>
      </c>
      <c r="F207" s="213"/>
    </row>
    <row r="208" spans="1:6" ht="13.5" customHeight="1">
      <c r="A208" s="222" t="s">
        <v>2287</v>
      </c>
      <c r="B208" s="222" t="s">
        <v>1972</v>
      </c>
      <c r="C208" s="221">
        <v>460648796</v>
      </c>
      <c r="D208" s="221">
        <v>0</v>
      </c>
      <c r="E208" s="221">
        <v>460648796</v>
      </c>
      <c r="F208" s="213"/>
    </row>
    <row r="209" spans="1:6" ht="13.5" customHeight="1">
      <c r="A209" s="222" t="s">
        <v>2288</v>
      </c>
      <c r="B209" s="222" t="s">
        <v>1972</v>
      </c>
      <c r="C209" s="221">
        <v>39648365</v>
      </c>
      <c r="D209" s="221">
        <v>16607065</v>
      </c>
      <c r="E209" s="221">
        <v>56255429</v>
      </c>
      <c r="F209" s="213"/>
    </row>
    <row r="210" spans="1:6" ht="13.5" customHeight="1">
      <c r="A210" s="222" t="s">
        <v>2289</v>
      </c>
      <c r="B210" s="222" t="s">
        <v>1972</v>
      </c>
      <c r="C210" s="221">
        <v>10508391</v>
      </c>
      <c r="D210" s="223" t="s">
        <v>2290</v>
      </c>
      <c r="E210" s="221">
        <v>7051919</v>
      </c>
      <c r="F210" s="213"/>
    </row>
    <row r="211" spans="1:6" ht="13.5" customHeight="1">
      <c r="A211" s="222" t="s">
        <v>2291</v>
      </c>
      <c r="B211" s="222" t="s">
        <v>1972</v>
      </c>
      <c r="C211" s="223" t="s">
        <v>2292</v>
      </c>
      <c r="D211" s="223" t="s">
        <v>2293</v>
      </c>
      <c r="E211" s="223" t="s">
        <v>2294</v>
      </c>
      <c r="F211" s="213"/>
    </row>
    <row r="212" spans="1:6" ht="13.5" customHeight="1">
      <c r="A212" s="222" t="s">
        <v>2295</v>
      </c>
      <c r="B212" s="222" t="s">
        <v>1972</v>
      </c>
      <c r="C212" s="223" t="s">
        <v>2296</v>
      </c>
      <c r="D212" s="221">
        <v>0</v>
      </c>
      <c r="E212" s="223" t="s">
        <v>2296</v>
      </c>
      <c r="F212" s="213"/>
    </row>
    <row r="213" spans="1:6" ht="13.5" customHeight="1">
      <c r="A213" s="222" t="s">
        <v>2297</v>
      </c>
      <c r="B213" s="222" t="s">
        <v>1972</v>
      </c>
      <c r="C213" s="221">
        <v>0</v>
      </c>
      <c r="D213" s="221">
        <v>0</v>
      </c>
      <c r="E213" s="221">
        <v>0</v>
      </c>
      <c r="F213" s="213"/>
    </row>
    <row r="214" spans="1:6" ht="13.5" customHeight="1">
      <c r="A214" s="222" t="s">
        <v>2298</v>
      </c>
      <c r="B214" s="222" t="s">
        <v>1972</v>
      </c>
      <c r="C214" s="221">
        <v>17521839</v>
      </c>
      <c r="D214" s="221">
        <v>0</v>
      </c>
      <c r="E214" s="221">
        <v>17521839</v>
      </c>
      <c r="F214" s="213"/>
    </row>
    <row r="215" spans="1:6" ht="13.5" customHeight="1">
      <c r="A215" s="222" t="s">
        <v>2299</v>
      </c>
      <c r="B215" s="222" t="s">
        <v>1972</v>
      </c>
      <c r="C215" s="221">
        <v>0</v>
      </c>
      <c r="D215" s="221">
        <v>14139393</v>
      </c>
      <c r="E215" s="221">
        <v>14139393</v>
      </c>
      <c r="F215" s="213"/>
    </row>
    <row r="216" spans="1:6" ht="13.5" customHeight="1">
      <c r="A216" s="222" t="s">
        <v>2300</v>
      </c>
      <c r="B216" s="222" t="s">
        <v>1972</v>
      </c>
      <c r="C216" s="221">
        <v>3024588</v>
      </c>
      <c r="D216" s="223" t="s">
        <v>2301</v>
      </c>
      <c r="E216" s="221">
        <v>2657279</v>
      </c>
      <c r="F216" s="213"/>
    </row>
    <row r="217" spans="1:6" ht="13.5" customHeight="1">
      <c r="A217" s="222" t="s">
        <v>2302</v>
      </c>
      <c r="B217" s="222" t="s">
        <v>1972</v>
      </c>
      <c r="C217" s="223" t="s">
        <v>2303</v>
      </c>
      <c r="D217" s="221">
        <v>216835</v>
      </c>
      <c r="E217" s="223" t="s">
        <v>2304</v>
      </c>
      <c r="F217" s="213"/>
    </row>
    <row r="218" spans="1:6" ht="13.5" customHeight="1">
      <c r="A218" s="222" t="s">
        <v>2305</v>
      </c>
      <c r="B218" s="222" t="s">
        <v>1972</v>
      </c>
      <c r="C218" s="221">
        <v>29827725</v>
      </c>
      <c r="D218" s="223" t="s">
        <v>2306</v>
      </c>
      <c r="E218" s="221">
        <v>29358056</v>
      </c>
      <c r="F218" s="213"/>
    </row>
    <row r="219" spans="1:6" ht="13.5" customHeight="1">
      <c r="A219" s="222" t="s">
        <v>2307</v>
      </c>
      <c r="B219" s="222" t="s">
        <v>1972</v>
      </c>
      <c r="C219" s="221">
        <v>4338446</v>
      </c>
      <c r="D219" s="223" t="s">
        <v>2308</v>
      </c>
      <c r="E219" s="221">
        <v>4290098</v>
      </c>
      <c r="F219" s="213"/>
    </row>
    <row r="220" spans="1:6" ht="13.5" customHeight="1">
      <c r="A220" s="222" t="s">
        <v>2309</v>
      </c>
      <c r="B220" s="222" t="s">
        <v>1972</v>
      </c>
      <c r="C220" s="221">
        <v>336027</v>
      </c>
      <c r="D220" s="221">
        <v>0</v>
      </c>
      <c r="E220" s="221">
        <v>336027</v>
      </c>
      <c r="F220" s="213"/>
    </row>
    <row r="221" spans="1:6" ht="13.5" customHeight="1">
      <c r="A221" s="222" t="s">
        <v>2310</v>
      </c>
      <c r="B221" s="222" t="s">
        <v>1972</v>
      </c>
      <c r="C221" s="221">
        <v>9422987</v>
      </c>
      <c r="D221" s="221">
        <v>133126</v>
      </c>
      <c r="E221" s="221">
        <v>9556113</v>
      </c>
      <c r="F221" s="213"/>
    </row>
    <row r="222" spans="1:6" ht="13.5" customHeight="1">
      <c r="A222" s="222" t="s">
        <v>2311</v>
      </c>
      <c r="B222" s="222" t="s">
        <v>1972</v>
      </c>
      <c r="C222" s="223" t="s">
        <v>2312</v>
      </c>
      <c r="D222" s="221">
        <v>0</v>
      </c>
      <c r="E222" s="223" t="s">
        <v>2312</v>
      </c>
      <c r="F222" s="213"/>
    </row>
    <row r="223" spans="1:6" ht="13.5" customHeight="1">
      <c r="A223" s="222" t="s">
        <v>2313</v>
      </c>
      <c r="B223" s="222" t="s">
        <v>1972</v>
      </c>
      <c r="C223" s="221">
        <v>37160961</v>
      </c>
      <c r="D223" s="223" t="s">
        <v>2314</v>
      </c>
      <c r="E223" s="221">
        <v>35533146</v>
      </c>
      <c r="F223" s="213"/>
    </row>
    <row r="224" spans="1:6" ht="13.5" customHeight="1">
      <c r="A224" s="222" t="s">
        <v>2315</v>
      </c>
      <c r="B224" s="222" t="s">
        <v>1972</v>
      </c>
      <c r="C224" s="221">
        <v>81891755</v>
      </c>
      <c r="D224" s="223" t="s">
        <v>2316</v>
      </c>
      <c r="E224" s="221">
        <v>81345810</v>
      </c>
      <c r="F224" s="213"/>
    </row>
    <row r="225" spans="1:6" ht="13.5" customHeight="1">
      <c r="A225" s="222" t="s">
        <v>2317</v>
      </c>
      <c r="B225" s="222" t="s">
        <v>1972</v>
      </c>
      <c r="C225" s="221">
        <v>13578531</v>
      </c>
      <c r="D225" s="223" t="s">
        <v>2318</v>
      </c>
      <c r="E225" s="221">
        <v>13035390</v>
      </c>
      <c r="F225" s="213"/>
    </row>
    <row r="226" spans="1:6" ht="13.5" customHeight="1">
      <c r="A226" s="222" t="s">
        <v>2319</v>
      </c>
      <c r="B226" s="222" t="s">
        <v>1972</v>
      </c>
      <c r="C226" s="221">
        <v>7261559</v>
      </c>
      <c r="D226" s="223" t="s">
        <v>2320</v>
      </c>
      <c r="E226" s="221">
        <v>545523</v>
      </c>
      <c r="F226" s="213"/>
    </row>
    <row r="227" spans="1:6" ht="13.5" customHeight="1">
      <c r="A227" s="222" t="s">
        <v>2321</v>
      </c>
      <c r="B227" s="222" t="s">
        <v>1972</v>
      </c>
      <c r="C227" s="221">
        <v>1488284230</v>
      </c>
      <c r="D227" s="223" t="s">
        <v>2322</v>
      </c>
      <c r="E227" s="221">
        <v>1461122041</v>
      </c>
      <c r="F227" s="213"/>
    </row>
    <row r="228" spans="1:6" ht="13.5" customHeight="1">
      <c r="A228" s="222" t="s">
        <v>2323</v>
      </c>
      <c r="B228" s="222" t="s">
        <v>1972</v>
      </c>
      <c r="C228" s="221">
        <v>1658984929</v>
      </c>
      <c r="D228" s="223" t="s">
        <v>2324</v>
      </c>
      <c r="E228" s="221">
        <v>1635229666</v>
      </c>
      <c r="F228" s="213"/>
    </row>
    <row r="229" spans="1:6" ht="13.5" customHeight="1">
      <c r="A229" s="222" t="s">
        <v>2325</v>
      </c>
      <c r="B229" s="222" t="s">
        <v>1972</v>
      </c>
      <c r="C229" s="221">
        <v>3120197</v>
      </c>
      <c r="D229" s="221">
        <v>418267</v>
      </c>
      <c r="E229" s="221">
        <v>3538464</v>
      </c>
      <c r="F229" s="213"/>
    </row>
    <row r="230" spans="1:6" ht="13.5" customHeight="1">
      <c r="A230" s="222" t="s">
        <v>2326</v>
      </c>
      <c r="B230" s="222" t="s">
        <v>1972</v>
      </c>
      <c r="C230" s="221">
        <v>3120197</v>
      </c>
      <c r="D230" s="221">
        <v>418267</v>
      </c>
      <c r="E230" s="221">
        <v>3538464</v>
      </c>
      <c r="F230" s="213"/>
    </row>
    <row r="231" spans="1:6" ht="13.5" customHeight="1">
      <c r="A231" s="222" t="s">
        <v>2327</v>
      </c>
      <c r="B231" s="222" t="s">
        <v>1972</v>
      </c>
      <c r="C231" s="221">
        <v>3179072</v>
      </c>
      <c r="D231" s="223" t="s">
        <v>2328</v>
      </c>
      <c r="E231" s="221">
        <v>0</v>
      </c>
      <c r="F231" s="213"/>
    </row>
    <row r="232" spans="1:6" ht="13.5" customHeight="1">
      <c r="A232" s="222" t="s">
        <v>2329</v>
      </c>
      <c r="B232" s="222" t="s">
        <v>1972</v>
      </c>
      <c r="C232" s="223" t="s">
        <v>2330</v>
      </c>
      <c r="D232" s="221">
        <v>39583519</v>
      </c>
      <c r="E232" s="221">
        <v>0</v>
      </c>
      <c r="F232" s="213"/>
    </row>
    <row r="233" spans="1:6" ht="13.5" customHeight="1">
      <c r="A233" s="222" t="s">
        <v>2331</v>
      </c>
      <c r="B233" s="222" t="s">
        <v>1972</v>
      </c>
      <c r="C233" s="221">
        <v>13925778</v>
      </c>
      <c r="D233" s="223" t="s">
        <v>2332</v>
      </c>
      <c r="E233" s="221">
        <v>0</v>
      </c>
      <c r="F233" s="213"/>
    </row>
    <row r="234" spans="1:6" ht="13.5" customHeight="1">
      <c r="A234" s="222" t="s">
        <v>2333</v>
      </c>
      <c r="B234" s="222" t="s">
        <v>1972</v>
      </c>
      <c r="C234" s="221">
        <v>9928208</v>
      </c>
      <c r="D234" s="223" t="s">
        <v>2334</v>
      </c>
      <c r="E234" s="221">
        <v>0</v>
      </c>
      <c r="F234" s="213"/>
    </row>
    <row r="235" spans="1:6" ht="13.5" customHeight="1">
      <c r="A235" s="222" t="s">
        <v>2335</v>
      </c>
      <c r="B235" s="222" t="s">
        <v>1972</v>
      </c>
      <c r="C235" s="221">
        <v>5300545</v>
      </c>
      <c r="D235" s="223" t="s">
        <v>2336</v>
      </c>
      <c r="E235" s="221">
        <v>0</v>
      </c>
      <c r="F235" s="213"/>
    </row>
    <row r="236" spans="1:6" ht="13.5" customHeight="1">
      <c r="A236" s="222" t="s">
        <v>2337</v>
      </c>
      <c r="B236" s="222" t="s">
        <v>1972</v>
      </c>
      <c r="C236" s="221">
        <v>10371118</v>
      </c>
      <c r="D236" s="223" t="s">
        <v>2338</v>
      </c>
      <c r="E236" s="221">
        <v>0</v>
      </c>
      <c r="F236" s="213"/>
    </row>
    <row r="237" spans="1:6" ht="13.5" customHeight="1">
      <c r="A237" s="222" t="s">
        <v>2339</v>
      </c>
      <c r="B237" s="222" t="s">
        <v>1972</v>
      </c>
      <c r="C237" s="223" t="s">
        <v>2340</v>
      </c>
      <c r="D237" s="223" t="s">
        <v>2341</v>
      </c>
      <c r="E237" s="223" t="s">
        <v>2342</v>
      </c>
      <c r="F237" s="213"/>
    </row>
    <row r="238" spans="1:6" ht="13.5" customHeight="1">
      <c r="A238" s="222" t="s">
        <v>2343</v>
      </c>
      <c r="B238" s="222" t="s">
        <v>1972</v>
      </c>
      <c r="C238" s="221">
        <v>3120171</v>
      </c>
      <c r="D238" s="223" t="s">
        <v>2344</v>
      </c>
      <c r="E238" s="223" t="s">
        <v>2342</v>
      </c>
      <c r="F238" s="213"/>
    </row>
    <row r="239" spans="1:6" ht="13.5" customHeight="1">
      <c r="A239" s="222" t="s">
        <v>2345</v>
      </c>
      <c r="B239" s="222" t="s">
        <v>1972</v>
      </c>
      <c r="C239" s="221">
        <v>543213</v>
      </c>
      <c r="D239" s="221">
        <v>21000</v>
      </c>
      <c r="E239" s="221">
        <v>564213</v>
      </c>
      <c r="F239" s="213"/>
    </row>
    <row r="240" spans="1:6" ht="13.5" customHeight="1">
      <c r="A240" s="222" t="s">
        <v>2346</v>
      </c>
      <c r="B240" s="222" t="s">
        <v>1972</v>
      </c>
      <c r="C240" s="221">
        <v>548662</v>
      </c>
      <c r="D240" s="221">
        <v>16477</v>
      </c>
      <c r="E240" s="221">
        <v>565139</v>
      </c>
      <c r="F240" s="213"/>
    </row>
    <row r="241" spans="1:6" ht="13.5" customHeight="1">
      <c r="A241" s="222" t="s">
        <v>2347</v>
      </c>
      <c r="B241" s="222" t="s">
        <v>1972</v>
      </c>
      <c r="C241" s="221">
        <v>0</v>
      </c>
      <c r="D241" s="221">
        <v>0</v>
      </c>
      <c r="E241" s="221">
        <v>0</v>
      </c>
      <c r="F241" s="213"/>
    </row>
    <row r="242" spans="1:6" ht="13.5" customHeight="1">
      <c r="A242" s="222" t="s">
        <v>2348</v>
      </c>
      <c r="B242" s="222" t="s">
        <v>1972</v>
      </c>
      <c r="C242" s="221">
        <v>27619</v>
      </c>
      <c r="D242" s="223" t="s">
        <v>2349</v>
      </c>
      <c r="E242" s="221">
        <v>0</v>
      </c>
      <c r="F242" s="213"/>
    </row>
    <row r="243" spans="1:6" ht="13.5" customHeight="1">
      <c r="A243" s="222" t="s">
        <v>2350</v>
      </c>
      <c r="B243" s="222" t="s">
        <v>1972</v>
      </c>
      <c r="C243" s="221">
        <v>36</v>
      </c>
      <c r="D243" s="221">
        <v>0</v>
      </c>
      <c r="E243" s="221">
        <v>36</v>
      </c>
      <c r="F243" s="213"/>
    </row>
    <row r="244" spans="1:6" ht="13.5" customHeight="1">
      <c r="A244" s="222" t="s">
        <v>2351</v>
      </c>
      <c r="B244" s="222" t="s">
        <v>1972</v>
      </c>
      <c r="C244" s="221">
        <v>940</v>
      </c>
      <c r="D244" s="221">
        <v>0</v>
      </c>
      <c r="E244" s="221">
        <v>940</v>
      </c>
      <c r="F244" s="213"/>
    </row>
    <row r="245" spans="1:6" ht="13.5" customHeight="1">
      <c r="A245" s="222" t="s">
        <v>2352</v>
      </c>
      <c r="B245" s="222" t="s">
        <v>1972</v>
      </c>
      <c r="C245" s="221">
        <v>2430772</v>
      </c>
      <c r="D245" s="223" t="s">
        <v>2353</v>
      </c>
      <c r="E245" s="221">
        <v>2387572</v>
      </c>
      <c r="F245" s="213"/>
    </row>
    <row r="246" spans="1:6" ht="13.5" customHeight="1">
      <c r="A246" s="222" t="s">
        <v>2354</v>
      </c>
      <c r="B246" s="222" t="s">
        <v>1972</v>
      </c>
      <c r="C246" s="221">
        <v>14915994</v>
      </c>
      <c r="D246" s="223" t="s">
        <v>2355</v>
      </c>
      <c r="E246" s="221">
        <v>11749175</v>
      </c>
      <c r="F246" s="213"/>
    </row>
    <row r="247" spans="1:6" ht="13.5" customHeight="1">
      <c r="A247" s="222" t="s">
        <v>2356</v>
      </c>
      <c r="B247" s="222" t="s">
        <v>1972</v>
      </c>
      <c r="C247" s="223" t="s">
        <v>2357</v>
      </c>
      <c r="D247" s="221">
        <v>0</v>
      </c>
      <c r="E247" s="223" t="s">
        <v>2357</v>
      </c>
      <c r="F247" s="213"/>
    </row>
    <row r="248" spans="1:6" ht="13.5" customHeight="1">
      <c r="A248" s="222" t="s">
        <v>2358</v>
      </c>
      <c r="B248" s="222" t="s">
        <v>1972</v>
      </c>
      <c r="C248" s="221">
        <v>934821</v>
      </c>
      <c r="D248" s="221">
        <v>0</v>
      </c>
      <c r="E248" s="221">
        <v>934821</v>
      </c>
      <c r="F248" s="213"/>
    </row>
    <row r="249" spans="1:6" ht="13.5" customHeight="1">
      <c r="A249" s="222" t="s">
        <v>2359</v>
      </c>
      <c r="B249" s="222" t="s">
        <v>1972</v>
      </c>
      <c r="C249" s="221">
        <v>3941558</v>
      </c>
      <c r="D249" s="223" t="s">
        <v>2360</v>
      </c>
      <c r="E249" s="221">
        <v>3838851</v>
      </c>
      <c r="F249" s="213"/>
    </row>
    <row r="250" spans="1:6" ht="13.5" customHeight="1">
      <c r="A250" s="222" t="s">
        <v>2361</v>
      </c>
      <c r="B250" s="222" t="s">
        <v>1972</v>
      </c>
      <c r="C250" s="221">
        <v>24888382</v>
      </c>
      <c r="D250" s="221">
        <v>19905</v>
      </c>
      <c r="E250" s="221">
        <v>24908287</v>
      </c>
      <c r="F250" s="213"/>
    </row>
    <row r="251" spans="1:6" ht="13.5" customHeight="1">
      <c r="A251" s="222" t="s">
        <v>2362</v>
      </c>
      <c r="B251" s="222" t="s">
        <v>1972</v>
      </c>
      <c r="C251" s="221">
        <v>96346403</v>
      </c>
      <c r="D251" s="221">
        <v>0</v>
      </c>
      <c r="E251" s="221">
        <v>96346403</v>
      </c>
      <c r="F251" s="213"/>
    </row>
    <row r="252" spans="1:6" ht="13.5" customHeight="1">
      <c r="A252" s="222" t="s">
        <v>2363</v>
      </c>
      <c r="B252" s="222" t="s">
        <v>1972</v>
      </c>
      <c r="C252" s="223" t="s">
        <v>2364</v>
      </c>
      <c r="D252" s="221">
        <v>0</v>
      </c>
      <c r="E252" s="223" t="s">
        <v>2364</v>
      </c>
      <c r="F252" s="213"/>
    </row>
    <row r="253" spans="1:6" ht="13.5" customHeight="1">
      <c r="A253" s="222" t="s">
        <v>2365</v>
      </c>
      <c r="B253" s="222" t="s">
        <v>1972</v>
      </c>
      <c r="C253" s="221">
        <v>9317997</v>
      </c>
      <c r="D253" s="223" t="s">
        <v>2366</v>
      </c>
      <c r="E253" s="221">
        <v>9299673</v>
      </c>
      <c r="F253" s="213"/>
    </row>
    <row r="254" spans="1:6" ht="13.5" customHeight="1">
      <c r="A254" s="222" t="s">
        <v>2367</v>
      </c>
      <c r="B254" s="222" t="s">
        <v>1972</v>
      </c>
      <c r="C254" s="221">
        <v>63623896</v>
      </c>
      <c r="D254" s="221">
        <v>3119679</v>
      </c>
      <c r="E254" s="221">
        <v>66743575</v>
      </c>
      <c r="F254" s="213"/>
    </row>
    <row r="255" spans="1:6" ht="13.5" customHeight="1">
      <c r="A255" s="222" t="s">
        <v>2368</v>
      </c>
      <c r="B255" s="222" t="s">
        <v>1972</v>
      </c>
      <c r="C255" s="223" t="s">
        <v>2369</v>
      </c>
      <c r="D255" s="221">
        <v>651314</v>
      </c>
      <c r="E255" s="223" t="s">
        <v>2370</v>
      </c>
      <c r="F255" s="213"/>
    </row>
    <row r="256" spans="1:6" ht="13.5" customHeight="1">
      <c r="A256" s="222" t="s">
        <v>2371</v>
      </c>
      <c r="B256" s="222" t="s">
        <v>1972</v>
      </c>
      <c r="C256" s="221">
        <v>208968767</v>
      </c>
      <c r="D256" s="221">
        <v>469708</v>
      </c>
      <c r="E256" s="221">
        <v>209438475</v>
      </c>
      <c r="F256" s="213"/>
    </row>
    <row r="257" spans="1:6" ht="13.5" customHeight="1">
      <c r="A257" s="222" t="s">
        <v>2372</v>
      </c>
      <c r="B257" s="222" t="s">
        <v>1972</v>
      </c>
      <c r="C257" s="221">
        <v>208968767</v>
      </c>
      <c r="D257" s="221">
        <v>469708</v>
      </c>
      <c r="E257" s="221">
        <v>209438475</v>
      </c>
      <c r="F257" s="213"/>
    </row>
    <row r="258" spans="1:6" ht="13.5" customHeight="1">
      <c r="A258" s="222" t="s">
        <v>2373</v>
      </c>
      <c r="B258" s="222" t="s">
        <v>1972</v>
      </c>
      <c r="C258" s="223" t="s">
        <v>2374</v>
      </c>
      <c r="D258" s="223" t="s">
        <v>2375</v>
      </c>
      <c r="E258" s="223" t="s">
        <v>2376</v>
      </c>
      <c r="F258" s="213"/>
    </row>
    <row r="259" spans="1:6" ht="13.5" customHeight="1">
      <c r="A259" s="222" t="s">
        <v>2377</v>
      </c>
      <c r="B259" s="222" t="s">
        <v>1972</v>
      </c>
      <c r="C259" s="223" t="s">
        <v>2378</v>
      </c>
      <c r="D259" s="221">
        <v>2303840</v>
      </c>
      <c r="E259" s="223" t="s">
        <v>2379</v>
      </c>
      <c r="F259" s="213"/>
    </row>
    <row r="260" spans="1:6" ht="13.5" customHeight="1">
      <c r="A260" s="222" t="s">
        <v>2380</v>
      </c>
      <c r="B260" s="222" t="s">
        <v>1972</v>
      </c>
      <c r="C260" s="221">
        <v>3844314</v>
      </c>
      <c r="D260" s="221">
        <v>0</v>
      </c>
      <c r="E260" s="221">
        <v>3844314</v>
      </c>
      <c r="F260" s="213"/>
    </row>
    <row r="261" spans="1:6" ht="13.5" customHeight="1">
      <c r="A261" s="222" t="s">
        <v>2381</v>
      </c>
      <c r="B261" s="222" t="s">
        <v>1972</v>
      </c>
      <c r="C261" s="221">
        <v>1003061</v>
      </c>
      <c r="D261" s="223" t="s">
        <v>2382</v>
      </c>
      <c r="E261" s="221">
        <v>947084</v>
      </c>
      <c r="F261" s="213"/>
    </row>
    <row r="262" spans="1:6" ht="13.5" customHeight="1">
      <c r="A262" s="222" t="s">
        <v>2383</v>
      </c>
      <c r="B262" s="222" t="s">
        <v>1972</v>
      </c>
      <c r="C262" s="221">
        <v>277996</v>
      </c>
      <c r="D262" s="223" t="s">
        <v>2384</v>
      </c>
      <c r="E262" s="221">
        <v>262482</v>
      </c>
      <c r="F262" s="213"/>
    </row>
    <row r="263" spans="1:6" ht="13.5" customHeight="1">
      <c r="A263" s="222" t="s">
        <v>2385</v>
      </c>
      <c r="B263" s="222" t="s">
        <v>1972</v>
      </c>
      <c r="C263" s="223" t="s">
        <v>2386</v>
      </c>
      <c r="D263" s="221">
        <v>15631422</v>
      </c>
      <c r="E263" s="221">
        <v>1</v>
      </c>
      <c r="F263" s="213"/>
    </row>
    <row r="264" spans="1:6" ht="13.5" customHeight="1">
      <c r="A264" s="222" t="s">
        <v>2387</v>
      </c>
      <c r="B264" s="222" t="s">
        <v>1972</v>
      </c>
      <c r="C264" s="223" t="s">
        <v>2388</v>
      </c>
      <c r="D264" s="221">
        <v>10195153</v>
      </c>
      <c r="E264" s="223" t="s">
        <v>2389</v>
      </c>
      <c r="F264" s="213"/>
    </row>
    <row r="265" spans="1:6" ht="13.5" customHeight="1">
      <c r="A265" s="222" t="s">
        <v>2390</v>
      </c>
      <c r="B265" s="222" t="s">
        <v>1972</v>
      </c>
      <c r="C265" s="221">
        <v>909127186</v>
      </c>
      <c r="D265" s="223" t="s">
        <v>2391</v>
      </c>
      <c r="E265" s="221">
        <v>902270724</v>
      </c>
      <c r="F265" s="213"/>
    </row>
    <row r="266" spans="1:6" ht="13.5" customHeight="1">
      <c r="A266" s="222" t="s">
        <v>2392</v>
      </c>
      <c r="B266" s="222" t="s">
        <v>1972</v>
      </c>
      <c r="C266" s="221">
        <v>95263</v>
      </c>
      <c r="D266" s="223" t="s">
        <v>2393</v>
      </c>
      <c r="E266" s="221">
        <v>0</v>
      </c>
      <c r="F266" s="213"/>
    </row>
    <row r="267" spans="1:6" ht="13.5" customHeight="1" thickBot="1">
      <c r="A267" s="222" t="s">
        <v>2394</v>
      </c>
      <c r="B267" s="222" t="s">
        <v>1972</v>
      </c>
      <c r="C267" s="221">
        <v>95263</v>
      </c>
      <c r="D267" s="223" t="s">
        <v>2393</v>
      </c>
      <c r="E267" s="221">
        <v>0</v>
      </c>
      <c r="F267" s="213"/>
    </row>
    <row r="268" spans="1:6" ht="13.5" customHeight="1" thickBot="1">
      <c r="A268" s="224" t="s">
        <v>2395</v>
      </c>
      <c r="B268" s="224" t="s">
        <v>2052</v>
      </c>
      <c r="C268" s="225">
        <v>2838309387</v>
      </c>
      <c r="D268" s="226" t="s">
        <v>2396</v>
      </c>
      <c r="E268" s="225">
        <v>2816497764</v>
      </c>
      <c r="F268" s="213"/>
    </row>
    <row r="269" spans="1:6" ht="13.5" customHeight="1">
      <c r="A269" s="222" t="s">
        <v>2397</v>
      </c>
      <c r="B269" s="222" t="s">
        <v>1972</v>
      </c>
      <c r="C269" s="221">
        <v>264</v>
      </c>
      <c r="D269" s="221">
        <v>0</v>
      </c>
      <c r="E269" s="221">
        <v>264</v>
      </c>
      <c r="F269" s="213"/>
    </row>
    <row r="270" spans="1:6" ht="13.5" customHeight="1">
      <c r="A270" s="222" t="s">
        <v>2398</v>
      </c>
      <c r="B270" s="222" t="s">
        <v>1972</v>
      </c>
      <c r="C270" s="221">
        <v>264</v>
      </c>
      <c r="D270" s="221">
        <v>0</v>
      </c>
      <c r="E270" s="221">
        <v>264</v>
      </c>
      <c r="F270" s="213"/>
    </row>
    <row r="271" spans="1:6" ht="13.5" customHeight="1">
      <c r="A271" s="222" t="s">
        <v>2399</v>
      </c>
      <c r="B271" s="222" t="s">
        <v>1972</v>
      </c>
      <c r="C271" s="221">
        <v>657</v>
      </c>
      <c r="D271" s="221">
        <v>257</v>
      </c>
      <c r="E271" s="221">
        <v>914</v>
      </c>
      <c r="F271" s="213"/>
    </row>
    <row r="272" spans="1:6" ht="13.5" customHeight="1" thickBot="1">
      <c r="A272" s="222" t="s">
        <v>2398</v>
      </c>
      <c r="B272" s="222" t="s">
        <v>1972</v>
      </c>
      <c r="C272" s="221">
        <v>657</v>
      </c>
      <c r="D272" s="221">
        <v>257</v>
      </c>
      <c r="E272" s="221">
        <v>914</v>
      </c>
      <c r="F272" s="213"/>
    </row>
    <row r="273" spans="1:6" ht="13.5" customHeight="1" thickBot="1">
      <c r="A273" s="224" t="s">
        <v>2400</v>
      </c>
      <c r="B273" s="224" t="s">
        <v>2052</v>
      </c>
      <c r="C273" s="225">
        <v>921</v>
      </c>
      <c r="D273" s="225">
        <v>257</v>
      </c>
      <c r="E273" s="225">
        <v>1178</v>
      </c>
      <c r="F273" s="213"/>
    </row>
    <row r="274" spans="1:6" ht="22.5" customHeight="1" thickBot="1">
      <c r="A274" s="227" t="s">
        <v>2401</v>
      </c>
      <c r="B274" s="227" t="s">
        <v>2402</v>
      </c>
      <c r="C274" s="228">
        <v>22829903047</v>
      </c>
      <c r="D274" s="228">
        <v>285495657</v>
      </c>
      <c r="E274" s="228">
        <v>23115398705</v>
      </c>
      <c r="F274" s="213"/>
    </row>
    <row r="275" spans="1:6" ht="27" customHeight="1" thickTop="1">
      <c r="A275" s="220" t="s">
        <v>2403</v>
      </c>
      <c r="B275" s="217"/>
      <c r="C275" s="221"/>
      <c r="D275" s="221"/>
      <c r="E275" s="221"/>
      <c r="F275" s="213"/>
    </row>
    <row r="276" spans="1:6" ht="13.5" customHeight="1">
      <c r="A276" s="222" t="s">
        <v>2404</v>
      </c>
      <c r="B276" s="222" t="s">
        <v>1972</v>
      </c>
      <c r="C276" s="221">
        <v>1765290116</v>
      </c>
      <c r="D276" s="221">
        <v>0</v>
      </c>
      <c r="E276" s="221">
        <v>1765290116</v>
      </c>
      <c r="F276" s="213"/>
    </row>
    <row r="277" spans="1:6" ht="13.5" customHeight="1">
      <c r="A277" s="222" t="s">
        <v>2405</v>
      </c>
      <c r="B277" s="222" t="s">
        <v>1972</v>
      </c>
      <c r="C277" s="221">
        <v>419213</v>
      </c>
      <c r="D277" s="221">
        <v>0</v>
      </c>
      <c r="E277" s="221">
        <v>419213</v>
      </c>
      <c r="F277" s="213"/>
    </row>
    <row r="278" spans="1:6" ht="13.5" customHeight="1">
      <c r="A278" s="222" t="s">
        <v>2406</v>
      </c>
      <c r="B278" s="222" t="s">
        <v>1972</v>
      </c>
      <c r="C278" s="221">
        <v>326032</v>
      </c>
      <c r="D278" s="221">
        <v>0</v>
      </c>
      <c r="E278" s="221">
        <v>326032</v>
      </c>
      <c r="F278" s="213"/>
    </row>
    <row r="279" spans="1:6" ht="13.5" customHeight="1">
      <c r="A279" s="222" t="s">
        <v>2407</v>
      </c>
      <c r="B279" s="222" t="s">
        <v>1972</v>
      </c>
      <c r="C279" s="221">
        <v>1766035361</v>
      </c>
      <c r="D279" s="221">
        <v>0</v>
      </c>
      <c r="E279" s="221">
        <v>1766035361</v>
      </c>
      <c r="F279" s="213"/>
    </row>
    <row r="280" spans="1:6" ht="13.5" customHeight="1">
      <c r="A280" s="222" t="s">
        <v>2408</v>
      </c>
      <c r="B280" s="222" t="s">
        <v>1972</v>
      </c>
      <c r="C280" s="221">
        <v>5787645320</v>
      </c>
      <c r="D280" s="221">
        <v>0</v>
      </c>
      <c r="E280" s="221">
        <v>5787645320</v>
      </c>
      <c r="F280" s="213"/>
    </row>
    <row r="281" spans="1:6" ht="13.5" customHeight="1">
      <c r="A281" s="222" t="s">
        <v>2409</v>
      </c>
      <c r="B281" s="222" t="s">
        <v>1972</v>
      </c>
      <c r="C281" s="221">
        <v>186790</v>
      </c>
      <c r="D281" s="221">
        <v>0</v>
      </c>
      <c r="E281" s="221">
        <v>186790</v>
      </c>
      <c r="F281" s="213"/>
    </row>
    <row r="282" spans="1:6" ht="13.5" customHeight="1">
      <c r="A282" s="222" t="s">
        <v>2410</v>
      </c>
      <c r="B282" s="222" t="s">
        <v>1972</v>
      </c>
      <c r="C282" s="221">
        <v>720233864</v>
      </c>
      <c r="D282" s="221">
        <v>17642409</v>
      </c>
      <c r="E282" s="221">
        <v>737876273</v>
      </c>
      <c r="F282" s="213"/>
    </row>
    <row r="283" spans="1:6" ht="13.5" customHeight="1">
      <c r="A283" s="222" t="s">
        <v>2411</v>
      </c>
      <c r="B283" s="222" t="s">
        <v>1972</v>
      </c>
      <c r="C283" s="223" t="s">
        <v>2179</v>
      </c>
      <c r="D283" s="221">
        <v>0</v>
      </c>
      <c r="E283" s="223" t="s">
        <v>2179</v>
      </c>
      <c r="F283" s="213"/>
    </row>
    <row r="284" spans="1:6" ht="13.5" customHeight="1">
      <c r="A284" s="222" t="s">
        <v>2412</v>
      </c>
      <c r="B284" s="222" t="s">
        <v>1972</v>
      </c>
      <c r="C284" s="221">
        <v>6507328983</v>
      </c>
      <c r="D284" s="221">
        <v>17642409</v>
      </c>
      <c r="E284" s="221">
        <v>6524971392</v>
      </c>
      <c r="F284" s="213"/>
    </row>
    <row r="285" spans="1:6" ht="13.5" customHeight="1">
      <c r="A285" s="222" t="s">
        <v>2413</v>
      </c>
      <c r="B285" s="222" t="s">
        <v>1972</v>
      </c>
      <c r="C285" s="221">
        <v>393712</v>
      </c>
      <c r="D285" s="221">
        <v>0</v>
      </c>
      <c r="E285" s="221">
        <v>393712</v>
      </c>
      <c r="F285" s="213"/>
    </row>
    <row r="286" spans="1:6" ht="13.5" customHeight="1">
      <c r="A286" s="222" t="s">
        <v>2414</v>
      </c>
      <c r="B286" s="222" t="s">
        <v>1972</v>
      </c>
      <c r="C286" s="221">
        <v>230964019</v>
      </c>
      <c r="D286" s="223" t="s">
        <v>2415</v>
      </c>
      <c r="E286" s="221">
        <v>145724992</v>
      </c>
      <c r="F286" s="213"/>
    </row>
    <row r="287" spans="1:6" ht="13.5" customHeight="1">
      <c r="A287" s="222" t="s">
        <v>2416</v>
      </c>
      <c r="B287" s="222" t="s">
        <v>1972</v>
      </c>
      <c r="C287" s="223" t="s">
        <v>2417</v>
      </c>
      <c r="D287" s="221">
        <v>85239027</v>
      </c>
      <c r="E287" s="223" t="s">
        <v>2418</v>
      </c>
      <c r="F287" s="213"/>
    </row>
    <row r="288" spans="1:6" ht="13.5" customHeight="1">
      <c r="A288" s="222" t="s">
        <v>2419</v>
      </c>
      <c r="B288" s="222" t="s">
        <v>1972</v>
      </c>
      <c r="C288" s="221">
        <v>393712</v>
      </c>
      <c r="D288" s="221">
        <v>0</v>
      </c>
      <c r="E288" s="221">
        <v>393712</v>
      </c>
      <c r="F288" s="213"/>
    </row>
    <row r="289" spans="1:6" ht="13.5" customHeight="1">
      <c r="A289" s="222" t="s">
        <v>2420</v>
      </c>
      <c r="B289" s="222" t="s">
        <v>1972</v>
      </c>
      <c r="C289" s="221">
        <v>641602</v>
      </c>
      <c r="D289" s="221">
        <v>0</v>
      </c>
      <c r="E289" s="221">
        <v>641602</v>
      </c>
      <c r="F289" s="213"/>
    </row>
    <row r="290" spans="1:6" ht="13.5" customHeight="1">
      <c r="A290" s="222" t="s">
        <v>2421</v>
      </c>
      <c r="B290" s="222" t="s">
        <v>1972</v>
      </c>
      <c r="C290" s="221">
        <v>3131816</v>
      </c>
      <c r="D290" s="223" t="s">
        <v>2422</v>
      </c>
      <c r="E290" s="221">
        <v>2921235</v>
      </c>
      <c r="F290" s="213"/>
    </row>
    <row r="291" spans="1:6" ht="13.5" customHeight="1" thickBot="1">
      <c r="A291" s="222" t="s">
        <v>2423</v>
      </c>
      <c r="B291" s="222" t="s">
        <v>1972</v>
      </c>
      <c r="C291" s="221">
        <v>3773418</v>
      </c>
      <c r="D291" s="223" t="s">
        <v>2422</v>
      </c>
      <c r="E291" s="221">
        <v>3562837</v>
      </c>
      <c r="F291" s="213"/>
    </row>
    <row r="292" spans="1:6" ht="13.5" customHeight="1" thickBot="1">
      <c r="A292" s="224" t="s">
        <v>2424</v>
      </c>
      <c r="B292" s="224" t="s">
        <v>2052</v>
      </c>
      <c r="C292" s="225">
        <v>8277531473</v>
      </c>
      <c r="D292" s="225">
        <v>17431828</v>
      </c>
      <c r="E292" s="225">
        <v>8294963301</v>
      </c>
      <c r="F292" s="213"/>
    </row>
    <row r="293" spans="1:6" ht="13.5" customHeight="1">
      <c r="A293" s="222" t="s">
        <v>2425</v>
      </c>
      <c r="B293" s="222" t="s">
        <v>1972</v>
      </c>
      <c r="C293" s="221">
        <v>225000000</v>
      </c>
      <c r="D293" s="221">
        <v>0</v>
      </c>
      <c r="E293" s="221">
        <v>225000000</v>
      </c>
      <c r="F293" s="213"/>
    </row>
    <row r="294" spans="1:6" ht="13.5" customHeight="1">
      <c r="A294" s="222" t="s">
        <v>2426</v>
      </c>
      <c r="B294" s="222" t="s">
        <v>1972</v>
      </c>
      <c r="C294" s="221">
        <v>500000000</v>
      </c>
      <c r="D294" s="221">
        <v>0</v>
      </c>
      <c r="E294" s="221">
        <v>500000000</v>
      </c>
      <c r="F294" s="213"/>
    </row>
    <row r="295" spans="1:6" ht="13.5" customHeight="1">
      <c r="A295" s="222" t="s">
        <v>2427</v>
      </c>
      <c r="B295" s="222" t="s">
        <v>1972</v>
      </c>
      <c r="C295" s="221">
        <v>350000000</v>
      </c>
      <c r="D295" s="221">
        <v>0</v>
      </c>
      <c r="E295" s="221">
        <v>350000000</v>
      </c>
      <c r="F295" s="213"/>
    </row>
    <row r="296" spans="1:6" ht="13.5" customHeight="1">
      <c r="A296" s="222" t="s">
        <v>2428</v>
      </c>
      <c r="B296" s="222" t="s">
        <v>1972</v>
      </c>
      <c r="C296" s="221">
        <v>1000000000</v>
      </c>
      <c r="D296" s="221">
        <v>0</v>
      </c>
      <c r="E296" s="221">
        <v>1000000000</v>
      </c>
      <c r="F296" s="213"/>
    </row>
    <row r="297" spans="1:6" ht="13.5" customHeight="1">
      <c r="A297" s="222" t="s">
        <v>2429</v>
      </c>
      <c r="B297" s="222" t="s">
        <v>1972</v>
      </c>
      <c r="C297" s="221">
        <v>400000000</v>
      </c>
      <c r="D297" s="221">
        <v>0</v>
      </c>
      <c r="E297" s="221">
        <v>400000000</v>
      </c>
      <c r="F297" s="213"/>
    </row>
    <row r="298" spans="1:6" ht="13.5" customHeight="1">
      <c r="A298" s="222" t="s">
        <v>2430</v>
      </c>
      <c r="B298" s="222" t="s">
        <v>1972</v>
      </c>
      <c r="C298" s="221">
        <v>600000000</v>
      </c>
      <c r="D298" s="221">
        <v>0</v>
      </c>
      <c r="E298" s="221">
        <v>600000000</v>
      </c>
      <c r="F298" s="213"/>
    </row>
    <row r="299" spans="1:6" ht="13.5" customHeight="1">
      <c r="A299" s="222" t="s">
        <v>2431</v>
      </c>
      <c r="B299" s="222" t="s">
        <v>1972</v>
      </c>
      <c r="C299" s="221">
        <v>650000000</v>
      </c>
      <c r="D299" s="221">
        <v>0</v>
      </c>
      <c r="E299" s="221">
        <v>650000000</v>
      </c>
      <c r="F299" s="213"/>
    </row>
    <row r="300" spans="1:6" ht="13.5" customHeight="1">
      <c r="A300" s="222" t="s">
        <v>2432</v>
      </c>
      <c r="B300" s="222" t="s">
        <v>1972</v>
      </c>
      <c r="C300" s="221">
        <v>600000000</v>
      </c>
      <c r="D300" s="221">
        <v>0</v>
      </c>
      <c r="E300" s="221">
        <v>600000000</v>
      </c>
      <c r="F300" s="213"/>
    </row>
    <row r="301" spans="1:6" ht="13.5" customHeight="1">
      <c r="A301" s="222" t="s">
        <v>2433</v>
      </c>
      <c r="B301" s="222" t="s">
        <v>1972</v>
      </c>
      <c r="C301" s="221">
        <v>400000000</v>
      </c>
      <c r="D301" s="221">
        <v>0</v>
      </c>
      <c r="E301" s="221">
        <v>400000000</v>
      </c>
      <c r="F301" s="213"/>
    </row>
    <row r="302" spans="1:6" ht="13.5" customHeight="1">
      <c r="A302" s="222" t="s">
        <v>2434</v>
      </c>
      <c r="B302" s="222" t="s">
        <v>1972</v>
      </c>
      <c r="C302" s="221">
        <v>700000000</v>
      </c>
      <c r="D302" s="221">
        <v>0</v>
      </c>
      <c r="E302" s="221">
        <v>700000000</v>
      </c>
      <c r="F302" s="213"/>
    </row>
    <row r="303" spans="1:6" ht="13.5" customHeight="1">
      <c r="A303" s="222" t="s">
        <v>2435</v>
      </c>
      <c r="B303" s="222" t="s">
        <v>1972</v>
      </c>
      <c r="C303" s="221">
        <v>500000000</v>
      </c>
      <c r="D303" s="221">
        <v>0</v>
      </c>
      <c r="E303" s="221">
        <v>500000000</v>
      </c>
      <c r="F303" s="213"/>
    </row>
    <row r="304" spans="1:6" ht="13.5" customHeight="1">
      <c r="A304" s="222" t="s">
        <v>2436</v>
      </c>
      <c r="B304" s="222" t="s">
        <v>1972</v>
      </c>
      <c r="C304" s="221">
        <v>0</v>
      </c>
      <c r="D304" s="221">
        <v>650000000</v>
      </c>
      <c r="E304" s="221">
        <v>650000000</v>
      </c>
      <c r="F304" s="213"/>
    </row>
    <row r="305" spans="1:6" ht="13.5" customHeight="1">
      <c r="A305" s="222" t="s">
        <v>2437</v>
      </c>
      <c r="B305" s="222" t="s">
        <v>1972</v>
      </c>
      <c r="C305" s="221">
        <v>0</v>
      </c>
      <c r="D305" s="221">
        <v>500000000</v>
      </c>
      <c r="E305" s="221">
        <v>500000000</v>
      </c>
      <c r="F305" s="213"/>
    </row>
    <row r="306" spans="1:6" ht="13.5" customHeight="1">
      <c r="A306" s="222" t="s">
        <v>2438</v>
      </c>
      <c r="B306" s="222" t="s">
        <v>1972</v>
      </c>
      <c r="C306" s="221">
        <v>5925000000</v>
      </c>
      <c r="D306" s="221">
        <v>1150000000</v>
      </c>
      <c r="E306" s="221">
        <v>7075000000</v>
      </c>
      <c r="F306" s="213"/>
    </row>
    <row r="307" spans="1:6" ht="13.5" customHeight="1">
      <c r="A307" s="222" t="s">
        <v>2439</v>
      </c>
      <c r="B307" s="222" t="s">
        <v>1972</v>
      </c>
      <c r="C307" s="221">
        <v>150000000</v>
      </c>
      <c r="D307" s="221">
        <v>0</v>
      </c>
      <c r="E307" s="221">
        <v>150000000</v>
      </c>
      <c r="F307" s="213"/>
    </row>
    <row r="308" spans="1:6" ht="13.5" customHeight="1">
      <c r="A308" s="222" t="s">
        <v>2440</v>
      </c>
      <c r="B308" s="222" t="s">
        <v>1972</v>
      </c>
      <c r="C308" s="221">
        <v>250000000</v>
      </c>
      <c r="D308" s="221">
        <v>0</v>
      </c>
      <c r="E308" s="221">
        <v>250000000</v>
      </c>
      <c r="F308" s="213"/>
    </row>
    <row r="309" spans="1:6" ht="13.5" customHeight="1">
      <c r="A309" s="222" t="s">
        <v>2441</v>
      </c>
      <c r="B309" s="222" t="s">
        <v>1972</v>
      </c>
      <c r="C309" s="221">
        <v>400000000</v>
      </c>
      <c r="D309" s="221">
        <v>0</v>
      </c>
      <c r="E309" s="221">
        <v>400000000</v>
      </c>
      <c r="F309" s="213"/>
    </row>
    <row r="310" spans="1:6" ht="13.5" customHeight="1">
      <c r="A310" s="222" t="s">
        <v>2442</v>
      </c>
      <c r="B310" s="222" t="s">
        <v>1972</v>
      </c>
      <c r="C310" s="223" t="s">
        <v>2443</v>
      </c>
      <c r="D310" s="221">
        <v>1214</v>
      </c>
      <c r="E310" s="223" t="s">
        <v>2444</v>
      </c>
      <c r="F310" s="213"/>
    </row>
    <row r="311" spans="1:6" ht="13.5" customHeight="1">
      <c r="A311" s="222" t="s">
        <v>2445</v>
      </c>
      <c r="B311" s="222" t="s">
        <v>1972</v>
      </c>
      <c r="C311" s="223" t="s">
        <v>2446</v>
      </c>
      <c r="D311" s="221">
        <v>1583</v>
      </c>
      <c r="E311" s="223" t="s">
        <v>2447</v>
      </c>
      <c r="F311" s="213"/>
    </row>
    <row r="312" spans="1:6" ht="13.5" customHeight="1">
      <c r="A312" s="222" t="s">
        <v>2448</v>
      </c>
      <c r="B312" s="222" t="s">
        <v>1972</v>
      </c>
      <c r="C312" s="223" t="s">
        <v>2449</v>
      </c>
      <c r="D312" s="221">
        <v>1834</v>
      </c>
      <c r="E312" s="223" t="s">
        <v>2450</v>
      </c>
      <c r="F312" s="213"/>
    </row>
    <row r="313" spans="1:6" ht="13.5" customHeight="1">
      <c r="A313" s="222" t="s">
        <v>2451</v>
      </c>
      <c r="B313" s="222" t="s">
        <v>1972</v>
      </c>
      <c r="C313" s="223" t="s">
        <v>2452</v>
      </c>
      <c r="D313" s="221">
        <v>4052</v>
      </c>
      <c r="E313" s="223" t="s">
        <v>2453</v>
      </c>
      <c r="F313" s="213"/>
    </row>
    <row r="314" spans="1:6" ht="13.5" customHeight="1">
      <c r="A314" s="222" t="s">
        <v>2454</v>
      </c>
      <c r="B314" s="222" t="s">
        <v>1972</v>
      </c>
      <c r="C314" s="223" t="s">
        <v>2455</v>
      </c>
      <c r="D314" s="221">
        <v>11725</v>
      </c>
      <c r="E314" s="223" t="s">
        <v>2456</v>
      </c>
      <c r="F314" s="213"/>
    </row>
    <row r="315" spans="1:6" ht="13.5" customHeight="1">
      <c r="A315" s="222" t="s">
        <v>2457</v>
      </c>
      <c r="B315" s="222" t="s">
        <v>1972</v>
      </c>
      <c r="C315" s="223" t="s">
        <v>2458</v>
      </c>
      <c r="D315" s="221">
        <v>3524</v>
      </c>
      <c r="E315" s="223" t="s">
        <v>2459</v>
      </c>
      <c r="F315" s="213"/>
    </row>
    <row r="316" spans="1:6" ht="13.5" customHeight="1">
      <c r="A316" s="222" t="s">
        <v>2460</v>
      </c>
      <c r="B316" s="222" t="s">
        <v>1972</v>
      </c>
      <c r="C316" s="223" t="s">
        <v>2461</v>
      </c>
      <c r="D316" s="221">
        <v>9348</v>
      </c>
      <c r="E316" s="223" t="s">
        <v>2462</v>
      </c>
      <c r="F316" s="213"/>
    </row>
    <row r="317" spans="1:6" ht="13.5" customHeight="1">
      <c r="A317" s="222" t="s">
        <v>2463</v>
      </c>
      <c r="B317" s="222" t="s">
        <v>1972</v>
      </c>
      <c r="C317" s="223" t="s">
        <v>2464</v>
      </c>
      <c r="D317" s="221">
        <v>3242</v>
      </c>
      <c r="E317" s="223" t="s">
        <v>2465</v>
      </c>
      <c r="F317" s="213"/>
    </row>
    <row r="318" spans="1:6" ht="13.5" customHeight="1">
      <c r="A318" s="222" t="s">
        <v>2466</v>
      </c>
      <c r="B318" s="222" t="s">
        <v>1972</v>
      </c>
      <c r="C318" s="223" t="s">
        <v>2467</v>
      </c>
      <c r="D318" s="221">
        <v>9189</v>
      </c>
      <c r="E318" s="223" t="s">
        <v>2468</v>
      </c>
      <c r="F318" s="213"/>
    </row>
    <row r="319" spans="1:6" ht="13.5" customHeight="1">
      <c r="A319" s="222" t="s">
        <v>2469</v>
      </c>
      <c r="B319" s="222" t="s">
        <v>1972</v>
      </c>
      <c r="C319" s="223" t="s">
        <v>2470</v>
      </c>
      <c r="D319" s="221">
        <v>1541</v>
      </c>
      <c r="E319" s="223" t="s">
        <v>2471</v>
      </c>
      <c r="F319" s="213"/>
    </row>
    <row r="320" spans="1:6" ht="13.5" customHeight="1">
      <c r="A320" s="222" t="s">
        <v>2472</v>
      </c>
      <c r="B320" s="222" t="s">
        <v>1972</v>
      </c>
      <c r="C320" s="223" t="s">
        <v>2473</v>
      </c>
      <c r="D320" s="221">
        <v>3087</v>
      </c>
      <c r="E320" s="223" t="s">
        <v>2474</v>
      </c>
      <c r="F320" s="213"/>
    </row>
    <row r="321" spans="1:6" ht="13.5" customHeight="1">
      <c r="A321" s="222" t="s">
        <v>2475</v>
      </c>
      <c r="B321" s="222" t="s">
        <v>1972</v>
      </c>
      <c r="C321" s="223" t="s">
        <v>2476</v>
      </c>
      <c r="D321" s="223" t="s">
        <v>2477</v>
      </c>
      <c r="E321" s="223" t="s">
        <v>2478</v>
      </c>
      <c r="F321" s="213"/>
    </row>
    <row r="322" spans="1:6" ht="13.5" customHeight="1" thickBot="1">
      <c r="A322" s="222" t="s">
        <v>2479</v>
      </c>
      <c r="B322" s="222" t="s">
        <v>1972</v>
      </c>
      <c r="C322" s="223" t="s">
        <v>2480</v>
      </c>
      <c r="D322" s="223" t="s">
        <v>2481</v>
      </c>
      <c r="E322" s="223" t="s">
        <v>2482</v>
      </c>
      <c r="F322" s="213"/>
    </row>
    <row r="323" spans="1:6" ht="13.5" customHeight="1" thickBot="1">
      <c r="A323" s="224" t="s">
        <v>2483</v>
      </c>
      <c r="B323" s="224" t="s">
        <v>2052</v>
      </c>
      <c r="C323" s="225">
        <v>6315156386</v>
      </c>
      <c r="D323" s="225">
        <v>1146240062</v>
      </c>
      <c r="E323" s="225">
        <v>7461396448</v>
      </c>
      <c r="F323" s="213"/>
    </row>
    <row r="324" spans="1:6" ht="13.5" customHeight="1">
      <c r="A324" s="222" t="s">
        <v>2484</v>
      </c>
      <c r="B324" s="222" t="s">
        <v>1972</v>
      </c>
      <c r="C324" s="221">
        <v>42555670</v>
      </c>
      <c r="D324" s="223" t="s">
        <v>2485</v>
      </c>
      <c r="E324" s="221">
        <v>41039800</v>
      </c>
      <c r="F324" s="213"/>
    </row>
    <row r="325" spans="1:6" ht="13.5" customHeight="1">
      <c r="A325" s="222" t="s">
        <v>2486</v>
      </c>
      <c r="B325" s="222" t="s">
        <v>1972</v>
      </c>
      <c r="C325" s="221">
        <v>259827196</v>
      </c>
      <c r="D325" s="223" t="s">
        <v>2487</v>
      </c>
      <c r="E325" s="221">
        <v>256487062</v>
      </c>
      <c r="F325" s="213"/>
    </row>
    <row r="326" spans="1:6" ht="13.5" customHeight="1">
      <c r="A326" s="222" t="s">
        <v>2488</v>
      </c>
      <c r="B326" s="222" t="s">
        <v>1972</v>
      </c>
      <c r="C326" s="221">
        <v>302382865</v>
      </c>
      <c r="D326" s="223" t="s">
        <v>2489</v>
      </c>
      <c r="E326" s="221">
        <v>297526862</v>
      </c>
      <c r="F326" s="213"/>
    </row>
    <row r="327" spans="1:6" ht="13.5" customHeight="1">
      <c r="A327" s="222" t="s">
        <v>2490</v>
      </c>
      <c r="B327" s="222" t="s">
        <v>1972</v>
      </c>
      <c r="C327" s="221">
        <v>51277441</v>
      </c>
      <c r="D327" s="221">
        <v>14078025</v>
      </c>
      <c r="E327" s="221">
        <v>65355466</v>
      </c>
      <c r="F327" s="213"/>
    </row>
    <row r="328" spans="1:6" ht="13.5" customHeight="1">
      <c r="A328" s="222" t="s">
        <v>2491</v>
      </c>
      <c r="B328" s="222" t="s">
        <v>1972</v>
      </c>
      <c r="C328" s="223" t="s">
        <v>2492</v>
      </c>
      <c r="D328" s="221">
        <v>501888</v>
      </c>
      <c r="E328" s="223" t="s">
        <v>2493</v>
      </c>
      <c r="F328" s="213"/>
    </row>
    <row r="329" spans="1:6" ht="13.5" customHeight="1">
      <c r="A329" s="222" t="s">
        <v>2494</v>
      </c>
      <c r="B329" s="222" t="s">
        <v>1972</v>
      </c>
      <c r="C329" s="221">
        <v>49997548</v>
      </c>
      <c r="D329" s="221">
        <v>14579913</v>
      </c>
      <c r="E329" s="221">
        <v>64577461</v>
      </c>
      <c r="F329" s="213"/>
    </row>
    <row r="330" spans="1:6" ht="13.5" customHeight="1">
      <c r="A330" s="222" t="s">
        <v>2495</v>
      </c>
      <c r="B330" s="222" t="s">
        <v>1972</v>
      </c>
      <c r="C330" s="221">
        <v>21923350</v>
      </c>
      <c r="D330" s="223" t="s">
        <v>2496</v>
      </c>
      <c r="E330" s="221">
        <v>19370529</v>
      </c>
      <c r="F330" s="213"/>
    </row>
    <row r="331" spans="1:6" ht="13.5" customHeight="1">
      <c r="A331" s="222" t="s">
        <v>2497</v>
      </c>
      <c r="B331" s="222" t="s">
        <v>1972</v>
      </c>
      <c r="C331" s="221">
        <v>4830000</v>
      </c>
      <c r="D331" s="221">
        <v>1000000</v>
      </c>
      <c r="E331" s="221">
        <v>5830000</v>
      </c>
      <c r="F331" s="213"/>
    </row>
    <row r="332" spans="1:6" ht="13.5" customHeight="1">
      <c r="A332" s="222" t="s">
        <v>2498</v>
      </c>
      <c r="B332" s="222" t="s">
        <v>1972</v>
      </c>
      <c r="C332" s="221">
        <v>2044674</v>
      </c>
      <c r="D332" s="221">
        <v>0</v>
      </c>
      <c r="E332" s="221">
        <v>2044674</v>
      </c>
      <c r="F332" s="213"/>
    </row>
    <row r="333" spans="1:6" ht="13.5" customHeight="1">
      <c r="A333" s="222" t="s">
        <v>2499</v>
      </c>
      <c r="B333" s="222" t="s">
        <v>1972</v>
      </c>
      <c r="C333" s="221">
        <v>28798024</v>
      </c>
      <c r="D333" s="223" t="s">
        <v>2500</v>
      </c>
      <c r="E333" s="221">
        <v>27245203</v>
      </c>
      <c r="F333" s="213"/>
    </row>
    <row r="334" spans="1:6" ht="13.5" customHeight="1">
      <c r="A334" s="222" t="s">
        <v>2501</v>
      </c>
      <c r="B334" s="222" t="s">
        <v>1972</v>
      </c>
      <c r="C334" s="221">
        <v>33593314</v>
      </c>
      <c r="D334" s="223" t="s">
        <v>2502</v>
      </c>
      <c r="E334" s="221">
        <v>30954308</v>
      </c>
      <c r="F334" s="213"/>
    </row>
    <row r="335" spans="1:6" ht="13.5" customHeight="1">
      <c r="A335" s="222" t="s">
        <v>2503</v>
      </c>
      <c r="B335" s="222" t="s">
        <v>1972</v>
      </c>
      <c r="C335" s="221">
        <v>90895936</v>
      </c>
      <c r="D335" s="223" t="s">
        <v>2504</v>
      </c>
      <c r="E335" s="221">
        <v>81251474</v>
      </c>
      <c r="F335" s="213"/>
    </row>
    <row r="336" spans="1:6" ht="13.5" customHeight="1">
      <c r="A336" s="222" t="s">
        <v>2505</v>
      </c>
      <c r="B336" s="222" t="s">
        <v>1972</v>
      </c>
      <c r="C336" s="221">
        <v>5560920</v>
      </c>
      <c r="D336" s="223" t="s">
        <v>2506</v>
      </c>
      <c r="E336" s="221">
        <v>5514045</v>
      </c>
      <c r="F336" s="213"/>
    </row>
    <row r="337" spans="1:6" ht="13.5" customHeight="1">
      <c r="A337" s="222" t="s">
        <v>2507</v>
      </c>
      <c r="B337" s="222" t="s">
        <v>1972</v>
      </c>
      <c r="C337" s="221">
        <v>7014796</v>
      </c>
      <c r="D337" s="221">
        <v>421916</v>
      </c>
      <c r="E337" s="221">
        <v>7436712</v>
      </c>
      <c r="F337" s="213"/>
    </row>
    <row r="338" spans="1:6" ht="13.5" customHeight="1">
      <c r="A338" s="222" t="s">
        <v>2508</v>
      </c>
      <c r="B338" s="222" t="s">
        <v>1972</v>
      </c>
      <c r="C338" s="221">
        <v>48261929</v>
      </c>
      <c r="D338" s="223" t="s">
        <v>2509</v>
      </c>
      <c r="E338" s="221">
        <v>601129</v>
      </c>
      <c r="F338" s="213"/>
    </row>
    <row r="339" spans="1:6" ht="13.5" customHeight="1">
      <c r="A339" s="222" t="s">
        <v>2510</v>
      </c>
      <c r="B339" s="222" t="s">
        <v>1972</v>
      </c>
      <c r="C339" s="221">
        <v>452285</v>
      </c>
      <c r="D339" s="223" t="s">
        <v>2511</v>
      </c>
      <c r="E339" s="221">
        <v>429370</v>
      </c>
      <c r="F339" s="213"/>
    </row>
    <row r="340" spans="1:6" ht="13.5" customHeight="1">
      <c r="A340" s="222" t="s">
        <v>2512</v>
      </c>
      <c r="B340" s="222" t="s">
        <v>1972</v>
      </c>
      <c r="C340" s="221">
        <v>5382634</v>
      </c>
      <c r="D340" s="223" t="s">
        <v>2513</v>
      </c>
      <c r="E340" s="221">
        <v>4873701</v>
      </c>
      <c r="F340" s="213"/>
    </row>
    <row r="341" spans="1:6" ht="13.5" customHeight="1">
      <c r="A341" s="222" t="s">
        <v>2514</v>
      </c>
      <c r="B341" s="222" t="s">
        <v>1972</v>
      </c>
      <c r="C341" s="221">
        <v>191161814</v>
      </c>
      <c r="D341" s="223" t="s">
        <v>2515</v>
      </c>
      <c r="E341" s="221">
        <v>131060739</v>
      </c>
      <c r="F341" s="213"/>
    </row>
    <row r="342" spans="1:6" ht="13.5" customHeight="1">
      <c r="A342" s="222" t="s">
        <v>2516</v>
      </c>
      <c r="B342" s="222" t="s">
        <v>1972</v>
      </c>
      <c r="C342" s="221">
        <v>30658968</v>
      </c>
      <c r="D342" s="223" t="s">
        <v>2517</v>
      </c>
      <c r="E342" s="221">
        <v>27489104</v>
      </c>
      <c r="F342" s="213"/>
    </row>
    <row r="343" spans="1:6" ht="13.5" customHeight="1">
      <c r="A343" s="222" t="s">
        <v>2518</v>
      </c>
      <c r="B343" s="222" t="s">
        <v>1972</v>
      </c>
      <c r="C343" s="221">
        <v>1777375</v>
      </c>
      <c r="D343" s="221">
        <v>45011</v>
      </c>
      <c r="E343" s="221">
        <v>1822386</v>
      </c>
      <c r="F343" s="213"/>
    </row>
    <row r="344" spans="1:6" ht="13.5" customHeight="1">
      <c r="A344" s="222" t="s">
        <v>2519</v>
      </c>
      <c r="B344" s="222" t="s">
        <v>1972</v>
      </c>
      <c r="C344" s="221">
        <v>916627</v>
      </c>
      <c r="D344" s="223" t="s">
        <v>2520</v>
      </c>
      <c r="E344" s="221">
        <v>915123</v>
      </c>
      <c r="F344" s="213"/>
    </row>
    <row r="345" spans="1:6" ht="13.5" customHeight="1">
      <c r="A345" s="222" t="s">
        <v>2521</v>
      </c>
      <c r="B345" s="222" t="s">
        <v>1972</v>
      </c>
      <c r="C345" s="221">
        <v>33352970</v>
      </c>
      <c r="D345" s="223" t="s">
        <v>2522</v>
      </c>
      <c r="E345" s="221">
        <v>30226613</v>
      </c>
      <c r="F345" s="213"/>
    </row>
    <row r="346" spans="1:6" ht="13.5" customHeight="1">
      <c r="A346" s="222" t="s">
        <v>2523</v>
      </c>
      <c r="B346" s="222" t="s">
        <v>1972</v>
      </c>
      <c r="C346" s="221">
        <v>410441433</v>
      </c>
      <c r="D346" s="223" t="s">
        <v>2524</v>
      </c>
      <c r="E346" s="221">
        <v>403422040</v>
      </c>
      <c r="F346" s="213"/>
    </row>
    <row r="347" spans="1:6" ht="13.5" customHeight="1">
      <c r="A347" s="222" t="s">
        <v>2525</v>
      </c>
      <c r="B347" s="222" t="s">
        <v>1972</v>
      </c>
      <c r="C347" s="221">
        <v>33186663</v>
      </c>
      <c r="D347" s="221">
        <v>37543</v>
      </c>
      <c r="E347" s="221">
        <v>33224206</v>
      </c>
      <c r="F347" s="213"/>
    </row>
    <row r="348" spans="1:6" ht="13.5" customHeight="1" thickBot="1">
      <c r="A348" s="222" t="s">
        <v>2526</v>
      </c>
      <c r="B348" s="222" t="s">
        <v>1972</v>
      </c>
      <c r="C348" s="221">
        <v>443628096</v>
      </c>
      <c r="D348" s="223" t="s">
        <v>2527</v>
      </c>
      <c r="E348" s="221">
        <v>436646246</v>
      </c>
      <c r="F348" s="213"/>
    </row>
    <row r="349" spans="1:6" ht="13.5" customHeight="1" thickBot="1">
      <c r="A349" s="224" t="s">
        <v>2528</v>
      </c>
      <c r="B349" s="224" t="s">
        <v>2052</v>
      </c>
      <c r="C349" s="225">
        <v>1049321316</v>
      </c>
      <c r="D349" s="226" t="s">
        <v>2529</v>
      </c>
      <c r="E349" s="225">
        <v>987283123</v>
      </c>
      <c r="F349" s="213"/>
    </row>
    <row r="350" spans="1:6" ht="13.5" customHeight="1">
      <c r="A350" s="222" t="s">
        <v>2530</v>
      </c>
      <c r="B350" s="222" t="s">
        <v>1972</v>
      </c>
      <c r="C350" s="221">
        <v>144495454</v>
      </c>
      <c r="D350" s="221">
        <v>8590315</v>
      </c>
      <c r="E350" s="221">
        <v>153085769</v>
      </c>
      <c r="F350" s="213"/>
    </row>
    <row r="351" spans="1:6" ht="13.5" customHeight="1">
      <c r="A351" s="222" t="s">
        <v>2531</v>
      </c>
      <c r="B351" s="222" t="s">
        <v>1972</v>
      </c>
      <c r="C351" s="221">
        <v>7228933</v>
      </c>
      <c r="D351" s="223" t="s">
        <v>2532</v>
      </c>
      <c r="E351" s="221">
        <v>5533125</v>
      </c>
      <c r="F351" s="213"/>
    </row>
    <row r="352" spans="1:6" ht="13.5" customHeight="1">
      <c r="A352" s="222" t="s">
        <v>2533</v>
      </c>
      <c r="B352" s="222" t="s">
        <v>1972</v>
      </c>
      <c r="C352" s="221">
        <v>3274</v>
      </c>
      <c r="D352" s="221">
        <v>0</v>
      </c>
      <c r="E352" s="221">
        <v>3274</v>
      </c>
      <c r="F352" s="213"/>
    </row>
    <row r="353" spans="1:6" ht="13.5" customHeight="1">
      <c r="A353" s="222" t="s">
        <v>2534</v>
      </c>
      <c r="B353" s="222" t="s">
        <v>1972</v>
      </c>
      <c r="C353" s="221">
        <v>2883293</v>
      </c>
      <c r="D353" s="223" t="s">
        <v>2535</v>
      </c>
      <c r="E353" s="221">
        <v>2762504</v>
      </c>
      <c r="F353" s="213"/>
    </row>
    <row r="354" spans="1:6" ht="13.5" customHeight="1">
      <c r="A354" s="222" t="s">
        <v>2536</v>
      </c>
      <c r="B354" s="222" t="s">
        <v>1972</v>
      </c>
      <c r="C354" s="221">
        <v>126370</v>
      </c>
      <c r="D354" s="223" t="s">
        <v>2537</v>
      </c>
      <c r="E354" s="221">
        <v>23409</v>
      </c>
      <c r="F354" s="213"/>
    </row>
    <row r="355" spans="1:6" ht="13.5" customHeight="1">
      <c r="A355" s="222" t="s">
        <v>2538</v>
      </c>
      <c r="B355" s="222" t="s">
        <v>1972</v>
      </c>
      <c r="C355" s="221">
        <v>577646</v>
      </c>
      <c r="D355" s="221">
        <v>326621</v>
      </c>
      <c r="E355" s="221">
        <v>904267</v>
      </c>
      <c r="F355" s="213"/>
    </row>
    <row r="356" spans="1:6" ht="13.5" customHeight="1">
      <c r="A356" s="222" t="s">
        <v>2539</v>
      </c>
      <c r="B356" s="222" t="s">
        <v>1972</v>
      </c>
      <c r="C356" s="221">
        <v>4531795</v>
      </c>
      <c r="D356" s="223" t="s">
        <v>2540</v>
      </c>
      <c r="E356" s="221">
        <v>4266772</v>
      </c>
      <c r="F356" s="213"/>
    </row>
    <row r="357" spans="1:6" ht="13.5" customHeight="1">
      <c r="A357" s="222" t="s">
        <v>2541</v>
      </c>
      <c r="B357" s="222" t="s">
        <v>1972</v>
      </c>
      <c r="C357" s="223" t="s">
        <v>2542</v>
      </c>
      <c r="D357" s="221">
        <v>25502958</v>
      </c>
      <c r="E357" s="221">
        <v>25237799</v>
      </c>
      <c r="F357" s="213"/>
    </row>
    <row r="358" spans="1:6" ht="13.5" customHeight="1">
      <c r="A358" s="222" t="s">
        <v>2543</v>
      </c>
      <c r="B358" s="222" t="s">
        <v>1972</v>
      </c>
      <c r="C358" s="221">
        <v>180020</v>
      </c>
      <c r="D358" s="221">
        <v>31781</v>
      </c>
      <c r="E358" s="221">
        <v>211800</v>
      </c>
      <c r="F358" s="213"/>
    </row>
    <row r="359" spans="1:6" ht="13.5" customHeight="1">
      <c r="A359" s="222" t="s">
        <v>2544</v>
      </c>
      <c r="B359" s="222" t="s">
        <v>1972</v>
      </c>
      <c r="C359" s="223" t="s">
        <v>2545</v>
      </c>
      <c r="D359" s="223" t="s">
        <v>2546</v>
      </c>
      <c r="E359" s="223" t="s">
        <v>2547</v>
      </c>
      <c r="F359" s="213"/>
    </row>
    <row r="360" spans="1:6" ht="13.5" customHeight="1">
      <c r="A360" s="222" t="s">
        <v>2548</v>
      </c>
      <c r="B360" s="222" t="s">
        <v>1972</v>
      </c>
      <c r="C360" s="221">
        <v>4497432</v>
      </c>
      <c r="D360" s="221">
        <v>2078979</v>
      </c>
      <c r="E360" s="221">
        <v>6576411</v>
      </c>
      <c r="F360" s="213"/>
    </row>
    <row r="361" spans="1:6" ht="13.5" customHeight="1">
      <c r="A361" s="222" t="s">
        <v>2549</v>
      </c>
      <c r="B361" s="222" t="s">
        <v>1972</v>
      </c>
      <c r="C361" s="221">
        <v>4391194</v>
      </c>
      <c r="D361" s="221">
        <v>2067801</v>
      </c>
      <c r="E361" s="221">
        <v>6458994</v>
      </c>
      <c r="F361" s="213"/>
    </row>
    <row r="362" spans="1:6" ht="13.5" customHeight="1">
      <c r="A362" s="222" t="s">
        <v>2550</v>
      </c>
      <c r="B362" s="222" t="s">
        <v>1972</v>
      </c>
      <c r="C362" s="221">
        <v>138005411</v>
      </c>
      <c r="D362" s="223" t="s">
        <v>2092</v>
      </c>
      <c r="E362" s="221">
        <v>23679455</v>
      </c>
      <c r="F362" s="213"/>
    </row>
    <row r="363" spans="1:6" ht="13.5" customHeight="1">
      <c r="A363" s="222" t="s">
        <v>2551</v>
      </c>
      <c r="B363" s="222" t="s">
        <v>1972</v>
      </c>
      <c r="C363" s="221">
        <v>138005411</v>
      </c>
      <c r="D363" s="223" t="s">
        <v>2092</v>
      </c>
      <c r="E363" s="221">
        <v>23679455</v>
      </c>
      <c r="F363" s="213"/>
    </row>
    <row r="364" spans="1:6" ht="13.5" customHeight="1">
      <c r="A364" s="222" t="s">
        <v>2552</v>
      </c>
      <c r="B364" s="222" t="s">
        <v>1972</v>
      </c>
      <c r="C364" s="221">
        <v>133931572</v>
      </c>
      <c r="D364" s="221">
        <v>10634172</v>
      </c>
      <c r="E364" s="221">
        <v>144565745</v>
      </c>
      <c r="F364" s="213"/>
    </row>
    <row r="365" spans="1:6" ht="13.5" customHeight="1">
      <c r="A365" s="222" t="s">
        <v>2553</v>
      </c>
      <c r="B365" s="222" t="s">
        <v>1972</v>
      </c>
      <c r="C365" s="221">
        <v>1993639</v>
      </c>
      <c r="D365" s="221">
        <v>438971</v>
      </c>
      <c r="E365" s="221">
        <v>2432610</v>
      </c>
      <c r="F365" s="213"/>
    </row>
    <row r="366" spans="1:6" ht="13.5" customHeight="1">
      <c r="A366" s="222" t="s">
        <v>2554</v>
      </c>
      <c r="B366" s="222" t="s">
        <v>1972</v>
      </c>
      <c r="C366" s="221">
        <v>19800</v>
      </c>
      <c r="D366" s="221">
        <v>0</v>
      </c>
      <c r="E366" s="221">
        <v>19800</v>
      </c>
      <c r="F366" s="213"/>
    </row>
    <row r="367" spans="1:6" ht="13.5" customHeight="1">
      <c r="A367" s="222" t="s">
        <v>2555</v>
      </c>
      <c r="B367" s="222" t="s">
        <v>1972</v>
      </c>
      <c r="C367" s="221">
        <v>154064903</v>
      </c>
      <c r="D367" s="223" t="s">
        <v>2556</v>
      </c>
      <c r="E367" s="221">
        <v>144649803</v>
      </c>
      <c r="F367" s="213"/>
    </row>
    <row r="368" spans="1:6" ht="13.5" customHeight="1">
      <c r="A368" s="222" t="s">
        <v>2557</v>
      </c>
      <c r="B368" s="222" t="s">
        <v>1972</v>
      </c>
      <c r="C368" s="221">
        <v>86534358</v>
      </c>
      <c r="D368" s="223" t="s">
        <v>2558</v>
      </c>
      <c r="E368" s="221">
        <v>66013631</v>
      </c>
      <c r="F368" s="213"/>
    </row>
    <row r="369" spans="1:6" ht="13.5" customHeight="1">
      <c r="A369" s="222" t="s">
        <v>2559</v>
      </c>
      <c r="B369" s="222" t="s">
        <v>1972</v>
      </c>
      <c r="C369" s="221">
        <v>377660</v>
      </c>
      <c r="D369" s="223" t="s">
        <v>2560</v>
      </c>
      <c r="E369" s="221">
        <v>108501</v>
      </c>
      <c r="F369" s="213"/>
    </row>
    <row r="370" spans="1:6" ht="13.5" customHeight="1">
      <c r="A370" s="222" t="s">
        <v>2561</v>
      </c>
      <c r="B370" s="222" t="s">
        <v>1972</v>
      </c>
      <c r="C370" s="221">
        <v>5</v>
      </c>
      <c r="D370" s="221">
        <v>0</v>
      </c>
      <c r="E370" s="221">
        <v>5</v>
      </c>
      <c r="F370" s="213"/>
    </row>
    <row r="371" spans="1:6" ht="13.5" customHeight="1">
      <c r="A371" s="222" t="s">
        <v>2562</v>
      </c>
      <c r="B371" s="222" t="s">
        <v>1972</v>
      </c>
      <c r="C371" s="221">
        <v>47422</v>
      </c>
      <c r="D371" s="221">
        <v>0</v>
      </c>
      <c r="E371" s="221">
        <v>47422</v>
      </c>
      <c r="F371" s="213"/>
    </row>
    <row r="372" spans="1:6" ht="13.5" customHeight="1">
      <c r="A372" s="222" t="s">
        <v>2563</v>
      </c>
      <c r="B372" s="222" t="s">
        <v>1972</v>
      </c>
      <c r="C372" s="221">
        <v>36345343</v>
      </c>
      <c r="D372" s="221">
        <v>1994759</v>
      </c>
      <c r="E372" s="221">
        <v>38340102</v>
      </c>
      <c r="F372" s="213"/>
    </row>
    <row r="373" spans="1:6" ht="13.5" customHeight="1">
      <c r="A373" s="222" t="s">
        <v>2564</v>
      </c>
      <c r="B373" s="222" t="s">
        <v>1972</v>
      </c>
      <c r="C373" s="221">
        <v>418</v>
      </c>
      <c r="D373" s="221">
        <v>0</v>
      </c>
      <c r="E373" s="221">
        <v>418</v>
      </c>
      <c r="F373" s="213"/>
    </row>
    <row r="374" spans="1:6" ht="13.5" customHeight="1">
      <c r="A374" s="222" t="s">
        <v>2565</v>
      </c>
      <c r="B374" s="222" t="s">
        <v>1972</v>
      </c>
      <c r="C374" s="221">
        <v>201996</v>
      </c>
      <c r="D374" s="221">
        <v>0</v>
      </c>
      <c r="E374" s="221">
        <v>201996</v>
      </c>
      <c r="F374" s="213"/>
    </row>
    <row r="375" spans="1:6" ht="13.5" customHeight="1">
      <c r="A375" s="222" t="s">
        <v>2566</v>
      </c>
      <c r="B375" s="222" t="s">
        <v>1972</v>
      </c>
      <c r="C375" s="221">
        <v>0</v>
      </c>
      <c r="D375" s="221">
        <v>4519765</v>
      </c>
      <c r="E375" s="221">
        <v>4519765</v>
      </c>
      <c r="F375" s="213"/>
    </row>
    <row r="376" spans="1:6" ht="13.5" customHeight="1">
      <c r="A376" s="222" t="s">
        <v>2567</v>
      </c>
      <c r="B376" s="222" t="s">
        <v>1972</v>
      </c>
      <c r="C376" s="221">
        <v>715675348</v>
      </c>
      <c r="D376" s="223" t="s">
        <v>2568</v>
      </c>
      <c r="E376" s="221">
        <v>623066965</v>
      </c>
      <c r="F376" s="213"/>
    </row>
    <row r="377" spans="1:6" ht="13.5" customHeight="1">
      <c r="A377" s="222" t="s">
        <v>2569</v>
      </c>
      <c r="B377" s="222" t="s">
        <v>1972</v>
      </c>
      <c r="C377" s="221">
        <v>1044749000</v>
      </c>
      <c r="D377" s="223" t="s">
        <v>2570</v>
      </c>
      <c r="E377" s="221">
        <v>198554000</v>
      </c>
      <c r="F377" s="213"/>
    </row>
    <row r="378" spans="1:6" ht="13.5" customHeight="1">
      <c r="A378" s="222" t="s">
        <v>2571</v>
      </c>
      <c r="B378" s="222" t="s">
        <v>1972</v>
      </c>
      <c r="C378" s="221">
        <v>1044749000</v>
      </c>
      <c r="D378" s="223" t="s">
        <v>2570</v>
      </c>
      <c r="E378" s="221">
        <v>198554000</v>
      </c>
      <c r="F378" s="213"/>
    </row>
    <row r="379" spans="1:6" ht="13.5" customHeight="1">
      <c r="A379" s="222" t="s">
        <v>2572</v>
      </c>
      <c r="B379" s="222" t="s">
        <v>1972</v>
      </c>
      <c r="C379" s="223" t="s">
        <v>2573</v>
      </c>
      <c r="D379" s="223" t="s">
        <v>2574</v>
      </c>
      <c r="E379" s="223" t="s">
        <v>2575</v>
      </c>
      <c r="F379" s="213"/>
    </row>
    <row r="380" spans="1:6" ht="13.5" customHeight="1">
      <c r="A380" s="222" t="s">
        <v>2576</v>
      </c>
      <c r="B380" s="222" t="s">
        <v>1972</v>
      </c>
      <c r="C380" s="221">
        <v>2924</v>
      </c>
      <c r="D380" s="223" t="s">
        <v>2577</v>
      </c>
      <c r="E380" s="221">
        <v>1207</v>
      </c>
      <c r="F380" s="213"/>
    </row>
    <row r="381" spans="1:6" ht="13.5" customHeight="1">
      <c r="A381" s="222" t="s">
        <v>2578</v>
      </c>
      <c r="B381" s="222" t="s">
        <v>1972</v>
      </c>
      <c r="C381" s="221">
        <v>17773</v>
      </c>
      <c r="D381" s="221">
        <v>16514</v>
      </c>
      <c r="E381" s="221">
        <v>34287</v>
      </c>
      <c r="F381" s="213"/>
    </row>
    <row r="382" spans="1:6" ht="13.5" customHeight="1">
      <c r="A382" s="222" t="s">
        <v>2579</v>
      </c>
      <c r="B382" s="222" t="s">
        <v>1972</v>
      </c>
      <c r="C382" s="221">
        <v>103247719</v>
      </c>
      <c r="D382" s="221">
        <v>94958008</v>
      </c>
      <c r="E382" s="221">
        <v>198205726</v>
      </c>
      <c r="F382" s="213"/>
    </row>
    <row r="383" spans="1:6" ht="13.5" customHeight="1">
      <c r="A383" s="222" t="s">
        <v>2580</v>
      </c>
      <c r="B383" s="222" t="s">
        <v>1972</v>
      </c>
      <c r="C383" s="221">
        <v>103248575</v>
      </c>
      <c r="D383" s="221">
        <v>94937790</v>
      </c>
      <c r="E383" s="221">
        <v>198186365</v>
      </c>
      <c r="F383" s="213"/>
    </row>
    <row r="384" spans="1:6" ht="13.5" customHeight="1">
      <c r="A384" s="222" t="s">
        <v>2581</v>
      </c>
      <c r="B384" s="222" t="s">
        <v>1972</v>
      </c>
      <c r="C384" s="221">
        <v>545825</v>
      </c>
      <c r="D384" s="223" t="s">
        <v>2582</v>
      </c>
      <c r="E384" s="223" t="s">
        <v>2583</v>
      </c>
      <c r="F384" s="213"/>
    </row>
    <row r="385" spans="1:6" ht="13.5" customHeight="1">
      <c r="A385" s="222" t="s">
        <v>2584</v>
      </c>
      <c r="B385" s="222" t="s">
        <v>1972</v>
      </c>
      <c r="C385" s="221">
        <v>198690903</v>
      </c>
      <c r="D385" s="221">
        <v>0</v>
      </c>
      <c r="E385" s="221">
        <v>198690903</v>
      </c>
      <c r="F385" s="213"/>
    </row>
    <row r="386" spans="1:6" ht="13.5" customHeight="1">
      <c r="A386" s="222" t="s">
        <v>2585</v>
      </c>
      <c r="B386" s="222" t="s">
        <v>1972</v>
      </c>
      <c r="C386" s="221">
        <v>1666455</v>
      </c>
      <c r="D386" s="221">
        <v>0</v>
      </c>
      <c r="E386" s="221">
        <v>1666455</v>
      </c>
      <c r="F386" s="213"/>
    </row>
    <row r="387" spans="1:6" ht="13.5" customHeight="1">
      <c r="A387" s="222" t="s">
        <v>2586</v>
      </c>
      <c r="B387" s="222" t="s">
        <v>1972</v>
      </c>
      <c r="C387" s="221">
        <v>200903183</v>
      </c>
      <c r="D387" s="223" t="s">
        <v>2582</v>
      </c>
      <c r="E387" s="221">
        <v>192453417</v>
      </c>
      <c r="F387" s="213"/>
    </row>
    <row r="388" spans="1:6" ht="13.5" customHeight="1">
      <c r="A388" s="222" t="s">
        <v>2587</v>
      </c>
      <c r="B388" s="222" t="s">
        <v>1972</v>
      </c>
      <c r="C388" s="221">
        <v>216469</v>
      </c>
      <c r="D388" s="223" t="s">
        <v>2588</v>
      </c>
      <c r="E388" s="221">
        <v>0</v>
      </c>
      <c r="F388" s="213"/>
    </row>
    <row r="389" spans="1:6" ht="13.5" customHeight="1">
      <c r="A389" s="222" t="s">
        <v>2589</v>
      </c>
      <c r="B389" s="222" t="s">
        <v>1972</v>
      </c>
      <c r="C389" s="221">
        <v>8596342</v>
      </c>
      <c r="D389" s="221">
        <v>1120567</v>
      </c>
      <c r="E389" s="221">
        <v>9716909</v>
      </c>
      <c r="F389" s="213"/>
    </row>
    <row r="390" spans="1:6" ht="13.5" customHeight="1">
      <c r="A390" s="222" t="s">
        <v>2590</v>
      </c>
      <c r="B390" s="222" t="s">
        <v>1972</v>
      </c>
      <c r="C390" s="223" t="s">
        <v>2591</v>
      </c>
      <c r="D390" s="221">
        <v>948</v>
      </c>
      <c r="E390" s="223" t="s">
        <v>2592</v>
      </c>
      <c r="F390" s="213"/>
    </row>
    <row r="391" spans="1:6" ht="13.5" customHeight="1">
      <c r="A391" s="222" t="s">
        <v>2593</v>
      </c>
      <c r="B391" s="222" t="s">
        <v>1972</v>
      </c>
      <c r="C391" s="221">
        <v>9240336</v>
      </c>
      <c r="D391" s="221">
        <v>566872</v>
      </c>
      <c r="E391" s="221">
        <v>9807208</v>
      </c>
      <c r="F391" s="213"/>
    </row>
    <row r="392" spans="1:6" ht="13.5" customHeight="1">
      <c r="A392" s="222" t="s">
        <v>2594</v>
      </c>
      <c r="B392" s="222" t="s">
        <v>1972</v>
      </c>
      <c r="C392" s="221">
        <v>2822</v>
      </c>
      <c r="D392" s="221">
        <v>1678</v>
      </c>
      <c r="E392" s="221">
        <v>4500</v>
      </c>
      <c r="F392" s="213"/>
    </row>
    <row r="393" spans="1:6" ht="13.5" customHeight="1">
      <c r="A393" s="222" t="s">
        <v>2595</v>
      </c>
      <c r="B393" s="222" t="s">
        <v>1972</v>
      </c>
      <c r="C393" s="221">
        <v>523841</v>
      </c>
      <c r="D393" s="223" t="s">
        <v>2596</v>
      </c>
      <c r="E393" s="223" t="s">
        <v>2597</v>
      </c>
      <c r="F393" s="213"/>
    </row>
    <row r="394" spans="1:6" ht="13.5" customHeight="1">
      <c r="A394" s="222" t="s">
        <v>2598</v>
      </c>
      <c r="B394" s="222" t="s">
        <v>1972</v>
      </c>
      <c r="C394" s="223" t="s">
        <v>2599</v>
      </c>
      <c r="D394" s="221">
        <v>0</v>
      </c>
      <c r="E394" s="223" t="s">
        <v>2599</v>
      </c>
      <c r="F394" s="213"/>
    </row>
    <row r="395" spans="1:6" ht="13.5" customHeight="1">
      <c r="A395" s="222" t="s">
        <v>2600</v>
      </c>
      <c r="B395" s="222" t="s">
        <v>1972</v>
      </c>
      <c r="C395" s="221">
        <v>1</v>
      </c>
      <c r="D395" s="223" t="s">
        <v>2601</v>
      </c>
      <c r="E395" s="221">
        <v>0</v>
      </c>
      <c r="F395" s="213"/>
    </row>
    <row r="396" spans="1:6" ht="13.5" customHeight="1">
      <c r="A396" s="222" t="s">
        <v>2602</v>
      </c>
      <c r="B396" s="222" t="s">
        <v>1972</v>
      </c>
      <c r="C396" s="223" t="s">
        <v>2603</v>
      </c>
      <c r="D396" s="221">
        <v>377902</v>
      </c>
      <c r="E396" s="223" t="s">
        <v>2604</v>
      </c>
      <c r="F396" s="213"/>
    </row>
    <row r="397" spans="1:6" ht="13.5" customHeight="1">
      <c r="A397" s="222" t="s">
        <v>2605</v>
      </c>
      <c r="B397" s="222" t="s">
        <v>1972</v>
      </c>
      <c r="C397" s="221">
        <v>1</v>
      </c>
      <c r="D397" s="221">
        <v>0</v>
      </c>
      <c r="E397" s="221">
        <v>1</v>
      </c>
      <c r="F397" s="213"/>
    </row>
    <row r="398" spans="1:6" ht="13.5" customHeight="1">
      <c r="A398" s="222" t="s">
        <v>2606</v>
      </c>
      <c r="B398" s="222" t="s">
        <v>1972</v>
      </c>
      <c r="C398" s="221">
        <v>1</v>
      </c>
      <c r="D398" s="221">
        <v>0</v>
      </c>
      <c r="E398" s="221">
        <v>1</v>
      </c>
      <c r="F398" s="213"/>
    </row>
    <row r="399" spans="1:6" ht="13.5" customHeight="1">
      <c r="A399" s="222" t="s">
        <v>2607</v>
      </c>
      <c r="B399" s="222" t="s">
        <v>1972</v>
      </c>
      <c r="C399" s="221">
        <v>3844314</v>
      </c>
      <c r="D399" s="221">
        <v>0</v>
      </c>
      <c r="E399" s="221">
        <v>3844314</v>
      </c>
      <c r="F399" s="213"/>
    </row>
    <row r="400" spans="1:6" ht="13.5" customHeight="1">
      <c r="A400" s="222" t="s">
        <v>2608</v>
      </c>
      <c r="B400" s="222" t="s">
        <v>1972</v>
      </c>
      <c r="C400" s="223" t="s">
        <v>2609</v>
      </c>
      <c r="D400" s="223" t="s">
        <v>2610</v>
      </c>
      <c r="E400" s="223" t="s">
        <v>2611</v>
      </c>
      <c r="F400" s="213"/>
    </row>
    <row r="401" spans="1:6" ht="13.5" customHeight="1">
      <c r="A401" s="222" t="s">
        <v>2612</v>
      </c>
      <c r="B401" s="222" t="s">
        <v>1972</v>
      </c>
      <c r="C401" s="221">
        <v>3</v>
      </c>
      <c r="D401" s="221">
        <v>0</v>
      </c>
      <c r="E401" s="221">
        <v>3</v>
      </c>
      <c r="F401" s="213"/>
    </row>
    <row r="402" spans="1:6" ht="13.5" customHeight="1">
      <c r="A402" s="222" t="s">
        <v>2613</v>
      </c>
      <c r="B402" s="222" t="s">
        <v>1972</v>
      </c>
      <c r="C402" s="221">
        <v>2</v>
      </c>
      <c r="D402" s="221">
        <v>0</v>
      </c>
      <c r="E402" s="221">
        <v>2</v>
      </c>
      <c r="F402" s="213"/>
    </row>
    <row r="403" spans="1:6" ht="13.5" customHeight="1">
      <c r="A403" s="222" t="s">
        <v>2614</v>
      </c>
      <c r="B403" s="222" t="s">
        <v>1972</v>
      </c>
      <c r="C403" s="223" t="s">
        <v>2615</v>
      </c>
      <c r="D403" s="221">
        <v>0</v>
      </c>
      <c r="E403" s="223" t="s">
        <v>2615</v>
      </c>
      <c r="F403" s="213"/>
    </row>
    <row r="404" spans="1:6" ht="13.5" customHeight="1">
      <c r="A404" s="222" t="s">
        <v>2616</v>
      </c>
      <c r="B404" s="222" t="s">
        <v>1972</v>
      </c>
      <c r="C404" s="223" t="s">
        <v>2617</v>
      </c>
      <c r="D404" s="221">
        <v>5010882</v>
      </c>
      <c r="E404" s="221">
        <v>11015</v>
      </c>
      <c r="F404" s="213"/>
    </row>
    <row r="405" spans="1:6" ht="13.5" customHeight="1">
      <c r="A405" s="222" t="s">
        <v>2618</v>
      </c>
      <c r="B405" s="222" t="s">
        <v>1972</v>
      </c>
      <c r="C405" s="221">
        <v>1593657</v>
      </c>
      <c r="D405" s="221">
        <v>84480</v>
      </c>
      <c r="E405" s="221">
        <v>1678138</v>
      </c>
      <c r="F405" s="213"/>
    </row>
    <row r="406" spans="1:6" ht="13.5" customHeight="1">
      <c r="A406" s="222" t="s">
        <v>2619</v>
      </c>
      <c r="B406" s="222" t="s">
        <v>1972</v>
      </c>
      <c r="C406" s="221">
        <v>9465394</v>
      </c>
      <c r="D406" s="221">
        <v>1281633</v>
      </c>
      <c r="E406" s="221">
        <v>10747027</v>
      </c>
      <c r="F406" s="213"/>
    </row>
    <row r="407" spans="1:6" ht="13.5" customHeight="1">
      <c r="A407" s="222" t="s">
        <v>2620</v>
      </c>
      <c r="B407" s="222" t="s">
        <v>1972</v>
      </c>
      <c r="C407" s="221">
        <v>4631701</v>
      </c>
      <c r="D407" s="223" t="s">
        <v>2621</v>
      </c>
      <c r="E407" s="223" t="s">
        <v>2622</v>
      </c>
      <c r="F407" s="213"/>
    </row>
    <row r="408" spans="1:6" ht="13.5" customHeight="1">
      <c r="A408" s="222" t="s">
        <v>2623</v>
      </c>
      <c r="B408" s="222" t="s">
        <v>1972</v>
      </c>
      <c r="C408" s="223" t="s">
        <v>2624</v>
      </c>
      <c r="D408" s="223" t="s">
        <v>2625</v>
      </c>
      <c r="E408" s="223" t="s">
        <v>2626</v>
      </c>
      <c r="F408" s="213"/>
    </row>
    <row r="409" spans="1:6" ht="13.5" customHeight="1">
      <c r="A409" s="222" t="s">
        <v>2627</v>
      </c>
      <c r="B409" s="222" t="s">
        <v>1972</v>
      </c>
      <c r="C409" s="223" t="s">
        <v>2624</v>
      </c>
      <c r="D409" s="223" t="s">
        <v>2625</v>
      </c>
      <c r="E409" s="223" t="s">
        <v>2626</v>
      </c>
      <c r="F409" s="213"/>
    </row>
    <row r="410" spans="1:6" ht="13.5" customHeight="1">
      <c r="A410" s="222" t="s">
        <v>2628</v>
      </c>
      <c r="B410" s="222" t="s">
        <v>1972</v>
      </c>
      <c r="C410" s="221">
        <v>1289954</v>
      </c>
      <c r="D410" s="221">
        <v>39910</v>
      </c>
      <c r="E410" s="221">
        <v>1329864</v>
      </c>
      <c r="F410" s="213"/>
    </row>
    <row r="411" spans="1:6" ht="13.5" customHeight="1">
      <c r="A411" s="222" t="s">
        <v>2629</v>
      </c>
      <c r="B411" s="222" t="s">
        <v>1972</v>
      </c>
      <c r="C411" s="221">
        <v>1807822</v>
      </c>
      <c r="D411" s="221">
        <v>1132913</v>
      </c>
      <c r="E411" s="221">
        <v>2940734</v>
      </c>
      <c r="F411" s="213"/>
    </row>
    <row r="412" spans="1:6" ht="13.5" customHeight="1">
      <c r="A412" s="222" t="s">
        <v>2630</v>
      </c>
      <c r="B412" s="222" t="s">
        <v>1972</v>
      </c>
      <c r="C412" s="221">
        <v>85890417</v>
      </c>
      <c r="D412" s="223" t="s">
        <v>2631</v>
      </c>
      <c r="E412" s="221">
        <v>65011667</v>
      </c>
      <c r="F412" s="213"/>
    </row>
    <row r="413" spans="1:6" ht="13.5" customHeight="1">
      <c r="A413" s="222" t="s">
        <v>2632</v>
      </c>
      <c r="B413" s="222" t="s">
        <v>1972</v>
      </c>
      <c r="C413" s="221">
        <v>202322</v>
      </c>
      <c r="D413" s="221">
        <v>14870</v>
      </c>
      <c r="E413" s="221">
        <v>217193</v>
      </c>
      <c r="F413" s="213"/>
    </row>
    <row r="414" spans="1:6" ht="13.5" customHeight="1">
      <c r="A414" s="222" t="s">
        <v>2633</v>
      </c>
      <c r="B414" s="222" t="s">
        <v>1972</v>
      </c>
      <c r="C414" s="221">
        <v>0</v>
      </c>
      <c r="D414" s="221">
        <v>15870</v>
      </c>
      <c r="E414" s="221">
        <v>15870</v>
      </c>
      <c r="F414" s="213"/>
    </row>
    <row r="415" spans="1:6" ht="13.5" customHeight="1">
      <c r="A415" s="222" t="s">
        <v>2634</v>
      </c>
      <c r="B415" s="222" t="s">
        <v>1972</v>
      </c>
      <c r="C415" s="221">
        <v>89190515</v>
      </c>
      <c r="D415" s="223" t="s">
        <v>2635</v>
      </c>
      <c r="E415" s="221">
        <v>69515328</v>
      </c>
      <c r="F415" s="213"/>
    </row>
    <row r="416" spans="1:6" ht="13.5" customHeight="1">
      <c r="A416" s="222" t="s">
        <v>2636</v>
      </c>
      <c r="B416" s="222" t="s">
        <v>1972</v>
      </c>
      <c r="C416" s="221">
        <v>1477</v>
      </c>
      <c r="D416" s="221">
        <v>1658</v>
      </c>
      <c r="E416" s="221">
        <v>3135</v>
      </c>
      <c r="F416" s="213"/>
    </row>
    <row r="417" spans="1:6" ht="13.5" customHeight="1">
      <c r="A417" s="222" t="s">
        <v>2637</v>
      </c>
      <c r="B417" s="222" t="s">
        <v>1972</v>
      </c>
      <c r="C417" s="223" t="s">
        <v>2638</v>
      </c>
      <c r="D417" s="221">
        <v>0</v>
      </c>
      <c r="E417" s="223" t="s">
        <v>2638</v>
      </c>
      <c r="F417" s="213"/>
    </row>
    <row r="418" spans="1:6" ht="13.5" customHeight="1">
      <c r="A418" s="222" t="s">
        <v>2639</v>
      </c>
      <c r="B418" s="222" t="s">
        <v>1972</v>
      </c>
      <c r="C418" s="223" t="s">
        <v>2640</v>
      </c>
      <c r="D418" s="221">
        <v>0</v>
      </c>
      <c r="E418" s="223" t="s">
        <v>2640</v>
      </c>
      <c r="F418" s="213"/>
    </row>
    <row r="419" spans="1:6" ht="13.5" customHeight="1">
      <c r="A419" s="222" t="s">
        <v>2641</v>
      </c>
      <c r="B419" s="222" t="s">
        <v>1972</v>
      </c>
      <c r="C419" s="221">
        <v>5787535</v>
      </c>
      <c r="D419" s="221">
        <v>1446184</v>
      </c>
      <c r="E419" s="221">
        <v>7233719</v>
      </c>
      <c r="F419" s="213"/>
    </row>
    <row r="420" spans="1:6" ht="13.5" customHeight="1">
      <c r="A420" s="222" t="s">
        <v>2642</v>
      </c>
      <c r="B420" s="222" t="s">
        <v>1972</v>
      </c>
      <c r="C420" s="223" t="s">
        <v>2643</v>
      </c>
      <c r="D420" s="223" t="s">
        <v>2644</v>
      </c>
      <c r="E420" s="223" t="s">
        <v>2645</v>
      </c>
      <c r="F420" s="213"/>
    </row>
    <row r="421" spans="1:6" ht="13.5" customHeight="1">
      <c r="A421" s="222" t="s">
        <v>2646</v>
      </c>
      <c r="B421" s="222" t="s">
        <v>1972</v>
      </c>
      <c r="C421" s="223" t="s">
        <v>2647</v>
      </c>
      <c r="D421" s="221">
        <v>3</v>
      </c>
      <c r="E421" s="223" t="s">
        <v>2648</v>
      </c>
      <c r="F421" s="213"/>
    </row>
    <row r="422" spans="1:6" ht="13.5" customHeight="1">
      <c r="A422" s="222" t="s">
        <v>2649</v>
      </c>
      <c r="B422" s="222" t="s">
        <v>1972</v>
      </c>
      <c r="C422" s="221">
        <v>285</v>
      </c>
      <c r="D422" s="221">
        <v>1185</v>
      </c>
      <c r="E422" s="221">
        <v>1471</v>
      </c>
      <c r="F422" s="213"/>
    </row>
    <row r="423" spans="1:6" ht="13.5" customHeight="1">
      <c r="A423" s="222" t="s">
        <v>2650</v>
      </c>
      <c r="B423" s="222" t="s">
        <v>1972</v>
      </c>
      <c r="C423" s="221">
        <v>345423</v>
      </c>
      <c r="D423" s="223" t="s">
        <v>2651</v>
      </c>
      <c r="E423" s="223" t="s">
        <v>2652</v>
      </c>
      <c r="F423" s="213"/>
    </row>
    <row r="424" spans="1:6" ht="13.5" customHeight="1">
      <c r="A424" s="222" t="s">
        <v>2653</v>
      </c>
      <c r="B424" s="222" t="s">
        <v>1972</v>
      </c>
      <c r="C424" s="221">
        <v>14595625</v>
      </c>
      <c r="D424" s="221">
        <v>9342848</v>
      </c>
      <c r="E424" s="221">
        <v>23938473</v>
      </c>
      <c r="F424" s="213"/>
    </row>
    <row r="425" spans="1:6" ht="13.5" customHeight="1">
      <c r="A425" s="222" t="s">
        <v>2654</v>
      </c>
      <c r="B425" s="222" t="s">
        <v>1972</v>
      </c>
      <c r="C425" s="223" t="s">
        <v>2655</v>
      </c>
      <c r="D425" s="221">
        <v>4371253</v>
      </c>
      <c r="E425" s="221">
        <v>1140785</v>
      </c>
      <c r="F425" s="213"/>
    </row>
    <row r="426" spans="1:6" ht="13.5" customHeight="1">
      <c r="A426" s="222" t="s">
        <v>2656</v>
      </c>
      <c r="B426" s="222" t="s">
        <v>1972</v>
      </c>
      <c r="C426" s="221">
        <v>14694067</v>
      </c>
      <c r="D426" s="221">
        <v>4898426</v>
      </c>
      <c r="E426" s="221">
        <v>19592493</v>
      </c>
      <c r="F426" s="213"/>
    </row>
    <row r="427" spans="1:6" ht="13.5" customHeight="1">
      <c r="A427" s="222" t="s">
        <v>2657</v>
      </c>
      <c r="B427" s="222" t="s">
        <v>1972</v>
      </c>
      <c r="C427" s="221">
        <v>672695</v>
      </c>
      <c r="D427" s="221">
        <v>214840</v>
      </c>
      <c r="E427" s="221">
        <v>887535</v>
      </c>
      <c r="F427" s="213"/>
    </row>
    <row r="428" spans="1:6" ht="13.5" customHeight="1">
      <c r="A428" s="222" t="s">
        <v>2658</v>
      </c>
      <c r="B428" s="222" t="s">
        <v>1972</v>
      </c>
      <c r="C428" s="221">
        <v>10592466</v>
      </c>
      <c r="D428" s="223" t="s">
        <v>2659</v>
      </c>
      <c r="E428" s="221">
        <v>10432192</v>
      </c>
      <c r="F428" s="213"/>
    </row>
    <row r="429" spans="1:6" ht="13.5" customHeight="1">
      <c r="A429" s="222" t="s">
        <v>2660</v>
      </c>
      <c r="B429" s="222" t="s">
        <v>1972</v>
      </c>
      <c r="C429" s="223" t="s">
        <v>2661</v>
      </c>
      <c r="D429" s="221">
        <v>0</v>
      </c>
      <c r="E429" s="223" t="s">
        <v>2661</v>
      </c>
      <c r="F429" s="213"/>
    </row>
    <row r="430" spans="1:6" ht="13.5" customHeight="1">
      <c r="A430" s="222" t="s">
        <v>2662</v>
      </c>
      <c r="B430" s="222" t="s">
        <v>1972</v>
      </c>
      <c r="C430" s="221">
        <v>33622434</v>
      </c>
      <c r="D430" s="221">
        <v>4677499</v>
      </c>
      <c r="E430" s="221">
        <v>38299933</v>
      </c>
      <c r="F430" s="213"/>
    </row>
    <row r="431" spans="1:6" ht="13.5" customHeight="1">
      <c r="A431" s="222" t="s">
        <v>2663</v>
      </c>
      <c r="B431" s="222" t="s">
        <v>1972</v>
      </c>
      <c r="C431" s="221">
        <v>34622614</v>
      </c>
      <c r="D431" s="223" t="s">
        <v>2664</v>
      </c>
      <c r="E431" s="221">
        <v>34228706</v>
      </c>
      <c r="F431" s="213"/>
    </row>
    <row r="432" spans="1:6" ht="13.5" customHeight="1">
      <c r="A432" s="222" t="s">
        <v>2665</v>
      </c>
      <c r="B432" s="222" t="s">
        <v>1972</v>
      </c>
      <c r="C432" s="221">
        <v>5707004</v>
      </c>
      <c r="D432" s="221">
        <v>0</v>
      </c>
      <c r="E432" s="221">
        <v>5707004</v>
      </c>
      <c r="F432" s="213"/>
    </row>
    <row r="433" spans="1:6" ht="13.5" customHeight="1">
      <c r="A433" s="222" t="s">
        <v>2666</v>
      </c>
      <c r="B433" s="222" t="s">
        <v>1972</v>
      </c>
      <c r="C433" s="221">
        <v>312000</v>
      </c>
      <c r="D433" s="221">
        <v>265000</v>
      </c>
      <c r="E433" s="221">
        <v>577000</v>
      </c>
      <c r="F433" s="213"/>
    </row>
    <row r="434" spans="1:6" ht="13.5" customHeight="1">
      <c r="A434" s="222" t="s">
        <v>2667</v>
      </c>
      <c r="B434" s="222" t="s">
        <v>1972</v>
      </c>
      <c r="C434" s="221">
        <v>0</v>
      </c>
      <c r="D434" s="221">
        <v>463788</v>
      </c>
      <c r="E434" s="221">
        <v>463788</v>
      </c>
      <c r="F434" s="213"/>
    </row>
    <row r="435" spans="1:6" ht="13.5" customHeight="1">
      <c r="A435" s="222" t="s">
        <v>2668</v>
      </c>
      <c r="B435" s="222" t="s">
        <v>1972</v>
      </c>
      <c r="C435" s="221">
        <v>720974</v>
      </c>
      <c r="D435" s="221">
        <v>0</v>
      </c>
      <c r="E435" s="221">
        <v>720974</v>
      </c>
      <c r="F435" s="213"/>
    </row>
    <row r="436" spans="1:6" ht="13.5" customHeight="1">
      <c r="A436" s="222" t="s">
        <v>2669</v>
      </c>
      <c r="B436" s="222" t="s">
        <v>1972</v>
      </c>
      <c r="C436" s="221">
        <v>9029420</v>
      </c>
      <c r="D436" s="223" t="s">
        <v>2670</v>
      </c>
      <c r="E436" s="221">
        <v>3961316</v>
      </c>
      <c r="F436" s="213"/>
    </row>
    <row r="437" spans="1:6" ht="13.5" customHeight="1">
      <c r="A437" s="222" t="s">
        <v>2671</v>
      </c>
      <c r="B437" s="222" t="s">
        <v>1972</v>
      </c>
      <c r="C437" s="223" t="s">
        <v>2672</v>
      </c>
      <c r="D437" s="223" t="s">
        <v>2673</v>
      </c>
      <c r="E437" s="223" t="s">
        <v>2674</v>
      </c>
      <c r="F437" s="213"/>
    </row>
    <row r="438" spans="1:6" ht="13.5" customHeight="1">
      <c r="A438" s="222" t="s">
        <v>2675</v>
      </c>
      <c r="B438" s="222" t="s">
        <v>1972</v>
      </c>
      <c r="C438" s="221">
        <v>0</v>
      </c>
      <c r="D438" s="221">
        <v>363604</v>
      </c>
      <c r="E438" s="221">
        <v>363604</v>
      </c>
      <c r="F438" s="213"/>
    </row>
    <row r="439" spans="1:6" ht="13.5" customHeight="1">
      <c r="A439" s="222" t="s">
        <v>2676</v>
      </c>
      <c r="B439" s="222" t="s">
        <v>1972</v>
      </c>
      <c r="C439" s="221">
        <v>0</v>
      </c>
      <c r="D439" s="221">
        <v>1914939</v>
      </c>
      <c r="E439" s="221">
        <v>1914939</v>
      </c>
      <c r="F439" s="213"/>
    </row>
    <row r="440" spans="1:6" ht="13.5" customHeight="1">
      <c r="A440" s="222" t="s">
        <v>2677</v>
      </c>
      <c r="B440" s="222" t="s">
        <v>1972</v>
      </c>
      <c r="C440" s="223" t="s">
        <v>2678</v>
      </c>
      <c r="D440" s="221">
        <v>6672</v>
      </c>
      <c r="E440" s="223" t="s">
        <v>2679</v>
      </c>
      <c r="F440" s="213"/>
    </row>
    <row r="441" spans="1:6" ht="13.5" customHeight="1">
      <c r="A441" s="222" t="s">
        <v>2680</v>
      </c>
      <c r="B441" s="222" t="s">
        <v>1972</v>
      </c>
      <c r="C441" s="221">
        <v>601307</v>
      </c>
      <c r="D441" s="221">
        <v>0</v>
      </c>
      <c r="E441" s="221">
        <v>601307</v>
      </c>
      <c r="F441" s="213"/>
    </row>
    <row r="442" spans="1:6" ht="13.5" customHeight="1">
      <c r="A442" s="222" t="s">
        <v>2681</v>
      </c>
      <c r="B442" s="222" t="s">
        <v>1972</v>
      </c>
      <c r="C442" s="223" t="s">
        <v>2682</v>
      </c>
      <c r="D442" s="221">
        <v>1087952</v>
      </c>
      <c r="E442" s="221">
        <v>706018</v>
      </c>
      <c r="F442" s="213"/>
    </row>
    <row r="443" spans="1:6" ht="13.5" customHeight="1">
      <c r="A443" s="222" t="s">
        <v>2683</v>
      </c>
      <c r="B443" s="222" t="s">
        <v>1972</v>
      </c>
      <c r="C443" s="221">
        <v>17004439</v>
      </c>
      <c r="D443" s="221">
        <v>987</v>
      </c>
      <c r="E443" s="221">
        <v>17005426</v>
      </c>
      <c r="F443" s="213"/>
    </row>
    <row r="444" spans="1:6" ht="13.5" customHeight="1">
      <c r="A444" s="222" t="s">
        <v>2684</v>
      </c>
      <c r="B444" s="222" t="s">
        <v>1972</v>
      </c>
      <c r="C444" s="221">
        <v>7294</v>
      </c>
      <c r="D444" s="221">
        <v>6694</v>
      </c>
      <c r="E444" s="221">
        <v>13988</v>
      </c>
      <c r="F444" s="213"/>
    </row>
    <row r="445" spans="1:6" ht="13.5" customHeight="1">
      <c r="A445" s="222" t="s">
        <v>2685</v>
      </c>
      <c r="B445" s="222" t="s">
        <v>1972</v>
      </c>
      <c r="C445" s="221">
        <v>126497</v>
      </c>
      <c r="D445" s="221">
        <v>32741</v>
      </c>
      <c r="E445" s="221">
        <v>159238</v>
      </c>
      <c r="F445" s="213"/>
    </row>
    <row r="446" spans="1:6" ht="13.5" customHeight="1">
      <c r="A446" s="222" t="s">
        <v>2686</v>
      </c>
      <c r="B446" s="222" t="s">
        <v>1972</v>
      </c>
      <c r="C446" s="221">
        <v>13318</v>
      </c>
      <c r="D446" s="221">
        <v>4288</v>
      </c>
      <c r="E446" s="221">
        <v>17605</v>
      </c>
      <c r="F446" s="213"/>
    </row>
    <row r="447" spans="1:6" ht="13.5" customHeight="1">
      <c r="A447" s="222" t="s">
        <v>2687</v>
      </c>
      <c r="B447" s="222" t="s">
        <v>1972</v>
      </c>
      <c r="C447" s="221">
        <v>374</v>
      </c>
      <c r="D447" s="223" t="s">
        <v>2688</v>
      </c>
      <c r="E447" s="221">
        <v>257</v>
      </c>
      <c r="F447" s="213"/>
    </row>
    <row r="448" spans="1:6" ht="13.5" customHeight="1">
      <c r="A448" s="222" t="s">
        <v>2689</v>
      </c>
      <c r="B448" s="222" t="s">
        <v>1972</v>
      </c>
      <c r="C448" s="223" t="s">
        <v>2690</v>
      </c>
      <c r="D448" s="221">
        <v>736047</v>
      </c>
      <c r="E448" s="221">
        <v>592607</v>
      </c>
      <c r="F448" s="213"/>
    </row>
    <row r="449" spans="1:6" ht="13.5" customHeight="1">
      <c r="A449" s="222" t="s">
        <v>2691</v>
      </c>
      <c r="B449" s="222" t="s">
        <v>1972</v>
      </c>
      <c r="C449" s="221">
        <v>0</v>
      </c>
      <c r="D449" s="221">
        <v>2461324</v>
      </c>
      <c r="E449" s="221">
        <v>2461324</v>
      </c>
      <c r="F449" s="213"/>
    </row>
    <row r="450" spans="1:6" ht="13.5" customHeight="1">
      <c r="A450" s="222" t="s">
        <v>2692</v>
      </c>
      <c r="B450" s="222" t="s">
        <v>1972</v>
      </c>
      <c r="C450" s="221">
        <v>20000</v>
      </c>
      <c r="D450" s="221">
        <v>0</v>
      </c>
      <c r="E450" s="221">
        <v>20000</v>
      </c>
      <c r="F450" s="213"/>
    </row>
    <row r="451" spans="1:6" ht="13.5" customHeight="1">
      <c r="A451" s="222" t="s">
        <v>2693</v>
      </c>
      <c r="B451" s="222" t="s">
        <v>1972</v>
      </c>
      <c r="C451" s="223" t="s">
        <v>2694</v>
      </c>
      <c r="D451" s="221">
        <v>60290</v>
      </c>
      <c r="E451" s="221">
        <v>0</v>
      </c>
      <c r="F451" s="213"/>
    </row>
    <row r="452" spans="1:6" ht="13.5" customHeight="1">
      <c r="A452" s="222" t="s">
        <v>2695</v>
      </c>
      <c r="B452" s="222" t="s">
        <v>1972</v>
      </c>
      <c r="C452" s="221">
        <v>112191229</v>
      </c>
      <c r="D452" s="221">
        <v>6658787</v>
      </c>
      <c r="E452" s="221">
        <v>118850016</v>
      </c>
      <c r="F452" s="213"/>
    </row>
    <row r="453" spans="1:6" ht="13.5" customHeight="1">
      <c r="A453" s="222" t="s">
        <v>2696</v>
      </c>
      <c r="B453" s="222" t="s">
        <v>1972</v>
      </c>
      <c r="C453" s="221">
        <v>1291828</v>
      </c>
      <c r="D453" s="221">
        <v>730119</v>
      </c>
      <c r="E453" s="221">
        <v>2021947</v>
      </c>
      <c r="F453" s="213"/>
    </row>
    <row r="454" spans="1:6" ht="13.5" customHeight="1">
      <c r="A454" s="222" t="s">
        <v>2697</v>
      </c>
      <c r="B454" s="222" t="s">
        <v>1972</v>
      </c>
      <c r="C454" s="221">
        <v>1291828</v>
      </c>
      <c r="D454" s="221">
        <v>730119</v>
      </c>
      <c r="E454" s="221">
        <v>2021947</v>
      </c>
      <c r="F454" s="213"/>
    </row>
    <row r="455" spans="1:6" ht="13.5" customHeight="1">
      <c r="A455" s="222" t="s">
        <v>2698</v>
      </c>
      <c r="B455" s="222" t="s">
        <v>1972</v>
      </c>
      <c r="C455" s="221">
        <v>113483057</v>
      </c>
      <c r="D455" s="221">
        <v>7388906</v>
      </c>
      <c r="E455" s="221">
        <v>120871963</v>
      </c>
      <c r="F455" s="213"/>
    </row>
    <row r="456" spans="1:6" ht="13.5" customHeight="1">
      <c r="A456" s="222" t="s">
        <v>2699</v>
      </c>
      <c r="B456" s="222" t="s">
        <v>1972</v>
      </c>
      <c r="C456" s="221">
        <v>20366239</v>
      </c>
      <c r="D456" s="221">
        <v>133214</v>
      </c>
      <c r="E456" s="221">
        <v>20499453</v>
      </c>
      <c r="F456" s="213"/>
    </row>
    <row r="457" spans="1:6" ht="13.5" customHeight="1">
      <c r="A457" s="222" t="s">
        <v>2700</v>
      </c>
      <c r="B457" s="222" t="s">
        <v>1972</v>
      </c>
      <c r="C457" s="221">
        <v>43755215</v>
      </c>
      <c r="D457" s="221">
        <v>124292</v>
      </c>
      <c r="E457" s="221">
        <v>43879507</v>
      </c>
      <c r="F457" s="213"/>
    </row>
    <row r="458" spans="1:6" ht="13.5" customHeight="1">
      <c r="A458" s="222" t="s">
        <v>2701</v>
      </c>
      <c r="B458" s="222" t="s">
        <v>1972</v>
      </c>
      <c r="C458" s="221">
        <v>64121454</v>
      </c>
      <c r="D458" s="221">
        <v>257507</v>
      </c>
      <c r="E458" s="221">
        <v>64378961</v>
      </c>
      <c r="F458" s="213"/>
    </row>
    <row r="459" spans="1:6" ht="13.5" customHeight="1">
      <c r="A459" s="222" t="s">
        <v>2702</v>
      </c>
      <c r="B459" s="222" t="s">
        <v>1972</v>
      </c>
      <c r="C459" s="221">
        <v>11974902</v>
      </c>
      <c r="D459" s="223" t="s">
        <v>2228</v>
      </c>
      <c r="E459" s="221">
        <v>0</v>
      </c>
      <c r="F459" s="213"/>
    </row>
    <row r="460" spans="1:6" ht="13.5" customHeight="1">
      <c r="A460" s="222" t="s">
        <v>2703</v>
      </c>
      <c r="B460" s="222" t="s">
        <v>1972</v>
      </c>
      <c r="C460" s="221">
        <v>11974902</v>
      </c>
      <c r="D460" s="223" t="s">
        <v>2228</v>
      </c>
      <c r="E460" s="221">
        <v>0</v>
      </c>
      <c r="F460" s="213"/>
    </row>
    <row r="461" spans="1:6" ht="13.5" customHeight="1">
      <c r="A461" s="222" t="s">
        <v>2704</v>
      </c>
      <c r="B461" s="222" t="s">
        <v>1972</v>
      </c>
      <c r="C461" s="221">
        <v>11974902</v>
      </c>
      <c r="D461" s="223" t="s">
        <v>2228</v>
      </c>
      <c r="E461" s="221">
        <v>0</v>
      </c>
      <c r="F461" s="213"/>
    </row>
    <row r="462" spans="1:6" ht="13.5" customHeight="1">
      <c r="A462" s="222" t="s">
        <v>2705</v>
      </c>
      <c r="B462" s="222" t="s">
        <v>1972</v>
      </c>
      <c r="C462" s="221">
        <v>0</v>
      </c>
      <c r="D462" s="221">
        <v>14139393</v>
      </c>
      <c r="E462" s="221">
        <v>14139393</v>
      </c>
      <c r="F462" s="213"/>
    </row>
    <row r="463" spans="1:6" ht="13.5" customHeight="1" thickBot="1">
      <c r="A463" s="222" t="s">
        <v>2706</v>
      </c>
      <c r="B463" s="222" t="s">
        <v>1972</v>
      </c>
      <c r="C463" s="221">
        <v>0</v>
      </c>
      <c r="D463" s="221">
        <v>14139393</v>
      </c>
      <c r="E463" s="221">
        <v>14139393</v>
      </c>
      <c r="F463" s="213"/>
    </row>
    <row r="464" spans="1:6" ht="13.5" customHeight="1" thickBot="1">
      <c r="A464" s="224" t="s">
        <v>2707</v>
      </c>
      <c r="B464" s="224" t="s">
        <v>2052</v>
      </c>
      <c r="C464" s="225">
        <v>2351274840</v>
      </c>
      <c r="D464" s="226" t="s">
        <v>2708</v>
      </c>
      <c r="E464" s="225">
        <v>1489059210</v>
      </c>
      <c r="F464" s="213"/>
    </row>
    <row r="465" spans="1:6" ht="13.5" customHeight="1">
      <c r="A465" s="222" t="s">
        <v>2709</v>
      </c>
      <c r="B465" s="222" t="s">
        <v>1972</v>
      </c>
      <c r="C465" s="221">
        <v>2314900</v>
      </c>
      <c r="D465" s="221">
        <v>25</v>
      </c>
      <c r="E465" s="221">
        <v>2314925</v>
      </c>
      <c r="F465" s="213"/>
    </row>
    <row r="466" spans="1:6" ht="13.5" customHeight="1">
      <c r="A466" s="222" t="s">
        <v>2710</v>
      </c>
      <c r="B466" s="222" t="s">
        <v>1972</v>
      </c>
      <c r="C466" s="221">
        <v>14038703</v>
      </c>
      <c r="D466" s="221">
        <v>191240</v>
      </c>
      <c r="E466" s="221">
        <v>14229943</v>
      </c>
      <c r="F466" s="213"/>
    </row>
    <row r="467" spans="1:6" ht="13.5" customHeight="1">
      <c r="A467" s="222" t="s">
        <v>2711</v>
      </c>
      <c r="B467" s="222" t="s">
        <v>1972</v>
      </c>
      <c r="C467" s="221">
        <v>16353603</v>
      </c>
      <c r="D467" s="221">
        <v>191265</v>
      </c>
      <c r="E467" s="221">
        <v>16544868</v>
      </c>
      <c r="F467" s="213"/>
    </row>
    <row r="468" spans="1:6" ht="13.5" customHeight="1">
      <c r="A468" s="222" t="s">
        <v>2712</v>
      </c>
      <c r="B468" s="222" t="s">
        <v>1972</v>
      </c>
      <c r="C468" s="221">
        <v>208414505</v>
      </c>
      <c r="D468" s="221">
        <v>27352000</v>
      </c>
      <c r="E468" s="221">
        <v>235766505</v>
      </c>
      <c r="F468" s="213"/>
    </row>
    <row r="469" spans="1:6" ht="13.5" customHeight="1">
      <c r="A469" s="222" t="s">
        <v>2713</v>
      </c>
      <c r="B469" s="222" t="s">
        <v>1972</v>
      </c>
      <c r="C469" s="221">
        <v>208414505</v>
      </c>
      <c r="D469" s="221">
        <v>27352000</v>
      </c>
      <c r="E469" s="221">
        <v>235766505</v>
      </c>
      <c r="F469" s="213"/>
    </row>
    <row r="470" spans="1:6" ht="13.5" customHeight="1">
      <c r="A470" s="222" t="s">
        <v>2714</v>
      </c>
      <c r="B470" s="222" t="s">
        <v>1972</v>
      </c>
      <c r="C470" s="221">
        <v>52420</v>
      </c>
      <c r="D470" s="221">
        <v>34262</v>
      </c>
      <c r="E470" s="221">
        <v>86682</v>
      </c>
      <c r="F470" s="213"/>
    </row>
    <row r="471" spans="1:6" ht="13.5" customHeight="1">
      <c r="A471" s="222" t="s">
        <v>2715</v>
      </c>
      <c r="B471" s="222" t="s">
        <v>1972</v>
      </c>
      <c r="C471" s="221">
        <v>139645</v>
      </c>
      <c r="D471" s="223" t="s">
        <v>2716</v>
      </c>
      <c r="E471" s="221">
        <v>132767</v>
      </c>
      <c r="F471" s="213"/>
    </row>
    <row r="472" spans="1:6" ht="13.5" customHeight="1">
      <c r="A472" s="222" t="s">
        <v>2717</v>
      </c>
      <c r="B472" s="222" t="s">
        <v>1972</v>
      </c>
      <c r="C472" s="223" t="s">
        <v>2718</v>
      </c>
      <c r="D472" s="223" t="s">
        <v>2719</v>
      </c>
      <c r="E472" s="223" t="s">
        <v>2720</v>
      </c>
      <c r="F472" s="213"/>
    </row>
    <row r="473" spans="1:6" ht="13.5" customHeight="1">
      <c r="A473" s="222" t="s">
        <v>2721</v>
      </c>
      <c r="B473" s="222" t="s">
        <v>1972</v>
      </c>
      <c r="C473" s="223" t="s">
        <v>2722</v>
      </c>
      <c r="D473" s="221">
        <v>85239027</v>
      </c>
      <c r="E473" s="223" t="s">
        <v>2723</v>
      </c>
      <c r="F473" s="213"/>
    </row>
    <row r="474" spans="1:6" ht="13.5" customHeight="1">
      <c r="A474" s="222" t="s">
        <v>2724</v>
      </c>
      <c r="B474" s="222" t="s">
        <v>1972</v>
      </c>
      <c r="C474" s="221">
        <v>32901713</v>
      </c>
      <c r="D474" s="221">
        <v>1050000</v>
      </c>
      <c r="E474" s="221">
        <v>33951713</v>
      </c>
      <c r="F474" s="213"/>
    </row>
    <row r="475" spans="1:6" ht="13.5" customHeight="1">
      <c r="A475" s="222" t="s">
        <v>2725</v>
      </c>
      <c r="B475" s="222" t="s">
        <v>1972</v>
      </c>
      <c r="C475" s="221">
        <v>3036000</v>
      </c>
      <c r="D475" s="221">
        <v>22371539</v>
      </c>
      <c r="E475" s="221">
        <v>25407539</v>
      </c>
      <c r="F475" s="213"/>
    </row>
    <row r="476" spans="1:6" ht="13.5" customHeight="1">
      <c r="A476" s="222" t="s">
        <v>2726</v>
      </c>
      <c r="B476" s="222" t="s">
        <v>1972</v>
      </c>
      <c r="C476" s="221">
        <v>458227</v>
      </c>
      <c r="D476" s="223" t="s">
        <v>2727</v>
      </c>
      <c r="E476" s="221">
        <v>0</v>
      </c>
      <c r="F476" s="213"/>
    </row>
    <row r="477" spans="1:6" ht="13.5" customHeight="1">
      <c r="A477" s="222" t="s">
        <v>2728</v>
      </c>
      <c r="B477" s="222" t="s">
        <v>1972</v>
      </c>
      <c r="C477" s="221">
        <v>0</v>
      </c>
      <c r="D477" s="221">
        <v>1864889</v>
      </c>
      <c r="E477" s="221">
        <v>1864889</v>
      </c>
      <c r="F477" s="213"/>
    </row>
    <row r="478" spans="1:6" ht="13.5" customHeight="1">
      <c r="A478" s="222" t="s">
        <v>2729</v>
      </c>
      <c r="B478" s="222" t="s">
        <v>1972</v>
      </c>
      <c r="C478" s="221">
        <v>11908138</v>
      </c>
      <c r="D478" s="221">
        <v>3856457</v>
      </c>
      <c r="E478" s="221">
        <v>15764595</v>
      </c>
      <c r="F478" s="213"/>
    </row>
    <row r="479" spans="1:6" ht="13.5" customHeight="1">
      <c r="A479" s="222" t="s">
        <v>2730</v>
      </c>
      <c r="B479" s="222" t="s">
        <v>1972</v>
      </c>
      <c r="C479" s="221">
        <v>10992551</v>
      </c>
      <c r="D479" s="221">
        <v>1185856</v>
      </c>
      <c r="E479" s="221">
        <v>12178407</v>
      </c>
      <c r="F479" s="213"/>
    </row>
    <row r="480" spans="1:6" ht="13.5" customHeight="1">
      <c r="A480" s="222" t="s">
        <v>2731</v>
      </c>
      <c r="B480" s="222" t="s">
        <v>1972</v>
      </c>
      <c r="C480" s="221">
        <v>10180290</v>
      </c>
      <c r="D480" s="221">
        <v>31338</v>
      </c>
      <c r="E480" s="221">
        <v>10211628</v>
      </c>
      <c r="F480" s="213"/>
    </row>
    <row r="481" spans="1:6" ht="13.5" customHeight="1">
      <c r="A481" s="222" t="s">
        <v>2732</v>
      </c>
      <c r="B481" s="222" t="s">
        <v>1972</v>
      </c>
      <c r="C481" s="221">
        <v>230964019</v>
      </c>
      <c r="D481" s="223" t="s">
        <v>2415</v>
      </c>
      <c r="E481" s="221">
        <v>145724992</v>
      </c>
      <c r="F481" s="213"/>
    </row>
    <row r="482" spans="1:6" ht="13.5" customHeight="1">
      <c r="A482" s="222" t="s">
        <v>2733</v>
      </c>
      <c r="B482" s="222" t="s">
        <v>1972</v>
      </c>
      <c r="C482" s="221">
        <v>1101327</v>
      </c>
      <c r="D482" s="221">
        <v>32289</v>
      </c>
      <c r="E482" s="221">
        <v>1133616</v>
      </c>
      <c r="F482" s="213"/>
    </row>
    <row r="483" spans="1:6" ht="13.5" customHeight="1">
      <c r="A483" s="222" t="s">
        <v>2734</v>
      </c>
      <c r="B483" s="222" t="s">
        <v>1972</v>
      </c>
      <c r="C483" s="221">
        <v>0</v>
      </c>
      <c r="D483" s="221">
        <v>3874831</v>
      </c>
      <c r="E483" s="221">
        <v>3874831</v>
      </c>
      <c r="F483" s="213"/>
    </row>
    <row r="484" spans="1:6" ht="13.5" customHeight="1">
      <c r="A484" s="222" t="s">
        <v>2735</v>
      </c>
      <c r="B484" s="222" t="s">
        <v>1972</v>
      </c>
      <c r="C484" s="221">
        <v>6514041</v>
      </c>
      <c r="D484" s="223" t="s">
        <v>2736</v>
      </c>
      <c r="E484" s="221">
        <v>5805081</v>
      </c>
      <c r="F484" s="213"/>
    </row>
    <row r="485" spans="1:6" ht="13.5" customHeight="1">
      <c r="A485" s="222" t="s">
        <v>2737</v>
      </c>
      <c r="B485" s="222" t="s">
        <v>1972</v>
      </c>
      <c r="C485" s="221">
        <v>44382637</v>
      </c>
      <c r="D485" s="221">
        <v>32077396</v>
      </c>
      <c r="E485" s="221">
        <v>76460034</v>
      </c>
      <c r="F485" s="213"/>
    </row>
    <row r="486" spans="1:6" ht="13.5" customHeight="1">
      <c r="A486" s="222" t="s">
        <v>2738</v>
      </c>
      <c r="B486" s="222" t="s">
        <v>1972</v>
      </c>
      <c r="C486" s="221">
        <v>44382637</v>
      </c>
      <c r="D486" s="221">
        <v>32077396</v>
      </c>
      <c r="E486" s="221">
        <v>76460034</v>
      </c>
      <c r="F486" s="213"/>
    </row>
    <row r="487" spans="1:6" ht="13.5" customHeight="1">
      <c r="A487" s="222" t="s">
        <v>2739</v>
      </c>
      <c r="B487" s="222" t="s">
        <v>1972</v>
      </c>
      <c r="C487" s="221">
        <v>5937181</v>
      </c>
      <c r="D487" s="221">
        <v>32777</v>
      </c>
      <c r="E487" s="221">
        <v>5969958</v>
      </c>
      <c r="F487" s="213"/>
    </row>
    <row r="488" spans="1:6" ht="13.5" customHeight="1">
      <c r="A488" s="222" t="s">
        <v>2740</v>
      </c>
      <c r="B488" s="222" t="s">
        <v>1972</v>
      </c>
      <c r="C488" s="221">
        <v>102539501</v>
      </c>
      <c r="D488" s="221">
        <v>1703022</v>
      </c>
      <c r="E488" s="221">
        <v>104242523</v>
      </c>
      <c r="F488" s="213"/>
    </row>
    <row r="489" spans="1:6" ht="13.5" customHeight="1">
      <c r="A489" s="222" t="s">
        <v>2741</v>
      </c>
      <c r="B489" s="222" t="s">
        <v>1972</v>
      </c>
      <c r="C489" s="221">
        <v>3624791</v>
      </c>
      <c r="D489" s="223" t="s">
        <v>2742</v>
      </c>
      <c r="E489" s="221">
        <v>3406987</v>
      </c>
      <c r="F489" s="213"/>
    </row>
    <row r="490" spans="1:6" ht="13.5" customHeight="1">
      <c r="A490" s="222" t="s">
        <v>2743</v>
      </c>
      <c r="B490" s="222" t="s">
        <v>1972</v>
      </c>
      <c r="C490" s="221">
        <v>0</v>
      </c>
      <c r="D490" s="221">
        <v>516784</v>
      </c>
      <c r="E490" s="221">
        <v>516784</v>
      </c>
      <c r="F490" s="213"/>
    </row>
    <row r="491" spans="1:6" ht="13.5" customHeight="1">
      <c r="A491" s="222" t="s">
        <v>2744</v>
      </c>
      <c r="B491" s="222" t="s">
        <v>1972</v>
      </c>
      <c r="C491" s="221">
        <v>24018912</v>
      </c>
      <c r="D491" s="223" t="s">
        <v>2745</v>
      </c>
      <c r="E491" s="221">
        <v>19197585</v>
      </c>
      <c r="F491" s="213"/>
    </row>
    <row r="492" spans="1:6" ht="13.5" customHeight="1">
      <c r="A492" s="222" t="s">
        <v>2746</v>
      </c>
      <c r="B492" s="222" t="s">
        <v>1972</v>
      </c>
      <c r="C492" s="221">
        <v>2357500</v>
      </c>
      <c r="D492" s="223" t="s">
        <v>2747</v>
      </c>
      <c r="E492" s="221">
        <v>2212970</v>
      </c>
      <c r="F492" s="213"/>
    </row>
    <row r="493" spans="1:6" ht="13.5" customHeight="1">
      <c r="A493" s="222" t="s">
        <v>2748</v>
      </c>
      <c r="B493" s="222" t="s">
        <v>1972</v>
      </c>
      <c r="C493" s="221">
        <v>1994448</v>
      </c>
      <c r="D493" s="223" t="s">
        <v>2749</v>
      </c>
      <c r="E493" s="221">
        <v>1964519</v>
      </c>
      <c r="F493" s="213"/>
    </row>
    <row r="494" spans="1:6" ht="13.5" customHeight="1">
      <c r="A494" s="222" t="s">
        <v>2750</v>
      </c>
      <c r="B494" s="222" t="s">
        <v>1972</v>
      </c>
      <c r="C494" s="223" t="s">
        <v>2751</v>
      </c>
      <c r="D494" s="223" t="s">
        <v>2752</v>
      </c>
      <c r="E494" s="223" t="s">
        <v>2753</v>
      </c>
      <c r="F494" s="213"/>
    </row>
    <row r="495" spans="1:6" ht="13.5" customHeight="1">
      <c r="A495" s="222" t="s">
        <v>2754</v>
      </c>
      <c r="B495" s="222" t="s">
        <v>1972</v>
      </c>
      <c r="C495" s="221">
        <v>6494578</v>
      </c>
      <c r="D495" s="221">
        <v>38590</v>
      </c>
      <c r="E495" s="221">
        <v>6533169</v>
      </c>
      <c r="F495" s="213"/>
    </row>
    <row r="496" spans="1:6" ht="13.5" customHeight="1">
      <c r="A496" s="222" t="s">
        <v>2755</v>
      </c>
      <c r="B496" s="222" t="s">
        <v>1972</v>
      </c>
      <c r="C496" s="223" t="s">
        <v>2756</v>
      </c>
      <c r="D496" s="223" t="s">
        <v>2757</v>
      </c>
      <c r="E496" s="223" t="s">
        <v>2758</v>
      </c>
      <c r="F496" s="213"/>
    </row>
    <row r="497" spans="1:6" ht="13.5" customHeight="1">
      <c r="A497" s="222" t="s">
        <v>2759</v>
      </c>
      <c r="B497" s="222" t="s">
        <v>1972</v>
      </c>
      <c r="C497" s="221">
        <v>342212748</v>
      </c>
      <c r="D497" s="221">
        <v>863365</v>
      </c>
      <c r="E497" s="221">
        <v>343076114</v>
      </c>
      <c r="F497" s="213"/>
    </row>
    <row r="498" spans="1:6" ht="13.5" customHeight="1">
      <c r="A498" s="222" t="s">
        <v>2760</v>
      </c>
      <c r="B498" s="222" t="s">
        <v>1972</v>
      </c>
      <c r="C498" s="223" t="s">
        <v>2761</v>
      </c>
      <c r="D498" s="223" t="s">
        <v>2762</v>
      </c>
      <c r="E498" s="223" t="s">
        <v>2763</v>
      </c>
      <c r="F498" s="213"/>
    </row>
    <row r="499" spans="1:6" ht="13.5" customHeight="1">
      <c r="A499" s="222" t="s">
        <v>2764</v>
      </c>
      <c r="B499" s="222" t="s">
        <v>1972</v>
      </c>
      <c r="C499" s="221">
        <v>587904775</v>
      </c>
      <c r="D499" s="221">
        <v>2095880</v>
      </c>
      <c r="E499" s="221">
        <v>590000655</v>
      </c>
      <c r="F499" s="213"/>
    </row>
    <row r="500" spans="1:6" ht="13.5" customHeight="1">
      <c r="A500" s="222" t="s">
        <v>2765</v>
      </c>
      <c r="B500" s="222" t="s">
        <v>1972</v>
      </c>
      <c r="C500" s="221">
        <v>199590739</v>
      </c>
      <c r="D500" s="221">
        <v>711541</v>
      </c>
      <c r="E500" s="221">
        <v>200302280</v>
      </c>
      <c r="F500" s="213"/>
    </row>
    <row r="501" spans="1:6" ht="13.5" customHeight="1">
      <c r="A501" s="222" t="s">
        <v>2766</v>
      </c>
      <c r="B501" s="222" t="s">
        <v>1972</v>
      </c>
      <c r="C501" s="223" t="s">
        <v>2767</v>
      </c>
      <c r="D501" s="223" t="s">
        <v>2768</v>
      </c>
      <c r="E501" s="223" t="s">
        <v>2769</v>
      </c>
      <c r="F501" s="213"/>
    </row>
    <row r="502" spans="1:6" ht="13.5" customHeight="1">
      <c r="A502" s="222" t="s">
        <v>2770</v>
      </c>
      <c r="B502" s="222" t="s">
        <v>1972</v>
      </c>
      <c r="C502" s="221">
        <v>1202807373</v>
      </c>
      <c r="D502" s="221">
        <v>12943047</v>
      </c>
      <c r="E502" s="221">
        <v>1215750420</v>
      </c>
      <c r="F502" s="213"/>
    </row>
    <row r="503" spans="1:6" ht="13.5" customHeight="1">
      <c r="A503" s="222" t="s">
        <v>2771</v>
      </c>
      <c r="B503" s="222" t="s">
        <v>1972</v>
      </c>
      <c r="C503" s="221">
        <v>1</v>
      </c>
      <c r="D503" s="221">
        <v>0</v>
      </c>
      <c r="E503" s="221">
        <v>1</v>
      </c>
      <c r="F503" s="213"/>
    </row>
    <row r="504" spans="1:6" ht="13.5" customHeight="1">
      <c r="A504" s="222" t="s">
        <v>2772</v>
      </c>
      <c r="B504" s="222" t="s">
        <v>1972</v>
      </c>
      <c r="C504" s="221">
        <v>0</v>
      </c>
      <c r="D504" s="221">
        <v>0</v>
      </c>
      <c r="E504" s="221">
        <v>0</v>
      </c>
      <c r="F504" s="213"/>
    </row>
    <row r="505" spans="1:6" ht="13.5" customHeight="1">
      <c r="A505" s="222" t="s">
        <v>2773</v>
      </c>
      <c r="B505" s="222" t="s">
        <v>1972</v>
      </c>
      <c r="C505" s="221">
        <v>1</v>
      </c>
      <c r="D505" s="221">
        <v>0</v>
      </c>
      <c r="E505" s="221">
        <v>1</v>
      </c>
      <c r="F505" s="213"/>
    </row>
    <row r="506" spans="1:6" ht="13.5" customHeight="1">
      <c r="A506" s="222" t="s">
        <v>2774</v>
      </c>
      <c r="B506" s="222" t="s">
        <v>1972</v>
      </c>
      <c r="C506" s="221">
        <v>2016557621</v>
      </c>
      <c r="D506" s="223" t="s">
        <v>2775</v>
      </c>
      <c r="E506" s="221">
        <v>1997773384</v>
      </c>
      <c r="F506" s="213"/>
    </row>
    <row r="507" spans="1:6" ht="13.5" customHeight="1">
      <c r="A507" s="222" t="s">
        <v>2776</v>
      </c>
      <c r="B507" s="222" t="s">
        <v>1972</v>
      </c>
      <c r="C507" s="221">
        <v>519911611</v>
      </c>
      <c r="D507" s="223" t="s">
        <v>2777</v>
      </c>
      <c r="E507" s="221">
        <v>515281070</v>
      </c>
      <c r="F507" s="213"/>
    </row>
    <row r="508" spans="1:6" ht="13.5" customHeight="1">
      <c r="A508" s="222" t="s">
        <v>2778</v>
      </c>
      <c r="B508" s="222" t="s">
        <v>1972</v>
      </c>
      <c r="C508" s="221">
        <v>2536469233</v>
      </c>
      <c r="D508" s="223" t="s">
        <v>2779</v>
      </c>
      <c r="E508" s="221">
        <v>2513054454</v>
      </c>
      <c r="F508" s="213"/>
    </row>
    <row r="509" spans="1:6" ht="13.5" customHeight="1">
      <c r="A509" s="222" t="s">
        <v>2780</v>
      </c>
      <c r="B509" s="222" t="s">
        <v>1972</v>
      </c>
      <c r="C509" s="221">
        <v>648466282</v>
      </c>
      <c r="D509" s="223" t="s">
        <v>2781</v>
      </c>
      <c r="E509" s="221">
        <v>646044223</v>
      </c>
      <c r="F509" s="213"/>
    </row>
    <row r="510" spans="1:6" ht="13.5" customHeight="1">
      <c r="A510" s="222" t="s">
        <v>2782</v>
      </c>
      <c r="B510" s="222" t="s">
        <v>1972</v>
      </c>
      <c r="C510" s="221">
        <v>179725399</v>
      </c>
      <c r="D510" s="223" t="s">
        <v>2783</v>
      </c>
      <c r="E510" s="221">
        <v>179076119</v>
      </c>
      <c r="F510" s="213"/>
    </row>
    <row r="511" spans="1:6" ht="13.5" customHeight="1" thickBot="1">
      <c r="A511" s="222" t="s">
        <v>2784</v>
      </c>
      <c r="B511" s="222" t="s">
        <v>1972</v>
      </c>
      <c r="C511" s="221">
        <v>828191681</v>
      </c>
      <c r="D511" s="223" t="s">
        <v>2785</v>
      </c>
      <c r="E511" s="221">
        <v>825120341</v>
      </c>
      <c r="F511" s="213"/>
    </row>
    <row r="512" spans="1:6" ht="13.5" customHeight="1" thickBot="1">
      <c r="A512" s="224" t="s">
        <v>2786</v>
      </c>
      <c r="B512" s="224" t="s">
        <v>2052</v>
      </c>
      <c r="C512" s="225">
        <v>4836619033</v>
      </c>
      <c r="D512" s="225">
        <v>46077590</v>
      </c>
      <c r="E512" s="225">
        <v>4882696622</v>
      </c>
      <c r="F512" s="213"/>
    </row>
    <row r="513" spans="1:6" ht="22.5" customHeight="1" thickBot="1">
      <c r="A513" s="227" t="s">
        <v>2787</v>
      </c>
      <c r="B513" s="227" t="s">
        <v>2402</v>
      </c>
      <c r="C513" s="229">
        <v>22829903047</v>
      </c>
      <c r="D513" s="229">
        <v>285495657</v>
      </c>
      <c r="E513" s="229">
        <v>23115398705</v>
      </c>
      <c r="F513" s="213"/>
    </row>
    <row r="514" spans="1:6" ht="27" customHeight="1" thickTop="1">
      <c r="A514" s="220" t="s">
        <v>2788</v>
      </c>
      <c r="B514" s="217"/>
      <c r="C514" s="221"/>
      <c r="D514" s="221"/>
      <c r="E514" s="221"/>
      <c r="F514" s="213"/>
    </row>
    <row r="515" spans="1:6" ht="13.5" customHeight="1">
      <c r="A515" s="222" t="s">
        <v>2789</v>
      </c>
      <c r="B515" s="222" t="s">
        <v>1972</v>
      </c>
      <c r="C515" s="221">
        <v>2687742589</v>
      </c>
      <c r="D515" s="221">
        <v>214159982</v>
      </c>
      <c r="E515" s="221">
        <v>2901902571</v>
      </c>
      <c r="F515" s="213"/>
    </row>
    <row r="516" spans="1:6" ht="13.5" customHeight="1">
      <c r="A516" s="222" t="s">
        <v>2790</v>
      </c>
      <c r="B516" s="222" t="s">
        <v>1972</v>
      </c>
      <c r="C516" s="221">
        <v>1075091321</v>
      </c>
      <c r="D516" s="221">
        <v>108753659</v>
      </c>
      <c r="E516" s="221">
        <v>1183844981</v>
      </c>
      <c r="F516" s="213"/>
    </row>
    <row r="517" spans="1:6" ht="13.5" customHeight="1">
      <c r="A517" s="222" t="s">
        <v>2791</v>
      </c>
      <c r="B517" s="222" t="s">
        <v>1972</v>
      </c>
      <c r="C517" s="221">
        <v>227341493</v>
      </c>
      <c r="D517" s="221">
        <v>29219093</v>
      </c>
      <c r="E517" s="221">
        <v>256560586</v>
      </c>
      <c r="F517" s="213"/>
    </row>
    <row r="518" spans="1:6" ht="13.5" customHeight="1">
      <c r="A518" s="222" t="s">
        <v>2792</v>
      </c>
      <c r="B518" s="222" t="s">
        <v>1972</v>
      </c>
      <c r="C518" s="221">
        <v>1766847</v>
      </c>
      <c r="D518" s="221">
        <v>726197</v>
      </c>
      <c r="E518" s="221">
        <v>2493044</v>
      </c>
      <c r="F518" s="213"/>
    </row>
    <row r="519" spans="1:6" ht="13.5" customHeight="1">
      <c r="A519" s="222" t="s">
        <v>2793</v>
      </c>
      <c r="B519" s="222" t="s">
        <v>1972</v>
      </c>
      <c r="C519" s="221">
        <v>202304772</v>
      </c>
      <c r="D519" s="221">
        <v>19143679</v>
      </c>
      <c r="E519" s="221">
        <v>221448452</v>
      </c>
      <c r="F519" s="213"/>
    </row>
    <row r="520" spans="1:6" ht="13.5" customHeight="1">
      <c r="A520" s="222" t="s">
        <v>2794</v>
      </c>
      <c r="B520" s="222" t="s">
        <v>1972</v>
      </c>
      <c r="C520" s="221">
        <v>272317174</v>
      </c>
      <c r="D520" s="221">
        <v>29529096</v>
      </c>
      <c r="E520" s="221">
        <v>301846269</v>
      </c>
      <c r="F520" s="213"/>
    </row>
    <row r="521" spans="1:6" ht="13.5" customHeight="1">
      <c r="A521" s="222" t="s">
        <v>2795</v>
      </c>
      <c r="B521" s="222" t="s">
        <v>1972</v>
      </c>
      <c r="C521" s="221">
        <v>12</v>
      </c>
      <c r="D521" s="221">
        <v>877</v>
      </c>
      <c r="E521" s="221">
        <v>889</v>
      </c>
      <c r="F521" s="213"/>
    </row>
    <row r="522" spans="1:6" ht="13.5" customHeight="1">
      <c r="A522" s="222" t="s">
        <v>2796</v>
      </c>
      <c r="B522" s="222" t="s">
        <v>1972</v>
      </c>
      <c r="C522" s="221">
        <v>4466564208</v>
      </c>
      <c r="D522" s="221">
        <v>401532584</v>
      </c>
      <c r="E522" s="221">
        <v>4868096791</v>
      </c>
      <c r="F522" s="213"/>
    </row>
    <row r="523" spans="1:6" ht="13.5" customHeight="1">
      <c r="A523" s="222" t="s">
        <v>2797</v>
      </c>
      <c r="B523" s="222" t="s">
        <v>1972</v>
      </c>
      <c r="C523" s="221">
        <v>16027516</v>
      </c>
      <c r="D523" s="221">
        <v>37</v>
      </c>
      <c r="E523" s="221">
        <v>16027553</v>
      </c>
      <c r="F523" s="213"/>
    </row>
    <row r="524" spans="1:6" ht="13.5" customHeight="1">
      <c r="A524" s="222" t="s">
        <v>2798</v>
      </c>
      <c r="B524" s="222" t="s">
        <v>1972</v>
      </c>
      <c r="C524" s="221">
        <v>20218100</v>
      </c>
      <c r="D524" s="221">
        <v>1557753</v>
      </c>
      <c r="E524" s="221">
        <v>21775853</v>
      </c>
      <c r="F524" s="213"/>
    </row>
    <row r="525" spans="1:6" ht="13.5" customHeight="1">
      <c r="A525" s="222" t="s">
        <v>2799</v>
      </c>
      <c r="B525" s="222" t="s">
        <v>1972</v>
      </c>
      <c r="C525" s="221">
        <v>45500</v>
      </c>
      <c r="D525" s="221">
        <v>7000</v>
      </c>
      <c r="E525" s="221">
        <v>52500</v>
      </c>
      <c r="F525" s="213"/>
    </row>
    <row r="526" spans="1:6" ht="13.5" customHeight="1">
      <c r="A526" s="222" t="s">
        <v>2800</v>
      </c>
      <c r="B526" s="222" t="s">
        <v>1972</v>
      </c>
      <c r="C526" s="221">
        <v>8929869</v>
      </c>
      <c r="D526" s="221">
        <v>1205240</v>
      </c>
      <c r="E526" s="221">
        <v>10135109</v>
      </c>
      <c r="F526" s="213"/>
    </row>
    <row r="527" spans="1:6" ht="13.5" customHeight="1">
      <c r="A527" s="222" t="s">
        <v>2801</v>
      </c>
      <c r="B527" s="222" t="s">
        <v>1972</v>
      </c>
      <c r="C527" s="221">
        <v>1975990</v>
      </c>
      <c r="D527" s="221">
        <v>0</v>
      </c>
      <c r="E527" s="221">
        <v>1975990</v>
      </c>
      <c r="F527" s="213"/>
    </row>
    <row r="528" spans="1:6" ht="13.5" customHeight="1">
      <c r="A528" s="222" t="s">
        <v>2802</v>
      </c>
      <c r="B528" s="222" t="s">
        <v>1972</v>
      </c>
      <c r="C528" s="221">
        <v>3591068</v>
      </c>
      <c r="D528" s="221">
        <v>492656</v>
      </c>
      <c r="E528" s="221">
        <v>4083724</v>
      </c>
      <c r="F528" s="213"/>
    </row>
    <row r="529" spans="1:6" ht="13.5" customHeight="1">
      <c r="A529" s="222" t="s">
        <v>2803</v>
      </c>
      <c r="B529" s="222" t="s">
        <v>1972</v>
      </c>
      <c r="C529" s="221">
        <v>4846</v>
      </c>
      <c r="D529" s="221">
        <v>0</v>
      </c>
      <c r="E529" s="221">
        <v>4846</v>
      </c>
      <c r="F529" s="213"/>
    </row>
    <row r="530" spans="1:6" ht="13.5" customHeight="1">
      <c r="A530" s="222" t="s">
        <v>2804</v>
      </c>
      <c r="B530" s="222" t="s">
        <v>1972</v>
      </c>
      <c r="C530" s="221">
        <v>1016123</v>
      </c>
      <c r="D530" s="221">
        <v>277437</v>
      </c>
      <c r="E530" s="221">
        <v>1293560</v>
      </c>
      <c r="F530" s="213"/>
    </row>
    <row r="531" spans="1:6" ht="13.5" customHeight="1">
      <c r="A531" s="222" t="s">
        <v>2805</v>
      </c>
      <c r="B531" s="222" t="s">
        <v>1972</v>
      </c>
      <c r="C531" s="221">
        <v>110202490</v>
      </c>
      <c r="D531" s="221">
        <v>10692589</v>
      </c>
      <c r="E531" s="221">
        <v>120895079</v>
      </c>
      <c r="F531" s="213"/>
    </row>
    <row r="532" spans="1:6" ht="13.5" customHeight="1">
      <c r="A532" s="222" t="s">
        <v>2806</v>
      </c>
      <c r="B532" s="222" t="s">
        <v>1972</v>
      </c>
      <c r="C532" s="221">
        <v>3265331</v>
      </c>
      <c r="D532" s="221">
        <v>598218</v>
      </c>
      <c r="E532" s="221">
        <v>3863549</v>
      </c>
      <c r="F532" s="213"/>
    </row>
    <row r="533" spans="1:6" ht="13.5" customHeight="1">
      <c r="A533" s="222" t="s">
        <v>2807</v>
      </c>
      <c r="B533" s="222" t="s">
        <v>1972</v>
      </c>
      <c r="C533" s="221">
        <v>5592497</v>
      </c>
      <c r="D533" s="221">
        <v>903505</v>
      </c>
      <c r="E533" s="221">
        <v>6496003</v>
      </c>
      <c r="F533" s="213"/>
    </row>
    <row r="534" spans="1:6" ht="13.5" customHeight="1">
      <c r="A534" s="222" t="s">
        <v>2808</v>
      </c>
      <c r="B534" s="222" t="s">
        <v>1972</v>
      </c>
      <c r="C534" s="221">
        <v>4561004</v>
      </c>
      <c r="D534" s="221">
        <v>879047</v>
      </c>
      <c r="E534" s="221">
        <v>5440051</v>
      </c>
      <c r="F534" s="213"/>
    </row>
    <row r="535" spans="1:6" ht="13.5" customHeight="1">
      <c r="A535" s="222" t="s">
        <v>2809</v>
      </c>
      <c r="B535" s="222" t="s">
        <v>1972</v>
      </c>
      <c r="C535" s="221">
        <v>124632</v>
      </c>
      <c r="D535" s="221">
        <v>22368</v>
      </c>
      <c r="E535" s="221">
        <v>147000</v>
      </c>
      <c r="F535" s="213"/>
    </row>
    <row r="536" spans="1:6" ht="13.5" customHeight="1">
      <c r="A536" s="222" t="s">
        <v>2810</v>
      </c>
      <c r="B536" s="222" t="s">
        <v>1972</v>
      </c>
      <c r="C536" s="221">
        <v>382926</v>
      </c>
      <c r="D536" s="221">
        <v>68724</v>
      </c>
      <c r="E536" s="221">
        <v>451650</v>
      </c>
      <c r="F536" s="213"/>
    </row>
    <row r="537" spans="1:6" ht="13.5" customHeight="1">
      <c r="A537" s="222" t="s">
        <v>2811</v>
      </c>
      <c r="B537" s="222" t="s">
        <v>1972</v>
      </c>
      <c r="C537" s="221">
        <v>250628</v>
      </c>
      <c r="D537" s="221">
        <v>151788</v>
      </c>
      <c r="E537" s="221">
        <v>402416</v>
      </c>
      <c r="F537" s="213"/>
    </row>
    <row r="538" spans="1:6" ht="13.5" customHeight="1">
      <c r="A538" s="222" t="s">
        <v>2812</v>
      </c>
      <c r="B538" s="222" t="s">
        <v>1972</v>
      </c>
      <c r="C538" s="223" t="s">
        <v>2813</v>
      </c>
      <c r="D538" s="223" t="s">
        <v>2814</v>
      </c>
      <c r="E538" s="223" t="s">
        <v>2815</v>
      </c>
      <c r="F538" s="213"/>
    </row>
    <row r="539" spans="1:6" ht="13.5" customHeight="1">
      <c r="A539" s="222" t="s">
        <v>2816</v>
      </c>
      <c r="B539" s="222" t="s">
        <v>1972</v>
      </c>
      <c r="C539" s="221">
        <v>990</v>
      </c>
      <c r="D539" s="221">
        <v>0</v>
      </c>
      <c r="E539" s="221">
        <v>990</v>
      </c>
      <c r="F539" s="213"/>
    </row>
    <row r="540" spans="1:6" ht="13.5" customHeight="1">
      <c r="A540" s="222" t="s">
        <v>2817</v>
      </c>
      <c r="B540" s="222" t="s">
        <v>1972</v>
      </c>
      <c r="C540" s="221">
        <v>248893</v>
      </c>
      <c r="D540" s="221">
        <v>11570</v>
      </c>
      <c r="E540" s="221">
        <v>260462</v>
      </c>
      <c r="F540" s="213"/>
    </row>
    <row r="541" spans="1:6" ht="13.5" customHeight="1">
      <c r="A541" s="222" t="s">
        <v>2818</v>
      </c>
      <c r="B541" s="222" t="s">
        <v>1972</v>
      </c>
      <c r="C541" s="223" t="s">
        <v>2819</v>
      </c>
      <c r="D541" s="221">
        <v>0</v>
      </c>
      <c r="E541" s="223" t="s">
        <v>2819</v>
      </c>
      <c r="F541" s="213"/>
    </row>
    <row r="542" spans="1:6" ht="13.5" customHeight="1">
      <c r="A542" s="222" t="s">
        <v>2820</v>
      </c>
      <c r="B542" s="222" t="s">
        <v>1972</v>
      </c>
      <c r="C542" s="221">
        <v>9459</v>
      </c>
      <c r="D542" s="221">
        <v>838</v>
      </c>
      <c r="E542" s="221">
        <v>10297</v>
      </c>
      <c r="F542" s="213"/>
    </row>
    <row r="543" spans="1:6" ht="13.5" customHeight="1">
      <c r="A543" s="222" t="s">
        <v>2821</v>
      </c>
      <c r="B543" s="222" t="s">
        <v>1972</v>
      </c>
      <c r="C543" s="221">
        <v>325748</v>
      </c>
      <c r="D543" s="221">
        <v>0</v>
      </c>
      <c r="E543" s="221">
        <v>325748</v>
      </c>
      <c r="F543" s="213"/>
    </row>
    <row r="544" spans="1:6" ht="13.5" customHeight="1">
      <c r="A544" s="222" t="s">
        <v>2822</v>
      </c>
      <c r="B544" s="222" t="s">
        <v>1972</v>
      </c>
      <c r="C544" s="221">
        <v>71790228</v>
      </c>
      <c r="D544" s="221">
        <v>13836680</v>
      </c>
      <c r="E544" s="221">
        <v>85626909</v>
      </c>
      <c r="F544" s="213"/>
    </row>
    <row r="545" spans="1:6" ht="13.5" customHeight="1">
      <c r="A545" s="222" t="s">
        <v>2823</v>
      </c>
      <c r="B545" s="222" t="s">
        <v>1972</v>
      </c>
      <c r="C545" s="221">
        <v>6853323</v>
      </c>
      <c r="D545" s="221">
        <v>857569</v>
      </c>
      <c r="E545" s="221">
        <v>7710893</v>
      </c>
      <c r="F545" s="213"/>
    </row>
    <row r="546" spans="1:6" ht="13.5" customHeight="1">
      <c r="A546" s="222" t="s">
        <v>2824</v>
      </c>
      <c r="B546" s="222" t="s">
        <v>1972</v>
      </c>
      <c r="C546" s="221">
        <v>178065</v>
      </c>
      <c r="D546" s="221">
        <v>10465</v>
      </c>
      <c r="E546" s="221">
        <v>188530</v>
      </c>
      <c r="F546" s="213"/>
    </row>
    <row r="547" spans="1:6" ht="13.5" customHeight="1">
      <c r="A547" s="222" t="s">
        <v>2825</v>
      </c>
      <c r="B547" s="222" t="s">
        <v>1972</v>
      </c>
      <c r="C547" s="221">
        <v>264051</v>
      </c>
      <c r="D547" s="221">
        <v>36085</v>
      </c>
      <c r="E547" s="221">
        <v>300136</v>
      </c>
      <c r="F547" s="213"/>
    </row>
    <row r="548" spans="1:6" ht="13.5" customHeight="1">
      <c r="A548" s="222" t="s">
        <v>2826</v>
      </c>
      <c r="B548" s="222" t="s">
        <v>1972</v>
      </c>
      <c r="C548" s="221">
        <v>280691</v>
      </c>
      <c r="D548" s="221">
        <v>26538</v>
      </c>
      <c r="E548" s="221">
        <v>307229</v>
      </c>
      <c r="F548" s="213"/>
    </row>
    <row r="549" spans="1:6" ht="13.5" customHeight="1">
      <c r="A549" s="222" t="s">
        <v>2827</v>
      </c>
      <c r="B549" s="222" t="s">
        <v>1972</v>
      </c>
      <c r="C549" s="223" t="s">
        <v>2828</v>
      </c>
      <c r="D549" s="223" t="s">
        <v>2829</v>
      </c>
      <c r="E549" s="223" t="s">
        <v>2830</v>
      </c>
      <c r="F549" s="213"/>
    </row>
    <row r="550" spans="1:6" ht="13.5" customHeight="1">
      <c r="A550" s="222" t="s">
        <v>2831</v>
      </c>
      <c r="B550" s="222" t="s">
        <v>1972</v>
      </c>
      <c r="C550" s="221">
        <v>23088</v>
      </c>
      <c r="D550" s="221">
        <v>2532</v>
      </c>
      <c r="E550" s="221">
        <v>25619</v>
      </c>
      <c r="F550" s="213"/>
    </row>
    <row r="551" spans="1:6" ht="13.5" customHeight="1">
      <c r="A551" s="222" t="s">
        <v>2832</v>
      </c>
      <c r="B551" s="222" t="s">
        <v>1972</v>
      </c>
      <c r="C551" s="221">
        <v>248965707</v>
      </c>
      <c r="D551" s="223" t="s">
        <v>2833</v>
      </c>
      <c r="E551" s="221">
        <v>243750689</v>
      </c>
      <c r="F551" s="213"/>
    </row>
    <row r="552" spans="1:6" ht="13.5" customHeight="1">
      <c r="A552" s="222" t="s">
        <v>2834</v>
      </c>
      <c r="B552" s="222" t="s">
        <v>1972</v>
      </c>
      <c r="C552" s="221">
        <v>4715529914</v>
      </c>
      <c r="D552" s="221">
        <v>396317565</v>
      </c>
      <c r="E552" s="221">
        <v>5111847480</v>
      </c>
      <c r="F552" s="213"/>
    </row>
    <row r="553" spans="1:6" ht="13.5" customHeight="1">
      <c r="A553" s="222" t="s">
        <v>2835</v>
      </c>
      <c r="B553" s="222" t="s">
        <v>1972</v>
      </c>
      <c r="C553" s="221">
        <v>4715529914</v>
      </c>
      <c r="D553" s="221">
        <v>396317565</v>
      </c>
      <c r="E553" s="221">
        <v>5111847480</v>
      </c>
      <c r="F553" s="213"/>
    </row>
    <row r="554" spans="1:6" ht="13.5" customHeight="1">
      <c r="A554" s="222" t="s">
        <v>2836</v>
      </c>
      <c r="B554" s="222" t="s">
        <v>1972</v>
      </c>
      <c r="C554" s="221">
        <v>162406406</v>
      </c>
      <c r="D554" s="221">
        <v>5817403</v>
      </c>
      <c r="E554" s="221">
        <v>168223808</v>
      </c>
      <c r="F554" s="213"/>
    </row>
    <row r="555" spans="1:6" ht="13.5" customHeight="1">
      <c r="A555" s="222" t="s">
        <v>2837</v>
      </c>
      <c r="B555" s="222" t="s">
        <v>1972</v>
      </c>
      <c r="C555" s="221">
        <v>6077772</v>
      </c>
      <c r="D555" s="221">
        <v>462613</v>
      </c>
      <c r="E555" s="221">
        <v>6540385</v>
      </c>
      <c r="F555" s="213"/>
    </row>
    <row r="556" spans="1:6" ht="13.5" customHeight="1">
      <c r="A556" s="222" t="s">
        <v>2838</v>
      </c>
      <c r="B556" s="222" t="s">
        <v>1972</v>
      </c>
      <c r="C556" s="221">
        <v>8687</v>
      </c>
      <c r="D556" s="221">
        <v>0</v>
      </c>
      <c r="E556" s="221">
        <v>8687</v>
      </c>
      <c r="F556" s="213"/>
    </row>
    <row r="557" spans="1:6" ht="13.5" customHeight="1">
      <c r="A557" s="222" t="s">
        <v>2839</v>
      </c>
      <c r="B557" s="222" t="s">
        <v>1972</v>
      </c>
      <c r="C557" s="221">
        <v>22605</v>
      </c>
      <c r="D557" s="221">
        <v>2055</v>
      </c>
      <c r="E557" s="221">
        <v>24660</v>
      </c>
      <c r="F557" s="213"/>
    </row>
    <row r="558" spans="1:6" ht="13.5" customHeight="1">
      <c r="A558" s="222" t="s">
        <v>2840</v>
      </c>
      <c r="B558" s="222" t="s">
        <v>1972</v>
      </c>
      <c r="C558" s="221">
        <v>121323933</v>
      </c>
      <c r="D558" s="221">
        <v>7797704</v>
      </c>
      <c r="E558" s="221">
        <v>129121636</v>
      </c>
      <c r="F558" s="213"/>
    </row>
    <row r="559" spans="1:6" ht="13.5" customHeight="1">
      <c r="A559" s="222" t="s">
        <v>2841</v>
      </c>
      <c r="B559" s="222" t="s">
        <v>1972</v>
      </c>
      <c r="C559" s="221">
        <v>6721</v>
      </c>
      <c r="D559" s="221">
        <v>0</v>
      </c>
      <c r="E559" s="221">
        <v>6721</v>
      </c>
      <c r="F559" s="213"/>
    </row>
    <row r="560" spans="1:6" ht="13.5" customHeight="1">
      <c r="A560" s="222" t="s">
        <v>2842</v>
      </c>
      <c r="B560" s="222" t="s">
        <v>1972</v>
      </c>
      <c r="C560" s="221">
        <v>289846124</v>
      </c>
      <c r="D560" s="221">
        <v>14079774</v>
      </c>
      <c r="E560" s="221">
        <v>303925898</v>
      </c>
      <c r="F560" s="213"/>
    </row>
    <row r="561" spans="1:6" ht="13.5" customHeight="1">
      <c r="A561" s="222" t="s">
        <v>2843</v>
      </c>
      <c r="B561" s="222" t="s">
        <v>1972</v>
      </c>
      <c r="C561" s="221">
        <v>14332870</v>
      </c>
      <c r="D561" s="221">
        <v>353910</v>
      </c>
      <c r="E561" s="221">
        <v>14686780</v>
      </c>
      <c r="F561" s="213"/>
    </row>
    <row r="562" spans="1:6" ht="13.5" customHeight="1">
      <c r="A562" s="222" t="s">
        <v>2844</v>
      </c>
      <c r="B562" s="222" t="s">
        <v>1972</v>
      </c>
      <c r="C562" s="221">
        <v>1115986275</v>
      </c>
      <c r="D562" s="221">
        <v>135121662</v>
      </c>
      <c r="E562" s="221">
        <v>1251107936</v>
      </c>
      <c r="F562" s="213"/>
    </row>
    <row r="563" spans="1:6" ht="13.5" customHeight="1">
      <c r="A563" s="222" t="s">
        <v>2845</v>
      </c>
      <c r="B563" s="222" t="s">
        <v>1972</v>
      </c>
      <c r="C563" s="221">
        <v>1130319145</v>
      </c>
      <c r="D563" s="221">
        <v>135475571</v>
      </c>
      <c r="E563" s="221">
        <v>1265794716</v>
      </c>
      <c r="F563" s="213"/>
    </row>
    <row r="564" spans="1:6" ht="13.5" customHeight="1">
      <c r="A564" s="222" t="s">
        <v>2846</v>
      </c>
      <c r="B564" s="222" t="s">
        <v>1972</v>
      </c>
      <c r="C564" s="221">
        <v>1420165269</v>
      </c>
      <c r="D564" s="221">
        <v>149555346</v>
      </c>
      <c r="E564" s="221">
        <v>1569720614</v>
      </c>
      <c r="F564" s="213"/>
    </row>
    <row r="565" spans="1:6" ht="13.5" customHeight="1">
      <c r="A565" s="222" t="s">
        <v>2847</v>
      </c>
      <c r="B565" s="222" t="s">
        <v>1972</v>
      </c>
      <c r="C565" s="221">
        <v>138068165</v>
      </c>
      <c r="D565" s="221">
        <v>6242702</v>
      </c>
      <c r="E565" s="221">
        <v>144310866</v>
      </c>
      <c r="F565" s="213"/>
    </row>
    <row r="566" spans="1:6" ht="13.5" customHeight="1">
      <c r="A566" s="222" t="s">
        <v>2848</v>
      </c>
      <c r="B566" s="222" t="s">
        <v>1972</v>
      </c>
      <c r="C566" s="221">
        <v>535788</v>
      </c>
      <c r="D566" s="221">
        <v>75727</v>
      </c>
      <c r="E566" s="221">
        <v>611515</v>
      </c>
      <c r="F566" s="213"/>
    </row>
    <row r="567" spans="1:6" ht="13.5" customHeight="1">
      <c r="A567" s="222" t="s">
        <v>2849</v>
      </c>
      <c r="B567" s="222" t="s">
        <v>1972</v>
      </c>
      <c r="C567" s="221">
        <v>138603952</v>
      </c>
      <c r="D567" s="221">
        <v>6318429</v>
      </c>
      <c r="E567" s="221">
        <v>144922381</v>
      </c>
      <c r="F567" s="213"/>
    </row>
    <row r="568" spans="1:6" ht="13.5" customHeight="1">
      <c r="A568" s="222" t="s">
        <v>2850</v>
      </c>
      <c r="B568" s="222" t="s">
        <v>1972</v>
      </c>
      <c r="C568" s="221">
        <v>18455</v>
      </c>
      <c r="D568" s="221">
        <v>34318</v>
      </c>
      <c r="E568" s="221">
        <v>52773</v>
      </c>
      <c r="F568" s="213"/>
    </row>
    <row r="569" spans="1:6" ht="13.5" customHeight="1">
      <c r="A569" s="222" t="s">
        <v>2851</v>
      </c>
      <c r="B569" s="222" t="s">
        <v>1972</v>
      </c>
      <c r="C569" s="221">
        <v>91324070</v>
      </c>
      <c r="D569" s="221">
        <v>9723679</v>
      </c>
      <c r="E569" s="221">
        <v>101047750</v>
      </c>
      <c r="F569" s="213"/>
    </row>
    <row r="570" spans="1:6" ht="13.5" customHeight="1">
      <c r="A570" s="222" t="s">
        <v>2852</v>
      </c>
      <c r="B570" s="222" t="s">
        <v>1972</v>
      </c>
      <c r="C570" s="221">
        <v>391479014</v>
      </c>
      <c r="D570" s="221">
        <v>33407382</v>
      </c>
      <c r="E570" s="221">
        <v>424886397</v>
      </c>
      <c r="F570" s="213"/>
    </row>
    <row r="571" spans="1:6" ht="13.5" customHeight="1">
      <c r="A571" s="222" t="s">
        <v>2853</v>
      </c>
      <c r="B571" s="222" t="s">
        <v>1972</v>
      </c>
      <c r="C571" s="221">
        <v>621425491</v>
      </c>
      <c r="D571" s="221">
        <v>49483809</v>
      </c>
      <c r="E571" s="221">
        <v>670909300</v>
      </c>
      <c r="F571" s="213"/>
    </row>
    <row r="572" spans="1:6" ht="13.5" customHeight="1">
      <c r="A572" s="222" t="s">
        <v>2854</v>
      </c>
      <c r="B572" s="222" t="s">
        <v>1972</v>
      </c>
      <c r="C572" s="221">
        <v>79243387</v>
      </c>
      <c r="D572" s="221">
        <v>10455671</v>
      </c>
      <c r="E572" s="221">
        <v>89699058</v>
      </c>
      <c r="F572" s="213"/>
    </row>
    <row r="573" spans="1:6" ht="13.5" customHeight="1">
      <c r="A573" s="222" t="s">
        <v>2855</v>
      </c>
      <c r="B573" s="222" t="s">
        <v>1972</v>
      </c>
      <c r="C573" s="221">
        <v>1858687</v>
      </c>
      <c r="D573" s="223" t="s">
        <v>2856</v>
      </c>
      <c r="E573" s="221">
        <v>1386964</v>
      </c>
      <c r="F573" s="213"/>
    </row>
    <row r="574" spans="1:6" ht="13.5" customHeight="1">
      <c r="A574" s="222" t="s">
        <v>2857</v>
      </c>
      <c r="B574" s="222" t="s">
        <v>1972</v>
      </c>
      <c r="C574" s="221">
        <v>5010721</v>
      </c>
      <c r="D574" s="221">
        <v>949270</v>
      </c>
      <c r="E574" s="221">
        <v>5959991</v>
      </c>
      <c r="F574" s="213"/>
    </row>
    <row r="575" spans="1:6" ht="13.5" customHeight="1">
      <c r="A575" s="222" t="s">
        <v>2858</v>
      </c>
      <c r="B575" s="222" t="s">
        <v>1972</v>
      </c>
      <c r="C575" s="221">
        <v>3065</v>
      </c>
      <c r="D575" s="221">
        <v>736</v>
      </c>
      <c r="E575" s="221">
        <v>3801</v>
      </c>
      <c r="F575" s="213"/>
    </row>
    <row r="576" spans="1:6" ht="13.5" customHeight="1">
      <c r="A576" s="222" t="s">
        <v>2859</v>
      </c>
      <c r="B576" s="222" t="s">
        <v>1972</v>
      </c>
      <c r="C576" s="221">
        <v>2618588</v>
      </c>
      <c r="D576" s="221">
        <v>653863</v>
      </c>
      <c r="E576" s="221">
        <v>3272451</v>
      </c>
      <c r="F576" s="213"/>
    </row>
    <row r="577" spans="1:6" ht="13.5" customHeight="1">
      <c r="A577" s="222" t="s">
        <v>2860</v>
      </c>
      <c r="B577" s="222" t="s">
        <v>1972</v>
      </c>
      <c r="C577" s="221">
        <v>3848904</v>
      </c>
      <c r="D577" s="221">
        <v>368706</v>
      </c>
      <c r="E577" s="221">
        <v>4217609</v>
      </c>
      <c r="F577" s="213"/>
    </row>
    <row r="578" spans="1:6" ht="13.5" customHeight="1">
      <c r="A578" s="222" t="s">
        <v>2861</v>
      </c>
      <c r="B578" s="222" t="s">
        <v>1972</v>
      </c>
      <c r="C578" s="223" t="s">
        <v>2862</v>
      </c>
      <c r="D578" s="223" t="s">
        <v>2863</v>
      </c>
      <c r="E578" s="223" t="s">
        <v>2864</v>
      </c>
      <c r="F578" s="213"/>
    </row>
    <row r="579" spans="1:6" ht="13.5" customHeight="1">
      <c r="A579" s="222" t="s">
        <v>2865</v>
      </c>
      <c r="B579" s="222" t="s">
        <v>1972</v>
      </c>
      <c r="C579" s="221">
        <v>33820070</v>
      </c>
      <c r="D579" s="221">
        <v>2823875</v>
      </c>
      <c r="E579" s="221">
        <v>36643944</v>
      </c>
      <c r="F579" s="213"/>
    </row>
    <row r="580" spans="1:6" ht="13.5" customHeight="1">
      <c r="A580" s="222" t="s">
        <v>2866</v>
      </c>
      <c r="B580" s="222" t="s">
        <v>1972</v>
      </c>
      <c r="C580" s="223" t="s">
        <v>2867</v>
      </c>
      <c r="D580" s="221">
        <v>0</v>
      </c>
      <c r="E580" s="223" t="s">
        <v>2867</v>
      </c>
      <c r="F580" s="213"/>
    </row>
    <row r="581" spans="1:6" ht="13.5" customHeight="1">
      <c r="A581" s="222" t="s">
        <v>2868</v>
      </c>
      <c r="B581" s="222" t="s">
        <v>1972</v>
      </c>
      <c r="C581" s="221">
        <v>26233419</v>
      </c>
      <c r="D581" s="221">
        <v>10131429</v>
      </c>
      <c r="E581" s="221">
        <v>36364848</v>
      </c>
      <c r="F581" s="213"/>
    </row>
    <row r="582" spans="1:6" ht="13.5" customHeight="1">
      <c r="A582" s="222" t="s">
        <v>2869</v>
      </c>
      <c r="B582" s="222" t="s">
        <v>1972</v>
      </c>
      <c r="C582" s="221">
        <v>1259889</v>
      </c>
      <c r="D582" s="221">
        <v>94659</v>
      </c>
      <c r="E582" s="221">
        <v>1354547</v>
      </c>
      <c r="F582" s="213"/>
    </row>
    <row r="583" spans="1:6" ht="13.5" customHeight="1">
      <c r="A583" s="222" t="s">
        <v>2870</v>
      </c>
      <c r="B583" s="222" t="s">
        <v>1972</v>
      </c>
      <c r="C583" s="221">
        <v>86460</v>
      </c>
      <c r="D583" s="223" t="s">
        <v>2871</v>
      </c>
      <c r="E583" s="221">
        <v>82705</v>
      </c>
      <c r="F583" s="213"/>
    </row>
    <row r="584" spans="1:6" ht="13.5" customHeight="1">
      <c r="A584" s="222" t="s">
        <v>2872</v>
      </c>
      <c r="B584" s="222" t="s">
        <v>1972</v>
      </c>
      <c r="C584" s="221">
        <v>13878685</v>
      </c>
      <c r="D584" s="221">
        <v>1261699</v>
      </c>
      <c r="E584" s="221">
        <v>15140384</v>
      </c>
      <c r="F584" s="213"/>
    </row>
    <row r="585" spans="1:6" ht="13.5" customHeight="1">
      <c r="A585" s="222" t="s">
        <v>2873</v>
      </c>
      <c r="B585" s="222" t="s">
        <v>1972</v>
      </c>
      <c r="C585" s="221">
        <v>2188492</v>
      </c>
      <c r="D585" s="221">
        <v>198954</v>
      </c>
      <c r="E585" s="221">
        <v>2387445</v>
      </c>
      <c r="F585" s="213"/>
    </row>
    <row r="586" spans="1:6" ht="13.5" customHeight="1">
      <c r="A586" s="222" t="s">
        <v>2874</v>
      </c>
      <c r="B586" s="222" t="s">
        <v>1972</v>
      </c>
      <c r="C586" s="221">
        <v>70057</v>
      </c>
      <c r="D586" s="221">
        <v>6184</v>
      </c>
      <c r="E586" s="221">
        <v>76241</v>
      </c>
      <c r="F586" s="213"/>
    </row>
    <row r="587" spans="1:6" ht="13.5" customHeight="1">
      <c r="A587" s="222" t="s">
        <v>2875</v>
      </c>
      <c r="B587" s="222" t="s">
        <v>1972</v>
      </c>
      <c r="C587" s="221">
        <v>3276000</v>
      </c>
      <c r="D587" s="221">
        <v>1000000</v>
      </c>
      <c r="E587" s="221">
        <v>4276000</v>
      </c>
      <c r="F587" s="213"/>
    </row>
    <row r="588" spans="1:6" ht="13.5" customHeight="1">
      <c r="A588" s="222" t="s">
        <v>2876</v>
      </c>
      <c r="B588" s="222" t="s">
        <v>1972</v>
      </c>
      <c r="C588" s="221">
        <v>177043</v>
      </c>
      <c r="D588" s="221">
        <v>15934</v>
      </c>
      <c r="E588" s="221">
        <v>192977</v>
      </c>
      <c r="F588" s="213"/>
    </row>
    <row r="589" spans="1:6" ht="13.5" customHeight="1">
      <c r="A589" s="222" t="s">
        <v>2877</v>
      </c>
      <c r="B589" s="222" t="s">
        <v>1972</v>
      </c>
      <c r="C589" s="221">
        <v>77807054</v>
      </c>
      <c r="D589" s="221">
        <v>10166842</v>
      </c>
      <c r="E589" s="221">
        <v>87973895</v>
      </c>
      <c r="F589" s="213"/>
    </row>
    <row r="590" spans="1:6" ht="13.5" customHeight="1">
      <c r="A590" s="222" t="s">
        <v>2878</v>
      </c>
      <c r="B590" s="222" t="s">
        <v>1972</v>
      </c>
      <c r="C590" s="221">
        <v>519</v>
      </c>
      <c r="D590" s="221">
        <v>0</v>
      </c>
      <c r="E590" s="221">
        <v>519</v>
      </c>
      <c r="F590" s="213"/>
    </row>
    <row r="591" spans="1:6" ht="13.5" customHeight="1">
      <c r="A591" s="222" t="s">
        <v>2879</v>
      </c>
      <c r="B591" s="222" t="s">
        <v>1972</v>
      </c>
      <c r="C591" s="221">
        <v>694</v>
      </c>
      <c r="D591" s="221">
        <v>17148</v>
      </c>
      <c r="E591" s="221">
        <v>17841</v>
      </c>
      <c r="F591" s="213"/>
    </row>
    <row r="592" spans="1:6" ht="13.5" customHeight="1">
      <c r="A592" s="222" t="s">
        <v>2880</v>
      </c>
      <c r="B592" s="222" t="s">
        <v>1972</v>
      </c>
      <c r="C592" s="223" t="s">
        <v>2881</v>
      </c>
      <c r="D592" s="221">
        <v>3682644</v>
      </c>
      <c r="E592" s="223" t="s">
        <v>2882</v>
      </c>
      <c r="F592" s="213"/>
    </row>
    <row r="593" spans="1:6" ht="13.5" customHeight="1">
      <c r="A593" s="222" t="s">
        <v>2883</v>
      </c>
      <c r="B593" s="222" t="s">
        <v>1972</v>
      </c>
      <c r="C593" s="221">
        <v>4908278</v>
      </c>
      <c r="D593" s="221">
        <v>84480</v>
      </c>
      <c r="E593" s="221">
        <v>4992759</v>
      </c>
      <c r="F593" s="213"/>
    </row>
    <row r="594" spans="1:6" ht="13.5" customHeight="1">
      <c r="A594" s="222" t="s">
        <v>2884</v>
      </c>
      <c r="B594" s="222" t="s">
        <v>1972</v>
      </c>
      <c r="C594" s="223" t="s">
        <v>2885</v>
      </c>
      <c r="D594" s="223" t="s">
        <v>2886</v>
      </c>
      <c r="E594" s="223" t="s">
        <v>2887</v>
      </c>
      <c r="F594" s="213"/>
    </row>
    <row r="595" spans="1:6" ht="13.5" customHeight="1">
      <c r="A595" s="222" t="s">
        <v>2888</v>
      </c>
      <c r="B595" s="222" t="s">
        <v>1972</v>
      </c>
      <c r="C595" s="221">
        <v>613477</v>
      </c>
      <c r="D595" s="221">
        <v>0</v>
      </c>
      <c r="E595" s="221">
        <v>613477</v>
      </c>
      <c r="F595" s="213"/>
    </row>
    <row r="596" spans="1:6" ht="13.5" customHeight="1">
      <c r="A596" s="222" t="s">
        <v>2889</v>
      </c>
      <c r="B596" s="222" t="s">
        <v>1972</v>
      </c>
      <c r="C596" s="221">
        <v>162362</v>
      </c>
      <c r="D596" s="221">
        <v>728</v>
      </c>
      <c r="E596" s="221">
        <v>163090</v>
      </c>
      <c r="F596" s="213"/>
    </row>
    <row r="597" spans="1:6" ht="13.5" customHeight="1">
      <c r="A597" s="222" t="s">
        <v>2890</v>
      </c>
      <c r="B597" s="222" t="s">
        <v>1972</v>
      </c>
      <c r="C597" s="221">
        <v>365110</v>
      </c>
      <c r="D597" s="221">
        <v>91537</v>
      </c>
      <c r="E597" s="221">
        <v>456646</v>
      </c>
      <c r="F597" s="213"/>
    </row>
    <row r="598" spans="1:6" ht="13.5" customHeight="1">
      <c r="A598" s="222" t="s">
        <v>2891</v>
      </c>
      <c r="B598" s="222" t="s">
        <v>1972</v>
      </c>
      <c r="C598" s="221">
        <v>565132</v>
      </c>
      <c r="D598" s="221">
        <v>100425</v>
      </c>
      <c r="E598" s="221">
        <v>665556</v>
      </c>
      <c r="F598" s="213"/>
    </row>
    <row r="599" spans="1:6" ht="13.5" customHeight="1">
      <c r="A599" s="222" t="s">
        <v>2892</v>
      </c>
      <c r="B599" s="222" t="s">
        <v>1972</v>
      </c>
      <c r="C599" s="221">
        <v>133373</v>
      </c>
      <c r="D599" s="221">
        <v>16229</v>
      </c>
      <c r="E599" s="221">
        <v>149602</v>
      </c>
      <c r="F599" s="213"/>
    </row>
    <row r="600" spans="1:6" ht="13.5" customHeight="1">
      <c r="A600" s="222" t="s">
        <v>2893</v>
      </c>
      <c r="B600" s="222" t="s">
        <v>1972</v>
      </c>
      <c r="C600" s="221">
        <v>1</v>
      </c>
      <c r="D600" s="221">
        <v>0</v>
      </c>
      <c r="E600" s="221">
        <v>1</v>
      </c>
      <c r="F600" s="213"/>
    </row>
    <row r="601" spans="1:6" ht="13.5" customHeight="1">
      <c r="A601" s="222" t="s">
        <v>2894</v>
      </c>
      <c r="B601" s="222" t="s">
        <v>1972</v>
      </c>
      <c r="C601" s="221">
        <v>40582</v>
      </c>
      <c r="D601" s="221">
        <v>15149</v>
      </c>
      <c r="E601" s="221">
        <v>55731</v>
      </c>
      <c r="F601" s="213"/>
    </row>
    <row r="602" spans="1:6" ht="13.5" customHeight="1">
      <c r="A602" s="222" t="s">
        <v>2895</v>
      </c>
      <c r="B602" s="222" t="s">
        <v>1972</v>
      </c>
      <c r="C602" s="221">
        <v>24774</v>
      </c>
      <c r="D602" s="223" t="s">
        <v>2896</v>
      </c>
      <c r="E602" s="221">
        <v>24552</v>
      </c>
      <c r="F602" s="213"/>
    </row>
    <row r="603" spans="1:6" ht="13.5" customHeight="1">
      <c r="A603" s="222" t="s">
        <v>2897</v>
      </c>
      <c r="B603" s="222" t="s">
        <v>1972</v>
      </c>
      <c r="C603" s="221">
        <v>14806257</v>
      </c>
      <c r="D603" s="221">
        <v>1399176</v>
      </c>
      <c r="E603" s="221">
        <v>16205434</v>
      </c>
      <c r="F603" s="213"/>
    </row>
    <row r="604" spans="1:6" ht="13.5" customHeight="1">
      <c r="A604" s="222" t="s">
        <v>2898</v>
      </c>
      <c r="B604" s="222" t="s">
        <v>1972</v>
      </c>
      <c r="C604" s="221">
        <v>7757940</v>
      </c>
      <c r="D604" s="221">
        <v>706817</v>
      </c>
      <c r="E604" s="221">
        <v>8464757</v>
      </c>
      <c r="F604" s="213"/>
    </row>
    <row r="605" spans="1:6" ht="13.5" customHeight="1">
      <c r="A605" s="222" t="s">
        <v>2899</v>
      </c>
      <c r="B605" s="222" t="s">
        <v>1972</v>
      </c>
      <c r="C605" s="221">
        <v>268</v>
      </c>
      <c r="D605" s="221">
        <v>21</v>
      </c>
      <c r="E605" s="221">
        <v>290</v>
      </c>
      <c r="F605" s="213"/>
    </row>
    <row r="606" spans="1:6" ht="13.5" customHeight="1">
      <c r="A606" s="222" t="s">
        <v>2900</v>
      </c>
      <c r="B606" s="222" t="s">
        <v>1972</v>
      </c>
      <c r="C606" s="221">
        <v>2740676</v>
      </c>
      <c r="D606" s="221">
        <v>1490247</v>
      </c>
      <c r="E606" s="221">
        <v>4230923</v>
      </c>
      <c r="F606" s="213"/>
    </row>
    <row r="607" spans="1:6" ht="13.5" customHeight="1">
      <c r="A607" s="222" t="s">
        <v>2901</v>
      </c>
      <c r="B607" s="222" t="s">
        <v>1972</v>
      </c>
      <c r="C607" s="221">
        <v>5171970</v>
      </c>
      <c r="D607" s="221">
        <v>470179</v>
      </c>
      <c r="E607" s="221">
        <v>5642149</v>
      </c>
      <c r="F607" s="213"/>
    </row>
    <row r="608" spans="1:6" ht="13.5" customHeight="1">
      <c r="A608" s="222" t="s">
        <v>2902</v>
      </c>
      <c r="B608" s="222" t="s">
        <v>1972</v>
      </c>
      <c r="C608" s="221">
        <v>2048300</v>
      </c>
      <c r="D608" s="221">
        <v>327270</v>
      </c>
      <c r="E608" s="221">
        <v>2375570</v>
      </c>
      <c r="F608" s="213"/>
    </row>
    <row r="609" spans="1:6" ht="13.5" customHeight="1">
      <c r="A609" s="222" t="s">
        <v>2903</v>
      </c>
      <c r="B609" s="222" t="s">
        <v>1972</v>
      </c>
      <c r="C609" s="223" t="s">
        <v>2904</v>
      </c>
      <c r="D609" s="223" t="s">
        <v>2905</v>
      </c>
      <c r="E609" s="223" t="s">
        <v>2906</v>
      </c>
      <c r="F609" s="213"/>
    </row>
    <row r="610" spans="1:6" ht="13.5" customHeight="1">
      <c r="A610" s="222" t="s">
        <v>2907</v>
      </c>
      <c r="B610" s="222" t="s">
        <v>1972</v>
      </c>
      <c r="C610" s="221">
        <v>8915</v>
      </c>
      <c r="D610" s="221">
        <v>156</v>
      </c>
      <c r="E610" s="221">
        <v>9071</v>
      </c>
      <c r="F610" s="213"/>
    </row>
    <row r="611" spans="1:6" ht="13.5" customHeight="1">
      <c r="A611" s="222" t="s">
        <v>2908</v>
      </c>
      <c r="B611" s="222" t="s">
        <v>1972</v>
      </c>
      <c r="C611" s="221">
        <v>155621517</v>
      </c>
      <c r="D611" s="221">
        <v>14596512</v>
      </c>
      <c r="E611" s="221">
        <v>170218029</v>
      </c>
      <c r="F611" s="213"/>
    </row>
    <row r="612" spans="1:6" ht="13.5" customHeight="1">
      <c r="A612" s="222" t="s">
        <v>2909</v>
      </c>
      <c r="B612" s="222" t="s">
        <v>1972</v>
      </c>
      <c r="C612" s="221">
        <v>167</v>
      </c>
      <c r="D612" s="221">
        <v>17</v>
      </c>
      <c r="E612" s="221">
        <v>184</v>
      </c>
      <c r="F612" s="213"/>
    </row>
    <row r="613" spans="1:6" ht="13.5" customHeight="1">
      <c r="A613" s="222" t="s">
        <v>2910</v>
      </c>
      <c r="B613" s="222" t="s">
        <v>1972</v>
      </c>
      <c r="C613" s="223" t="s">
        <v>2911</v>
      </c>
      <c r="D613" s="223" t="s">
        <v>2912</v>
      </c>
      <c r="E613" s="223" t="s">
        <v>2913</v>
      </c>
      <c r="F613" s="213"/>
    </row>
    <row r="614" spans="1:6" ht="13.5" customHeight="1">
      <c r="A614" s="222" t="s">
        <v>2914</v>
      </c>
      <c r="B614" s="222" t="s">
        <v>1972</v>
      </c>
      <c r="C614" s="223" t="s">
        <v>2915</v>
      </c>
      <c r="D614" s="223" t="s">
        <v>2916</v>
      </c>
      <c r="E614" s="223" t="s">
        <v>2917</v>
      </c>
      <c r="F614" s="213"/>
    </row>
    <row r="615" spans="1:6" ht="13.5" customHeight="1">
      <c r="A615" s="222" t="s">
        <v>2918</v>
      </c>
      <c r="B615" s="222" t="s">
        <v>1972</v>
      </c>
      <c r="C615" s="221">
        <v>353076627</v>
      </c>
      <c r="D615" s="221">
        <v>55624909</v>
      </c>
      <c r="E615" s="221">
        <v>408701536</v>
      </c>
      <c r="F615" s="213"/>
    </row>
    <row r="616" spans="1:6" ht="13.5" customHeight="1">
      <c r="A616" s="222" t="s">
        <v>2919</v>
      </c>
      <c r="B616" s="222" t="s">
        <v>1972</v>
      </c>
      <c r="C616" s="221">
        <v>10169941</v>
      </c>
      <c r="D616" s="221">
        <v>809642</v>
      </c>
      <c r="E616" s="221">
        <v>10979583</v>
      </c>
      <c r="F616" s="213"/>
    </row>
    <row r="617" spans="1:6" ht="13.5" customHeight="1">
      <c r="A617" s="222" t="s">
        <v>2920</v>
      </c>
      <c r="B617" s="222" t="s">
        <v>1972</v>
      </c>
      <c r="C617" s="221">
        <v>1075449</v>
      </c>
      <c r="D617" s="221">
        <v>88348</v>
      </c>
      <c r="E617" s="221">
        <v>1163797</v>
      </c>
      <c r="F617" s="213"/>
    </row>
    <row r="618" spans="1:6" ht="13.5" customHeight="1">
      <c r="A618" s="222" t="s">
        <v>2921</v>
      </c>
      <c r="B618" s="222" t="s">
        <v>1972</v>
      </c>
      <c r="C618" s="221">
        <v>17082</v>
      </c>
      <c r="D618" s="221">
        <v>750</v>
      </c>
      <c r="E618" s="221">
        <v>17832</v>
      </c>
      <c r="F618" s="213"/>
    </row>
    <row r="619" spans="1:6" ht="13.5" customHeight="1">
      <c r="A619" s="222" t="s">
        <v>2922</v>
      </c>
      <c r="B619" s="222" t="s">
        <v>1972</v>
      </c>
      <c r="C619" s="221">
        <v>452563</v>
      </c>
      <c r="D619" s="221">
        <v>43891</v>
      </c>
      <c r="E619" s="221">
        <v>496454</v>
      </c>
      <c r="F619" s="213"/>
    </row>
    <row r="620" spans="1:6" ht="13.5" customHeight="1">
      <c r="A620" s="222" t="s">
        <v>2923</v>
      </c>
      <c r="B620" s="222" t="s">
        <v>1972</v>
      </c>
      <c r="C620" s="221">
        <v>2954442</v>
      </c>
      <c r="D620" s="221">
        <v>412730</v>
      </c>
      <c r="E620" s="221">
        <v>3367172</v>
      </c>
      <c r="F620" s="213"/>
    </row>
    <row r="621" spans="1:6" ht="13.5" customHeight="1">
      <c r="A621" s="222" t="s">
        <v>2924</v>
      </c>
      <c r="B621" s="222" t="s">
        <v>1972</v>
      </c>
      <c r="C621" s="221">
        <v>17305520</v>
      </c>
      <c r="D621" s="221">
        <v>1430649</v>
      </c>
      <c r="E621" s="221">
        <v>18736169</v>
      </c>
      <c r="F621" s="213"/>
    </row>
    <row r="622" spans="1:6" ht="13.5" customHeight="1">
      <c r="A622" s="222" t="s">
        <v>2925</v>
      </c>
      <c r="B622" s="222" t="s">
        <v>1972</v>
      </c>
      <c r="C622" s="221">
        <v>97532</v>
      </c>
      <c r="D622" s="221">
        <v>17139</v>
      </c>
      <c r="E622" s="221">
        <v>114671</v>
      </c>
      <c r="F622" s="213"/>
    </row>
    <row r="623" spans="1:6" ht="13.5" customHeight="1">
      <c r="A623" s="222" t="s">
        <v>2926</v>
      </c>
      <c r="B623" s="222" t="s">
        <v>1972</v>
      </c>
      <c r="C623" s="221">
        <v>32072528</v>
      </c>
      <c r="D623" s="221">
        <v>2803149</v>
      </c>
      <c r="E623" s="221">
        <v>34875677</v>
      </c>
      <c r="F623" s="213"/>
    </row>
    <row r="624" spans="1:6" ht="13.5" customHeight="1">
      <c r="A624" s="222" t="s">
        <v>2927</v>
      </c>
      <c r="B624" s="222" t="s">
        <v>1972</v>
      </c>
      <c r="C624" s="221">
        <v>391254</v>
      </c>
      <c r="D624" s="221">
        <v>27014</v>
      </c>
      <c r="E624" s="221">
        <v>418268</v>
      </c>
      <c r="F624" s="213"/>
    </row>
    <row r="625" spans="1:6" ht="13.5" customHeight="1">
      <c r="A625" s="222" t="s">
        <v>2928</v>
      </c>
      <c r="B625" s="222" t="s">
        <v>1972</v>
      </c>
      <c r="C625" s="221">
        <v>1703021</v>
      </c>
      <c r="D625" s="221">
        <v>169108</v>
      </c>
      <c r="E625" s="221">
        <v>1872128</v>
      </c>
      <c r="F625" s="213"/>
    </row>
    <row r="626" spans="1:6" ht="13.5" customHeight="1">
      <c r="A626" s="222" t="s">
        <v>2929</v>
      </c>
      <c r="B626" s="222" t="s">
        <v>1972</v>
      </c>
      <c r="C626" s="221">
        <v>10221530</v>
      </c>
      <c r="D626" s="221">
        <v>988769</v>
      </c>
      <c r="E626" s="221">
        <v>11210299</v>
      </c>
      <c r="F626" s="213"/>
    </row>
    <row r="627" spans="1:6" ht="13.5" customHeight="1">
      <c r="A627" s="222" t="s">
        <v>2930</v>
      </c>
      <c r="B627" s="222" t="s">
        <v>1972</v>
      </c>
      <c r="C627" s="221">
        <v>14837683</v>
      </c>
      <c r="D627" s="221">
        <v>1264581</v>
      </c>
      <c r="E627" s="221">
        <v>16102264</v>
      </c>
      <c r="F627" s="213"/>
    </row>
    <row r="628" spans="1:6" ht="13.5" customHeight="1">
      <c r="A628" s="222" t="s">
        <v>2931</v>
      </c>
      <c r="B628" s="222" t="s">
        <v>1972</v>
      </c>
      <c r="C628" s="221">
        <v>8126994</v>
      </c>
      <c r="D628" s="221">
        <v>939910</v>
      </c>
      <c r="E628" s="221">
        <v>9066904</v>
      </c>
      <c r="F628" s="213"/>
    </row>
    <row r="629" spans="1:6" ht="13.5" customHeight="1">
      <c r="A629" s="222" t="s">
        <v>2932</v>
      </c>
      <c r="B629" s="222" t="s">
        <v>1972</v>
      </c>
      <c r="C629" s="221">
        <v>6091057</v>
      </c>
      <c r="D629" s="221">
        <v>638522</v>
      </c>
      <c r="E629" s="221">
        <v>6729578</v>
      </c>
      <c r="F629" s="213"/>
    </row>
    <row r="630" spans="1:6" ht="13.5" customHeight="1">
      <c r="A630" s="222" t="s">
        <v>2933</v>
      </c>
      <c r="B630" s="222" t="s">
        <v>1972</v>
      </c>
      <c r="C630" s="221">
        <v>738337</v>
      </c>
      <c r="D630" s="221">
        <v>43635</v>
      </c>
      <c r="E630" s="221">
        <v>781972</v>
      </c>
      <c r="F630" s="213"/>
    </row>
    <row r="631" spans="1:6" ht="13.5" customHeight="1">
      <c r="A631" s="222" t="s">
        <v>2934</v>
      </c>
      <c r="B631" s="222" t="s">
        <v>1972</v>
      </c>
      <c r="C631" s="221">
        <v>10481259</v>
      </c>
      <c r="D631" s="221">
        <v>4323</v>
      </c>
      <c r="E631" s="221">
        <v>10485582</v>
      </c>
      <c r="F631" s="213"/>
    </row>
    <row r="632" spans="1:6" ht="13.5" customHeight="1">
      <c r="A632" s="222" t="s">
        <v>2935</v>
      </c>
      <c r="B632" s="222" t="s">
        <v>1972</v>
      </c>
      <c r="C632" s="221">
        <v>15762</v>
      </c>
      <c r="D632" s="223" t="s">
        <v>2936</v>
      </c>
      <c r="E632" s="221">
        <v>15509</v>
      </c>
      <c r="F632" s="213"/>
    </row>
    <row r="633" spans="1:6" ht="13.5" customHeight="1">
      <c r="A633" s="222" t="s">
        <v>2937</v>
      </c>
      <c r="B633" s="222" t="s">
        <v>1972</v>
      </c>
      <c r="C633" s="221">
        <v>3036850</v>
      </c>
      <c r="D633" s="223" t="s">
        <v>2938</v>
      </c>
      <c r="E633" s="221">
        <v>3035387</v>
      </c>
      <c r="F633" s="213"/>
    </row>
    <row r="634" spans="1:6" ht="13.5" customHeight="1">
      <c r="A634" s="222" t="s">
        <v>2939</v>
      </c>
      <c r="B634" s="222" t="s">
        <v>1972</v>
      </c>
      <c r="C634" s="221">
        <v>55643748</v>
      </c>
      <c r="D634" s="221">
        <v>4074145</v>
      </c>
      <c r="E634" s="221">
        <v>59717892</v>
      </c>
      <c r="F634" s="213"/>
    </row>
    <row r="635" spans="1:6" ht="13.5" customHeight="1">
      <c r="A635" s="222" t="s">
        <v>2940</v>
      </c>
      <c r="B635" s="222" t="s">
        <v>1972</v>
      </c>
      <c r="C635" s="221">
        <v>135798</v>
      </c>
      <c r="D635" s="221">
        <v>36826</v>
      </c>
      <c r="E635" s="221">
        <v>172624</v>
      </c>
      <c r="F635" s="213"/>
    </row>
    <row r="636" spans="1:6" ht="13.5" customHeight="1">
      <c r="A636" s="222" t="s">
        <v>2941</v>
      </c>
      <c r="B636" s="222" t="s">
        <v>1972</v>
      </c>
      <c r="C636" s="221">
        <v>48219</v>
      </c>
      <c r="D636" s="221">
        <v>27</v>
      </c>
      <c r="E636" s="221">
        <v>48246</v>
      </c>
      <c r="F636" s="213"/>
    </row>
    <row r="637" spans="1:6" ht="13.5" customHeight="1">
      <c r="A637" s="222" t="s">
        <v>2942</v>
      </c>
      <c r="B637" s="222" t="s">
        <v>1972</v>
      </c>
      <c r="C637" s="221">
        <v>920273</v>
      </c>
      <c r="D637" s="221">
        <v>242581</v>
      </c>
      <c r="E637" s="221">
        <v>1162854</v>
      </c>
      <c r="F637" s="213"/>
    </row>
    <row r="638" spans="1:6" ht="13.5" customHeight="1">
      <c r="A638" s="222" t="s">
        <v>2943</v>
      </c>
      <c r="B638" s="222" t="s">
        <v>1972</v>
      </c>
      <c r="C638" s="221">
        <v>81046218</v>
      </c>
      <c r="D638" s="221">
        <v>13649585</v>
      </c>
      <c r="E638" s="221">
        <v>94695802</v>
      </c>
      <c r="F638" s="213"/>
    </row>
    <row r="639" spans="1:6" ht="13.5" customHeight="1">
      <c r="A639" s="222" t="s">
        <v>2944</v>
      </c>
      <c r="B639" s="222" t="s">
        <v>1972</v>
      </c>
      <c r="C639" s="221">
        <v>21717664</v>
      </c>
      <c r="D639" s="223" t="s">
        <v>2945</v>
      </c>
      <c r="E639" s="221">
        <v>16894626</v>
      </c>
      <c r="F639" s="213"/>
    </row>
    <row r="640" spans="1:6" ht="13.5" customHeight="1">
      <c r="A640" s="222" t="s">
        <v>2946</v>
      </c>
      <c r="B640" s="222" t="s">
        <v>1972</v>
      </c>
      <c r="C640" s="221">
        <v>5902953</v>
      </c>
      <c r="D640" s="221">
        <v>493493</v>
      </c>
      <c r="E640" s="221">
        <v>6396446</v>
      </c>
      <c r="F640" s="213"/>
    </row>
    <row r="641" spans="1:6" ht="13.5" customHeight="1">
      <c r="A641" s="222" t="s">
        <v>2947</v>
      </c>
      <c r="B641" s="222" t="s">
        <v>1972</v>
      </c>
      <c r="C641" s="221">
        <v>248342</v>
      </c>
      <c r="D641" s="221">
        <v>22523</v>
      </c>
      <c r="E641" s="221">
        <v>270865</v>
      </c>
      <c r="F641" s="213"/>
    </row>
    <row r="642" spans="1:6" ht="13.5" customHeight="1">
      <c r="A642" s="222" t="s">
        <v>2948</v>
      </c>
      <c r="B642" s="222" t="s">
        <v>1972</v>
      </c>
      <c r="C642" s="221">
        <v>110019466</v>
      </c>
      <c r="D642" s="221">
        <v>9621997</v>
      </c>
      <c r="E642" s="221">
        <v>119641463</v>
      </c>
      <c r="F642" s="213"/>
    </row>
    <row r="643" spans="1:6" ht="13.5" customHeight="1">
      <c r="A643" s="222" t="s">
        <v>2949</v>
      </c>
      <c r="B643" s="222" t="s">
        <v>1972</v>
      </c>
      <c r="C643" s="221">
        <v>1407440</v>
      </c>
      <c r="D643" s="221">
        <v>108453</v>
      </c>
      <c r="E643" s="221">
        <v>1515893</v>
      </c>
      <c r="F643" s="213"/>
    </row>
    <row r="644" spans="1:6" ht="13.5" customHeight="1">
      <c r="A644" s="222" t="s">
        <v>2950</v>
      </c>
      <c r="B644" s="222" t="s">
        <v>1972</v>
      </c>
      <c r="C644" s="221">
        <v>328999</v>
      </c>
      <c r="D644" s="221">
        <v>61002</v>
      </c>
      <c r="E644" s="221">
        <v>390002</v>
      </c>
      <c r="F644" s="213"/>
    </row>
    <row r="645" spans="1:6" ht="13.5" customHeight="1">
      <c r="A645" s="222" t="s">
        <v>2951</v>
      </c>
      <c r="B645" s="222" t="s">
        <v>1972</v>
      </c>
      <c r="C645" s="221">
        <v>1447</v>
      </c>
      <c r="D645" s="221">
        <v>982</v>
      </c>
      <c r="E645" s="221">
        <v>2429</v>
      </c>
      <c r="F645" s="213"/>
    </row>
    <row r="646" spans="1:6" ht="13.5" customHeight="1">
      <c r="A646" s="222" t="s">
        <v>2952</v>
      </c>
      <c r="B646" s="222" t="s">
        <v>1972</v>
      </c>
      <c r="C646" s="221">
        <v>5653472</v>
      </c>
      <c r="D646" s="221">
        <v>574964</v>
      </c>
      <c r="E646" s="221">
        <v>6228436</v>
      </c>
      <c r="F646" s="213"/>
    </row>
    <row r="647" spans="1:6" ht="13.5" customHeight="1">
      <c r="A647" s="222" t="s">
        <v>2953</v>
      </c>
      <c r="B647" s="222" t="s">
        <v>1972</v>
      </c>
      <c r="C647" s="221">
        <v>714001</v>
      </c>
      <c r="D647" s="221">
        <v>13150</v>
      </c>
      <c r="E647" s="221">
        <v>727151</v>
      </c>
      <c r="F647" s="213"/>
    </row>
    <row r="648" spans="1:6" ht="13.5" customHeight="1">
      <c r="A648" s="222" t="s">
        <v>2954</v>
      </c>
      <c r="B648" s="222" t="s">
        <v>1972</v>
      </c>
      <c r="C648" s="221">
        <v>3195526</v>
      </c>
      <c r="D648" s="221">
        <v>286624</v>
      </c>
      <c r="E648" s="221">
        <v>3482150</v>
      </c>
      <c r="F648" s="213"/>
    </row>
    <row r="649" spans="1:6" ht="13.5" customHeight="1">
      <c r="A649" s="222" t="s">
        <v>2955</v>
      </c>
      <c r="B649" s="222" t="s">
        <v>1972</v>
      </c>
      <c r="C649" s="221">
        <v>6348920</v>
      </c>
      <c r="D649" s="221">
        <v>674490</v>
      </c>
      <c r="E649" s="221">
        <v>7023410</v>
      </c>
      <c r="F649" s="213"/>
    </row>
    <row r="650" spans="1:6" ht="13.5" customHeight="1">
      <c r="A650" s="222" t="s">
        <v>2956</v>
      </c>
      <c r="B650" s="222" t="s">
        <v>1972</v>
      </c>
      <c r="C650" s="221">
        <v>2991339</v>
      </c>
      <c r="D650" s="221">
        <v>438835</v>
      </c>
      <c r="E650" s="221">
        <v>3430174</v>
      </c>
      <c r="F650" s="213"/>
    </row>
    <row r="651" spans="1:6" ht="13.5" customHeight="1">
      <c r="A651" s="222" t="s">
        <v>2957</v>
      </c>
      <c r="B651" s="222" t="s">
        <v>1972</v>
      </c>
      <c r="C651" s="221">
        <v>21081471</v>
      </c>
      <c r="D651" s="221">
        <v>1772005</v>
      </c>
      <c r="E651" s="221">
        <v>22853475</v>
      </c>
      <c r="F651" s="213"/>
    </row>
    <row r="652" spans="1:6" ht="13.5" customHeight="1">
      <c r="A652" s="222" t="s">
        <v>2958</v>
      </c>
      <c r="B652" s="222" t="s">
        <v>1972</v>
      </c>
      <c r="C652" s="221">
        <v>814437</v>
      </c>
      <c r="D652" s="221">
        <v>227205</v>
      </c>
      <c r="E652" s="221">
        <v>1041642</v>
      </c>
      <c r="F652" s="213"/>
    </row>
    <row r="653" spans="1:6" ht="13.5" customHeight="1">
      <c r="A653" s="222" t="s">
        <v>2959</v>
      </c>
      <c r="B653" s="222" t="s">
        <v>1972</v>
      </c>
      <c r="C653" s="221">
        <v>4568082</v>
      </c>
      <c r="D653" s="221">
        <v>694714</v>
      </c>
      <c r="E653" s="221">
        <v>5262797</v>
      </c>
      <c r="F653" s="213"/>
    </row>
    <row r="654" spans="1:6" ht="13.5" customHeight="1">
      <c r="A654" s="222" t="s">
        <v>2960</v>
      </c>
      <c r="B654" s="222" t="s">
        <v>1972</v>
      </c>
      <c r="C654" s="221">
        <v>68521</v>
      </c>
      <c r="D654" s="221">
        <v>14128</v>
      </c>
      <c r="E654" s="221">
        <v>82649</v>
      </c>
      <c r="F654" s="213"/>
    </row>
    <row r="655" spans="1:6" ht="13.5" customHeight="1">
      <c r="A655" s="222" t="s">
        <v>2961</v>
      </c>
      <c r="B655" s="222" t="s">
        <v>1972</v>
      </c>
      <c r="C655" s="221">
        <v>0</v>
      </c>
      <c r="D655" s="221">
        <v>357618</v>
      </c>
      <c r="E655" s="221">
        <v>357618</v>
      </c>
      <c r="F655" s="213"/>
    </row>
    <row r="656" spans="1:6" ht="13.5" customHeight="1">
      <c r="A656" s="222" t="s">
        <v>2962</v>
      </c>
      <c r="B656" s="222" t="s">
        <v>1972</v>
      </c>
      <c r="C656" s="221">
        <v>47173655</v>
      </c>
      <c r="D656" s="221">
        <v>5224170</v>
      </c>
      <c r="E656" s="221">
        <v>52397825</v>
      </c>
      <c r="F656" s="213"/>
    </row>
    <row r="657" spans="1:6" ht="13.5" customHeight="1">
      <c r="A657" s="222" t="s">
        <v>2963</v>
      </c>
      <c r="B657" s="222" t="s">
        <v>1972</v>
      </c>
      <c r="C657" s="223" t="s">
        <v>2964</v>
      </c>
      <c r="D657" s="223" t="s">
        <v>2965</v>
      </c>
      <c r="E657" s="223" t="s">
        <v>2966</v>
      </c>
      <c r="F657" s="213"/>
    </row>
    <row r="658" spans="1:6" ht="13.5" customHeight="1">
      <c r="A658" s="222" t="s">
        <v>2967</v>
      </c>
      <c r="B658" s="222" t="s">
        <v>1972</v>
      </c>
      <c r="C658" s="223" t="s">
        <v>2964</v>
      </c>
      <c r="D658" s="223" t="s">
        <v>2965</v>
      </c>
      <c r="E658" s="223" t="s">
        <v>2966</v>
      </c>
      <c r="F658" s="213"/>
    </row>
    <row r="659" spans="1:6" ht="13.5" customHeight="1">
      <c r="A659" s="222" t="s">
        <v>2968</v>
      </c>
      <c r="B659" s="222" t="s">
        <v>1972</v>
      </c>
      <c r="C659" s="223" t="s">
        <v>2969</v>
      </c>
      <c r="D659" s="221">
        <v>723</v>
      </c>
      <c r="E659" s="223" t="s">
        <v>2970</v>
      </c>
      <c r="F659" s="213"/>
    </row>
    <row r="660" spans="1:6" ht="13.5" customHeight="1">
      <c r="A660" s="222" t="s">
        <v>2971</v>
      </c>
      <c r="B660" s="222" t="s">
        <v>1972</v>
      </c>
      <c r="C660" s="221">
        <v>1820641</v>
      </c>
      <c r="D660" s="221">
        <v>270204</v>
      </c>
      <c r="E660" s="221">
        <v>2090845</v>
      </c>
      <c r="F660" s="213"/>
    </row>
    <row r="661" spans="1:6" ht="13.5" customHeight="1">
      <c r="A661" s="222" t="s">
        <v>2972</v>
      </c>
      <c r="B661" s="222" t="s">
        <v>1972</v>
      </c>
      <c r="C661" s="223" t="s">
        <v>2973</v>
      </c>
      <c r="D661" s="221">
        <v>270927</v>
      </c>
      <c r="E661" s="223" t="s">
        <v>2974</v>
      </c>
      <c r="F661" s="213"/>
    </row>
    <row r="662" spans="1:6" ht="13.5" customHeight="1">
      <c r="A662" s="222" t="s">
        <v>2975</v>
      </c>
      <c r="B662" s="222" t="s">
        <v>1972</v>
      </c>
      <c r="C662" s="221">
        <v>9534904</v>
      </c>
      <c r="D662" s="221">
        <v>1139600</v>
      </c>
      <c r="E662" s="221">
        <v>10674504</v>
      </c>
      <c r="F662" s="213"/>
    </row>
    <row r="663" spans="1:6" ht="13.5" customHeight="1">
      <c r="A663" s="222" t="s">
        <v>2976</v>
      </c>
      <c r="B663" s="222" t="s">
        <v>1972</v>
      </c>
      <c r="C663" s="221">
        <v>110319</v>
      </c>
      <c r="D663" s="221">
        <v>11292</v>
      </c>
      <c r="E663" s="221">
        <v>121611</v>
      </c>
      <c r="F663" s="213"/>
    </row>
    <row r="664" spans="1:6" ht="13.5" customHeight="1">
      <c r="A664" s="222" t="s">
        <v>2977</v>
      </c>
      <c r="B664" s="222" t="s">
        <v>1972</v>
      </c>
      <c r="C664" s="221">
        <v>280374</v>
      </c>
      <c r="D664" s="221">
        <v>13137</v>
      </c>
      <c r="E664" s="221">
        <v>293511</v>
      </c>
      <c r="F664" s="213"/>
    </row>
    <row r="665" spans="1:6" ht="13.5" customHeight="1">
      <c r="A665" s="222" t="s">
        <v>2978</v>
      </c>
      <c r="B665" s="222" t="s">
        <v>1972</v>
      </c>
      <c r="C665" s="221">
        <v>71</v>
      </c>
      <c r="D665" s="221">
        <v>0</v>
      </c>
      <c r="E665" s="221">
        <v>71</v>
      </c>
      <c r="F665" s="213"/>
    </row>
    <row r="666" spans="1:6" ht="13.5" customHeight="1">
      <c r="A666" s="222" t="s">
        <v>2979</v>
      </c>
      <c r="B666" s="222" t="s">
        <v>1972</v>
      </c>
      <c r="C666" s="221">
        <v>142626</v>
      </c>
      <c r="D666" s="221">
        <v>0</v>
      </c>
      <c r="E666" s="221">
        <v>142626</v>
      </c>
      <c r="F666" s="213"/>
    </row>
    <row r="667" spans="1:6" ht="13.5" customHeight="1">
      <c r="A667" s="222" t="s">
        <v>2980</v>
      </c>
      <c r="B667" s="222" t="s">
        <v>1972</v>
      </c>
      <c r="C667" s="221">
        <v>10068293</v>
      </c>
      <c r="D667" s="221">
        <v>1164030</v>
      </c>
      <c r="E667" s="221">
        <v>11232323</v>
      </c>
      <c r="F667" s="213"/>
    </row>
    <row r="668" spans="1:6" ht="13.5" customHeight="1">
      <c r="A668" s="222" t="s">
        <v>2981</v>
      </c>
      <c r="B668" s="222" t="s">
        <v>1972</v>
      </c>
      <c r="C668" s="221">
        <v>3884984</v>
      </c>
      <c r="D668" s="221">
        <v>19266</v>
      </c>
      <c r="E668" s="221">
        <v>3904251</v>
      </c>
      <c r="F668" s="213"/>
    </row>
    <row r="669" spans="1:6" ht="13.5" customHeight="1">
      <c r="A669" s="222" t="s">
        <v>2982</v>
      </c>
      <c r="B669" s="222" t="s">
        <v>1972</v>
      </c>
      <c r="C669" s="221">
        <v>558404</v>
      </c>
      <c r="D669" s="221">
        <v>48951</v>
      </c>
      <c r="E669" s="221">
        <v>607354</v>
      </c>
      <c r="F669" s="213"/>
    </row>
    <row r="670" spans="1:6" ht="13.5" customHeight="1">
      <c r="A670" s="222" t="s">
        <v>2983</v>
      </c>
      <c r="B670" s="222" t="s">
        <v>1972</v>
      </c>
      <c r="C670" s="223" t="s">
        <v>2984</v>
      </c>
      <c r="D670" s="223" t="s">
        <v>2985</v>
      </c>
      <c r="E670" s="223" t="s">
        <v>2986</v>
      </c>
      <c r="F670" s="213"/>
    </row>
    <row r="671" spans="1:6" ht="13.5" customHeight="1">
      <c r="A671" s="222" t="s">
        <v>2987</v>
      </c>
      <c r="B671" s="222" t="s">
        <v>1972</v>
      </c>
      <c r="C671" s="221">
        <v>6809512</v>
      </c>
      <c r="D671" s="221">
        <v>155678</v>
      </c>
      <c r="E671" s="221">
        <v>6965190</v>
      </c>
      <c r="F671" s="213"/>
    </row>
    <row r="672" spans="1:6" ht="13.5" customHeight="1">
      <c r="A672" s="222" t="s">
        <v>2988</v>
      </c>
      <c r="B672" s="222" t="s">
        <v>1972</v>
      </c>
      <c r="C672" s="221">
        <v>407509</v>
      </c>
      <c r="D672" s="221">
        <v>31681</v>
      </c>
      <c r="E672" s="221">
        <v>439190</v>
      </c>
      <c r="F672" s="213"/>
    </row>
    <row r="673" spans="1:6" ht="13.5" customHeight="1">
      <c r="A673" s="222" t="s">
        <v>2989</v>
      </c>
      <c r="B673" s="222" t="s">
        <v>1972</v>
      </c>
      <c r="C673" s="221">
        <v>64332</v>
      </c>
      <c r="D673" s="221">
        <v>5237</v>
      </c>
      <c r="E673" s="221">
        <v>69568</v>
      </c>
      <c r="F673" s="213"/>
    </row>
    <row r="674" spans="1:6" ht="13.5" customHeight="1">
      <c r="A674" s="222" t="s">
        <v>2990</v>
      </c>
      <c r="B674" s="222" t="s">
        <v>1972</v>
      </c>
      <c r="C674" s="221">
        <v>3957291</v>
      </c>
      <c r="D674" s="221">
        <v>405582</v>
      </c>
      <c r="E674" s="221">
        <v>4362874</v>
      </c>
      <c r="F674" s="213"/>
    </row>
    <row r="675" spans="1:6" ht="13.5" customHeight="1">
      <c r="A675" s="222" t="s">
        <v>2991</v>
      </c>
      <c r="B675" s="222" t="s">
        <v>1972</v>
      </c>
      <c r="C675" s="221">
        <v>2265387</v>
      </c>
      <c r="D675" s="221">
        <v>38836</v>
      </c>
      <c r="E675" s="221">
        <v>2304222</v>
      </c>
      <c r="F675" s="213"/>
    </row>
    <row r="676" spans="1:6" ht="13.5" customHeight="1">
      <c r="A676" s="222" t="s">
        <v>2992</v>
      </c>
      <c r="B676" s="222" t="s">
        <v>1972</v>
      </c>
      <c r="C676" s="223" t="s">
        <v>2993</v>
      </c>
      <c r="D676" s="223" t="s">
        <v>2994</v>
      </c>
      <c r="E676" s="223" t="s">
        <v>2995</v>
      </c>
      <c r="F676" s="213"/>
    </row>
    <row r="677" spans="1:6" ht="13.5" customHeight="1">
      <c r="A677" s="222" t="s">
        <v>2996</v>
      </c>
      <c r="B677" s="222" t="s">
        <v>1972</v>
      </c>
      <c r="C677" s="221">
        <v>903325</v>
      </c>
      <c r="D677" s="221">
        <v>91352</v>
      </c>
      <c r="E677" s="221">
        <v>994677</v>
      </c>
      <c r="F677" s="213"/>
    </row>
    <row r="678" spans="1:6" ht="13.5" customHeight="1">
      <c r="A678" s="222" t="s">
        <v>2997</v>
      </c>
      <c r="B678" s="222" t="s">
        <v>1972</v>
      </c>
      <c r="C678" s="221">
        <v>215940</v>
      </c>
      <c r="D678" s="221">
        <v>18084</v>
      </c>
      <c r="E678" s="221">
        <v>234024</v>
      </c>
      <c r="F678" s="213"/>
    </row>
    <row r="679" spans="1:6" ht="13.5" customHeight="1">
      <c r="A679" s="222" t="s">
        <v>2998</v>
      </c>
      <c r="B679" s="222" t="s">
        <v>1972</v>
      </c>
      <c r="C679" s="223" t="s">
        <v>2999</v>
      </c>
      <c r="D679" s="221">
        <v>17536</v>
      </c>
      <c r="E679" s="223" t="s">
        <v>3000</v>
      </c>
      <c r="F679" s="213"/>
    </row>
    <row r="680" spans="1:6" ht="13.5" customHeight="1">
      <c r="A680" s="222" t="s">
        <v>3001</v>
      </c>
      <c r="B680" s="222" t="s">
        <v>1972</v>
      </c>
      <c r="C680" s="221">
        <v>72904</v>
      </c>
      <c r="D680" s="221">
        <v>0</v>
      </c>
      <c r="E680" s="221">
        <v>72904</v>
      </c>
      <c r="F680" s="213"/>
    </row>
    <row r="681" spans="1:6" ht="13.5" customHeight="1">
      <c r="A681" s="222" t="s">
        <v>3002</v>
      </c>
      <c r="B681" s="222" t="s">
        <v>1972</v>
      </c>
      <c r="C681" s="221">
        <v>13815893</v>
      </c>
      <c r="D681" s="221">
        <v>646882</v>
      </c>
      <c r="E681" s="221">
        <v>14462775</v>
      </c>
      <c r="F681" s="213"/>
    </row>
    <row r="682" spans="1:6" ht="13.5" customHeight="1">
      <c r="A682" s="222" t="s">
        <v>3003</v>
      </c>
      <c r="B682" s="222" t="s">
        <v>1972</v>
      </c>
      <c r="C682" s="221">
        <v>42260</v>
      </c>
      <c r="D682" s="221">
        <v>2870</v>
      </c>
      <c r="E682" s="221">
        <v>45131</v>
      </c>
      <c r="F682" s="213"/>
    </row>
    <row r="683" spans="1:6" ht="13.5" customHeight="1">
      <c r="A683" s="222" t="s">
        <v>3004</v>
      </c>
      <c r="B683" s="222" t="s">
        <v>1972</v>
      </c>
      <c r="C683" s="221">
        <v>4403234</v>
      </c>
      <c r="D683" s="221">
        <v>810421</v>
      </c>
      <c r="E683" s="221">
        <v>5213655</v>
      </c>
      <c r="F683" s="213"/>
    </row>
    <row r="684" spans="1:6" ht="13.5" customHeight="1">
      <c r="A684" s="222" t="s">
        <v>3005</v>
      </c>
      <c r="B684" s="222" t="s">
        <v>1972</v>
      </c>
      <c r="C684" s="221">
        <v>2989643</v>
      </c>
      <c r="D684" s="221">
        <v>333681</v>
      </c>
      <c r="E684" s="221">
        <v>3323324</v>
      </c>
      <c r="F684" s="213"/>
    </row>
    <row r="685" spans="1:6" ht="13.5" customHeight="1">
      <c r="A685" s="222" t="s">
        <v>3006</v>
      </c>
      <c r="B685" s="222" t="s">
        <v>1972</v>
      </c>
      <c r="C685" s="221">
        <v>1108428</v>
      </c>
      <c r="D685" s="221">
        <v>153958</v>
      </c>
      <c r="E685" s="221">
        <v>1262387</v>
      </c>
      <c r="F685" s="213"/>
    </row>
    <row r="686" spans="1:6" ht="13.5" customHeight="1">
      <c r="A686" s="222" t="s">
        <v>3007</v>
      </c>
      <c r="B686" s="222" t="s">
        <v>1972</v>
      </c>
      <c r="C686" s="221">
        <v>211829</v>
      </c>
      <c r="D686" s="221">
        <v>25725</v>
      </c>
      <c r="E686" s="221">
        <v>237554</v>
      </c>
      <c r="F686" s="213"/>
    </row>
    <row r="687" spans="1:6" ht="13.5" customHeight="1">
      <c r="A687" s="222" t="s">
        <v>3008</v>
      </c>
      <c r="B687" s="222" t="s">
        <v>1972</v>
      </c>
      <c r="C687" s="221">
        <v>39213</v>
      </c>
      <c r="D687" s="221">
        <v>0</v>
      </c>
      <c r="E687" s="221">
        <v>39213</v>
      </c>
      <c r="F687" s="213"/>
    </row>
    <row r="688" spans="1:6" ht="13.5" customHeight="1">
      <c r="A688" s="222" t="s">
        <v>3009</v>
      </c>
      <c r="B688" s="222" t="s">
        <v>1972</v>
      </c>
      <c r="C688" s="221">
        <v>1207007</v>
      </c>
      <c r="D688" s="221">
        <v>248191</v>
      </c>
      <c r="E688" s="221">
        <v>1455199</v>
      </c>
      <c r="F688" s="213"/>
    </row>
    <row r="689" spans="1:6" ht="13.5" customHeight="1">
      <c r="A689" s="222" t="s">
        <v>3010</v>
      </c>
      <c r="B689" s="222" t="s">
        <v>1972</v>
      </c>
      <c r="C689" s="221">
        <v>1149388</v>
      </c>
      <c r="D689" s="221">
        <v>146309</v>
      </c>
      <c r="E689" s="221">
        <v>1295697</v>
      </c>
      <c r="F689" s="213"/>
    </row>
    <row r="690" spans="1:6" ht="13.5" customHeight="1">
      <c r="A690" s="222" t="s">
        <v>3011</v>
      </c>
      <c r="B690" s="222" t="s">
        <v>1972</v>
      </c>
      <c r="C690" s="221">
        <v>466860</v>
      </c>
      <c r="D690" s="221">
        <v>48324</v>
      </c>
      <c r="E690" s="221">
        <v>515184</v>
      </c>
      <c r="F690" s="213"/>
    </row>
    <row r="691" spans="1:6" ht="13.5" customHeight="1">
      <c r="A691" s="222" t="s">
        <v>3012</v>
      </c>
      <c r="B691" s="222" t="s">
        <v>1972</v>
      </c>
      <c r="C691" s="221">
        <v>6927415</v>
      </c>
      <c r="D691" s="221">
        <v>361795</v>
      </c>
      <c r="E691" s="221">
        <v>7289210</v>
      </c>
      <c r="F691" s="213"/>
    </row>
    <row r="692" spans="1:6" ht="13.5" customHeight="1">
      <c r="A692" s="222" t="s">
        <v>3013</v>
      </c>
      <c r="B692" s="222" t="s">
        <v>1972</v>
      </c>
      <c r="C692" s="221">
        <v>4522924</v>
      </c>
      <c r="D692" s="221">
        <v>510134</v>
      </c>
      <c r="E692" s="221">
        <v>5033059</v>
      </c>
      <c r="F692" s="213"/>
    </row>
    <row r="693" spans="1:6" ht="13.5" customHeight="1">
      <c r="A693" s="222" t="s">
        <v>3014</v>
      </c>
      <c r="B693" s="222" t="s">
        <v>1972</v>
      </c>
      <c r="C693" s="221">
        <v>74521</v>
      </c>
      <c r="D693" s="221">
        <v>3484</v>
      </c>
      <c r="E693" s="221">
        <v>78005</v>
      </c>
      <c r="F693" s="213"/>
    </row>
    <row r="694" spans="1:6" ht="13.5" customHeight="1">
      <c r="A694" s="222" t="s">
        <v>3015</v>
      </c>
      <c r="B694" s="222" t="s">
        <v>1972</v>
      </c>
      <c r="C694" s="221">
        <v>1301571</v>
      </c>
      <c r="D694" s="223" t="s">
        <v>3016</v>
      </c>
      <c r="E694" s="221">
        <v>1277838</v>
      </c>
      <c r="F694" s="213"/>
    </row>
    <row r="695" spans="1:6" ht="13.5" customHeight="1">
      <c r="A695" s="222" t="s">
        <v>3017</v>
      </c>
      <c r="B695" s="222" t="s">
        <v>1972</v>
      </c>
      <c r="C695" s="223" t="s">
        <v>3018</v>
      </c>
      <c r="D695" s="221">
        <v>0</v>
      </c>
      <c r="E695" s="223" t="s">
        <v>3018</v>
      </c>
      <c r="F695" s="213"/>
    </row>
    <row r="696" spans="1:6" ht="13.5" customHeight="1">
      <c r="A696" s="222" t="s">
        <v>3019</v>
      </c>
      <c r="B696" s="222" t="s">
        <v>1972</v>
      </c>
      <c r="C696" s="223" t="s">
        <v>3020</v>
      </c>
      <c r="D696" s="223" t="s">
        <v>3021</v>
      </c>
      <c r="E696" s="223" t="s">
        <v>3022</v>
      </c>
      <c r="F696" s="213"/>
    </row>
    <row r="697" spans="1:6" ht="13.5" customHeight="1">
      <c r="A697" s="222" t="s">
        <v>3023</v>
      </c>
      <c r="B697" s="222" t="s">
        <v>1972</v>
      </c>
      <c r="C697" s="221">
        <v>23190711</v>
      </c>
      <c r="D697" s="221">
        <v>2511154</v>
      </c>
      <c r="E697" s="221">
        <v>25701865</v>
      </c>
      <c r="F697" s="213"/>
    </row>
    <row r="698" spans="1:6" ht="13.5" customHeight="1">
      <c r="A698" s="222" t="s">
        <v>3024</v>
      </c>
      <c r="B698" s="222" t="s">
        <v>1972</v>
      </c>
      <c r="C698" s="221">
        <v>643194583</v>
      </c>
      <c r="D698" s="221">
        <v>76826142</v>
      </c>
      <c r="E698" s="221">
        <v>720020725</v>
      </c>
      <c r="F698" s="213"/>
    </row>
    <row r="699" spans="1:6" ht="13.5" customHeight="1">
      <c r="A699" s="222" t="s">
        <v>3025</v>
      </c>
      <c r="B699" s="222" t="s">
        <v>1972</v>
      </c>
      <c r="C699" s="221">
        <v>352</v>
      </c>
      <c r="D699" s="221">
        <v>0</v>
      </c>
      <c r="E699" s="221">
        <v>352</v>
      </c>
      <c r="F699" s="213"/>
    </row>
    <row r="700" spans="1:6" ht="13.5" customHeight="1">
      <c r="A700" s="222" t="s">
        <v>3026</v>
      </c>
      <c r="B700" s="222" t="s">
        <v>1972</v>
      </c>
      <c r="C700" s="221">
        <v>352</v>
      </c>
      <c r="D700" s="221">
        <v>0</v>
      </c>
      <c r="E700" s="221">
        <v>352</v>
      </c>
      <c r="F700" s="213"/>
    </row>
    <row r="701" spans="1:6" ht="13.5" customHeight="1">
      <c r="A701" s="222" t="s">
        <v>3027</v>
      </c>
      <c r="B701" s="222" t="s">
        <v>1972</v>
      </c>
      <c r="C701" s="221">
        <v>2684785695</v>
      </c>
      <c r="D701" s="221">
        <v>275865297</v>
      </c>
      <c r="E701" s="221">
        <v>2960650992</v>
      </c>
      <c r="F701" s="213"/>
    </row>
    <row r="702" spans="1:6" ht="13.5" customHeight="1">
      <c r="A702" s="222" t="s">
        <v>3028</v>
      </c>
      <c r="B702" s="222" t="s">
        <v>1972</v>
      </c>
      <c r="C702" s="221">
        <v>536320878</v>
      </c>
      <c r="D702" s="221">
        <v>50639850</v>
      </c>
      <c r="E702" s="221">
        <v>586960728</v>
      </c>
      <c r="F702" s="213"/>
    </row>
    <row r="703" spans="1:6" ht="13.5" customHeight="1">
      <c r="A703" s="222" t="s">
        <v>3029</v>
      </c>
      <c r="B703" s="222" t="s">
        <v>1972</v>
      </c>
      <c r="C703" s="223" t="s">
        <v>3030</v>
      </c>
      <c r="D703" s="223" t="s">
        <v>3031</v>
      </c>
      <c r="E703" s="223" t="s">
        <v>3032</v>
      </c>
      <c r="F703" s="213"/>
    </row>
    <row r="704" spans="1:6" ht="13.5" customHeight="1">
      <c r="A704" s="222" t="s">
        <v>3033</v>
      </c>
      <c r="B704" s="222" t="s">
        <v>1972</v>
      </c>
      <c r="C704" s="221">
        <v>536274282</v>
      </c>
      <c r="D704" s="221">
        <v>50635967</v>
      </c>
      <c r="E704" s="221">
        <v>586910249</v>
      </c>
      <c r="F704" s="213"/>
    </row>
    <row r="705" spans="1:6" ht="13.5" customHeight="1">
      <c r="A705" s="222" t="s">
        <v>3034</v>
      </c>
      <c r="B705" s="222" t="s">
        <v>1972</v>
      </c>
      <c r="C705" s="221">
        <v>536274282</v>
      </c>
      <c r="D705" s="221">
        <v>50635967</v>
      </c>
      <c r="E705" s="221">
        <v>586910249</v>
      </c>
      <c r="F705" s="213"/>
    </row>
    <row r="706" spans="1:6" ht="13.5" customHeight="1">
      <c r="A706" s="222" t="s">
        <v>3035</v>
      </c>
      <c r="B706" s="222" t="s">
        <v>1972</v>
      </c>
      <c r="C706" s="221">
        <v>32278218</v>
      </c>
      <c r="D706" s="221">
        <v>3011981</v>
      </c>
      <c r="E706" s="221">
        <v>35290199</v>
      </c>
      <c r="F706" s="213"/>
    </row>
    <row r="707" spans="1:6" ht="13.5" customHeight="1">
      <c r="A707" s="222" t="s">
        <v>3036</v>
      </c>
      <c r="B707" s="222" t="s">
        <v>1972</v>
      </c>
      <c r="C707" s="221">
        <v>32278218</v>
      </c>
      <c r="D707" s="221">
        <v>3011981</v>
      </c>
      <c r="E707" s="221">
        <v>35290199</v>
      </c>
      <c r="F707" s="213"/>
    </row>
    <row r="708" spans="1:6" ht="13.5" customHeight="1">
      <c r="A708" s="222" t="s">
        <v>3037</v>
      </c>
      <c r="B708" s="222" t="s">
        <v>1972</v>
      </c>
      <c r="C708" s="221">
        <v>32278218</v>
      </c>
      <c r="D708" s="221">
        <v>3011981</v>
      </c>
      <c r="E708" s="221">
        <v>35290199</v>
      </c>
      <c r="F708" s="213"/>
    </row>
    <row r="709" spans="1:6" ht="13.5" customHeight="1">
      <c r="A709" s="222" t="s">
        <v>3038</v>
      </c>
      <c r="B709" s="222" t="s">
        <v>1972</v>
      </c>
      <c r="C709" s="221">
        <v>148935</v>
      </c>
      <c r="D709" s="221">
        <v>0</v>
      </c>
      <c r="E709" s="221">
        <v>148935</v>
      </c>
      <c r="F709" s="213"/>
    </row>
    <row r="710" spans="1:6" ht="13.5" customHeight="1">
      <c r="A710" s="222" t="s">
        <v>3039</v>
      </c>
      <c r="B710" s="222" t="s">
        <v>1972</v>
      </c>
      <c r="C710" s="223" t="s">
        <v>3040</v>
      </c>
      <c r="D710" s="223" t="s">
        <v>3041</v>
      </c>
      <c r="E710" s="223" t="s">
        <v>3042</v>
      </c>
      <c r="F710" s="213"/>
    </row>
    <row r="711" spans="1:6" ht="13.5" customHeight="1">
      <c r="A711" s="222" t="s">
        <v>3043</v>
      </c>
      <c r="B711" s="222" t="s">
        <v>1972</v>
      </c>
      <c r="C711" s="223" t="s">
        <v>3044</v>
      </c>
      <c r="D711" s="223" t="s">
        <v>3045</v>
      </c>
      <c r="E711" s="223" t="s">
        <v>3046</v>
      </c>
      <c r="F711" s="213"/>
    </row>
    <row r="712" spans="1:6" ht="13.5" customHeight="1">
      <c r="A712" s="222" t="s">
        <v>3047</v>
      </c>
      <c r="B712" s="222" t="s">
        <v>1972</v>
      </c>
      <c r="C712" s="223" t="s">
        <v>3048</v>
      </c>
      <c r="D712" s="223" t="s">
        <v>3049</v>
      </c>
      <c r="E712" s="223" t="s">
        <v>3050</v>
      </c>
      <c r="F712" s="213"/>
    </row>
    <row r="713" spans="1:6" ht="13.5" customHeight="1">
      <c r="A713" s="222" t="s">
        <v>3051</v>
      </c>
      <c r="B713" s="222" t="s">
        <v>1972</v>
      </c>
      <c r="C713" s="221">
        <v>3623637</v>
      </c>
      <c r="D713" s="223" t="s">
        <v>3052</v>
      </c>
      <c r="E713" s="221">
        <v>3405552</v>
      </c>
      <c r="F713" s="213"/>
    </row>
    <row r="714" spans="1:6" ht="13.5" customHeight="1">
      <c r="A714" s="222" t="s">
        <v>3053</v>
      </c>
      <c r="B714" s="222" t="s">
        <v>1972</v>
      </c>
      <c r="C714" s="221">
        <v>59725</v>
      </c>
      <c r="D714" s="221">
        <v>5430</v>
      </c>
      <c r="E714" s="221">
        <v>65155</v>
      </c>
      <c r="F714" s="213"/>
    </row>
    <row r="715" spans="1:6" ht="13.5" customHeight="1">
      <c r="A715" s="222" t="s">
        <v>3054</v>
      </c>
      <c r="B715" s="222" t="s">
        <v>1972</v>
      </c>
      <c r="C715" s="221">
        <v>11979946</v>
      </c>
      <c r="D715" s="221">
        <v>1089086</v>
      </c>
      <c r="E715" s="221">
        <v>13069032</v>
      </c>
      <c r="F715" s="213"/>
    </row>
    <row r="716" spans="1:6" ht="13.5" customHeight="1">
      <c r="A716" s="222" t="s">
        <v>3055</v>
      </c>
      <c r="B716" s="222" t="s">
        <v>1972</v>
      </c>
      <c r="C716" s="221">
        <v>1498570</v>
      </c>
      <c r="D716" s="221">
        <v>41857</v>
      </c>
      <c r="E716" s="221">
        <v>1540427</v>
      </c>
      <c r="F716" s="213"/>
    </row>
    <row r="717" spans="1:6" ht="13.5" customHeight="1">
      <c r="A717" s="222" t="s">
        <v>3056</v>
      </c>
      <c r="B717" s="222" t="s">
        <v>1972</v>
      </c>
      <c r="C717" s="221">
        <v>45833333</v>
      </c>
      <c r="D717" s="221">
        <v>4166667</v>
      </c>
      <c r="E717" s="221">
        <v>50000000</v>
      </c>
      <c r="F717" s="213"/>
    </row>
    <row r="718" spans="1:6" ht="13.5" customHeight="1">
      <c r="A718" s="222" t="s">
        <v>3057</v>
      </c>
      <c r="B718" s="222" t="s">
        <v>1972</v>
      </c>
      <c r="C718" s="221">
        <v>4843594</v>
      </c>
      <c r="D718" s="221">
        <v>1655827</v>
      </c>
      <c r="E718" s="221">
        <v>6499421</v>
      </c>
      <c r="F718" s="213"/>
    </row>
    <row r="719" spans="1:6" ht="13.5" customHeight="1">
      <c r="A719" s="222" t="s">
        <v>3058</v>
      </c>
      <c r="B719" s="222" t="s">
        <v>1972</v>
      </c>
      <c r="C719" s="221">
        <v>54669</v>
      </c>
      <c r="D719" s="221">
        <v>6562</v>
      </c>
      <c r="E719" s="221">
        <v>61231</v>
      </c>
      <c r="F719" s="213"/>
    </row>
    <row r="720" spans="1:6" ht="13.5" customHeight="1">
      <c r="A720" s="222" t="s">
        <v>3059</v>
      </c>
      <c r="B720" s="222" t="s">
        <v>1972</v>
      </c>
      <c r="C720" s="221">
        <v>73876395</v>
      </c>
      <c r="D720" s="221">
        <v>6716036</v>
      </c>
      <c r="E720" s="221">
        <v>80592431</v>
      </c>
      <c r="F720" s="213"/>
    </row>
    <row r="721" spans="1:6" ht="13.5" customHeight="1">
      <c r="A721" s="222" t="s">
        <v>3060</v>
      </c>
      <c r="B721" s="222" t="s">
        <v>1972</v>
      </c>
      <c r="C721" s="223" t="s">
        <v>3061</v>
      </c>
      <c r="D721" s="223" t="s">
        <v>3062</v>
      </c>
      <c r="E721" s="223" t="s">
        <v>3063</v>
      </c>
      <c r="F721" s="213"/>
    </row>
    <row r="722" spans="1:6" ht="13.5" customHeight="1">
      <c r="A722" s="222" t="s">
        <v>3064</v>
      </c>
      <c r="B722" s="222" t="s">
        <v>1972</v>
      </c>
      <c r="C722" s="221">
        <v>570357</v>
      </c>
      <c r="D722" s="221">
        <v>183764</v>
      </c>
      <c r="E722" s="221">
        <v>754121</v>
      </c>
      <c r="F722" s="213"/>
    </row>
    <row r="723" spans="1:6" ht="13.5" customHeight="1">
      <c r="A723" s="222" t="s">
        <v>3065</v>
      </c>
      <c r="B723" s="222" t="s">
        <v>1972</v>
      </c>
      <c r="C723" s="223" t="s">
        <v>3066</v>
      </c>
      <c r="D723" s="223" t="s">
        <v>3067</v>
      </c>
      <c r="E723" s="223" t="s">
        <v>3068</v>
      </c>
      <c r="F723" s="213"/>
    </row>
    <row r="724" spans="1:6" ht="13.5" customHeight="1">
      <c r="A724" s="222" t="s">
        <v>3069</v>
      </c>
      <c r="B724" s="222" t="s">
        <v>1972</v>
      </c>
      <c r="C724" s="221">
        <v>3</v>
      </c>
      <c r="D724" s="221">
        <v>0</v>
      </c>
      <c r="E724" s="221">
        <v>3</v>
      </c>
      <c r="F724" s="213"/>
    </row>
    <row r="725" spans="1:6" ht="13.5" customHeight="1">
      <c r="A725" s="222" t="s">
        <v>3070</v>
      </c>
      <c r="B725" s="222" t="s">
        <v>1972</v>
      </c>
      <c r="C725" s="221">
        <v>3</v>
      </c>
      <c r="D725" s="221">
        <v>0</v>
      </c>
      <c r="E725" s="221">
        <v>3</v>
      </c>
      <c r="F725" s="213"/>
    </row>
    <row r="726" spans="1:6" ht="13.5" customHeight="1">
      <c r="A726" s="222" t="s">
        <v>3071</v>
      </c>
      <c r="B726" s="222" t="s">
        <v>1972</v>
      </c>
      <c r="C726" s="221">
        <v>84009</v>
      </c>
      <c r="D726" s="221">
        <v>7637</v>
      </c>
      <c r="E726" s="221">
        <v>91646</v>
      </c>
      <c r="F726" s="213"/>
    </row>
    <row r="727" spans="1:6" ht="13.5" customHeight="1">
      <c r="A727" s="222" t="s">
        <v>3072</v>
      </c>
      <c r="B727" s="222" t="s">
        <v>1972</v>
      </c>
      <c r="C727" s="221">
        <v>84009</v>
      </c>
      <c r="D727" s="221">
        <v>7637</v>
      </c>
      <c r="E727" s="221">
        <v>91646</v>
      </c>
      <c r="F727" s="213"/>
    </row>
    <row r="728" spans="1:6" ht="13.5" customHeight="1">
      <c r="A728" s="222" t="s">
        <v>3073</v>
      </c>
      <c r="B728" s="222" t="s">
        <v>1972</v>
      </c>
      <c r="C728" s="221">
        <v>1138098</v>
      </c>
      <c r="D728" s="221">
        <v>90389</v>
      </c>
      <c r="E728" s="221">
        <v>1228487</v>
      </c>
      <c r="F728" s="213"/>
    </row>
    <row r="729" spans="1:6" ht="13.5" customHeight="1">
      <c r="A729" s="222" t="s">
        <v>3074</v>
      </c>
      <c r="B729" s="222" t="s">
        <v>1972</v>
      </c>
      <c r="C729" s="221">
        <v>1138098</v>
      </c>
      <c r="D729" s="221">
        <v>90389</v>
      </c>
      <c r="E729" s="221">
        <v>1228487</v>
      </c>
      <c r="F729" s="213"/>
    </row>
    <row r="730" spans="1:6" ht="13.5" customHeight="1">
      <c r="A730" s="222" t="s">
        <v>3075</v>
      </c>
      <c r="B730" s="222" t="s">
        <v>1972</v>
      </c>
      <c r="C730" s="221">
        <v>320461083</v>
      </c>
      <c r="D730" s="221">
        <v>18821501</v>
      </c>
      <c r="E730" s="221">
        <v>339282584</v>
      </c>
      <c r="F730" s="213"/>
    </row>
    <row r="731" spans="1:6" ht="13.5" customHeight="1">
      <c r="A731" s="222" t="s">
        <v>3076</v>
      </c>
      <c r="B731" s="222" t="s">
        <v>1972</v>
      </c>
      <c r="C731" s="221">
        <v>5690879</v>
      </c>
      <c r="D731" s="221">
        <v>296916</v>
      </c>
      <c r="E731" s="221">
        <v>5987794</v>
      </c>
      <c r="F731" s="213"/>
    </row>
    <row r="732" spans="1:6" ht="13.5" customHeight="1">
      <c r="A732" s="222" t="s">
        <v>3077</v>
      </c>
      <c r="B732" s="222" t="s">
        <v>1972</v>
      </c>
      <c r="C732" s="221">
        <v>17464161</v>
      </c>
      <c r="D732" s="221">
        <v>2329173</v>
      </c>
      <c r="E732" s="221">
        <v>19793334</v>
      </c>
      <c r="F732" s="213"/>
    </row>
    <row r="733" spans="1:6" ht="13.5" customHeight="1">
      <c r="A733" s="222" t="s">
        <v>3078</v>
      </c>
      <c r="B733" s="222" t="s">
        <v>1972</v>
      </c>
      <c r="C733" s="221">
        <v>6528147</v>
      </c>
      <c r="D733" s="221">
        <v>515454</v>
      </c>
      <c r="E733" s="221">
        <v>7043600</v>
      </c>
      <c r="F733" s="213"/>
    </row>
    <row r="734" spans="1:6" ht="13.5" customHeight="1">
      <c r="A734" s="222" t="s">
        <v>3079</v>
      </c>
      <c r="B734" s="222" t="s">
        <v>1972</v>
      </c>
      <c r="C734" s="221">
        <v>3554065</v>
      </c>
      <c r="D734" s="221">
        <v>885984</v>
      </c>
      <c r="E734" s="221">
        <v>4440049</v>
      </c>
      <c r="F734" s="213"/>
    </row>
    <row r="735" spans="1:6" ht="13.5" customHeight="1">
      <c r="A735" s="222" t="s">
        <v>3080</v>
      </c>
      <c r="B735" s="222" t="s">
        <v>1972</v>
      </c>
      <c r="C735" s="221">
        <v>1533703</v>
      </c>
      <c r="D735" s="221">
        <v>729910</v>
      </c>
      <c r="E735" s="221">
        <v>2263614</v>
      </c>
      <c r="F735" s="213"/>
    </row>
    <row r="736" spans="1:6" ht="13.5" customHeight="1">
      <c r="A736" s="222" t="s">
        <v>3081</v>
      </c>
      <c r="B736" s="222" t="s">
        <v>1972</v>
      </c>
      <c r="C736" s="221">
        <v>1788508</v>
      </c>
      <c r="D736" s="221">
        <v>133560</v>
      </c>
      <c r="E736" s="221">
        <v>1922068</v>
      </c>
      <c r="F736" s="213"/>
    </row>
    <row r="737" spans="1:6" ht="13.5" customHeight="1">
      <c r="A737" s="222" t="s">
        <v>3082</v>
      </c>
      <c r="B737" s="222" t="s">
        <v>1972</v>
      </c>
      <c r="C737" s="221">
        <v>2905414</v>
      </c>
      <c r="D737" s="221">
        <v>176767</v>
      </c>
      <c r="E737" s="221">
        <v>3082182</v>
      </c>
      <c r="F737" s="213"/>
    </row>
    <row r="738" spans="1:6" ht="13.5" customHeight="1">
      <c r="A738" s="222" t="s">
        <v>3083</v>
      </c>
      <c r="B738" s="222" t="s">
        <v>1972</v>
      </c>
      <c r="C738" s="221">
        <v>3733950</v>
      </c>
      <c r="D738" s="221">
        <v>451767</v>
      </c>
      <c r="E738" s="221">
        <v>4185717</v>
      </c>
      <c r="F738" s="213"/>
    </row>
    <row r="739" spans="1:6" ht="13.5" customHeight="1">
      <c r="A739" s="222" t="s">
        <v>3084</v>
      </c>
      <c r="B739" s="222" t="s">
        <v>1972</v>
      </c>
      <c r="C739" s="221">
        <v>53599</v>
      </c>
      <c r="D739" s="221">
        <v>13251</v>
      </c>
      <c r="E739" s="221">
        <v>66850</v>
      </c>
      <c r="F739" s="213"/>
    </row>
    <row r="740" spans="1:6" ht="13.5" customHeight="1">
      <c r="A740" s="222" t="s">
        <v>3085</v>
      </c>
      <c r="B740" s="222" t="s">
        <v>1972</v>
      </c>
      <c r="C740" s="221">
        <v>1158007</v>
      </c>
      <c r="D740" s="221">
        <v>169528</v>
      </c>
      <c r="E740" s="221">
        <v>1327535</v>
      </c>
      <c r="F740" s="213"/>
    </row>
    <row r="741" spans="1:6" ht="13.5" customHeight="1">
      <c r="A741" s="222" t="s">
        <v>3086</v>
      </c>
      <c r="B741" s="222" t="s">
        <v>1972</v>
      </c>
      <c r="C741" s="221">
        <v>44410432</v>
      </c>
      <c r="D741" s="221">
        <v>5702310</v>
      </c>
      <c r="E741" s="221">
        <v>50112742</v>
      </c>
      <c r="F741" s="213"/>
    </row>
    <row r="742" spans="1:6" ht="13.5" customHeight="1">
      <c r="A742" s="222" t="s">
        <v>3087</v>
      </c>
      <c r="B742" s="222" t="s">
        <v>1972</v>
      </c>
      <c r="C742" s="221">
        <v>3994</v>
      </c>
      <c r="D742" s="221">
        <v>543</v>
      </c>
      <c r="E742" s="221">
        <v>4538</v>
      </c>
      <c r="F742" s="213"/>
    </row>
    <row r="743" spans="1:6" ht="13.5" customHeight="1">
      <c r="A743" s="222" t="s">
        <v>3088</v>
      </c>
      <c r="B743" s="222" t="s">
        <v>1972</v>
      </c>
      <c r="C743" s="221">
        <v>717146</v>
      </c>
      <c r="D743" s="221">
        <v>67550</v>
      </c>
      <c r="E743" s="221">
        <v>784696</v>
      </c>
      <c r="F743" s="213"/>
    </row>
    <row r="744" spans="1:6" ht="13.5" customHeight="1">
      <c r="A744" s="222" t="s">
        <v>3089</v>
      </c>
      <c r="B744" s="222" t="s">
        <v>1972</v>
      </c>
      <c r="C744" s="221">
        <v>1690296</v>
      </c>
      <c r="D744" s="221">
        <v>186823</v>
      </c>
      <c r="E744" s="221">
        <v>1877119</v>
      </c>
      <c r="F744" s="213"/>
    </row>
    <row r="745" spans="1:6" ht="13.5" customHeight="1">
      <c r="A745" s="222" t="s">
        <v>3090</v>
      </c>
      <c r="B745" s="222" t="s">
        <v>1972</v>
      </c>
      <c r="C745" s="221">
        <v>403508</v>
      </c>
      <c r="D745" s="221">
        <v>54598</v>
      </c>
      <c r="E745" s="221">
        <v>458106</v>
      </c>
      <c r="F745" s="213"/>
    </row>
    <row r="746" spans="1:6" ht="13.5" customHeight="1">
      <c r="A746" s="222" t="s">
        <v>3091</v>
      </c>
      <c r="B746" s="222" t="s">
        <v>1972</v>
      </c>
      <c r="C746" s="221">
        <v>2913317</v>
      </c>
      <c r="D746" s="221">
        <v>276721</v>
      </c>
      <c r="E746" s="221">
        <v>3190038</v>
      </c>
      <c r="F746" s="213"/>
    </row>
    <row r="747" spans="1:6" ht="13.5" customHeight="1">
      <c r="A747" s="222" t="s">
        <v>3092</v>
      </c>
      <c r="B747" s="222" t="s">
        <v>1972</v>
      </c>
      <c r="C747" s="221">
        <v>10789019</v>
      </c>
      <c r="D747" s="221">
        <v>1097758</v>
      </c>
      <c r="E747" s="221">
        <v>11886777</v>
      </c>
      <c r="F747" s="213"/>
    </row>
    <row r="748" spans="1:6" ht="13.5" customHeight="1">
      <c r="A748" s="222" t="s">
        <v>3093</v>
      </c>
      <c r="B748" s="222" t="s">
        <v>1972</v>
      </c>
      <c r="C748" s="223" t="s">
        <v>3094</v>
      </c>
      <c r="D748" s="223" t="s">
        <v>3095</v>
      </c>
      <c r="E748" s="223" t="s">
        <v>3096</v>
      </c>
      <c r="F748" s="213"/>
    </row>
    <row r="749" spans="1:6" ht="13.5" customHeight="1">
      <c r="A749" s="222" t="s">
        <v>3097</v>
      </c>
      <c r="B749" s="222" t="s">
        <v>1972</v>
      </c>
      <c r="C749" s="221">
        <v>286109</v>
      </c>
      <c r="D749" s="221">
        <v>317823</v>
      </c>
      <c r="E749" s="221">
        <v>603932</v>
      </c>
      <c r="F749" s="213"/>
    </row>
    <row r="750" spans="1:6" ht="13.5" customHeight="1">
      <c r="A750" s="222" t="s">
        <v>3098</v>
      </c>
      <c r="B750" s="222" t="s">
        <v>1972</v>
      </c>
      <c r="C750" s="221">
        <v>234</v>
      </c>
      <c r="D750" s="221">
        <v>0</v>
      </c>
      <c r="E750" s="221">
        <v>234</v>
      </c>
      <c r="F750" s="213"/>
    </row>
    <row r="751" spans="1:6" ht="13.5" customHeight="1">
      <c r="A751" s="222" t="s">
        <v>3099</v>
      </c>
      <c r="B751" s="222" t="s">
        <v>1972</v>
      </c>
      <c r="C751" s="221">
        <v>16708207</v>
      </c>
      <c r="D751" s="221">
        <v>1979528</v>
      </c>
      <c r="E751" s="221">
        <v>18687736</v>
      </c>
      <c r="F751" s="213"/>
    </row>
    <row r="752" spans="1:6" ht="13.5" customHeight="1">
      <c r="A752" s="222" t="s">
        <v>3100</v>
      </c>
      <c r="B752" s="222" t="s">
        <v>1972</v>
      </c>
      <c r="C752" s="221">
        <v>685865</v>
      </c>
      <c r="D752" s="221">
        <v>160252</v>
      </c>
      <c r="E752" s="221">
        <v>846117</v>
      </c>
      <c r="F752" s="213"/>
    </row>
    <row r="753" spans="1:6" ht="13.5" customHeight="1">
      <c r="A753" s="222" t="s">
        <v>3101</v>
      </c>
      <c r="B753" s="222" t="s">
        <v>1972</v>
      </c>
      <c r="C753" s="221">
        <v>416414</v>
      </c>
      <c r="D753" s="221">
        <v>16798</v>
      </c>
      <c r="E753" s="221">
        <v>433212</v>
      </c>
      <c r="F753" s="213"/>
    </row>
    <row r="754" spans="1:6" ht="13.5" customHeight="1">
      <c r="A754" s="222" t="s">
        <v>3102</v>
      </c>
      <c r="B754" s="222" t="s">
        <v>1972</v>
      </c>
      <c r="C754" s="221">
        <v>2050213</v>
      </c>
      <c r="D754" s="221">
        <v>348546</v>
      </c>
      <c r="E754" s="221">
        <v>2398759</v>
      </c>
      <c r="F754" s="213"/>
    </row>
    <row r="755" spans="1:6" ht="13.5" customHeight="1">
      <c r="A755" s="222" t="s">
        <v>3103</v>
      </c>
      <c r="B755" s="222" t="s">
        <v>1972</v>
      </c>
      <c r="C755" s="221">
        <v>28217323</v>
      </c>
      <c r="D755" s="221">
        <v>3470243</v>
      </c>
      <c r="E755" s="221">
        <v>31687566</v>
      </c>
      <c r="F755" s="213"/>
    </row>
    <row r="756" spans="1:6" ht="13.5" customHeight="1">
      <c r="A756" s="222" t="s">
        <v>3104</v>
      </c>
      <c r="B756" s="222" t="s">
        <v>1972</v>
      </c>
      <c r="C756" s="221">
        <v>36981166</v>
      </c>
      <c r="D756" s="221">
        <v>3967648</v>
      </c>
      <c r="E756" s="221">
        <v>40948814</v>
      </c>
      <c r="F756" s="213"/>
    </row>
    <row r="757" spans="1:6" ht="13.5" customHeight="1">
      <c r="A757" s="222" t="s">
        <v>3105</v>
      </c>
      <c r="B757" s="222" t="s">
        <v>1972</v>
      </c>
      <c r="C757" s="221">
        <v>6123789</v>
      </c>
      <c r="D757" s="221">
        <v>700298</v>
      </c>
      <c r="E757" s="221">
        <v>6824087</v>
      </c>
      <c r="F757" s="213"/>
    </row>
    <row r="758" spans="1:6" ht="13.5" customHeight="1">
      <c r="A758" s="222" t="s">
        <v>3106</v>
      </c>
      <c r="B758" s="222" t="s">
        <v>1972</v>
      </c>
      <c r="C758" s="221">
        <v>1568492</v>
      </c>
      <c r="D758" s="221">
        <v>148436</v>
      </c>
      <c r="E758" s="221">
        <v>1716928</v>
      </c>
      <c r="F758" s="213"/>
    </row>
    <row r="759" spans="1:6" ht="13.5" customHeight="1">
      <c r="A759" s="222" t="s">
        <v>3107</v>
      </c>
      <c r="B759" s="222" t="s">
        <v>1972</v>
      </c>
      <c r="C759" s="223" t="s">
        <v>3108</v>
      </c>
      <c r="D759" s="221">
        <v>245</v>
      </c>
      <c r="E759" s="223" t="s">
        <v>3109</v>
      </c>
      <c r="F759" s="213"/>
    </row>
    <row r="760" spans="1:6" ht="13.5" customHeight="1">
      <c r="A760" s="222" t="s">
        <v>3110</v>
      </c>
      <c r="B760" s="222" t="s">
        <v>1972</v>
      </c>
      <c r="C760" s="221">
        <v>8658290</v>
      </c>
      <c r="D760" s="221">
        <v>454848</v>
      </c>
      <c r="E760" s="221">
        <v>9113138</v>
      </c>
      <c r="F760" s="213"/>
    </row>
    <row r="761" spans="1:6" ht="13.5" customHeight="1">
      <c r="A761" s="222" t="s">
        <v>3111</v>
      </c>
      <c r="B761" s="222" t="s">
        <v>1972</v>
      </c>
      <c r="C761" s="221">
        <v>1715969</v>
      </c>
      <c r="D761" s="221">
        <v>245265</v>
      </c>
      <c r="E761" s="221">
        <v>1961234</v>
      </c>
      <c r="F761" s="213"/>
    </row>
    <row r="762" spans="1:6" ht="13.5" customHeight="1">
      <c r="A762" s="222" t="s">
        <v>3112</v>
      </c>
      <c r="B762" s="222" t="s">
        <v>1972</v>
      </c>
      <c r="C762" s="221">
        <v>886365</v>
      </c>
      <c r="D762" s="221">
        <v>130170</v>
      </c>
      <c r="E762" s="221">
        <v>1016535</v>
      </c>
      <c r="F762" s="213"/>
    </row>
    <row r="763" spans="1:6" ht="13.5" customHeight="1">
      <c r="A763" s="222" t="s">
        <v>3113</v>
      </c>
      <c r="B763" s="222" t="s">
        <v>1972</v>
      </c>
      <c r="C763" s="221">
        <v>87294797</v>
      </c>
      <c r="D763" s="221">
        <v>9642750</v>
      </c>
      <c r="E763" s="221">
        <v>96937547</v>
      </c>
      <c r="F763" s="213"/>
    </row>
    <row r="764" spans="1:6" ht="13.5" customHeight="1">
      <c r="A764" s="222" t="s">
        <v>3114</v>
      </c>
      <c r="B764" s="222" t="s">
        <v>1972</v>
      </c>
      <c r="C764" s="221">
        <v>8376784</v>
      </c>
      <c r="D764" s="221">
        <v>438719</v>
      </c>
      <c r="E764" s="221">
        <v>8815502</v>
      </c>
      <c r="F764" s="213"/>
    </row>
    <row r="765" spans="1:6" ht="13.5" customHeight="1">
      <c r="A765" s="222" t="s">
        <v>3115</v>
      </c>
      <c r="B765" s="222" t="s">
        <v>1972</v>
      </c>
      <c r="C765" s="221">
        <v>4901645</v>
      </c>
      <c r="D765" s="221">
        <v>1083769</v>
      </c>
      <c r="E765" s="221">
        <v>5985414</v>
      </c>
      <c r="F765" s="213"/>
    </row>
    <row r="766" spans="1:6" ht="13.5" customHeight="1">
      <c r="A766" s="222" t="s">
        <v>3116</v>
      </c>
      <c r="B766" s="222" t="s">
        <v>1972</v>
      </c>
      <c r="C766" s="221">
        <v>21455177</v>
      </c>
      <c r="D766" s="221">
        <v>895580</v>
      </c>
      <c r="E766" s="221">
        <v>22350757</v>
      </c>
      <c r="F766" s="213"/>
    </row>
    <row r="767" spans="1:6" ht="13.5" customHeight="1">
      <c r="A767" s="222" t="s">
        <v>3117</v>
      </c>
      <c r="B767" s="222" t="s">
        <v>1972</v>
      </c>
      <c r="C767" s="221">
        <v>35976669</v>
      </c>
      <c r="D767" s="221">
        <v>4036854</v>
      </c>
      <c r="E767" s="221">
        <v>40013523</v>
      </c>
      <c r="F767" s="213"/>
    </row>
    <row r="768" spans="1:6" ht="13.5" customHeight="1">
      <c r="A768" s="222" t="s">
        <v>3118</v>
      </c>
      <c r="B768" s="222" t="s">
        <v>1972</v>
      </c>
      <c r="C768" s="221">
        <v>70710275</v>
      </c>
      <c r="D768" s="221">
        <v>6454922</v>
      </c>
      <c r="E768" s="221">
        <v>77165197</v>
      </c>
      <c r="F768" s="213"/>
    </row>
    <row r="769" spans="1:6" ht="13.5" customHeight="1">
      <c r="A769" s="222" t="s">
        <v>3119</v>
      </c>
      <c r="B769" s="222" t="s">
        <v>1972</v>
      </c>
      <c r="C769" s="223" t="s">
        <v>3120</v>
      </c>
      <c r="D769" s="221">
        <v>0</v>
      </c>
      <c r="E769" s="223" t="s">
        <v>3120</v>
      </c>
      <c r="F769" s="213"/>
    </row>
    <row r="770" spans="1:6" ht="13.5" customHeight="1">
      <c r="A770" s="222" t="s">
        <v>3121</v>
      </c>
      <c r="B770" s="222" t="s">
        <v>1972</v>
      </c>
      <c r="C770" s="221">
        <v>195</v>
      </c>
      <c r="D770" s="221">
        <v>0</v>
      </c>
      <c r="E770" s="221">
        <v>195</v>
      </c>
      <c r="F770" s="213"/>
    </row>
    <row r="771" spans="1:6" ht="13.5" customHeight="1">
      <c r="A771" s="222" t="s">
        <v>3122</v>
      </c>
      <c r="B771" s="222" t="s">
        <v>1972</v>
      </c>
      <c r="C771" s="221">
        <v>160</v>
      </c>
      <c r="D771" s="221">
        <v>0</v>
      </c>
      <c r="E771" s="221">
        <v>160</v>
      </c>
      <c r="F771" s="213"/>
    </row>
    <row r="772" spans="1:6" ht="13.5" customHeight="1">
      <c r="A772" s="222" t="s">
        <v>3123</v>
      </c>
      <c r="B772" s="222" t="s">
        <v>1972</v>
      </c>
      <c r="C772" s="221">
        <v>133574</v>
      </c>
      <c r="D772" s="221">
        <v>375659</v>
      </c>
      <c r="E772" s="221">
        <v>509234</v>
      </c>
      <c r="F772" s="213"/>
    </row>
    <row r="773" spans="1:6" ht="13.5" customHeight="1">
      <c r="A773" s="222" t="s">
        <v>3124</v>
      </c>
      <c r="B773" s="222" t="s">
        <v>1972</v>
      </c>
      <c r="C773" s="221">
        <v>9018</v>
      </c>
      <c r="D773" s="223" t="s">
        <v>3125</v>
      </c>
      <c r="E773" s="221">
        <v>7670</v>
      </c>
      <c r="F773" s="213"/>
    </row>
    <row r="774" spans="1:6" ht="13.5" customHeight="1">
      <c r="A774" s="222" t="s">
        <v>3126</v>
      </c>
      <c r="B774" s="222" t="s">
        <v>1972</v>
      </c>
      <c r="C774" s="221">
        <v>142593</v>
      </c>
      <c r="D774" s="221">
        <v>374310</v>
      </c>
      <c r="E774" s="221">
        <v>516903</v>
      </c>
      <c r="F774" s="213"/>
    </row>
    <row r="775" spans="1:6" ht="13.5" customHeight="1">
      <c r="A775" s="222" t="s">
        <v>3127</v>
      </c>
      <c r="B775" s="222" t="s">
        <v>1972</v>
      </c>
      <c r="C775" s="221">
        <v>73093</v>
      </c>
      <c r="D775" s="223" t="s">
        <v>3128</v>
      </c>
      <c r="E775" s="221">
        <v>260</v>
      </c>
      <c r="F775" s="213"/>
    </row>
    <row r="776" spans="1:6" ht="13.5" customHeight="1">
      <c r="A776" s="222" t="s">
        <v>3129</v>
      </c>
      <c r="B776" s="222" t="s">
        <v>1972</v>
      </c>
      <c r="C776" s="221">
        <v>73093</v>
      </c>
      <c r="D776" s="223" t="s">
        <v>3128</v>
      </c>
      <c r="E776" s="221">
        <v>260</v>
      </c>
      <c r="F776" s="213"/>
    </row>
    <row r="777" spans="1:6" ht="13.5" customHeight="1">
      <c r="A777" s="222" t="s">
        <v>3130</v>
      </c>
      <c r="B777" s="222" t="s">
        <v>1972</v>
      </c>
      <c r="C777" s="221">
        <v>3386</v>
      </c>
      <c r="D777" s="221">
        <v>545</v>
      </c>
      <c r="E777" s="221">
        <v>3931</v>
      </c>
      <c r="F777" s="213"/>
    </row>
    <row r="778" spans="1:6" ht="13.5" customHeight="1">
      <c r="A778" s="222" t="s">
        <v>3131</v>
      </c>
      <c r="B778" s="222" t="s">
        <v>1972</v>
      </c>
      <c r="C778" s="221">
        <v>0</v>
      </c>
      <c r="D778" s="221">
        <v>40607</v>
      </c>
      <c r="E778" s="221">
        <v>40607</v>
      </c>
      <c r="F778" s="213"/>
    </row>
    <row r="779" spans="1:6" ht="13.5" customHeight="1">
      <c r="A779" s="222" t="s">
        <v>3132</v>
      </c>
      <c r="B779" s="222" t="s">
        <v>1972</v>
      </c>
      <c r="C779" s="221">
        <v>3386</v>
      </c>
      <c r="D779" s="221">
        <v>41152</v>
      </c>
      <c r="E779" s="221">
        <v>44538</v>
      </c>
      <c r="F779" s="213"/>
    </row>
    <row r="780" spans="1:6" ht="13.5" customHeight="1">
      <c r="A780" s="222" t="s">
        <v>3133</v>
      </c>
      <c r="B780" s="222" t="s">
        <v>1972</v>
      </c>
      <c r="C780" s="221">
        <v>219342942</v>
      </c>
      <c r="D780" s="221">
        <v>24122140</v>
      </c>
      <c r="E780" s="221">
        <v>243465082</v>
      </c>
      <c r="F780" s="213"/>
    </row>
    <row r="781" spans="1:6" ht="13.5" customHeight="1">
      <c r="A781" s="222" t="s">
        <v>3134</v>
      </c>
      <c r="B781" s="222" t="s">
        <v>1972</v>
      </c>
      <c r="C781" s="221">
        <v>1129920</v>
      </c>
      <c r="D781" s="221">
        <v>919842</v>
      </c>
      <c r="E781" s="221">
        <v>2049762</v>
      </c>
      <c r="F781" s="213"/>
    </row>
    <row r="782" spans="1:6" ht="13.5" customHeight="1">
      <c r="A782" s="222" t="s">
        <v>3135</v>
      </c>
      <c r="B782" s="222" t="s">
        <v>1972</v>
      </c>
      <c r="C782" s="221">
        <v>105284516</v>
      </c>
      <c r="D782" s="221">
        <v>9076876</v>
      </c>
      <c r="E782" s="221">
        <v>114361392</v>
      </c>
      <c r="F782" s="213"/>
    </row>
    <row r="783" spans="1:6" ht="13.5" customHeight="1">
      <c r="A783" s="222" t="s">
        <v>3136</v>
      </c>
      <c r="B783" s="222" t="s">
        <v>1972</v>
      </c>
      <c r="C783" s="221">
        <v>76975</v>
      </c>
      <c r="D783" s="221">
        <v>948</v>
      </c>
      <c r="E783" s="221">
        <v>77923</v>
      </c>
      <c r="F783" s="213"/>
    </row>
    <row r="784" spans="1:6" ht="13.5" customHeight="1">
      <c r="A784" s="222" t="s">
        <v>3137</v>
      </c>
      <c r="B784" s="222" t="s">
        <v>1972</v>
      </c>
      <c r="C784" s="221">
        <v>373081</v>
      </c>
      <c r="D784" s="223" t="s">
        <v>3138</v>
      </c>
      <c r="E784" s="221">
        <v>115274</v>
      </c>
      <c r="F784" s="213"/>
    </row>
    <row r="785" spans="1:6" ht="13.5" customHeight="1">
      <c r="A785" s="222" t="s">
        <v>3139</v>
      </c>
      <c r="B785" s="222" t="s">
        <v>1972</v>
      </c>
      <c r="C785" s="221">
        <v>21109888</v>
      </c>
      <c r="D785" s="221">
        <v>1229607</v>
      </c>
      <c r="E785" s="221">
        <v>22339495</v>
      </c>
      <c r="F785" s="213"/>
    </row>
    <row r="786" spans="1:6" ht="13.5" customHeight="1">
      <c r="A786" s="222" t="s">
        <v>3140</v>
      </c>
      <c r="B786" s="222" t="s">
        <v>1972</v>
      </c>
      <c r="C786" s="221">
        <v>99353467</v>
      </c>
      <c r="D786" s="221">
        <v>8599560</v>
      </c>
      <c r="E786" s="221">
        <v>107953027</v>
      </c>
      <c r="F786" s="213"/>
    </row>
    <row r="787" spans="1:6" ht="13.5" customHeight="1">
      <c r="A787" s="222" t="s">
        <v>3141</v>
      </c>
      <c r="B787" s="222" t="s">
        <v>1972</v>
      </c>
      <c r="C787" s="221">
        <v>25</v>
      </c>
      <c r="D787" s="221">
        <v>0</v>
      </c>
      <c r="E787" s="221">
        <v>25</v>
      </c>
      <c r="F787" s="213"/>
    </row>
    <row r="788" spans="1:6" ht="13.5" customHeight="1">
      <c r="A788" s="222" t="s">
        <v>3142</v>
      </c>
      <c r="B788" s="222" t="s">
        <v>1972</v>
      </c>
      <c r="C788" s="223" t="s">
        <v>3143</v>
      </c>
      <c r="D788" s="223" t="s">
        <v>3144</v>
      </c>
      <c r="E788" s="223" t="s">
        <v>3145</v>
      </c>
      <c r="F788" s="213"/>
    </row>
    <row r="789" spans="1:6" ht="13.5" customHeight="1">
      <c r="A789" s="222" t="s">
        <v>3146</v>
      </c>
      <c r="B789" s="222" t="s">
        <v>1972</v>
      </c>
      <c r="C789" s="221">
        <v>280</v>
      </c>
      <c r="D789" s="221">
        <v>0</v>
      </c>
      <c r="E789" s="221">
        <v>280</v>
      </c>
      <c r="F789" s="213"/>
    </row>
    <row r="790" spans="1:6" ht="13.5" customHeight="1">
      <c r="A790" s="222" t="s">
        <v>3147</v>
      </c>
      <c r="B790" s="222" t="s">
        <v>1972</v>
      </c>
      <c r="C790" s="223" t="s">
        <v>3148</v>
      </c>
      <c r="D790" s="223" t="s">
        <v>3149</v>
      </c>
      <c r="E790" s="223" t="s">
        <v>3150</v>
      </c>
      <c r="F790" s="213"/>
    </row>
    <row r="791" spans="1:6" ht="13.5" customHeight="1">
      <c r="A791" s="222" t="s">
        <v>3151</v>
      </c>
      <c r="B791" s="222" t="s">
        <v>1972</v>
      </c>
      <c r="C791" s="221">
        <v>139795796</v>
      </c>
      <c r="D791" s="221">
        <v>4642615</v>
      </c>
      <c r="E791" s="221">
        <v>144438410</v>
      </c>
      <c r="F791" s="213"/>
    </row>
    <row r="792" spans="1:6" ht="13.5" customHeight="1">
      <c r="A792" s="222" t="s">
        <v>3152</v>
      </c>
      <c r="B792" s="222" t="s">
        <v>1972</v>
      </c>
      <c r="C792" s="221">
        <v>149850</v>
      </c>
      <c r="D792" s="221">
        <v>74925</v>
      </c>
      <c r="E792" s="221">
        <v>224775</v>
      </c>
      <c r="F792" s="213"/>
    </row>
    <row r="793" spans="1:6" ht="13.5" customHeight="1">
      <c r="A793" s="222" t="s">
        <v>3153</v>
      </c>
      <c r="B793" s="222" t="s">
        <v>1972</v>
      </c>
      <c r="C793" s="221">
        <v>359180937</v>
      </c>
      <c r="D793" s="221">
        <v>23473951</v>
      </c>
      <c r="E793" s="221">
        <v>382654888</v>
      </c>
      <c r="F793" s="213"/>
    </row>
    <row r="794" spans="1:6" ht="13.5" customHeight="1">
      <c r="A794" s="222" t="s">
        <v>3154</v>
      </c>
      <c r="B794" s="222" t="s">
        <v>1972</v>
      </c>
      <c r="C794" s="221">
        <v>3583770658</v>
      </c>
      <c r="D794" s="221">
        <v>342282889</v>
      </c>
      <c r="E794" s="221">
        <v>3926053547</v>
      </c>
      <c r="F794" s="213"/>
    </row>
    <row r="795" spans="1:6" ht="13.5" customHeight="1">
      <c r="A795" s="222" t="s">
        <v>3155</v>
      </c>
      <c r="B795" s="222" t="s">
        <v>1972</v>
      </c>
      <c r="C795" s="223" t="s">
        <v>3156</v>
      </c>
      <c r="D795" s="221">
        <v>252522</v>
      </c>
      <c r="E795" s="223" t="s">
        <v>3157</v>
      </c>
      <c r="F795" s="213"/>
    </row>
    <row r="796" spans="1:6" ht="13.5" customHeight="1">
      <c r="A796" s="222" t="s">
        <v>3158</v>
      </c>
      <c r="B796" s="222" t="s">
        <v>1972</v>
      </c>
      <c r="C796" s="223" t="s">
        <v>3156</v>
      </c>
      <c r="D796" s="221">
        <v>252522</v>
      </c>
      <c r="E796" s="223" t="s">
        <v>3157</v>
      </c>
      <c r="F796" s="213"/>
    </row>
    <row r="797" spans="1:6" ht="13.5" customHeight="1">
      <c r="A797" s="222" t="s">
        <v>3159</v>
      </c>
      <c r="B797" s="222" t="s">
        <v>1972</v>
      </c>
      <c r="C797" s="223" t="s">
        <v>3160</v>
      </c>
      <c r="D797" s="221">
        <v>0</v>
      </c>
      <c r="E797" s="223" t="s">
        <v>3160</v>
      </c>
      <c r="F797" s="213"/>
    </row>
    <row r="798" spans="1:6" ht="13.5" customHeight="1">
      <c r="A798" s="222" t="s">
        <v>3161</v>
      </c>
      <c r="B798" s="222" t="s">
        <v>1972</v>
      </c>
      <c r="C798" s="221">
        <v>554906</v>
      </c>
      <c r="D798" s="223" t="s">
        <v>3162</v>
      </c>
      <c r="E798" s="221">
        <v>0</v>
      </c>
      <c r="F798" s="213"/>
    </row>
    <row r="799" spans="1:6" ht="13.5" customHeight="1">
      <c r="A799" s="222" t="s">
        <v>3163</v>
      </c>
      <c r="B799" s="222" t="s">
        <v>1972</v>
      </c>
      <c r="C799" s="223" t="s">
        <v>3164</v>
      </c>
      <c r="D799" s="223" t="s">
        <v>3162</v>
      </c>
      <c r="E799" s="223" t="s">
        <v>3160</v>
      </c>
      <c r="F799" s="213"/>
    </row>
    <row r="800" spans="1:6" ht="13.5" customHeight="1">
      <c r="A800" s="222" t="s">
        <v>3165</v>
      </c>
      <c r="B800" s="222" t="s">
        <v>1972</v>
      </c>
      <c r="C800" s="223" t="s">
        <v>3166</v>
      </c>
      <c r="D800" s="223" t="s">
        <v>3167</v>
      </c>
      <c r="E800" s="223" t="s">
        <v>3168</v>
      </c>
      <c r="F800" s="213"/>
    </row>
    <row r="801" spans="1:6" ht="13.5" customHeight="1">
      <c r="A801" s="222" t="s">
        <v>3169</v>
      </c>
      <c r="B801" s="222" t="s">
        <v>1972</v>
      </c>
      <c r="C801" s="223" t="s">
        <v>3170</v>
      </c>
      <c r="D801" s="223" t="s">
        <v>3171</v>
      </c>
      <c r="E801" s="223" t="s">
        <v>3172</v>
      </c>
      <c r="F801" s="213"/>
    </row>
    <row r="802" spans="1:6" ht="13.5" customHeight="1">
      <c r="A802" s="222" t="s">
        <v>3173</v>
      </c>
      <c r="B802" s="222" t="s">
        <v>1972</v>
      </c>
      <c r="C802" s="223" t="s">
        <v>3174</v>
      </c>
      <c r="D802" s="221">
        <v>0</v>
      </c>
      <c r="E802" s="223" t="s">
        <v>3174</v>
      </c>
      <c r="F802" s="213"/>
    </row>
    <row r="803" spans="1:6" ht="13.5" customHeight="1">
      <c r="A803" s="222" t="s">
        <v>3175</v>
      </c>
      <c r="B803" s="222" t="s">
        <v>1972</v>
      </c>
      <c r="C803" s="223" t="s">
        <v>3176</v>
      </c>
      <c r="D803" s="223" t="s">
        <v>3171</v>
      </c>
      <c r="E803" s="223" t="s">
        <v>3177</v>
      </c>
      <c r="F803" s="213"/>
    </row>
    <row r="804" spans="1:6" ht="13.5" customHeight="1">
      <c r="A804" s="222" t="s">
        <v>3178</v>
      </c>
      <c r="B804" s="222" t="s">
        <v>1972</v>
      </c>
      <c r="C804" s="221">
        <v>562532943</v>
      </c>
      <c r="D804" s="221">
        <v>75441997</v>
      </c>
      <c r="E804" s="221">
        <v>637974941</v>
      </c>
      <c r="F804" s="213"/>
    </row>
    <row r="805" spans="1:6" ht="13.5" customHeight="1">
      <c r="A805" s="222" t="s">
        <v>3179</v>
      </c>
      <c r="B805" s="222" t="s">
        <v>1972</v>
      </c>
      <c r="C805" s="221">
        <v>137162454</v>
      </c>
      <c r="D805" s="221">
        <v>17465966</v>
      </c>
      <c r="E805" s="221">
        <v>154628420</v>
      </c>
      <c r="F805" s="213"/>
    </row>
    <row r="806" spans="1:6" ht="13.5" customHeight="1">
      <c r="A806" s="222" t="s">
        <v>3180</v>
      </c>
      <c r="B806" s="222" t="s">
        <v>1972</v>
      </c>
      <c r="C806" s="221">
        <v>17076088</v>
      </c>
      <c r="D806" s="221">
        <v>52317</v>
      </c>
      <c r="E806" s="221">
        <v>17128405</v>
      </c>
      <c r="F806" s="213"/>
    </row>
    <row r="807" spans="1:6" ht="13.5" customHeight="1">
      <c r="A807" s="222" t="s">
        <v>3181</v>
      </c>
      <c r="B807" s="222" t="s">
        <v>1972</v>
      </c>
      <c r="C807" s="221">
        <v>4772292</v>
      </c>
      <c r="D807" s="223" t="s">
        <v>3182</v>
      </c>
      <c r="E807" s="221">
        <v>4670191</v>
      </c>
      <c r="F807" s="213"/>
    </row>
    <row r="808" spans="1:6" ht="13.5" customHeight="1">
      <c r="A808" s="222" t="s">
        <v>3183</v>
      </c>
      <c r="B808" s="222" t="s">
        <v>1972</v>
      </c>
      <c r="C808" s="221">
        <v>0</v>
      </c>
      <c r="D808" s="221">
        <v>554906</v>
      </c>
      <c r="E808" s="221">
        <v>554906</v>
      </c>
      <c r="F808" s="213"/>
    </row>
    <row r="809" spans="1:6" ht="13.5" customHeight="1">
      <c r="A809" s="222" t="s">
        <v>3184</v>
      </c>
      <c r="B809" s="222" t="s">
        <v>1972</v>
      </c>
      <c r="C809" s="221">
        <v>721543777</v>
      </c>
      <c r="D809" s="221">
        <v>93413086</v>
      </c>
      <c r="E809" s="221">
        <v>814956863</v>
      </c>
      <c r="F809" s="213"/>
    </row>
    <row r="810" spans="1:6" ht="13.5" customHeight="1">
      <c r="A810" s="222" t="s">
        <v>3185</v>
      </c>
      <c r="B810" s="222" t="s">
        <v>1972</v>
      </c>
      <c r="C810" s="223" t="s">
        <v>3186</v>
      </c>
      <c r="D810" s="223" t="s">
        <v>3187</v>
      </c>
      <c r="E810" s="223" t="s">
        <v>3188</v>
      </c>
      <c r="F810" s="213"/>
    </row>
    <row r="811" spans="1:6" ht="13.5" customHeight="1">
      <c r="A811" s="222" t="s">
        <v>3189</v>
      </c>
      <c r="B811" s="222" t="s">
        <v>1972</v>
      </c>
      <c r="C811" s="223" t="s">
        <v>3190</v>
      </c>
      <c r="D811" s="223" t="s">
        <v>3191</v>
      </c>
      <c r="E811" s="223" t="s">
        <v>3192</v>
      </c>
      <c r="F811" s="213"/>
    </row>
    <row r="812" spans="1:6" ht="13.5" customHeight="1">
      <c r="A812" s="222" t="s">
        <v>3193</v>
      </c>
      <c r="B812" s="222" t="s">
        <v>1972</v>
      </c>
      <c r="C812" s="223" t="s">
        <v>3194</v>
      </c>
      <c r="D812" s="223" t="s">
        <v>3195</v>
      </c>
      <c r="E812" s="223" t="s">
        <v>3196</v>
      </c>
      <c r="F812" s="213"/>
    </row>
    <row r="813" spans="1:6" ht="13.5" customHeight="1">
      <c r="A813" s="222" t="s">
        <v>3197</v>
      </c>
      <c r="B813" s="222" t="s">
        <v>1972</v>
      </c>
      <c r="C813" s="223" t="s">
        <v>3198</v>
      </c>
      <c r="D813" s="221">
        <v>102101</v>
      </c>
      <c r="E813" s="223" t="s">
        <v>3199</v>
      </c>
      <c r="F813" s="213"/>
    </row>
    <row r="814" spans="1:6" ht="13.5" customHeight="1">
      <c r="A814" s="222" t="s">
        <v>3200</v>
      </c>
      <c r="B814" s="222" t="s">
        <v>1972</v>
      </c>
      <c r="C814" s="223" t="s">
        <v>3201</v>
      </c>
      <c r="D814" s="221">
        <v>2095880</v>
      </c>
      <c r="E814" s="223" t="s">
        <v>3202</v>
      </c>
      <c r="F814" s="213"/>
    </row>
    <row r="815" spans="1:6" ht="13.5" customHeight="1">
      <c r="A815" s="222" t="s">
        <v>3203</v>
      </c>
      <c r="B815" s="222" t="s">
        <v>1972</v>
      </c>
      <c r="C815" s="223" t="s">
        <v>3204</v>
      </c>
      <c r="D815" s="223" t="s">
        <v>3205</v>
      </c>
      <c r="E815" s="223" t="s">
        <v>3206</v>
      </c>
      <c r="F815" s="213"/>
    </row>
    <row r="816" spans="1:6" ht="13.5" customHeight="1">
      <c r="A816" s="222" t="s">
        <v>3207</v>
      </c>
      <c r="B816" s="222" t="s">
        <v>1972</v>
      </c>
      <c r="C816" s="221">
        <v>266416120</v>
      </c>
      <c r="D816" s="221">
        <v>16570424</v>
      </c>
      <c r="E816" s="221">
        <v>282986544</v>
      </c>
      <c r="F816" s="213"/>
    </row>
    <row r="817" spans="1:6" ht="13.5" customHeight="1">
      <c r="A817" s="222" t="s">
        <v>3208</v>
      </c>
      <c r="B817" s="222" t="s">
        <v>1972</v>
      </c>
      <c r="C817" s="221">
        <v>173733363</v>
      </c>
      <c r="D817" s="221">
        <v>11432785</v>
      </c>
      <c r="E817" s="221">
        <v>185166148</v>
      </c>
      <c r="F817" s="213"/>
    </row>
    <row r="818" spans="1:6" ht="13.5" customHeight="1">
      <c r="A818" s="222" t="s">
        <v>3209</v>
      </c>
      <c r="B818" s="222" t="s">
        <v>1972</v>
      </c>
      <c r="C818" s="221">
        <v>3757504021</v>
      </c>
      <c r="D818" s="221">
        <v>353715674</v>
      </c>
      <c r="E818" s="221">
        <v>4111219695</v>
      </c>
      <c r="F818" s="213"/>
    </row>
    <row r="819" spans="1:6" ht="13.5" customHeight="1">
      <c r="A819" s="222" t="s">
        <v>3210</v>
      </c>
      <c r="B819" s="222" t="s">
        <v>1972</v>
      </c>
      <c r="C819" s="221">
        <v>958025893</v>
      </c>
      <c r="D819" s="221">
        <v>42601892</v>
      </c>
      <c r="E819" s="221">
        <v>1000627785</v>
      </c>
      <c r="F819" s="213"/>
    </row>
    <row r="820" spans="1:6" ht="13.5" customHeight="1">
      <c r="A820" s="222" t="s">
        <v>3211</v>
      </c>
      <c r="B820" s="222" t="s">
        <v>1972</v>
      </c>
      <c r="C820" s="221">
        <v>0</v>
      </c>
      <c r="D820" s="221">
        <v>652</v>
      </c>
      <c r="E820" s="221">
        <v>652</v>
      </c>
      <c r="F820" s="213"/>
    </row>
    <row r="821" spans="1:6" ht="13.5" customHeight="1">
      <c r="A821" s="222" t="s">
        <v>3212</v>
      </c>
      <c r="B821" s="222" t="s">
        <v>1972</v>
      </c>
      <c r="C821" s="221">
        <v>0</v>
      </c>
      <c r="D821" s="221">
        <v>652</v>
      </c>
      <c r="E821" s="221">
        <v>652</v>
      </c>
      <c r="F821" s="213"/>
    </row>
    <row r="822" spans="1:6" ht="13.5" customHeight="1">
      <c r="A822" s="222" t="s">
        <v>3213</v>
      </c>
      <c r="B822" s="222" t="s">
        <v>1972</v>
      </c>
      <c r="C822" s="223" t="s">
        <v>2065</v>
      </c>
      <c r="D822" s="221">
        <v>543491</v>
      </c>
      <c r="E822" s="223" t="s">
        <v>2066</v>
      </c>
      <c r="F822" s="213"/>
    </row>
    <row r="823" spans="1:6" ht="13.5" customHeight="1">
      <c r="A823" s="222" t="s">
        <v>3214</v>
      </c>
      <c r="B823" s="222" t="s">
        <v>1972</v>
      </c>
      <c r="C823" s="223" t="s">
        <v>2065</v>
      </c>
      <c r="D823" s="221">
        <v>543491</v>
      </c>
      <c r="E823" s="223" t="s">
        <v>2066</v>
      </c>
      <c r="F823" s="213"/>
    </row>
    <row r="824" spans="1:6" ht="13.5" customHeight="1">
      <c r="A824" s="222" t="s">
        <v>3215</v>
      </c>
      <c r="B824" s="222" t="s">
        <v>1972</v>
      </c>
      <c r="C824" s="221">
        <v>931570</v>
      </c>
      <c r="D824" s="221">
        <v>16005</v>
      </c>
      <c r="E824" s="221">
        <v>947575</v>
      </c>
      <c r="F824" s="213"/>
    </row>
    <row r="825" spans="1:6" ht="13.5" customHeight="1">
      <c r="A825" s="222" t="s">
        <v>3216</v>
      </c>
      <c r="B825" s="222" t="s">
        <v>1972</v>
      </c>
      <c r="C825" s="221">
        <v>0</v>
      </c>
      <c r="D825" s="221">
        <v>2009</v>
      </c>
      <c r="E825" s="221">
        <v>2009</v>
      </c>
      <c r="F825" s="213"/>
    </row>
    <row r="826" spans="1:6" ht="13.5" customHeight="1">
      <c r="A826" s="222" t="s">
        <v>3217</v>
      </c>
      <c r="B826" s="222" t="s">
        <v>1972</v>
      </c>
      <c r="C826" s="221">
        <v>737991</v>
      </c>
      <c r="D826" s="221">
        <v>246609</v>
      </c>
      <c r="E826" s="221">
        <v>984601</v>
      </c>
      <c r="F826" s="213"/>
    </row>
    <row r="827" spans="1:6" ht="13.5" customHeight="1">
      <c r="A827" s="222" t="s">
        <v>3218</v>
      </c>
      <c r="B827" s="222" t="s">
        <v>1972</v>
      </c>
      <c r="C827" s="221">
        <v>184609</v>
      </c>
      <c r="D827" s="221">
        <v>16783</v>
      </c>
      <c r="E827" s="221">
        <v>201392</v>
      </c>
      <c r="F827" s="213"/>
    </row>
    <row r="828" spans="1:6" ht="13.5" customHeight="1">
      <c r="A828" s="222" t="s">
        <v>3219</v>
      </c>
      <c r="B828" s="222" t="s">
        <v>1972</v>
      </c>
      <c r="C828" s="221">
        <v>1854171</v>
      </c>
      <c r="D828" s="221">
        <v>281406</v>
      </c>
      <c r="E828" s="221">
        <v>2135577</v>
      </c>
      <c r="F828" s="213"/>
    </row>
    <row r="829" spans="1:6" ht="13.5" customHeight="1">
      <c r="A829" s="222" t="s">
        <v>3220</v>
      </c>
      <c r="B829" s="222" t="s">
        <v>1972</v>
      </c>
      <c r="C829" s="221">
        <v>14706310</v>
      </c>
      <c r="D829" s="221">
        <v>1433519</v>
      </c>
      <c r="E829" s="221">
        <v>16139829</v>
      </c>
      <c r="F829" s="213"/>
    </row>
    <row r="830" spans="1:6" ht="13.5" customHeight="1">
      <c r="A830" s="222" t="s">
        <v>3221</v>
      </c>
      <c r="B830" s="222" t="s">
        <v>1972</v>
      </c>
      <c r="C830" s="221">
        <v>14706310</v>
      </c>
      <c r="D830" s="221">
        <v>1433519</v>
      </c>
      <c r="E830" s="221">
        <v>16139829</v>
      </c>
      <c r="F830" s="213"/>
    </row>
    <row r="831" spans="1:6" ht="13.5" customHeight="1">
      <c r="A831" s="222" t="s">
        <v>3222</v>
      </c>
      <c r="B831" s="222" t="s">
        <v>1972</v>
      </c>
      <c r="C831" s="221">
        <v>684210</v>
      </c>
      <c r="D831" s="221">
        <v>43521</v>
      </c>
      <c r="E831" s="221">
        <v>727731</v>
      </c>
      <c r="F831" s="213"/>
    </row>
    <row r="832" spans="1:6" ht="13.5" customHeight="1">
      <c r="A832" s="222" t="s">
        <v>3223</v>
      </c>
      <c r="B832" s="222" t="s">
        <v>1972</v>
      </c>
      <c r="C832" s="223" t="s">
        <v>3224</v>
      </c>
      <c r="D832" s="223" t="s">
        <v>2059</v>
      </c>
      <c r="E832" s="223" t="s">
        <v>3225</v>
      </c>
      <c r="F832" s="213"/>
    </row>
    <row r="833" spans="1:6" ht="13.5" customHeight="1">
      <c r="A833" s="222" t="s">
        <v>3226</v>
      </c>
      <c r="B833" s="222" t="s">
        <v>1972</v>
      </c>
      <c r="C833" s="221">
        <v>780799</v>
      </c>
      <c r="D833" s="221">
        <v>54909</v>
      </c>
      <c r="E833" s="221">
        <v>835708</v>
      </c>
      <c r="F833" s="213"/>
    </row>
    <row r="834" spans="1:6" ht="13.5" customHeight="1">
      <c r="A834" s="222" t="s">
        <v>3227</v>
      </c>
      <c r="B834" s="222" t="s">
        <v>1972</v>
      </c>
      <c r="C834" s="221">
        <v>2385184</v>
      </c>
      <c r="D834" s="221">
        <v>216835</v>
      </c>
      <c r="E834" s="221">
        <v>2602018</v>
      </c>
      <c r="F834" s="213"/>
    </row>
    <row r="835" spans="1:6" ht="13.5" customHeight="1">
      <c r="A835" s="222" t="s">
        <v>3228</v>
      </c>
      <c r="B835" s="222" t="s">
        <v>1972</v>
      </c>
      <c r="C835" s="221">
        <v>341668</v>
      </c>
      <c r="D835" s="221">
        <v>33777</v>
      </c>
      <c r="E835" s="221">
        <v>375445</v>
      </c>
      <c r="F835" s="213"/>
    </row>
    <row r="836" spans="1:6" ht="13.5" customHeight="1">
      <c r="A836" s="222" t="s">
        <v>3229</v>
      </c>
      <c r="B836" s="222" t="s">
        <v>1972</v>
      </c>
      <c r="C836" s="223" t="s">
        <v>3230</v>
      </c>
      <c r="D836" s="223" t="s">
        <v>3231</v>
      </c>
      <c r="E836" s="223" t="s">
        <v>3232</v>
      </c>
      <c r="F836" s="213"/>
    </row>
    <row r="837" spans="1:6" ht="13.5" customHeight="1">
      <c r="A837" s="222" t="s">
        <v>3233</v>
      </c>
      <c r="B837" s="222" t="s">
        <v>1972</v>
      </c>
      <c r="C837" s="221">
        <v>184164</v>
      </c>
      <c r="D837" s="221">
        <v>0</v>
      </c>
      <c r="E837" s="221">
        <v>184164</v>
      </c>
      <c r="F837" s="213"/>
    </row>
    <row r="838" spans="1:6" ht="13.5" customHeight="1">
      <c r="A838" s="222" t="s">
        <v>3234</v>
      </c>
      <c r="B838" s="222" t="s">
        <v>1972</v>
      </c>
      <c r="C838" s="221">
        <v>104561</v>
      </c>
      <c r="D838" s="221">
        <v>30956</v>
      </c>
      <c r="E838" s="221">
        <v>135517</v>
      </c>
      <c r="F838" s="213"/>
    </row>
    <row r="839" spans="1:6" ht="13.5" customHeight="1">
      <c r="A839" s="222" t="s">
        <v>3235</v>
      </c>
      <c r="B839" s="222" t="s">
        <v>1972</v>
      </c>
      <c r="C839" s="221">
        <v>1666536</v>
      </c>
      <c r="D839" s="221">
        <v>272651</v>
      </c>
      <c r="E839" s="221">
        <v>1939186</v>
      </c>
      <c r="F839" s="213"/>
    </row>
    <row r="840" spans="1:6" ht="13.5" customHeight="1">
      <c r="A840" s="222" t="s">
        <v>3236</v>
      </c>
      <c r="B840" s="222" t="s">
        <v>1972</v>
      </c>
      <c r="C840" s="221">
        <v>5443743</v>
      </c>
      <c r="D840" s="221">
        <v>578694</v>
      </c>
      <c r="E840" s="221">
        <v>6022437</v>
      </c>
      <c r="F840" s="213"/>
    </row>
    <row r="841" spans="1:6" ht="13.5" customHeight="1">
      <c r="A841" s="222" t="s">
        <v>3237</v>
      </c>
      <c r="B841" s="222" t="s">
        <v>1972</v>
      </c>
      <c r="C841" s="221">
        <v>704153</v>
      </c>
      <c r="D841" s="221">
        <v>29929</v>
      </c>
      <c r="E841" s="221">
        <v>734082</v>
      </c>
      <c r="F841" s="213"/>
    </row>
    <row r="842" spans="1:6" ht="13.5" customHeight="1">
      <c r="A842" s="222" t="s">
        <v>3238</v>
      </c>
      <c r="B842" s="222" t="s">
        <v>1972</v>
      </c>
      <c r="C842" s="221">
        <v>704153</v>
      </c>
      <c r="D842" s="221">
        <v>29929</v>
      </c>
      <c r="E842" s="221">
        <v>734082</v>
      </c>
      <c r="F842" s="213"/>
    </row>
    <row r="843" spans="1:6" ht="13.5" customHeight="1">
      <c r="A843" s="222" t="s">
        <v>3239</v>
      </c>
      <c r="B843" s="222" t="s">
        <v>1972</v>
      </c>
      <c r="C843" s="223" t="s">
        <v>3240</v>
      </c>
      <c r="D843" s="223" t="s">
        <v>3241</v>
      </c>
      <c r="E843" s="223" t="s">
        <v>3242</v>
      </c>
      <c r="F843" s="213"/>
    </row>
    <row r="844" spans="1:6" ht="13.5" customHeight="1">
      <c r="A844" s="222" t="s">
        <v>3243</v>
      </c>
      <c r="B844" s="222" t="s">
        <v>1972</v>
      </c>
      <c r="C844" s="221">
        <v>154002</v>
      </c>
      <c r="D844" s="223" t="s">
        <v>3244</v>
      </c>
      <c r="E844" s="223" t="s">
        <v>3245</v>
      </c>
      <c r="F844" s="213"/>
    </row>
    <row r="845" spans="1:6" ht="13.5" customHeight="1">
      <c r="A845" s="222" t="s">
        <v>3246</v>
      </c>
      <c r="B845" s="222" t="s">
        <v>1972</v>
      </c>
      <c r="C845" s="221">
        <v>73399</v>
      </c>
      <c r="D845" s="221">
        <v>29625</v>
      </c>
      <c r="E845" s="221">
        <v>103024</v>
      </c>
      <c r="F845" s="213"/>
    </row>
    <row r="846" spans="1:6" ht="13.5" customHeight="1">
      <c r="A846" s="222" t="s">
        <v>3247</v>
      </c>
      <c r="B846" s="222" t="s">
        <v>1972</v>
      </c>
      <c r="C846" s="221">
        <v>80550</v>
      </c>
      <c r="D846" s="221">
        <v>100000</v>
      </c>
      <c r="E846" s="221">
        <v>180550</v>
      </c>
      <c r="F846" s="213"/>
    </row>
    <row r="847" spans="1:6" ht="13.5" customHeight="1">
      <c r="A847" s="222" t="s">
        <v>3248</v>
      </c>
      <c r="B847" s="222" t="s">
        <v>1972</v>
      </c>
      <c r="C847" s="221">
        <v>51532643</v>
      </c>
      <c r="D847" s="221">
        <v>5220621</v>
      </c>
      <c r="E847" s="221">
        <v>56753264</v>
      </c>
      <c r="F847" s="213"/>
    </row>
    <row r="848" spans="1:6" ht="13.5" customHeight="1">
      <c r="A848" s="222" t="s">
        <v>3249</v>
      </c>
      <c r="B848" s="222" t="s">
        <v>1972</v>
      </c>
      <c r="C848" s="221">
        <v>22619095</v>
      </c>
      <c r="D848" s="221">
        <v>2668940</v>
      </c>
      <c r="E848" s="221">
        <v>25288035</v>
      </c>
      <c r="F848" s="213"/>
    </row>
    <row r="849" spans="1:6" ht="13.5" customHeight="1">
      <c r="A849" s="222" t="s">
        <v>3250</v>
      </c>
      <c r="B849" s="222" t="s">
        <v>1972</v>
      </c>
      <c r="C849" s="221">
        <v>12380</v>
      </c>
      <c r="D849" s="221">
        <v>583</v>
      </c>
      <c r="E849" s="221">
        <v>12963</v>
      </c>
      <c r="F849" s="213"/>
    </row>
    <row r="850" spans="1:6" ht="13.5" customHeight="1">
      <c r="A850" s="222" t="s">
        <v>3251</v>
      </c>
      <c r="B850" s="222" t="s">
        <v>1972</v>
      </c>
      <c r="C850" s="221">
        <v>22631475</v>
      </c>
      <c r="D850" s="221">
        <v>2669523</v>
      </c>
      <c r="E850" s="221">
        <v>25300998</v>
      </c>
      <c r="F850" s="213"/>
    </row>
    <row r="851" spans="1:6" ht="13.5" customHeight="1">
      <c r="A851" s="222" t="s">
        <v>3252</v>
      </c>
      <c r="B851" s="222" t="s">
        <v>1972</v>
      </c>
      <c r="C851" s="223" t="s">
        <v>3253</v>
      </c>
      <c r="D851" s="223" t="s">
        <v>3254</v>
      </c>
      <c r="E851" s="223" t="s">
        <v>3255</v>
      </c>
      <c r="F851" s="213"/>
    </row>
    <row r="852" spans="1:6" ht="13.5" customHeight="1">
      <c r="A852" s="222" t="s">
        <v>3256</v>
      </c>
      <c r="B852" s="222" t="s">
        <v>1972</v>
      </c>
      <c r="C852" s="221">
        <v>34364853</v>
      </c>
      <c r="D852" s="221">
        <v>3116200</v>
      </c>
      <c r="E852" s="221">
        <v>37481053</v>
      </c>
      <c r="F852" s="213"/>
    </row>
    <row r="853" spans="1:6" ht="13.5" customHeight="1">
      <c r="A853" s="222" t="s">
        <v>3257</v>
      </c>
      <c r="B853" s="222" t="s">
        <v>1972</v>
      </c>
      <c r="C853" s="221">
        <v>2143455</v>
      </c>
      <c r="D853" s="221">
        <v>1114761</v>
      </c>
      <c r="E853" s="221">
        <v>3258216</v>
      </c>
      <c r="F853" s="213"/>
    </row>
    <row r="854" spans="1:6" ht="13.5" customHeight="1">
      <c r="A854" s="222" t="s">
        <v>3258</v>
      </c>
      <c r="B854" s="222" t="s">
        <v>1972</v>
      </c>
      <c r="C854" s="221">
        <v>2143455</v>
      </c>
      <c r="D854" s="221">
        <v>1114761</v>
      </c>
      <c r="E854" s="221">
        <v>3258216</v>
      </c>
      <c r="F854" s="213"/>
    </row>
    <row r="855" spans="1:6" ht="13.5" customHeight="1">
      <c r="A855" s="222" t="s">
        <v>3259</v>
      </c>
      <c r="B855" s="222" t="s">
        <v>1972</v>
      </c>
      <c r="C855" s="221">
        <v>52357702</v>
      </c>
      <c r="D855" s="221">
        <v>6488725</v>
      </c>
      <c r="E855" s="221">
        <v>58846427</v>
      </c>
      <c r="F855" s="213"/>
    </row>
    <row r="856" spans="1:6" ht="13.5" customHeight="1">
      <c r="A856" s="222" t="s">
        <v>3260</v>
      </c>
      <c r="B856" s="222" t="s">
        <v>1972</v>
      </c>
      <c r="C856" s="223" t="s">
        <v>3261</v>
      </c>
      <c r="D856" s="221">
        <v>0</v>
      </c>
      <c r="E856" s="223" t="s">
        <v>3261</v>
      </c>
      <c r="F856" s="213"/>
    </row>
    <row r="857" spans="1:6" ht="13.5" customHeight="1">
      <c r="A857" s="222" t="s">
        <v>3262</v>
      </c>
      <c r="B857" s="222" t="s">
        <v>1972</v>
      </c>
      <c r="C857" s="221">
        <v>892448</v>
      </c>
      <c r="D857" s="221">
        <v>0</v>
      </c>
      <c r="E857" s="221">
        <v>892448</v>
      </c>
      <c r="F857" s="213"/>
    </row>
    <row r="858" spans="1:6" ht="13.5" customHeight="1">
      <c r="A858" s="222" t="s">
        <v>3263</v>
      </c>
      <c r="B858" s="222" t="s">
        <v>1972</v>
      </c>
      <c r="C858" s="221">
        <v>9152</v>
      </c>
      <c r="D858" s="221">
        <v>832</v>
      </c>
      <c r="E858" s="221">
        <v>9984</v>
      </c>
      <c r="F858" s="213"/>
    </row>
    <row r="859" spans="1:6" ht="13.5" customHeight="1">
      <c r="A859" s="222" t="s">
        <v>3264</v>
      </c>
      <c r="B859" s="222" t="s">
        <v>1972</v>
      </c>
      <c r="C859" s="221">
        <v>713815</v>
      </c>
      <c r="D859" s="221">
        <v>64892</v>
      </c>
      <c r="E859" s="221">
        <v>778707</v>
      </c>
      <c r="F859" s="213"/>
    </row>
    <row r="860" spans="1:6" ht="13.5" customHeight="1">
      <c r="A860" s="222" t="s">
        <v>3265</v>
      </c>
      <c r="B860" s="222" t="s">
        <v>1972</v>
      </c>
      <c r="C860" s="221">
        <v>722967</v>
      </c>
      <c r="D860" s="221">
        <v>65724</v>
      </c>
      <c r="E860" s="221">
        <v>788692</v>
      </c>
      <c r="F860" s="213"/>
    </row>
    <row r="861" spans="1:6" ht="13.5" customHeight="1">
      <c r="A861" s="222" t="s">
        <v>3266</v>
      </c>
      <c r="B861" s="222" t="s">
        <v>1972</v>
      </c>
      <c r="C861" s="221">
        <v>3639353</v>
      </c>
      <c r="D861" s="221">
        <v>1513096</v>
      </c>
      <c r="E861" s="221">
        <v>5152449</v>
      </c>
      <c r="F861" s="213"/>
    </row>
    <row r="862" spans="1:6" ht="13.5" customHeight="1">
      <c r="A862" s="222" t="s">
        <v>3267</v>
      </c>
      <c r="B862" s="222" t="s">
        <v>1972</v>
      </c>
      <c r="C862" s="221">
        <v>3639353</v>
      </c>
      <c r="D862" s="221">
        <v>1513096</v>
      </c>
      <c r="E862" s="221">
        <v>5152449</v>
      </c>
      <c r="F862" s="213"/>
    </row>
    <row r="863" spans="1:6" ht="13.5" customHeight="1">
      <c r="A863" s="222" t="s">
        <v>3268</v>
      </c>
      <c r="B863" s="222" t="s">
        <v>1972</v>
      </c>
      <c r="C863" s="223" t="s">
        <v>3269</v>
      </c>
      <c r="D863" s="221">
        <v>761315</v>
      </c>
      <c r="E863" s="223" t="s">
        <v>3270</v>
      </c>
      <c r="F863" s="213"/>
    </row>
    <row r="864" spans="1:6" ht="13.5" customHeight="1">
      <c r="A864" s="222" t="s">
        <v>3271</v>
      </c>
      <c r="B864" s="222" t="s">
        <v>1972</v>
      </c>
      <c r="C864" s="223" t="s">
        <v>3269</v>
      </c>
      <c r="D864" s="221">
        <v>761315</v>
      </c>
      <c r="E864" s="223" t="s">
        <v>3270</v>
      </c>
      <c r="F864" s="213"/>
    </row>
    <row r="865" spans="1:6" ht="13.5" customHeight="1">
      <c r="A865" s="222" t="s">
        <v>3272</v>
      </c>
      <c r="B865" s="222" t="s">
        <v>1972</v>
      </c>
      <c r="C865" s="221">
        <v>500000</v>
      </c>
      <c r="D865" s="221">
        <v>0</v>
      </c>
      <c r="E865" s="221">
        <v>500000</v>
      </c>
      <c r="F865" s="213"/>
    </row>
    <row r="866" spans="1:6" ht="13.5" customHeight="1">
      <c r="A866" s="222" t="s">
        <v>3273</v>
      </c>
      <c r="B866" s="222" t="s">
        <v>1972</v>
      </c>
      <c r="C866" s="221">
        <v>500000</v>
      </c>
      <c r="D866" s="221">
        <v>0</v>
      </c>
      <c r="E866" s="221">
        <v>500000</v>
      </c>
      <c r="F866" s="213"/>
    </row>
    <row r="867" spans="1:6" ht="13.5" customHeight="1">
      <c r="A867" s="222" t="s">
        <v>3274</v>
      </c>
      <c r="B867" s="222" t="s">
        <v>1972</v>
      </c>
      <c r="C867" s="221">
        <v>2810409</v>
      </c>
      <c r="D867" s="221">
        <v>578044</v>
      </c>
      <c r="E867" s="221">
        <v>3388454</v>
      </c>
      <c r="F867" s="213"/>
    </row>
    <row r="868" spans="1:6" ht="13.5" customHeight="1">
      <c r="A868" s="222" t="s">
        <v>3275</v>
      </c>
      <c r="B868" s="222" t="s">
        <v>1972</v>
      </c>
      <c r="C868" s="221">
        <v>2810409</v>
      </c>
      <c r="D868" s="221">
        <v>578044</v>
      </c>
      <c r="E868" s="221">
        <v>3388454</v>
      </c>
      <c r="F868" s="213"/>
    </row>
    <row r="869" spans="1:6" ht="13.5" customHeight="1">
      <c r="A869" s="222" t="s">
        <v>3276</v>
      </c>
      <c r="B869" s="222" t="s">
        <v>1972</v>
      </c>
      <c r="C869" s="221">
        <v>247759</v>
      </c>
      <c r="D869" s="221">
        <v>1192801</v>
      </c>
      <c r="E869" s="221">
        <v>1440560</v>
      </c>
      <c r="F869" s="213"/>
    </row>
    <row r="870" spans="1:6" ht="13.5" customHeight="1">
      <c r="A870" s="222" t="s">
        <v>3277</v>
      </c>
      <c r="B870" s="222" t="s">
        <v>1972</v>
      </c>
      <c r="C870" s="221">
        <v>4646</v>
      </c>
      <c r="D870" s="221">
        <v>0</v>
      </c>
      <c r="E870" s="221">
        <v>4646</v>
      </c>
      <c r="F870" s="213"/>
    </row>
    <row r="871" spans="1:6" ht="13.5" customHeight="1">
      <c r="A871" s="222" t="s">
        <v>3278</v>
      </c>
      <c r="B871" s="222" t="s">
        <v>1972</v>
      </c>
      <c r="C871" s="221">
        <v>252405</v>
      </c>
      <c r="D871" s="221">
        <v>1192801</v>
      </c>
      <c r="E871" s="221">
        <v>1445206</v>
      </c>
      <c r="F871" s="213"/>
    </row>
    <row r="872" spans="1:6" ht="13.5" customHeight="1">
      <c r="A872" s="222" t="s">
        <v>3279</v>
      </c>
      <c r="B872" s="222" t="s">
        <v>1972</v>
      </c>
      <c r="C872" s="221">
        <v>3728</v>
      </c>
      <c r="D872" s="221">
        <v>231</v>
      </c>
      <c r="E872" s="221">
        <v>3959</v>
      </c>
      <c r="F872" s="213"/>
    </row>
    <row r="873" spans="1:6" ht="13.5" customHeight="1">
      <c r="A873" s="222" t="s">
        <v>3280</v>
      </c>
      <c r="B873" s="222" t="s">
        <v>1972</v>
      </c>
      <c r="C873" s="221">
        <v>3728</v>
      </c>
      <c r="D873" s="221">
        <v>231</v>
      </c>
      <c r="E873" s="221">
        <v>3959</v>
      </c>
      <c r="F873" s="213"/>
    </row>
    <row r="874" spans="1:6" ht="13.5" customHeight="1">
      <c r="A874" s="222" t="s">
        <v>3281</v>
      </c>
      <c r="B874" s="222" t="s">
        <v>1972</v>
      </c>
      <c r="C874" s="221">
        <v>1929</v>
      </c>
      <c r="D874" s="221">
        <v>0</v>
      </c>
      <c r="E874" s="221">
        <v>1929</v>
      </c>
      <c r="F874" s="213"/>
    </row>
    <row r="875" spans="1:6" ht="13.5" customHeight="1">
      <c r="A875" s="222" t="s">
        <v>3282</v>
      </c>
      <c r="B875" s="222" t="s">
        <v>1972</v>
      </c>
      <c r="C875" s="221">
        <v>1929</v>
      </c>
      <c r="D875" s="221">
        <v>0</v>
      </c>
      <c r="E875" s="221">
        <v>1929</v>
      </c>
      <c r="F875" s="213"/>
    </row>
    <row r="876" spans="1:6" ht="13.5" customHeight="1">
      <c r="A876" s="222" t="s">
        <v>3283</v>
      </c>
      <c r="B876" s="222" t="s">
        <v>1972</v>
      </c>
      <c r="C876" s="221">
        <v>19339303</v>
      </c>
      <c r="D876" s="223" t="s">
        <v>3284</v>
      </c>
      <c r="E876" s="221">
        <v>19143969</v>
      </c>
      <c r="F876" s="213"/>
    </row>
    <row r="877" spans="1:6" ht="13.5" customHeight="1">
      <c r="A877" s="222" t="s">
        <v>3285</v>
      </c>
      <c r="B877" s="222" t="s">
        <v>1972</v>
      </c>
      <c r="C877" s="221">
        <v>19597365</v>
      </c>
      <c r="D877" s="221">
        <v>997698</v>
      </c>
      <c r="E877" s="221">
        <v>20595063</v>
      </c>
      <c r="F877" s="213"/>
    </row>
    <row r="878" spans="1:6" ht="13.5" customHeight="1">
      <c r="A878" s="222" t="s">
        <v>3286</v>
      </c>
      <c r="B878" s="222" t="s">
        <v>1972</v>
      </c>
      <c r="C878" s="221">
        <v>23929186</v>
      </c>
      <c r="D878" s="221">
        <v>3915879</v>
      </c>
      <c r="E878" s="221">
        <v>27845065</v>
      </c>
      <c r="F878" s="213"/>
    </row>
    <row r="879" spans="1:6" ht="13.5" customHeight="1">
      <c r="A879" s="222" t="s">
        <v>3287</v>
      </c>
      <c r="B879" s="222" t="s">
        <v>1972</v>
      </c>
      <c r="C879" s="221">
        <v>24821634</v>
      </c>
      <c r="D879" s="221">
        <v>3915879</v>
      </c>
      <c r="E879" s="221">
        <v>28737512</v>
      </c>
      <c r="F879" s="213"/>
    </row>
    <row r="880" spans="1:6" ht="13.5" customHeight="1">
      <c r="A880" s="222" t="s">
        <v>3288</v>
      </c>
      <c r="B880" s="222" t="s">
        <v>1972</v>
      </c>
      <c r="C880" s="221">
        <v>216469</v>
      </c>
      <c r="D880" s="221">
        <v>19679</v>
      </c>
      <c r="E880" s="221">
        <v>236148</v>
      </c>
      <c r="F880" s="213"/>
    </row>
    <row r="881" spans="1:6" ht="13.5" customHeight="1">
      <c r="A881" s="222" t="s">
        <v>3289</v>
      </c>
      <c r="B881" s="222" t="s">
        <v>1972</v>
      </c>
      <c r="C881" s="221">
        <v>216469</v>
      </c>
      <c r="D881" s="221">
        <v>19679</v>
      </c>
      <c r="E881" s="221">
        <v>236148</v>
      </c>
      <c r="F881" s="213"/>
    </row>
    <row r="882" spans="1:6" ht="13.5" customHeight="1">
      <c r="A882" s="222" t="s">
        <v>3290</v>
      </c>
      <c r="B882" s="222" t="s">
        <v>1972</v>
      </c>
      <c r="C882" s="221">
        <v>5230409</v>
      </c>
      <c r="D882" s="221">
        <v>125380</v>
      </c>
      <c r="E882" s="221">
        <v>5355789</v>
      </c>
      <c r="F882" s="213"/>
    </row>
    <row r="883" spans="1:6" ht="13.5" customHeight="1">
      <c r="A883" s="222" t="s">
        <v>3291</v>
      </c>
      <c r="B883" s="222" t="s">
        <v>1972</v>
      </c>
      <c r="C883" s="223" t="s">
        <v>3292</v>
      </c>
      <c r="D883" s="221">
        <v>0</v>
      </c>
      <c r="E883" s="223" t="s">
        <v>3292</v>
      </c>
      <c r="F883" s="213"/>
    </row>
    <row r="884" spans="1:6" ht="13.5" customHeight="1">
      <c r="A884" s="222" t="s">
        <v>3293</v>
      </c>
      <c r="B884" s="222" t="s">
        <v>1972</v>
      </c>
      <c r="C884" s="221">
        <v>4744471</v>
      </c>
      <c r="D884" s="221">
        <v>125380</v>
      </c>
      <c r="E884" s="221">
        <v>4869851</v>
      </c>
      <c r="F884" s="213"/>
    </row>
    <row r="885" spans="1:6" ht="13.5" customHeight="1">
      <c r="A885" s="222" t="s">
        <v>3294</v>
      </c>
      <c r="B885" s="222" t="s">
        <v>1972</v>
      </c>
      <c r="C885" s="223" t="s">
        <v>3295</v>
      </c>
      <c r="D885" s="221">
        <v>0</v>
      </c>
      <c r="E885" s="223" t="s">
        <v>3295</v>
      </c>
      <c r="F885" s="213"/>
    </row>
    <row r="886" spans="1:6" ht="13.5" customHeight="1">
      <c r="A886" s="222" t="s">
        <v>3296</v>
      </c>
      <c r="B886" s="222" t="s">
        <v>1972</v>
      </c>
      <c r="C886" s="223" t="s">
        <v>3295</v>
      </c>
      <c r="D886" s="221">
        <v>0</v>
      </c>
      <c r="E886" s="223" t="s">
        <v>3295</v>
      </c>
      <c r="F886" s="213"/>
    </row>
    <row r="887" spans="1:6" ht="13.5" customHeight="1">
      <c r="A887" s="222" t="s">
        <v>3297</v>
      </c>
      <c r="B887" s="222" t="s">
        <v>1972</v>
      </c>
      <c r="C887" s="221">
        <v>908937</v>
      </c>
      <c r="D887" s="221">
        <v>21879</v>
      </c>
      <c r="E887" s="221">
        <v>930816</v>
      </c>
      <c r="F887" s="213"/>
    </row>
    <row r="888" spans="1:6" ht="13.5" customHeight="1">
      <c r="A888" s="222" t="s">
        <v>3298</v>
      </c>
      <c r="B888" s="222" t="s">
        <v>1972</v>
      </c>
      <c r="C888" s="221">
        <v>908937</v>
      </c>
      <c r="D888" s="221">
        <v>21879</v>
      </c>
      <c r="E888" s="221">
        <v>930816</v>
      </c>
      <c r="F888" s="213"/>
    </row>
    <row r="889" spans="1:6" ht="13.5" customHeight="1">
      <c r="A889" s="222" t="s">
        <v>3299</v>
      </c>
      <c r="B889" s="222" t="s">
        <v>1972</v>
      </c>
      <c r="C889" s="221">
        <v>805779</v>
      </c>
      <c r="D889" s="221">
        <v>21879</v>
      </c>
      <c r="E889" s="221">
        <v>827658</v>
      </c>
      <c r="F889" s="213"/>
    </row>
    <row r="890" spans="1:6" ht="13.5" customHeight="1">
      <c r="A890" s="222" t="s">
        <v>3300</v>
      </c>
      <c r="B890" s="222" t="s">
        <v>1972</v>
      </c>
      <c r="C890" s="221">
        <v>5550250</v>
      </c>
      <c r="D890" s="221">
        <v>147259</v>
      </c>
      <c r="E890" s="221">
        <v>5697509</v>
      </c>
      <c r="F890" s="213"/>
    </row>
    <row r="891" spans="1:6" ht="13.5" customHeight="1">
      <c r="A891" s="222" t="s">
        <v>3301</v>
      </c>
      <c r="B891" s="222" t="s">
        <v>1972</v>
      </c>
      <c r="C891" s="221">
        <v>1142146</v>
      </c>
      <c r="D891" s="221">
        <v>111489</v>
      </c>
      <c r="E891" s="221">
        <v>1253636</v>
      </c>
      <c r="F891" s="213"/>
    </row>
    <row r="892" spans="1:6" ht="13.5" customHeight="1">
      <c r="A892" s="222" t="s">
        <v>3302</v>
      </c>
      <c r="B892" s="222" t="s">
        <v>1972</v>
      </c>
      <c r="C892" s="221">
        <v>49121</v>
      </c>
      <c r="D892" s="221">
        <v>0</v>
      </c>
      <c r="E892" s="221">
        <v>49121</v>
      </c>
      <c r="F892" s="213"/>
    </row>
    <row r="893" spans="1:6" ht="13.5" customHeight="1">
      <c r="A893" s="222" t="s">
        <v>3303</v>
      </c>
      <c r="B893" s="222" t="s">
        <v>1972</v>
      </c>
      <c r="C893" s="221">
        <v>316543</v>
      </c>
      <c r="D893" s="221">
        <v>30899</v>
      </c>
      <c r="E893" s="221">
        <v>347442</v>
      </c>
      <c r="F893" s="213"/>
    </row>
    <row r="894" spans="1:6" ht="13.5" customHeight="1">
      <c r="A894" s="222" t="s">
        <v>3304</v>
      </c>
      <c r="B894" s="222" t="s">
        <v>1972</v>
      </c>
      <c r="C894" s="221">
        <v>13614</v>
      </c>
      <c r="D894" s="221">
        <v>0</v>
      </c>
      <c r="E894" s="221">
        <v>13614</v>
      </c>
      <c r="F894" s="213"/>
    </row>
    <row r="895" spans="1:6" ht="13.5" customHeight="1">
      <c r="A895" s="222" t="s">
        <v>3305</v>
      </c>
      <c r="B895" s="222" t="s">
        <v>1972</v>
      </c>
      <c r="C895" s="221">
        <v>1521425</v>
      </c>
      <c r="D895" s="221">
        <v>142388</v>
      </c>
      <c r="E895" s="221">
        <v>1663813</v>
      </c>
      <c r="F895" s="213"/>
    </row>
    <row r="896" spans="1:6" ht="13.5" customHeight="1">
      <c r="A896" s="222" t="s">
        <v>3306</v>
      </c>
      <c r="B896" s="222" t="s">
        <v>1972</v>
      </c>
      <c r="C896" s="223" t="s">
        <v>3307</v>
      </c>
      <c r="D896" s="221">
        <v>29019</v>
      </c>
      <c r="E896" s="223" t="s">
        <v>3308</v>
      </c>
      <c r="F896" s="213"/>
    </row>
    <row r="897" spans="1:6" ht="13.5" customHeight="1">
      <c r="A897" s="222" t="s">
        <v>3309</v>
      </c>
      <c r="B897" s="222" t="s">
        <v>1972</v>
      </c>
      <c r="C897" s="223" t="s">
        <v>3310</v>
      </c>
      <c r="D897" s="221">
        <v>0</v>
      </c>
      <c r="E897" s="223" t="s">
        <v>3310</v>
      </c>
      <c r="F897" s="213"/>
    </row>
    <row r="898" spans="1:6" ht="13.5" customHeight="1">
      <c r="A898" s="222" t="s">
        <v>3311</v>
      </c>
      <c r="B898" s="222" t="s">
        <v>1972</v>
      </c>
      <c r="C898" s="223" t="s">
        <v>3312</v>
      </c>
      <c r="D898" s="221">
        <v>8042</v>
      </c>
      <c r="E898" s="223" t="s">
        <v>3313</v>
      </c>
      <c r="F898" s="213"/>
    </row>
    <row r="899" spans="1:6" ht="13.5" customHeight="1">
      <c r="A899" s="222" t="s">
        <v>3314</v>
      </c>
      <c r="B899" s="222" t="s">
        <v>1972</v>
      </c>
      <c r="C899" s="223" t="s">
        <v>3315</v>
      </c>
      <c r="D899" s="221">
        <v>0</v>
      </c>
      <c r="E899" s="223" t="s">
        <v>3315</v>
      </c>
      <c r="F899" s="213"/>
    </row>
    <row r="900" spans="1:6" ht="13.5" customHeight="1">
      <c r="A900" s="222" t="s">
        <v>3316</v>
      </c>
      <c r="B900" s="222" t="s">
        <v>1972</v>
      </c>
      <c r="C900" s="223" t="s">
        <v>3317</v>
      </c>
      <c r="D900" s="221">
        <v>37061</v>
      </c>
      <c r="E900" s="223" t="s">
        <v>3318</v>
      </c>
      <c r="F900" s="213"/>
    </row>
    <row r="901" spans="1:6" ht="13.5" customHeight="1">
      <c r="A901" s="222" t="s">
        <v>3319</v>
      </c>
      <c r="B901" s="222" t="s">
        <v>1972</v>
      </c>
      <c r="C901" s="223" t="s">
        <v>3320</v>
      </c>
      <c r="D901" s="221">
        <v>179450</v>
      </c>
      <c r="E901" s="223" t="s">
        <v>3321</v>
      </c>
      <c r="F901" s="213"/>
    </row>
    <row r="902" spans="1:6" ht="13.5" customHeight="1">
      <c r="A902" s="222" t="s">
        <v>3322</v>
      </c>
      <c r="B902" s="222" t="s">
        <v>1972</v>
      </c>
      <c r="C902" s="221">
        <v>2016012</v>
      </c>
      <c r="D902" s="221">
        <v>346387</v>
      </c>
      <c r="E902" s="221">
        <v>2362399</v>
      </c>
      <c r="F902" s="213"/>
    </row>
    <row r="903" spans="1:6" ht="13.5" customHeight="1">
      <c r="A903" s="222" t="s">
        <v>3323</v>
      </c>
      <c r="B903" s="222" t="s">
        <v>1972</v>
      </c>
      <c r="C903" s="221">
        <v>25520057</v>
      </c>
      <c r="D903" s="221">
        <v>2226459</v>
      </c>
      <c r="E903" s="221">
        <v>27746516</v>
      </c>
      <c r="F903" s="213"/>
    </row>
    <row r="904" spans="1:6" ht="13.5" customHeight="1">
      <c r="A904" s="222" t="s">
        <v>3324</v>
      </c>
      <c r="B904" s="222" t="s">
        <v>1972</v>
      </c>
      <c r="C904" s="221">
        <v>983545950</v>
      </c>
      <c r="D904" s="221">
        <v>44828351</v>
      </c>
      <c r="E904" s="221">
        <v>1028374301</v>
      </c>
      <c r="F904" s="213"/>
    </row>
    <row r="905" spans="1:6" ht="13.5" customHeight="1">
      <c r="A905" s="222" t="s">
        <v>3325</v>
      </c>
      <c r="B905" s="222" t="s">
        <v>1972</v>
      </c>
      <c r="C905" s="221">
        <v>654559</v>
      </c>
      <c r="D905" s="221">
        <v>71562</v>
      </c>
      <c r="E905" s="221">
        <v>726122</v>
      </c>
      <c r="F905" s="213"/>
    </row>
    <row r="906" spans="1:6" ht="13.5" customHeight="1">
      <c r="A906" s="222" t="s">
        <v>3326</v>
      </c>
      <c r="B906" s="222" t="s">
        <v>1972</v>
      </c>
      <c r="C906" s="221">
        <v>4628850</v>
      </c>
      <c r="D906" s="221">
        <v>335440</v>
      </c>
      <c r="E906" s="221">
        <v>4964290</v>
      </c>
      <c r="F906" s="213"/>
    </row>
    <row r="907" spans="1:6" ht="13.5" customHeight="1">
      <c r="A907" s="222" t="s">
        <v>3327</v>
      </c>
      <c r="B907" s="222" t="s">
        <v>1972</v>
      </c>
      <c r="C907" s="221">
        <v>483318</v>
      </c>
      <c r="D907" s="221">
        <v>43607</v>
      </c>
      <c r="E907" s="221">
        <v>526924</v>
      </c>
      <c r="F907" s="213"/>
    </row>
    <row r="908" spans="1:6" ht="13.5" customHeight="1">
      <c r="A908" s="222" t="s">
        <v>3328</v>
      </c>
      <c r="B908" s="222" t="s">
        <v>1972</v>
      </c>
      <c r="C908" s="221">
        <v>5766727</v>
      </c>
      <c r="D908" s="221">
        <v>450609</v>
      </c>
      <c r="E908" s="221">
        <v>6217336</v>
      </c>
      <c r="F908" s="213"/>
    </row>
    <row r="909" spans="1:6" ht="13.5" customHeight="1">
      <c r="A909" s="222" t="s">
        <v>3329</v>
      </c>
      <c r="B909" s="222" t="s">
        <v>1972</v>
      </c>
      <c r="C909" s="221">
        <v>1089936</v>
      </c>
      <c r="D909" s="221">
        <v>99085</v>
      </c>
      <c r="E909" s="221">
        <v>1189021</v>
      </c>
      <c r="F909" s="213"/>
    </row>
    <row r="910" spans="1:6" ht="13.5" customHeight="1">
      <c r="A910" s="222" t="s">
        <v>3330</v>
      </c>
      <c r="B910" s="222" t="s">
        <v>1972</v>
      </c>
      <c r="C910" s="221">
        <v>1089936</v>
      </c>
      <c r="D910" s="221">
        <v>99085</v>
      </c>
      <c r="E910" s="221">
        <v>1189021</v>
      </c>
      <c r="F910" s="213"/>
    </row>
    <row r="911" spans="1:6" ht="13.5" customHeight="1">
      <c r="A911" s="222" t="s">
        <v>3331</v>
      </c>
      <c r="B911" s="222" t="s">
        <v>1972</v>
      </c>
      <c r="C911" s="221">
        <v>6856663</v>
      </c>
      <c r="D911" s="221">
        <v>549694</v>
      </c>
      <c r="E911" s="221">
        <v>7406357</v>
      </c>
      <c r="F911" s="213"/>
    </row>
    <row r="912" spans="1:6" ht="13.5" customHeight="1">
      <c r="A912" s="222" t="s">
        <v>3332</v>
      </c>
      <c r="B912" s="222" t="s">
        <v>1972</v>
      </c>
      <c r="C912" s="221">
        <v>508192</v>
      </c>
      <c r="D912" s="221">
        <v>13272</v>
      </c>
      <c r="E912" s="221">
        <v>521464</v>
      </c>
      <c r="F912" s="213"/>
    </row>
    <row r="913" spans="1:6" ht="13.5" customHeight="1">
      <c r="A913" s="222" t="s">
        <v>3333</v>
      </c>
      <c r="B913" s="222" t="s">
        <v>1972</v>
      </c>
      <c r="C913" s="221">
        <v>508192</v>
      </c>
      <c r="D913" s="221">
        <v>13272</v>
      </c>
      <c r="E913" s="221">
        <v>521464</v>
      </c>
      <c r="F913" s="213"/>
    </row>
    <row r="914" spans="1:6" ht="13.5" customHeight="1">
      <c r="A914" s="222" t="s">
        <v>3334</v>
      </c>
      <c r="B914" s="222" t="s">
        <v>1972</v>
      </c>
      <c r="C914" s="221">
        <v>16911</v>
      </c>
      <c r="D914" s="221">
        <v>0</v>
      </c>
      <c r="E914" s="221">
        <v>16911</v>
      </c>
      <c r="F914" s="213"/>
    </row>
    <row r="915" spans="1:6" ht="13.5" customHeight="1">
      <c r="A915" s="222" t="s">
        <v>3335</v>
      </c>
      <c r="B915" s="222" t="s">
        <v>1972</v>
      </c>
      <c r="C915" s="221">
        <v>733999</v>
      </c>
      <c r="D915" s="221">
        <v>323680</v>
      </c>
      <c r="E915" s="221">
        <v>1057680</v>
      </c>
      <c r="F915" s="213"/>
    </row>
    <row r="916" spans="1:6" ht="13.5" customHeight="1">
      <c r="A916" s="222" t="s">
        <v>3336</v>
      </c>
      <c r="B916" s="222" t="s">
        <v>1972</v>
      </c>
      <c r="C916" s="221">
        <v>108681</v>
      </c>
      <c r="D916" s="221">
        <v>9037</v>
      </c>
      <c r="E916" s="221">
        <v>117718</v>
      </c>
      <c r="F916" s="213"/>
    </row>
    <row r="917" spans="1:6" ht="13.5" customHeight="1">
      <c r="A917" s="222" t="s">
        <v>3337</v>
      </c>
      <c r="B917" s="222" t="s">
        <v>1972</v>
      </c>
      <c r="C917" s="221">
        <v>38</v>
      </c>
      <c r="D917" s="221">
        <v>0</v>
      </c>
      <c r="E917" s="221">
        <v>38</v>
      </c>
      <c r="F917" s="213"/>
    </row>
    <row r="918" spans="1:6" ht="13.5" customHeight="1">
      <c r="A918" s="222" t="s">
        <v>3338</v>
      </c>
      <c r="B918" s="222" t="s">
        <v>1972</v>
      </c>
      <c r="C918" s="221">
        <v>3875653</v>
      </c>
      <c r="D918" s="221">
        <v>1182033</v>
      </c>
      <c r="E918" s="221">
        <v>5057686</v>
      </c>
      <c r="F918" s="213"/>
    </row>
    <row r="919" spans="1:6" ht="13.5" customHeight="1">
      <c r="A919" s="222" t="s">
        <v>3339</v>
      </c>
      <c r="B919" s="222" t="s">
        <v>1972</v>
      </c>
      <c r="C919" s="221">
        <v>4735283</v>
      </c>
      <c r="D919" s="221">
        <v>1514750</v>
      </c>
      <c r="E919" s="221">
        <v>6250033</v>
      </c>
      <c r="F919" s="213"/>
    </row>
    <row r="920" spans="1:6" ht="13.5" customHeight="1">
      <c r="A920" s="222" t="s">
        <v>3340</v>
      </c>
      <c r="B920" s="222" t="s">
        <v>1972</v>
      </c>
      <c r="C920" s="221">
        <v>5243475</v>
      </c>
      <c r="D920" s="221">
        <v>1528023</v>
      </c>
      <c r="E920" s="221">
        <v>6771497</v>
      </c>
      <c r="F920" s="213"/>
    </row>
    <row r="921" spans="1:6" ht="13.5" customHeight="1">
      <c r="A921" s="222" t="s">
        <v>3341</v>
      </c>
      <c r="B921" s="222" t="s">
        <v>1972</v>
      </c>
      <c r="C921" s="223" t="s">
        <v>3342</v>
      </c>
      <c r="D921" s="223" t="s">
        <v>3343</v>
      </c>
      <c r="E921" s="223" t="s">
        <v>3344</v>
      </c>
      <c r="F921" s="213"/>
    </row>
    <row r="922" spans="1:6" ht="13.5" customHeight="1">
      <c r="A922" s="222" t="s">
        <v>3345</v>
      </c>
      <c r="B922" s="222" t="s">
        <v>1972</v>
      </c>
      <c r="C922" s="223" t="s">
        <v>3342</v>
      </c>
      <c r="D922" s="223" t="s">
        <v>3343</v>
      </c>
      <c r="E922" s="223" t="s">
        <v>3344</v>
      </c>
      <c r="F922" s="213"/>
    </row>
    <row r="923" spans="1:6" ht="13.5" customHeight="1">
      <c r="A923" s="222" t="s">
        <v>3346</v>
      </c>
      <c r="B923" s="222" t="s">
        <v>1972</v>
      </c>
      <c r="C923" s="221">
        <v>2226108</v>
      </c>
      <c r="D923" s="221">
        <v>217193</v>
      </c>
      <c r="E923" s="221">
        <v>2443300</v>
      </c>
      <c r="F923" s="213"/>
    </row>
    <row r="924" spans="1:6" ht="13.5" customHeight="1">
      <c r="A924" s="222" t="s">
        <v>3347</v>
      </c>
      <c r="B924" s="222" t="s">
        <v>1972</v>
      </c>
      <c r="C924" s="221">
        <v>254741177</v>
      </c>
      <c r="D924" s="221">
        <v>24954047</v>
      </c>
      <c r="E924" s="221">
        <v>279695224</v>
      </c>
      <c r="F924" s="213"/>
    </row>
    <row r="925" spans="1:6" ht="13.5" customHeight="1">
      <c r="A925" s="222" t="s">
        <v>3348</v>
      </c>
      <c r="B925" s="222" t="s">
        <v>1972</v>
      </c>
      <c r="C925" s="221">
        <v>256967284</v>
      </c>
      <c r="D925" s="221">
        <v>25171240</v>
      </c>
      <c r="E925" s="221">
        <v>282138524</v>
      </c>
      <c r="F925" s="213"/>
    </row>
    <row r="926" spans="1:6" ht="13.5" customHeight="1">
      <c r="A926" s="222" t="s">
        <v>3349</v>
      </c>
      <c r="B926" s="222" t="s">
        <v>1972</v>
      </c>
      <c r="C926" s="221">
        <v>256967284</v>
      </c>
      <c r="D926" s="221">
        <v>25171240</v>
      </c>
      <c r="E926" s="221">
        <v>282138524</v>
      </c>
      <c r="F926" s="213"/>
    </row>
    <row r="927" spans="1:6" ht="13.5" customHeight="1">
      <c r="A927" s="222" t="s">
        <v>3350</v>
      </c>
      <c r="B927" s="222" t="s">
        <v>1972</v>
      </c>
      <c r="C927" s="221">
        <v>263312086</v>
      </c>
      <c r="D927" s="221">
        <v>26687156</v>
      </c>
      <c r="E927" s="221">
        <v>289999242</v>
      </c>
      <c r="F927" s="213"/>
    </row>
    <row r="928" spans="1:6" ht="13.5" customHeight="1">
      <c r="A928" s="222" t="s">
        <v>3351</v>
      </c>
      <c r="B928" s="222" t="s">
        <v>1972</v>
      </c>
      <c r="C928" s="221">
        <v>720233864</v>
      </c>
      <c r="D928" s="221">
        <v>18141195</v>
      </c>
      <c r="E928" s="221">
        <v>738375059</v>
      </c>
      <c r="F928" s="213"/>
    </row>
    <row r="929" spans="1:6" ht="13.5" customHeight="1">
      <c r="A929" s="222" t="s">
        <v>3352</v>
      </c>
      <c r="B929" s="222" t="s">
        <v>1972</v>
      </c>
      <c r="C929" s="221">
        <v>0</v>
      </c>
      <c r="D929" s="221">
        <v>500000</v>
      </c>
      <c r="E929" s="221">
        <v>500000</v>
      </c>
      <c r="F929" s="213"/>
    </row>
    <row r="930" spans="1:6" ht="13.5" customHeight="1">
      <c r="A930" s="222" t="s">
        <v>3353</v>
      </c>
      <c r="B930" s="222" t="s">
        <v>1972</v>
      </c>
      <c r="C930" s="221">
        <v>0</v>
      </c>
      <c r="D930" s="221">
        <v>500000</v>
      </c>
      <c r="E930" s="221">
        <v>500000</v>
      </c>
      <c r="F930" s="213"/>
    </row>
    <row r="931" spans="1:6" ht="13.5" customHeight="1">
      <c r="A931" s="222" t="s">
        <v>3354</v>
      </c>
      <c r="B931" s="222" t="s">
        <v>1972</v>
      </c>
      <c r="C931" s="221">
        <v>0</v>
      </c>
      <c r="D931" s="223" t="s">
        <v>3355</v>
      </c>
      <c r="E931" s="223" t="s">
        <v>3355</v>
      </c>
      <c r="F931" s="213"/>
    </row>
    <row r="932" spans="1:6" ht="13.5" customHeight="1">
      <c r="A932" s="222" t="s">
        <v>3353</v>
      </c>
      <c r="B932" s="222" t="s">
        <v>1972</v>
      </c>
      <c r="C932" s="221">
        <v>0</v>
      </c>
      <c r="D932" s="223" t="s">
        <v>3355</v>
      </c>
      <c r="E932" s="223" t="s">
        <v>3355</v>
      </c>
      <c r="F932" s="213"/>
    </row>
    <row r="933" spans="1:6" ht="13.5" customHeight="1" thickBot="1">
      <c r="A933" s="222" t="s">
        <v>3356</v>
      </c>
      <c r="B933" s="222" t="s">
        <v>1972</v>
      </c>
      <c r="C933" s="221">
        <v>0</v>
      </c>
      <c r="D933" s="221">
        <v>498786</v>
      </c>
      <c r="E933" s="221">
        <v>498786</v>
      </c>
      <c r="F933" s="213"/>
    </row>
    <row r="934" spans="1:6" ht="22.5" customHeight="1" thickBot="1">
      <c r="A934" s="227" t="s">
        <v>3357</v>
      </c>
      <c r="B934" s="227" t="s">
        <v>2402</v>
      </c>
      <c r="C934" s="228">
        <v>720233864</v>
      </c>
      <c r="D934" s="228">
        <v>17642409</v>
      </c>
      <c r="E934" s="228">
        <v>737876273</v>
      </c>
      <c r="F934" s="213"/>
    </row>
    <row r="935" spans="1:6" ht="15" thickTop="1">
      <c r="A935" s="230"/>
      <c r="B935" s="213"/>
      <c r="C935" s="213"/>
      <c r="D935" s="213"/>
      <c r="E935" s="213"/>
      <c r="F935" s="213"/>
    </row>
    <row r="936" spans="1:6">
      <c r="A936" s="374"/>
      <c r="B936" s="374"/>
      <c r="C936" s="374"/>
      <c r="D936" s="374"/>
      <c r="E936" s="374"/>
      <c r="F936" s="213"/>
    </row>
    <row r="937" spans="1:6">
      <c r="A937" s="378"/>
      <c r="B937" s="378"/>
      <c r="C937" s="378"/>
      <c r="D937" s="378"/>
      <c r="E937" s="378"/>
      <c r="F937" s="379"/>
    </row>
    <row r="938" spans="1:6">
      <c r="A938" s="378"/>
      <c r="B938" s="378"/>
      <c r="C938" s="378"/>
      <c r="D938" s="378"/>
      <c r="E938" s="378"/>
      <c r="F938" s="379"/>
    </row>
    <row r="939" spans="1:6">
      <c r="A939" s="378"/>
      <c r="B939" s="378"/>
      <c r="C939" s="378"/>
      <c r="D939" s="378"/>
      <c r="E939" s="378"/>
      <c r="F939" s="379"/>
    </row>
    <row r="940" spans="1:6">
      <c r="A940" s="374"/>
      <c r="B940" s="374"/>
      <c r="C940" s="374"/>
      <c r="D940" s="374"/>
      <c r="E940" s="374"/>
      <c r="F940" s="213"/>
    </row>
    <row r="941" spans="1:6">
      <c r="A941" s="380"/>
      <c r="B941" s="380"/>
      <c r="C941" s="380"/>
      <c r="D941" s="380"/>
      <c r="E941" s="380"/>
      <c r="F941" s="213"/>
    </row>
    <row r="942" spans="1:6">
      <c r="A942" s="374"/>
      <c r="B942" s="374"/>
      <c r="C942" s="374"/>
      <c r="D942" s="374"/>
      <c r="E942" s="374"/>
      <c r="F942" s="213"/>
    </row>
    <row r="943" spans="1:6">
      <c r="A943" s="231"/>
    </row>
  </sheetData>
  <mergeCells count="11">
    <mergeCell ref="A937:E939"/>
    <mergeCell ref="F937:F939"/>
    <mergeCell ref="A940:E940"/>
    <mergeCell ref="A941:E941"/>
    <mergeCell ref="A942:E942"/>
    <mergeCell ref="A936:E936"/>
    <mergeCell ref="A2:E6"/>
    <mergeCell ref="A7:E7"/>
    <mergeCell ref="A8:E8"/>
    <mergeCell ref="A9:E9"/>
    <mergeCell ref="D10:D11"/>
  </mergeCells>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legacyDrawing r:id="rId3"/>
  <controls>
    <mc:AlternateContent xmlns:mc="http://schemas.openxmlformats.org/markup-compatibility/2006">
      <mc:Choice Requires="x14">
        <control shapeId="17409" r:id="rId4" name="Control 1">
          <controlPr defaultSize="0" r:id="rId5">
            <anchor moveWithCells="1">
              <from>
                <xdr:col>0</xdr:col>
                <xdr:colOff>0</xdr:colOff>
                <xdr:row>0</xdr:row>
                <xdr:rowOff>0</xdr:rowOff>
              </from>
              <to>
                <xdr:col>0</xdr:col>
                <xdr:colOff>914400</xdr:colOff>
                <xdr:row>1</xdr:row>
                <xdr:rowOff>45720</xdr:rowOff>
              </to>
            </anchor>
          </controlPr>
        </control>
      </mc:Choice>
      <mc:Fallback>
        <control shapeId="17409" r:id="rId4" name="Control 1"/>
      </mc:Fallback>
    </mc:AlternateContent>
    <mc:AlternateContent xmlns:mc="http://schemas.openxmlformats.org/markup-compatibility/2006">
      <mc:Choice Requires="x14">
        <control shapeId="17410" r:id="rId6" name="Control 2">
          <controlPr defaultSize="0" r:id="rId7">
            <anchor moveWithCells="1">
              <from>
                <xdr:col>0</xdr:col>
                <xdr:colOff>632460</xdr:colOff>
                <xdr:row>0</xdr:row>
                <xdr:rowOff>0</xdr:rowOff>
              </from>
              <to>
                <xdr:col>0</xdr:col>
                <xdr:colOff>1546860</xdr:colOff>
                <xdr:row>1</xdr:row>
                <xdr:rowOff>45720</xdr:rowOff>
              </to>
            </anchor>
          </controlPr>
        </control>
      </mc:Choice>
      <mc:Fallback>
        <control shapeId="17410" r:id="rId6" name="Control 2"/>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27BAB-2FC4-4955-BACF-EA2AE75BE51C}">
  <dimension ref="A1:D1015"/>
  <sheetViews>
    <sheetView tabSelected="1" workbookViewId="0">
      <selection activeCell="E16" sqref="E16:K43"/>
    </sheetView>
  </sheetViews>
  <sheetFormatPr defaultRowHeight="13.2"/>
  <cols>
    <col min="1" max="1" width="66.6640625" customWidth="1"/>
    <col min="2" max="4" width="16.6640625" customWidth="1"/>
  </cols>
  <sheetData>
    <row r="1" spans="1:4" ht="15">
      <c r="B1" s="135" t="s">
        <v>3358</v>
      </c>
      <c r="C1" s="135" t="s">
        <v>3358</v>
      </c>
      <c r="D1" s="135" t="s">
        <v>3358</v>
      </c>
    </row>
    <row r="2" spans="1:4" ht="15">
      <c r="B2" s="136" t="s">
        <v>3359</v>
      </c>
      <c r="C2" s="135" t="s">
        <v>3360</v>
      </c>
      <c r="D2" s="136" t="s">
        <v>3361</v>
      </c>
    </row>
    <row r="3" spans="1:4" ht="15">
      <c r="B3" s="135" t="s">
        <v>1969</v>
      </c>
      <c r="C3" s="135" t="s">
        <v>1969</v>
      </c>
      <c r="D3" s="135" t="s">
        <v>1969</v>
      </c>
    </row>
    <row r="4" spans="1:4" ht="14.4">
      <c r="A4" s="137" t="s">
        <v>1970</v>
      </c>
      <c r="B4" s="138"/>
      <c r="C4" s="138"/>
      <c r="D4" s="138"/>
    </row>
    <row r="5" spans="1:4">
      <c r="A5" s="139" t="s">
        <v>3362</v>
      </c>
      <c r="B5" s="140">
        <v>20063210636.070004</v>
      </c>
      <c r="C5" s="140">
        <v>220470682.53</v>
      </c>
      <c r="D5" s="140">
        <v>20283681318.600002</v>
      </c>
    </row>
    <row r="6" spans="1:4">
      <c r="A6" s="139" t="s">
        <v>3363</v>
      </c>
      <c r="B6" s="140">
        <v>25397736.120000001</v>
      </c>
      <c r="C6" s="140">
        <v>0</v>
      </c>
      <c r="D6" s="140">
        <v>25397736.120000001</v>
      </c>
    </row>
    <row r="7" spans="1:4">
      <c r="A7" s="139" t="s">
        <v>3364</v>
      </c>
      <c r="B7" s="140">
        <v>38950158.149999999</v>
      </c>
      <c r="C7" s="140">
        <v>4313566.67</v>
      </c>
      <c r="D7" s="140">
        <v>43263724.82</v>
      </c>
    </row>
    <row r="8" spans="1:4">
      <c r="A8" s="139" t="s">
        <v>3365</v>
      </c>
      <c r="B8" s="140">
        <v>-2489592.16</v>
      </c>
      <c r="C8" s="140">
        <v>0</v>
      </c>
      <c r="D8" s="140">
        <v>-2489592.16</v>
      </c>
    </row>
    <row r="9" spans="1:4">
      <c r="A9" s="139" t="s">
        <v>3366</v>
      </c>
      <c r="B9" s="140">
        <v>20125068938.18</v>
      </c>
      <c r="C9" s="140">
        <v>224784249.20000002</v>
      </c>
      <c r="D9" s="140">
        <v>20349853187.380001</v>
      </c>
    </row>
    <row r="10" spans="1:4">
      <c r="A10" s="139" t="s">
        <v>3367</v>
      </c>
      <c r="B10" s="140">
        <v>20325435.300000001</v>
      </c>
      <c r="C10" s="140">
        <v>0</v>
      </c>
      <c r="D10" s="140">
        <v>20325435.300000001</v>
      </c>
    </row>
    <row r="11" spans="1:4">
      <c r="A11" s="139" t="s">
        <v>3368</v>
      </c>
      <c r="B11" s="140">
        <v>20325435.300000001</v>
      </c>
      <c r="C11" s="140">
        <v>0</v>
      </c>
      <c r="D11" s="140">
        <v>20325435.300000001</v>
      </c>
    </row>
    <row r="12" spans="1:4">
      <c r="A12" s="139" t="s">
        <v>3369</v>
      </c>
      <c r="B12" s="140">
        <v>2531240</v>
      </c>
      <c r="C12" s="140">
        <v>0</v>
      </c>
      <c r="D12" s="140">
        <v>2531240</v>
      </c>
    </row>
    <row r="13" spans="1:4">
      <c r="A13" s="139" t="s">
        <v>3370</v>
      </c>
      <c r="B13" s="140">
        <v>2531240</v>
      </c>
      <c r="C13" s="140">
        <v>0</v>
      </c>
      <c r="D13" s="140">
        <v>2531240</v>
      </c>
    </row>
    <row r="14" spans="1:4">
      <c r="A14" s="139" t="s">
        <v>3371</v>
      </c>
      <c r="B14" s="140">
        <v>235782330.40000001</v>
      </c>
      <c r="C14" s="140">
        <v>0</v>
      </c>
      <c r="D14" s="140">
        <v>235782330.40000001</v>
      </c>
    </row>
    <row r="15" spans="1:4">
      <c r="A15" s="139" t="s">
        <v>3372</v>
      </c>
      <c r="B15" s="140">
        <v>422472187.16000003</v>
      </c>
      <c r="C15" s="140">
        <v>0</v>
      </c>
      <c r="D15" s="140">
        <v>422472187.16000003</v>
      </c>
    </row>
    <row r="16" spans="1:4">
      <c r="A16" s="139" t="s">
        <v>3373</v>
      </c>
      <c r="B16" s="140">
        <v>-150510818.91999999</v>
      </c>
      <c r="C16" s="140">
        <v>-1622164.8599999999</v>
      </c>
      <c r="D16" s="140">
        <v>-152132983.78</v>
      </c>
    </row>
    <row r="17" spans="1:4">
      <c r="A17" s="139" t="s">
        <v>3374</v>
      </c>
      <c r="B17" s="140">
        <v>-160468360.76999998</v>
      </c>
      <c r="C17" s="140">
        <v>-3682233.97</v>
      </c>
      <c r="D17" s="140">
        <v>-164150594.74000001</v>
      </c>
    </row>
    <row r="18" spans="1:4">
      <c r="A18" s="139" t="s">
        <v>3375</v>
      </c>
      <c r="B18" s="140">
        <v>347275337.87</v>
      </c>
      <c r="C18" s="140">
        <v>-5304398.83</v>
      </c>
      <c r="D18" s="140">
        <v>341970939.04000002</v>
      </c>
    </row>
    <row r="19" spans="1:4">
      <c r="A19" s="139" t="s">
        <v>3376</v>
      </c>
      <c r="B19" s="140">
        <v>-13.73</v>
      </c>
      <c r="C19" s="140">
        <v>0</v>
      </c>
      <c r="D19" s="140">
        <v>-13.73</v>
      </c>
    </row>
    <row r="20" spans="1:4">
      <c r="A20" s="139" t="s">
        <v>3377</v>
      </c>
      <c r="B20" s="140">
        <v>129702876.80000001</v>
      </c>
      <c r="C20" s="140">
        <v>0</v>
      </c>
      <c r="D20" s="140">
        <v>129702876.80000001</v>
      </c>
    </row>
    <row r="21" spans="1:4">
      <c r="A21" s="139" t="s">
        <v>3378</v>
      </c>
      <c r="B21" s="140">
        <v>129702863.07000001</v>
      </c>
      <c r="C21" s="140">
        <v>0</v>
      </c>
      <c r="D21" s="140">
        <v>129702863.07000001</v>
      </c>
    </row>
    <row r="22" spans="1:4">
      <c r="A22" s="139" t="s">
        <v>3379</v>
      </c>
      <c r="B22" s="140">
        <v>3620799103.6599998</v>
      </c>
      <c r="C22" s="140">
        <v>-40340531.619999997</v>
      </c>
      <c r="D22" s="140">
        <v>3580458572.04</v>
      </c>
    </row>
    <row r="23" spans="1:4">
      <c r="A23" s="139" t="s">
        <v>3380</v>
      </c>
      <c r="B23" s="140">
        <v>3620799103.6599998</v>
      </c>
      <c r="C23" s="140">
        <v>-40340531.619999997</v>
      </c>
      <c r="D23" s="140">
        <v>3580458572.04</v>
      </c>
    </row>
    <row r="24" spans="1:4">
      <c r="A24" s="139" t="s">
        <v>3381</v>
      </c>
      <c r="B24" s="140">
        <v>4120633979.9000001</v>
      </c>
      <c r="C24" s="140">
        <v>-45644930.449999996</v>
      </c>
      <c r="D24" s="140">
        <v>4074989049.4499998</v>
      </c>
    </row>
    <row r="25" spans="1:4">
      <c r="A25" s="139" t="s">
        <v>3382</v>
      </c>
      <c r="B25" s="140">
        <v>24245702918.079998</v>
      </c>
      <c r="C25" s="140">
        <v>179139318.75</v>
      </c>
      <c r="D25" s="140">
        <v>24424842236.830002</v>
      </c>
    </row>
    <row r="26" spans="1:4">
      <c r="A26" s="139" t="s">
        <v>3383</v>
      </c>
      <c r="B26" s="140">
        <v>1617314061.3300002</v>
      </c>
      <c r="C26" s="140">
        <v>80638852.590000004</v>
      </c>
      <c r="D26" s="140">
        <v>1697952913.9199998</v>
      </c>
    </row>
    <row r="27" spans="1:4">
      <c r="A27" s="139" t="s">
        <v>3384</v>
      </c>
      <c r="B27" s="140">
        <v>54523865.379999995</v>
      </c>
      <c r="C27" s="140">
        <v>3310921.76</v>
      </c>
      <c r="D27" s="140">
        <v>57834787.140000001</v>
      </c>
    </row>
    <row r="28" spans="1:4">
      <c r="A28" s="139" t="s">
        <v>3385</v>
      </c>
      <c r="B28" s="140">
        <v>1671837926.71</v>
      </c>
      <c r="C28" s="140">
        <v>83949774.350000009</v>
      </c>
      <c r="D28" s="140">
        <v>1755787701.0599999</v>
      </c>
    </row>
    <row r="29" spans="1:4">
      <c r="A29" s="139" t="s">
        <v>3386</v>
      </c>
      <c r="B29" s="140">
        <v>25917540844.790001</v>
      </c>
      <c r="C29" s="140">
        <v>263089093.09999999</v>
      </c>
      <c r="D29" s="140">
        <v>26180629937.890003</v>
      </c>
    </row>
    <row r="30" spans="1:4">
      <c r="A30" s="139" t="s">
        <v>3387</v>
      </c>
      <c r="B30" s="140">
        <v>-207766485.02000001</v>
      </c>
      <c r="C30" s="140">
        <v>-3148752.4499999997</v>
      </c>
      <c r="D30" s="140">
        <v>-210915237.47</v>
      </c>
    </row>
    <row r="31" spans="1:4">
      <c r="A31" s="139" t="s">
        <v>3388</v>
      </c>
      <c r="B31" s="140">
        <v>-7178252.0800000001</v>
      </c>
      <c r="C31" s="140">
        <v>-73361.47</v>
      </c>
      <c r="D31" s="140">
        <v>-7251613.5499999998</v>
      </c>
    </row>
    <row r="32" spans="1:4">
      <c r="A32" s="139" t="s">
        <v>3389</v>
      </c>
      <c r="B32" s="140">
        <v>-214944737.09999999</v>
      </c>
      <c r="C32" s="140">
        <v>-3222113.92</v>
      </c>
      <c r="D32" s="140">
        <v>-218166851.01999998</v>
      </c>
    </row>
    <row r="33" spans="1:4">
      <c r="A33" s="139" t="s">
        <v>3390</v>
      </c>
      <c r="B33" s="140">
        <v>-178244082.69999999</v>
      </c>
      <c r="C33" s="140">
        <v>6753457.0599999996</v>
      </c>
      <c r="D33" s="140">
        <v>-171490625.63999999</v>
      </c>
    </row>
    <row r="34" spans="1:4">
      <c r="A34" s="139" t="s">
        <v>3391</v>
      </c>
      <c r="B34" s="140">
        <v>0</v>
      </c>
      <c r="C34" s="140">
        <v>0</v>
      </c>
      <c r="D34" s="140">
        <v>0</v>
      </c>
    </row>
    <row r="35" spans="1:4">
      <c r="A35" s="139" t="s">
        <v>3392</v>
      </c>
      <c r="B35" s="140">
        <v>-178244082.69999999</v>
      </c>
      <c r="C35" s="140">
        <v>6753457.0599999996</v>
      </c>
      <c r="D35" s="140">
        <v>-171490625.63999999</v>
      </c>
    </row>
    <row r="36" spans="1:4">
      <c r="A36" s="139" t="s">
        <v>3393</v>
      </c>
      <c r="B36" s="140">
        <v>-5718972659.0599995</v>
      </c>
      <c r="C36" s="140">
        <v>-52081743.259999998</v>
      </c>
      <c r="D36" s="140">
        <v>-5771054402.3199997</v>
      </c>
    </row>
    <row r="37" spans="1:4">
      <c r="A37" s="139" t="s">
        <v>3394</v>
      </c>
      <c r="B37" s="140">
        <v>587498</v>
      </c>
      <c r="C37" s="140">
        <v>3883</v>
      </c>
      <c r="D37" s="140">
        <v>591381</v>
      </c>
    </row>
    <row r="38" spans="1:4">
      <c r="A38" s="139" t="s">
        <v>3395</v>
      </c>
      <c r="B38" s="140">
        <v>330497637.56999999</v>
      </c>
      <c r="C38" s="140">
        <v>-8438888.5600000005</v>
      </c>
      <c r="D38" s="140">
        <v>322058749.00999999</v>
      </c>
    </row>
    <row r="39" spans="1:4">
      <c r="A39" s="139" t="s">
        <v>3396</v>
      </c>
      <c r="B39" s="140">
        <v>1682762</v>
      </c>
      <c r="C39" s="140">
        <v>0</v>
      </c>
      <c r="D39" s="140">
        <v>1682762</v>
      </c>
    </row>
    <row r="40" spans="1:4">
      <c r="A40" s="139" t="s">
        <v>3397</v>
      </c>
      <c r="B40" s="140">
        <v>25081880.25</v>
      </c>
      <c r="C40" s="140">
        <v>-480550.41</v>
      </c>
      <c r="D40" s="140">
        <v>24601329.84</v>
      </c>
    </row>
    <row r="41" spans="1:4">
      <c r="A41" s="139" t="s">
        <v>3398</v>
      </c>
      <c r="B41" s="140">
        <v>23354011</v>
      </c>
      <c r="C41" s="140">
        <v>0</v>
      </c>
      <c r="D41" s="140">
        <v>23354011</v>
      </c>
    </row>
    <row r="42" spans="1:4">
      <c r="A42" s="139" t="s">
        <v>3399</v>
      </c>
      <c r="B42" s="140">
        <v>406957.1</v>
      </c>
      <c r="C42" s="140">
        <v>0</v>
      </c>
      <c r="D42" s="140">
        <v>406957.1</v>
      </c>
    </row>
    <row r="43" spans="1:4">
      <c r="A43" s="139" t="s">
        <v>3400</v>
      </c>
      <c r="B43" s="140">
        <v>-7470364.6200000001</v>
      </c>
      <c r="C43" s="140">
        <v>-76239.87</v>
      </c>
      <c r="D43" s="140">
        <v>-7546604.4900000002</v>
      </c>
    </row>
    <row r="44" spans="1:4">
      <c r="A44" s="139" t="s">
        <v>3401</v>
      </c>
      <c r="B44" s="140">
        <v>161510834.39000002</v>
      </c>
      <c r="C44" s="140">
        <v>1469265.97</v>
      </c>
      <c r="D44" s="140">
        <v>162980100.36000001</v>
      </c>
    </row>
    <row r="45" spans="1:4">
      <c r="A45" s="139" t="s">
        <v>3402</v>
      </c>
      <c r="B45" s="140">
        <v>0</v>
      </c>
      <c r="C45" s="140">
        <v>0</v>
      </c>
      <c r="D45" s="140">
        <v>0</v>
      </c>
    </row>
    <row r="46" spans="1:4">
      <c r="A46" s="139" t="s">
        <v>3403</v>
      </c>
      <c r="B46" s="140">
        <v>0</v>
      </c>
      <c r="C46" s="140">
        <v>0</v>
      </c>
      <c r="D46" s="140">
        <v>0</v>
      </c>
    </row>
    <row r="47" spans="1:4">
      <c r="A47" s="139" t="s">
        <v>3404</v>
      </c>
      <c r="B47" s="140">
        <v>0</v>
      </c>
      <c r="C47" s="140">
        <v>0</v>
      </c>
      <c r="D47" s="140">
        <v>0</v>
      </c>
    </row>
    <row r="48" spans="1:4">
      <c r="A48" s="139" t="s">
        <v>3405</v>
      </c>
      <c r="B48" s="140">
        <v>0</v>
      </c>
      <c r="C48" s="140">
        <v>0</v>
      </c>
      <c r="D48" s="140">
        <v>0</v>
      </c>
    </row>
    <row r="49" spans="1:4">
      <c r="A49" s="139" t="s">
        <v>3406</v>
      </c>
      <c r="B49" s="140">
        <v>-4034981.64</v>
      </c>
      <c r="C49" s="140">
        <v>-114523.75</v>
      </c>
      <c r="D49" s="140">
        <v>-4149505.3899999997</v>
      </c>
    </row>
    <row r="50" spans="1:4">
      <c r="A50" s="139" t="s">
        <v>3407</v>
      </c>
      <c r="B50" s="140">
        <v>-370773463.76999998</v>
      </c>
      <c r="C50" s="140">
        <v>1063675.49</v>
      </c>
      <c r="D50" s="140">
        <v>-369709788.27999997</v>
      </c>
    </row>
    <row r="51" spans="1:4">
      <c r="A51" s="139" t="s">
        <v>3408</v>
      </c>
      <c r="B51" s="140"/>
      <c r="C51" s="140">
        <v>-991.98</v>
      </c>
      <c r="D51" s="140">
        <v>-991.98</v>
      </c>
    </row>
    <row r="52" spans="1:4">
      <c r="A52" s="139" t="s">
        <v>3409</v>
      </c>
      <c r="B52" s="140">
        <v>-2505227.7600000002</v>
      </c>
      <c r="C52" s="140">
        <v>-5349.14</v>
      </c>
      <c r="D52" s="140">
        <v>-2510576.9</v>
      </c>
    </row>
    <row r="53" spans="1:4">
      <c r="A53" s="139" t="s">
        <v>3410</v>
      </c>
      <c r="B53" s="140">
        <v>-5904156353.6199999</v>
      </c>
      <c r="C53" s="140">
        <v>-45886483.530000001</v>
      </c>
      <c r="D53" s="140">
        <v>-5950042837.1500006</v>
      </c>
    </row>
    <row r="54" spans="1:4">
      <c r="A54" s="139" t="s">
        <v>3411</v>
      </c>
      <c r="B54" s="140">
        <v>-6297345173.4200001</v>
      </c>
      <c r="C54" s="140">
        <v>-42355140.390000001</v>
      </c>
      <c r="D54" s="140">
        <v>-6339700313.8100004</v>
      </c>
    </row>
    <row r="55" spans="1:4">
      <c r="A55" s="139" t="s">
        <v>3412</v>
      </c>
      <c r="B55" s="140">
        <v>19620195671.369999</v>
      </c>
      <c r="C55" s="140">
        <v>220733952.71000001</v>
      </c>
      <c r="D55" s="140">
        <v>19840929624.079998</v>
      </c>
    </row>
    <row r="56" spans="1:4">
      <c r="A56" s="137" t="s">
        <v>3413</v>
      </c>
      <c r="B56" s="141">
        <v>19620195671.369999</v>
      </c>
      <c r="C56" s="141">
        <v>220733952.71000001</v>
      </c>
      <c r="D56" s="141">
        <v>19840929624.079998</v>
      </c>
    </row>
    <row r="57" spans="1:4">
      <c r="A57" s="139" t="s">
        <v>3414</v>
      </c>
      <c r="B57" s="140">
        <v>22215015.950000003</v>
      </c>
      <c r="C57" s="140">
        <v>0</v>
      </c>
      <c r="D57" s="140">
        <v>22215015.950000003</v>
      </c>
    </row>
    <row r="58" spans="1:4">
      <c r="A58" s="139" t="s">
        <v>3415</v>
      </c>
      <c r="B58" s="140">
        <v>210562.07</v>
      </c>
      <c r="C58" s="140">
        <v>249214.82</v>
      </c>
      <c r="D58" s="140">
        <v>459776.89</v>
      </c>
    </row>
    <row r="59" spans="1:4">
      <c r="A59" s="139" t="s">
        <v>3416</v>
      </c>
      <c r="B59" s="140">
        <v>278986.53000000003</v>
      </c>
      <c r="C59" s="140">
        <v>0</v>
      </c>
      <c r="D59" s="140">
        <v>278986.53000000003</v>
      </c>
    </row>
    <row r="60" spans="1:4">
      <c r="A60" s="139" t="s">
        <v>3417</v>
      </c>
      <c r="B60" s="140">
        <v>22704564.550000001</v>
      </c>
      <c r="C60" s="140">
        <v>249214.82</v>
      </c>
      <c r="D60" s="140">
        <v>22953779.370000001</v>
      </c>
    </row>
    <row r="61" spans="1:4">
      <c r="A61" s="139" t="s">
        <v>3418</v>
      </c>
      <c r="B61" s="140">
        <v>-10298690.640000001</v>
      </c>
      <c r="C61" s="140">
        <v>-38426.410000000003</v>
      </c>
      <c r="D61" s="140">
        <v>-10337117.050000001</v>
      </c>
    </row>
    <row r="62" spans="1:4">
      <c r="A62" s="139" t="s">
        <v>3419</v>
      </c>
      <c r="B62" s="140">
        <v>0</v>
      </c>
      <c r="C62" s="140">
        <v>0</v>
      </c>
      <c r="D62" s="140">
        <v>0</v>
      </c>
    </row>
    <row r="63" spans="1:4">
      <c r="A63" s="139" t="s">
        <v>3420</v>
      </c>
      <c r="B63" s="140">
        <v>-10298690.640000001</v>
      </c>
      <c r="C63" s="140">
        <v>-38426.410000000003</v>
      </c>
      <c r="D63" s="140">
        <v>-10337117.050000001</v>
      </c>
    </row>
    <row r="64" spans="1:4">
      <c r="A64" s="139" t="s">
        <v>3421</v>
      </c>
      <c r="B64" s="140">
        <v>12405873.91</v>
      </c>
      <c r="C64" s="140">
        <v>210788.41</v>
      </c>
      <c r="D64" s="140">
        <v>12616662.319999998</v>
      </c>
    </row>
    <row r="65" spans="1:4">
      <c r="A65" s="139" t="s">
        <v>3422</v>
      </c>
      <c r="B65" s="140">
        <v>6697564.1699999999</v>
      </c>
      <c r="C65" s="140">
        <v>0</v>
      </c>
      <c r="D65" s="140">
        <v>6697564.1699999999</v>
      </c>
    </row>
    <row r="66" spans="1:4">
      <c r="A66" s="139" t="s">
        <v>3423</v>
      </c>
      <c r="B66" s="140">
        <v>-131260.46</v>
      </c>
      <c r="C66" s="140">
        <v>-13186.42</v>
      </c>
      <c r="D66" s="140">
        <v>-144446.88</v>
      </c>
    </row>
    <row r="67" spans="1:4">
      <c r="A67" s="139" t="s">
        <v>3424</v>
      </c>
      <c r="B67" s="140">
        <v>0</v>
      </c>
      <c r="C67" s="140">
        <v>0</v>
      </c>
      <c r="D67" s="140">
        <v>0</v>
      </c>
    </row>
    <row r="68" spans="1:4">
      <c r="A68" s="139" t="s">
        <v>3425</v>
      </c>
      <c r="B68" s="140">
        <v>0</v>
      </c>
      <c r="C68" s="140">
        <v>0</v>
      </c>
      <c r="D68" s="140">
        <v>0</v>
      </c>
    </row>
    <row r="69" spans="1:4">
      <c r="A69" s="139" t="s">
        <v>3426</v>
      </c>
      <c r="B69" s="140">
        <v>6566303.71</v>
      </c>
      <c r="C69" s="140">
        <v>-13186.42</v>
      </c>
      <c r="D69" s="140">
        <v>6553117.29</v>
      </c>
    </row>
    <row r="70" spans="1:4">
      <c r="A70" s="139" t="s">
        <v>3427</v>
      </c>
      <c r="B70" s="140">
        <v>1362872.04</v>
      </c>
      <c r="C70" s="140">
        <v>0</v>
      </c>
      <c r="D70" s="140">
        <v>1362872.04</v>
      </c>
    </row>
    <row r="71" spans="1:4">
      <c r="A71" s="139" t="s">
        <v>3428</v>
      </c>
      <c r="B71" s="140">
        <v>1362872.04</v>
      </c>
      <c r="C71" s="140">
        <v>0</v>
      </c>
      <c r="D71" s="140">
        <v>1362872.04</v>
      </c>
    </row>
    <row r="72" spans="1:4">
      <c r="A72" s="139" t="s">
        <v>3429</v>
      </c>
      <c r="B72" s="140">
        <v>42209045.009999998</v>
      </c>
      <c r="C72" s="140">
        <v>1556349.35</v>
      </c>
      <c r="D72" s="140">
        <v>43765394.359999999</v>
      </c>
    </row>
    <row r="73" spans="1:4">
      <c r="A73" s="139" t="s">
        <v>3430</v>
      </c>
      <c r="B73" s="140">
        <v>77236929.189999998</v>
      </c>
      <c r="C73" s="140">
        <v>438255.63</v>
      </c>
      <c r="D73" s="140">
        <v>77675184.820000008</v>
      </c>
    </row>
    <row r="74" spans="1:4">
      <c r="A74" s="139" t="s">
        <v>3431</v>
      </c>
      <c r="B74" s="140">
        <v>21264445.860000003</v>
      </c>
      <c r="C74" s="140">
        <v>-164894.60999999999</v>
      </c>
      <c r="D74" s="140">
        <v>21099551.25</v>
      </c>
    </row>
    <row r="75" spans="1:4">
      <c r="A75" s="139" t="s">
        <v>3432</v>
      </c>
      <c r="B75" s="140">
        <v>-3042817.9899999998</v>
      </c>
      <c r="C75" s="140">
        <v>362825.96</v>
      </c>
      <c r="D75" s="140">
        <v>-2679992.0299999998</v>
      </c>
    </row>
    <row r="76" spans="1:4">
      <c r="A76" s="139" t="s">
        <v>3433</v>
      </c>
      <c r="B76" s="140">
        <v>0</v>
      </c>
      <c r="C76" s="140">
        <v>0</v>
      </c>
      <c r="D76" s="140">
        <v>0</v>
      </c>
    </row>
    <row r="77" spans="1:4">
      <c r="A77" s="139" t="s">
        <v>3434</v>
      </c>
      <c r="B77" s="140">
        <v>-21950657.370000001</v>
      </c>
      <c r="C77" s="140">
        <v>2535553.0999999996</v>
      </c>
      <c r="D77" s="140">
        <v>-19415104.27</v>
      </c>
    </row>
    <row r="78" spans="1:4">
      <c r="A78" s="139" t="s">
        <v>3435</v>
      </c>
      <c r="B78" s="140">
        <v>308720626.20999998</v>
      </c>
      <c r="C78" s="140">
        <v>-15687459.069999998</v>
      </c>
      <c r="D78" s="140">
        <v>293033167.13999999</v>
      </c>
    </row>
    <row r="79" spans="1:4">
      <c r="A79" s="139" t="s">
        <v>3436</v>
      </c>
      <c r="B79" s="140">
        <v>54949192.469999999</v>
      </c>
      <c r="C79" s="140">
        <v>-367699.53</v>
      </c>
      <c r="D79" s="140">
        <v>54581492.939999998</v>
      </c>
    </row>
    <row r="80" spans="1:4">
      <c r="A80" s="139" t="s">
        <v>3437</v>
      </c>
      <c r="B80" s="140">
        <v>479386763.38</v>
      </c>
      <c r="C80" s="140">
        <v>-11327069.17</v>
      </c>
      <c r="D80" s="140">
        <v>468059694.20999998</v>
      </c>
    </row>
    <row r="81" spans="1:4">
      <c r="A81" s="139" t="s">
        <v>3438</v>
      </c>
      <c r="B81" s="140">
        <v>24817106.699999999</v>
      </c>
      <c r="C81" s="140">
        <v>133050.47</v>
      </c>
      <c r="D81" s="140">
        <v>24950157.169999998</v>
      </c>
    </row>
    <row r="82" spans="1:4">
      <c r="A82" s="139" t="s">
        <v>3439</v>
      </c>
      <c r="B82" s="140">
        <v>10360167.35</v>
      </c>
      <c r="C82" s="140">
        <v>8579737.6699999999</v>
      </c>
      <c r="D82" s="140">
        <v>18939905.02</v>
      </c>
    </row>
    <row r="83" spans="1:4">
      <c r="A83" s="139" t="s">
        <v>3440</v>
      </c>
      <c r="B83" s="140">
        <v>245948523.92000002</v>
      </c>
      <c r="C83" s="140">
        <v>-49260824.880000003</v>
      </c>
      <c r="D83" s="140">
        <v>196687699.03999999</v>
      </c>
    </row>
    <row r="84" spans="1:4">
      <c r="A84" s="139" t="s">
        <v>3441</v>
      </c>
      <c r="B84" s="140">
        <v>281125797.97000003</v>
      </c>
      <c r="C84" s="140">
        <v>-40548036.739999995</v>
      </c>
      <c r="D84" s="140">
        <v>240577761.23000002</v>
      </c>
    </row>
    <row r="85" spans="1:4">
      <c r="A85" s="139" t="s">
        <v>3442</v>
      </c>
      <c r="B85" s="140">
        <v>760512561.35000002</v>
      </c>
      <c r="C85" s="140">
        <v>-51875105.910000004</v>
      </c>
      <c r="D85" s="140">
        <v>708637455.43999994</v>
      </c>
    </row>
    <row r="86" spans="1:4">
      <c r="A86" s="139" t="s">
        <v>3443</v>
      </c>
      <c r="B86" s="140">
        <v>768441737.10000002</v>
      </c>
      <c r="C86" s="140">
        <v>-51888292.329999998</v>
      </c>
      <c r="D86" s="140">
        <v>716553444.76999998</v>
      </c>
    </row>
    <row r="87" spans="1:4">
      <c r="A87" s="137" t="s">
        <v>3444</v>
      </c>
      <c r="B87" s="141">
        <v>780847611.00999999</v>
      </c>
      <c r="C87" s="141">
        <v>-51677503.920000002</v>
      </c>
      <c r="D87" s="141">
        <v>729170107.09000003</v>
      </c>
    </row>
    <row r="88" spans="1:4">
      <c r="A88" s="139" t="s">
        <v>3445</v>
      </c>
      <c r="B88" s="140">
        <v>-105897474.61000001</v>
      </c>
      <c r="C88" s="140">
        <v>101362363.92</v>
      </c>
      <c r="D88" s="140">
        <v>-4535110.6900000004</v>
      </c>
    </row>
    <row r="89" spans="1:4">
      <c r="A89" s="139" t="s">
        <v>3446</v>
      </c>
      <c r="B89" s="140">
        <v>127439050.16999999</v>
      </c>
      <c r="C89" s="140">
        <v>-85154035.960000008</v>
      </c>
      <c r="D89" s="140">
        <v>42285014.210000001</v>
      </c>
    </row>
    <row r="90" spans="1:4">
      <c r="A90" s="139" t="s">
        <v>3447</v>
      </c>
      <c r="B90" s="140">
        <v>0</v>
      </c>
      <c r="C90" s="140">
        <v>0</v>
      </c>
      <c r="D90" s="140">
        <v>0</v>
      </c>
    </row>
    <row r="91" spans="1:4">
      <c r="A91" s="139" t="s">
        <v>3448</v>
      </c>
      <c r="B91" s="140">
        <v>0</v>
      </c>
      <c r="C91" s="140">
        <v>0</v>
      </c>
      <c r="D91" s="140">
        <v>0</v>
      </c>
    </row>
    <row r="92" spans="1:4">
      <c r="A92" s="139" t="s">
        <v>3449</v>
      </c>
      <c r="B92" s="140">
        <v>11133447.039999999</v>
      </c>
      <c r="C92" s="140">
        <v>321382.01</v>
      </c>
      <c r="D92" s="140">
        <v>11454829.049999999</v>
      </c>
    </row>
    <row r="93" spans="1:4">
      <c r="A93" s="139" t="s">
        <v>3450</v>
      </c>
      <c r="B93" s="140">
        <v>7511.47</v>
      </c>
      <c r="C93" s="140">
        <v>0</v>
      </c>
      <c r="D93" s="140">
        <v>7511.47</v>
      </c>
    </row>
    <row r="94" spans="1:4">
      <c r="A94" s="139" t="s">
        <v>3451</v>
      </c>
      <c r="B94" s="140">
        <v>8626.5499999999993</v>
      </c>
      <c r="C94" s="140">
        <v>0</v>
      </c>
      <c r="D94" s="140">
        <v>8626.5499999999993</v>
      </c>
    </row>
    <row r="95" spans="1:4">
      <c r="A95" s="139" t="s">
        <v>3452</v>
      </c>
      <c r="B95" s="140">
        <v>-1710860.77</v>
      </c>
      <c r="C95" s="140">
        <v>724.18</v>
      </c>
      <c r="D95" s="140">
        <v>-1710136.5899999999</v>
      </c>
    </row>
    <row r="96" spans="1:4">
      <c r="A96" s="139" t="s">
        <v>3453</v>
      </c>
      <c r="B96" s="140">
        <v>2546791.42</v>
      </c>
      <c r="C96" s="140">
        <v>59065.01</v>
      </c>
      <c r="D96" s="140">
        <v>2605856.4300000002</v>
      </c>
    </row>
    <row r="97" spans="1:4">
      <c r="A97" s="139" t="s">
        <v>3454</v>
      </c>
      <c r="B97" s="140">
        <v>-22377505.57</v>
      </c>
      <c r="C97" s="140">
        <v>-1255280.06</v>
      </c>
      <c r="D97" s="140">
        <v>-23632785.629999999</v>
      </c>
    </row>
    <row r="98" spans="1:4">
      <c r="A98" s="139" t="s">
        <v>3455</v>
      </c>
      <c r="B98" s="140">
        <v>30454958.219999999</v>
      </c>
      <c r="C98" s="140">
        <v>-10016738.359999999</v>
      </c>
      <c r="D98" s="140">
        <v>20438219.859999999</v>
      </c>
    </row>
    <row r="99" spans="1:4">
      <c r="A99" s="139" t="s">
        <v>3456</v>
      </c>
      <c r="B99" s="140">
        <v>-1607844.01</v>
      </c>
      <c r="C99" s="140">
        <v>-324248.78999999998</v>
      </c>
      <c r="D99" s="140">
        <v>-1932092.7999999998</v>
      </c>
    </row>
    <row r="100" spans="1:4">
      <c r="A100" s="139" t="s">
        <v>3457</v>
      </c>
      <c r="B100" s="140">
        <v>39996699.909999996</v>
      </c>
      <c r="C100" s="140">
        <v>4993231.95</v>
      </c>
      <c r="D100" s="140">
        <v>44989931.859999999</v>
      </c>
    </row>
    <row r="101" spans="1:4">
      <c r="A101" s="139" t="s">
        <v>3458</v>
      </c>
      <c r="B101" s="140">
        <v>39996699.909999996</v>
      </c>
      <c r="C101" s="140">
        <v>4993231.95</v>
      </c>
      <c r="D101" s="140">
        <v>44989931.859999999</v>
      </c>
    </row>
    <row r="102" spans="1:4">
      <c r="A102" s="139" t="s">
        <v>3459</v>
      </c>
      <c r="B102" s="140">
        <v>0</v>
      </c>
      <c r="C102" s="140">
        <v>0</v>
      </c>
      <c r="D102" s="140">
        <v>0</v>
      </c>
    </row>
    <row r="103" spans="1:4">
      <c r="A103" s="139" t="s">
        <v>3460</v>
      </c>
      <c r="B103" s="140">
        <v>0</v>
      </c>
      <c r="C103" s="140">
        <v>0</v>
      </c>
      <c r="D103" s="140">
        <v>0</v>
      </c>
    </row>
    <row r="104" spans="1:4">
      <c r="A104" s="139" t="s">
        <v>3461</v>
      </c>
      <c r="B104" s="140">
        <v>3452561.15</v>
      </c>
      <c r="C104" s="140">
        <v>0</v>
      </c>
      <c r="D104" s="140">
        <v>3452561.15</v>
      </c>
    </row>
    <row r="105" spans="1:4">
      <c r="A105" s="139" t="s">
        <v>3462</v>
      </c>
      <c r="B105" s="140">
        <v>2346299.9400000004</v>
      </c>
      <c r="C105" s="140">
        <v>33618.68</v>
      </c>
      <c r="D105" s="140">
        <v>2379918.6199999996</v>
      </c>
    </row>
    <row r="106" spans="1:4">
      <c r="A106" s="139" t="s">
        <v>3463</v>
      </c>
      <c r="B106" s="140">
        <v>10285149.07</v>
      </c>
      <c r="C106" s="140">
        <v>6497333.3900000006</v>
      </c>
      <c r="D106" s="140">
        <v>16782482.460000001</v>
      </c>
    </row>
    <row r="107" spans="1:4">
      <c r="A107" s="139" t="s">
        <v>3464</v>
      </c>
      <c r="B107" s="140">
        <v>1159999.94</v>
      </c>
      <c r="C107" s="140">
        <v>60803.85</v>
      </c>
      <c r="D107" s="140">
        <v>1220803.79</v>
      </c>
    </row>
    <row r="108" spans="1:4">
      <c r="A108" s="139" t="s">
        <v>3465</v>
      </c>
      <c r="B108" s="140">
        <v>393502202.01999998</v>
      </c>
      <c r="C108" s="140">
        <v>26147416.859999999</v>
      </c>
      <c r="D108" s="140">
        <v>419649618.87999994</v>
      </c>
    </row>
    <row r="109" spans="1:4">
      <c r="A109" s="139" t="s">
        <v>3466</v>
      </c>
      <c r="B109" s="140">
        <v>7710492.0099999998</v>
      </c>
      <c r="C109" s="140">
        <v>0</v>
      </c>
      <c r="D109" s="140">
        <v>7710492.0099999998</v>
      </c>
    </row>
    <row r="110" spans="1:4">
      <c r="A110" s="139" t="s">
        <v>3467</v>
      </c>
      <c r="B110" s="140">
        <v>524758.55000000005</v>
      </c>
      <c r="C110" s="140">
        <v>36610.720000000001</v>
      </c>
      <c r="D110" s="140">
        <v>561369.27</v>
      </c>
    </row>
    <row r="111" spans="1:4">
      <c r="A111" s="139" t="s">
        <v>3468</v>
      </c>
      <c r="B111" s="140">
        <v>21739461.309999999</v>
      </c>
      <c r="C111" s="140">
        <v>2521259.23</v>
      </c>
      <c r="D111" s="140">
        <v>24260720.540000003</v>
      </c>
    </row>
    <row r="112" spans="1:4">
      <c r="A112" s="139" t="s">
        <v>3469</v>
      </c>
      <c r="B112" s="140">
        <v>1500093.13</v>
      </c>
      <c r="C112" s="140">
        <v>3093101.38</v>
      </c>
      <c r="D112" s="140">
        <v>4593194.5100000007</v>
      </c>
    </row>
    <row r="113" spans="1:4">
      <c r="A113" s="139" t="s">
        <v>3470</v>
      </c>
      <c r="B113" s="140">
        <v>33170268.399999999</v>
      </c>
      <c r="C113" s="140">
        <v>-1222021.95</v>
      </c>
      <c r="D113" s="140">
        <v>31948246.449999999</v>
      </c>
    </row>
    <row r="114" spans="1:4">
      <c r="A114" s="139" t="s">
        <v>3471</v>
      </c>
      <c r="B114" s="140">
        <v>81714.22</v>
      </c>
      <c r="C114" s="140">
        <v>95718.720000000001</v>
      </c>
      <c r="D114" s="140">
        <v>177432.94</v>
      </c>
    </row>
    <row r="115" spans="1:4">
      <c r="A115" s="139" t="s">
        <v>3472</v>
      </c>
      <c r="B115" s="140">
        <v>4800974.54</v>
      </c>
      <c r="C115" s="140">
        <v>402595.11</v>
      </c>
      <c r="D115" s="140">
        <v>5203569.6499999994</v>
      </c>
    </row>
    <row r="116" spans="1:4">
      <c r="A116" s="139" t="s">
        <v>3473</v>
      </c>
      <c r="B116" s="140">
        <v>277680.05</v>
      </c>
      <c r="C116" s="140">
        <v>0</v>
      </c>
      <c r="D116" s="140">
        <v>277680.05</v>
      </c>
    </row>
    <row r="117" spans="1:4">
      <c r="A117" s="139" t="s">
        <v>3474</v>
      </c>
      <c r="B117" s="140">
        <v>480551654.32999998</v>
      </c>
      <c r="C117" s="140">
        <v>37666435.990000002</v>
      </c>
      <c r="D117" s="140">
        <v>518218090.31999999</v>
      </c>
    </row>
    <row r="118" spans="1:4">
      <c r="A118" s="139" t="s">
        <v>3475</v>
      </c>
      <c r="B118" s="140">
        <v>4687509.6900000004</v>
      </c>
      <c r="C118" s="140">
        <v>-2194014.1300000004</v>
      </c>
      <c r="D118" s="140">
        <v>2493495.56</v>
      </c>
    </row>
    <row r="119" spans="1:4">
      <c r="A119" s="139" t="s">
        <v>3476</v>
      </c>
      <c r="B119" s="140">
        <v>369610.13</v>
      </c>
      <c r="C119" s="140">
        <v>-152117.29999999999</v>
      </c>
      <c r="D119" s="140">
        <v>217492.83</v>
      </c>
    </row>
    <row r="120" spans="1:4">
      <c r="A120" s="139" t="s">
        <v>3477</v>
      </c>
      <c r="B120" s="140">
        <v>0</v>
      </c>
      <c r="C120" s="140">
        <v>0</v>
      </c>
      <c r="D120" s="140">
        <v>0</v>
      </c>
    </row>
    <row r="121" spans="1:4">
      <c r="A121" s="139" t="s">
        <v>3478</v>
      </c>
      <c r="B121" s="140">
        <v>16483793.319999998</v>
      </c>
      <c r="C121" s="140">
        <v>0</v>
      </c>
      <c r="D121" s="140">
        <v>16483793.319999998</v>
      </c>
    </row>
    <row r="122" spans="1:4">
      <c r="A122" s="139" t="s">
        <v>3479</v>
      </c>
      <c r="B122" s="140">
        <v>0</v>
      </c>
      <c r="C122" s="140">
        <v>1409129</v>
      </c>
      <c r="D122" s="140">
        <v>1409129</v>
      </c>
    </row>
    <row r="123" spans="1:4">
      <c r="A123" s="139" t="s">
        <v>3480</v>
      </c>
      <c r="B123" s="140">
        <v>7427719</v>
      </c>
      <c r="C123" s="140">
        <v>13062859.75</v>
      </c>
      <c r="D123" s="140">
        <v>20490578.75</v>
      </c>
    </row>
    <row r="124" spans="1:4">
      <c r="A124" s="139" t="s">
        <v>3481</v>
      </c>
      <c r="B124" s="140">
        <v>12966035.17</v>
      </c>
      <c r="C124" s="140">
        <v>-1082585.95</v>
      </c>
      <c r="D124" s="140">
        <v>11883449.219999999</v>
      </c>
    </row>
    <row r="125" spans="1:4">
      <c r="A125" s="139" t="s">
        <v>3482</v>
      </c>
      <c r="B125" s="140">
        <v>14469.32</v>
      </c>
      <c r="C125" s="140">
        <v>80.540000000000006</v>
      </c>
      <c r="D125" s="140">
        <v>14549.86</v>
      </c>
    </row>
    <row r="126" spans="1:4">
      <c r="A126" s="139" t="s">
        <v>3483</v>
      </c>
      <c r="B126" s="140">
        <v>19800</v>
      </c>
      <c r="C126" s="140">
        <v>0</v>
      </c>
      <c r="D126" s="140">
        <v>19800</v>
      </c>
    </row>
    <row r="127" spans="1:4">
      <c r="A127" s="139" t="s">
        <v>3484</v>
      </c>
      <c r="B127" s="140">
        <v>-3543158.3000000003</v>
      </c>
      <c r="C127" s="140">
        <v>199177.25</v>
      </c>
      <c r="D127" s="140">
        <v>-3343981.0500000003</v>
      </c>
    </row>
    <row r="128" spans="1:4">
      <c r="A128" s="139" t="s">
        <v>3485</v>
      </c>
      <c r="B128" s="140">
        <v>0</v>
      </c>
      <c r="C128" s="140">
        <v>0</v>
      </c>
      <c r="D128" s="140">
        <v>0</v>
      </c>
    </row>
    <row r="129" spans="1:4">
      <c r="A129" s="139" t="s">
        <v>3486</v>
      </c>
      <c r="B129" s="140">
        <v>38425778.329999998</v>
      </c>
      <c r="C129" s="140">
        <v>11242529.16</v>
      </c>
      <c r="D129" s="140">
        <v>49668307.490000002</v>
      </c>
    </row>
    <row r="130" spans="1:4">
      <c r="A130" s="139" t="s">
        <v>3487</v>
      </c>
      <c r="B130" s="140">
        <v>-47671309.670000002</v>
      </c>
      <c r="C130" s="140">
        <v>639231.05000000005</v>
      </c>
      <c r="D130" s="140">
        <v>-47032078.620000005</v>
      </c>
    </row>
    <row r="131" spans="1:4">
      <c r="A131" s="139" t="s">
        <v>3488</v>
      </c>
      <c r="B131" s="140">
        <v>-8194999.4699999997</v>
      </c>
      <c r="C131" s="140">
        <v>-101527743.83</v>
      </c>
      <c r="D131" s="140">
        <v>-109722743.3</v>
      </c>
    </row>
    <row r="132" spans="1:4">
      <c r="A132" s="139" t="s">
        <v>3489</v>
      </c>
      <c r="B132" s="140">
        <v>152463682.30000001</v>
      </c>
      <c r="C132" s="140">
        <v>15676906.74</v>
      </c>
      <c r="D132" s="140">
        <v>168140589.03999999</v>
      </c>
    </row>
    <row r="133" spans="1:4">
      <c r="A133" s="139" t="s">
        <v>3490</v>
      </c>
      <c r="B133" s="140">
        <v>224634.29</v>
      </c>
      <c r="C133" s="140">
        <v>74878.09</v>
      </c>
      <c r="D133" s="140">
        <v>299512.38</v>
      </c>
    </row>
    <row r="134" spans="1:4">
      <c r="A134" s="139" t="s">
        <v>3491</v>
      </c>
      <c r="B134" s="140">
        <v>0</v>
      </c>
      <c r="C134" s="140">
        <v>0</v>
      </c>
      <c r="D134" s="140">
        <v>0</v>
      </c>
    </row>
    <row r="135" spans="1:4">
      <c r="A135" s="139" t="s">
        <v>3492</v>
      </c>
      <c r="B135" s="140">
        <v>31868.85</v>
      </c>
      <c r="C135" s="140">
        <v>0</v>
      </c>
      <c r="D135" s="140">
        <v>31868.85</v>
      </c>
    </row>
    <row r="136" spans="1:4">
      <c r="A136" s="139" t="s">
        <v>3493</v>
      </c>
      <c r="B136" s="140">
        <v>96853876.299999997</v>
      </c>
      <c r="C136" s="140">
        <v>-85136727.949999988</v>
      </c>
      <c r="D136" s="140">
        <v>11717148.35</v>
      </c>
    </row>
    <row r="137" spans="1:4">
      <c r="A137" s="139" t="s">
        <v>3494</v>
      </c>
      <c r="B137" s="140">
        <v>56903.54</v>
      </c>
      <c r="C137" s="140">
        <v>16633.22</v>
      </c>
      <c r="D137" s="140">
        <v>73536.759999999995</v>
      </c>
    </row>
    <row r="138" spans="1:4">
      <c r="A138" s="139" t="s">
        <v>3495</v>
      </c>
      <c r="B138" s="140">
        <v>56903.54</v>
      </c>
      <c r="C138" s="140">
        <v>16633.22</v>
      </c>
      <c r="D138" s="140">
        <v>73536.759999999995</v>
      </c>
    </row>
    <row r="139" spans="1:4">
      <c r="A139" s="139" t="s">
        <v>3496</v>
      </c>
      <c r="B139" s="140">
        <v>109675732.42999999</v>
      </c>
      <c r="C139" s="140">
        <v>13145606.829999998</v>
      </c>
      <c r="D139" s="140">
        <v>122821339.25999999</v>
      </c>
    </row>
    <row r="140" spans="1:4">
      <c r="A140" s="139" t="s">
        <v>3497</v>
      </c>
      <c r="B140" s="140">
        <v>109675732.42999999</v>
      </c>
      <c r="C140" s="140">
        <v>13145606.829999998</v>
      </c>
      <c r="D140" s="140">
        <v>122821339.25999999</v>
      </c>
    </row>
    <row r="141" spans="1:4">
      <c r="A141" s="139" t="s">
        <v>3498</v>
      </c>
      <c r="B141" s="140">
        <v>725563944.92999995</v>
      </c>
      <c r="C141" s="140">
        <v>-23065522.75</v>
      </c>
      <c r="D141" s="140">
        <v>702498422.18000007</v>
      </c>
    </row>
    <row r="142" spans="1:4">
      <c r="A142" s="139" t="s">
        <v>3499</v>
      </c>
      <c r="B142" s="140">
        <v>-16802409</v>
      </c>
      <c r="C142" s="140">
        <v>-10000000</v>
      </c>
      <c r="D142" s="140">
        <v>-26802409</v>
      </c>
    </row>
    <row r="143" spans="1:4">
      <c r="A143" s="139" t="s">
        <v>3500</v>
      </c>
      <c r="B143" s="140">
        <v>-736991</v>
      </c>
      <c r="C143" s="140">
        <v>0</v>
      </c>
      <c r="D143" s="140">
        <v>-736991</v>
      </c>
    </row>
    <row r="144" spans="1:4">
      <c r="A144" s="139" t="s">
        <v>3501</v>
      </c>
      <c r="B144" s="140">
        <v>-179278.79</v>
      </c>
      <c r="C144" s="140">
        <v>0</v>
      </c>
      <c r="D144" s="140">
        <v>-179278.79</v>
      </c>
    </row>
    <row r="145" spans="1:4">
      <c r="A145" s="139" t="s">
        <v>3502</v>
      </c>
      <c r="B145" s="140">
        <v>-8403110.2699999996</v>
      </c>
      <c r="C145" s="140">
        <v>1152.08</v>
      </c>
      <c r="D145" s="140">
        <v>-8401958.1899999995</v>
      </c>
    </row>
    <row r="146" spans="1:4">
      <c r="A146" s="139" t="s">
        <v>3503</v>
      </c>
      <c r="B146" s="140">
        <v>-26121789.060000002</v>
      </c>
      <c r="C146" s="140">
        <v>-9998847.9199999999</v>
      </c>
      <c r="D146" s="140">
        <v>-36120636.980000004</v>
      </c>
    </row>
    <row r="147" spans="1:4">
      <c r="A147" s="139" t="s">
        <v>3504</v>
      </c>
      <c r="B147" s="140">
        <v>699442155.87</v>
      </c>
      <c r="C147" s="140">
        <v>-33064370.669999998</v>
      </c>
      <c r="D147" s="140">
        <v>666377785.19999993</v>
      </c>
    </row>
    <row r="148" spans="1:4">
      <c r="A148" s="139" t="s">
        <v>3505</v>
      </c>
      <c r="B148" s="140">
        <v>67385228.310000002</v>
      </c>
      <c r="C148" s="140">
        <v>-6974441.7000000002</v>
      </c>
      <c r="D148" s="140">
        <v>60410786.610000007</v>
      </c>
    </row>
    <row r="149" spans="1:4">
      <c r="A149" s="139" t="s">
        <v>3506</v>
      </c>
      <c r="B149" s="140">
        <v>25050559.709999997</v>
      </c>
      <c r="C149" s="140">
        <v>1831128.05</v>
      </c>
      <c r="D149" s="140">
        <v>26881687.760000002</v>
      </c>
    </row>
    <row r="150" spans="1:4">
      <c r="A150" s="139" t="s">
        <v>3507</v>
      </c>
      <c r="B150" s="140">
        <v>0</v>
      </c>
      <c r="C150" s="140">
        <v>3196902.45</v>
      </c>
      <c r="D150" s="140">
        <v>3196902.45</v>
      </c>
    </row>
    <row r="151" spans="1:4">
      <c r="A151" s="139" t="s">
        <v>3508</v>
      </c>
      <c r="B151" s="140">
        <v>92435788.019999996</v>
      </c>
      <c r="C151" s="140">
        <v>-1946411.2000000002</v>
      </c>
      <c r="D151" s="140">
        <v>90489376.820000008</v>
      </c>
    </row>
    <row r="152" spans="1:4">
      <c r="A152" s="139" t="s">
        <v>3509</v>
      </c>
      <c r="B152" s="140">
        <v>76211157</v>
      </c>
      <c r="C152" s="140">
        <v>-7003200.1399999997</v>
      </c>
      <c r="D152" s="140">
        <v>69207956.859999999</v>
      </c>
    </row>
    <row r="153" spans="1:4">
      <c r="A153" s="139" t="s">
        <v>3510</v>
      </c>
      <c r="B153" s="140">
        <v>76211157</v>
      </c>
      <c r="C153" s="140">
        <v>-7003200.1399999997</v>
      </c>
      <c r="D153" s="140">
        <v>69207956.859999999</v>
      </c>
    </row>
    <row r="154" spans="1:4">
      <c r="A154" s="139" t="s">
        <v>3511</v>
      </c>
      <c r="B154" s="140">
        <v>12017930.470000001</v>
      </c>
      <c r="C154" s="140">
        <v>994063.35999999999</v>
      </c>
      <c r="D154" s="140">
        <v>13011993.83</v>
      </c>
    </row>
    <row r="155" spans="1:4">
      <c r="A155" s="139" t="s">
        <v>3512</v>
      </c>
      <c r="B155" s="140">
        <v>12017930.470000001</v>
      </c>
      <c r="C155" s="140">
        <v>994063.35999999999</v>
      </c>
      <c r="D155" s="140">
        <v>13011993.83</v>
      </c>
    </row>
    <row r="156" spans="1:4">
      <c r="A156" s="139" t="s">
        <v>3513</v>
      </c>
      <c r="B156" s="140">
        <v>180664875.49000001</v>
      </c>
      <c r="C156" s="140">
        <v>-7955547.9799999995</v>
      </c>
      <c r="D156" s="140">
        <v>172709327.50999999</v>
      </c>
    </row>
    <row r="157" spans="1:4">
      <c r="A157" s="139" t="s">
        <v>3514</v>
      </c>
      <c r="B157" s="140">
        <v>366389011.53000003</v>
      </c>
      <c r="C157" s="140">
        <v>6523404.4100000001</v>
      </c>
      <c r="D157" s="140">
        <v>372912415.94</v>
      </c>
    </row>
    <row r="158" spans="1:4">
      <c r="A158" s="139" t="s">
        <v>3515</v>
      </c>
      <c r="B158" s="140">
        <v>3631123.98</v>
      </c>
      <c r="C158" s="140">
        <v>0</v>
      </c>
      <c r="D158" s="140">
        <v>3631123.98</v>
      </c>
    </row>
    <row r="159" spans="1:4">
      <c r="A159" s="139" t="s">
        <v>3516</v>
      </c>
      <c r="B159" s="140">
        <v>1351384.31</v>
      </c>
      <c r="C159" s="140">
        <v>211222.3</v>
      </c>
      <c r="D159" s="140">
        <v>1562606.61</v>
      </c>
    </row>
    <row r="160" spans="1:4">
      <c r="A160" s="139" t="s">
        <v>3517</v>
      </c>
      <c r="B160" s="140">
        <v>3760978.55</v>
      </c>
      <c r="C160" s="140">
        <v>264406.46999999997</v>
      </c>
      <c r="D160" s="140">
        <v>4025385.02</v>
      </c>
    </row>
    <row r="161" spans="1:4">
      <c r="A161" s="139" t="s">
        <v>3518</v>
      </c>
      <c r="B161" s="140">
        <v>-773905.99</v>
      </c>
      <c r="C161" s="140">
        <v>-15897.1</v>
      </c>
      <c r="D161" s="140">
        <v>-789803.09</v>
      </c>
    </row>
    <row r="162" spans="1:4">
      <c r="A162" s="139" t="s">
        <v>3519</v>
      </c>
      <c r="B162" s="140">
        <v>374358592.38</v>
      </c>
      <c r="C162" s="140">
        <v>6983136.0800000001</v>
      </c>
      <c r="D162" s="140">
        <v>381341728.45999998</v>
      </c>
    </row>
    <row r="163" spans="1:4">
      <c r="A163" s="139" t="s">
        <v>3520</v>
      </c>
      <c r="B163" s="140">
        <v>0</v>
      </c>
      <c r="C163" s="140">
        <v>0</v>
      </c>
      <c r="D163" s="140">
        <v>0</v>
      </c>
    </row>
    <row r="164" spans="1:4">
      <c r="A164" s="139" t="s">
        <v>3521</v>
      </c>
      <c r="B164" s="140">
        <v>3210153.45</v>
      </c>
      <c r="C164" s="140">
        <v>0</v>
      </c>
      <c r="D164" s="140">
        <v>3210153.45</v>
      </c>
    </row>
    <row r="165" spans="1:4">
      <c r="A165" s="139" t="s">
        <v>3522</v>
      </c>
      <c r="B165" s="140">
        <v>3210153.45</v>
      </c>
      <c r="C165" s="140">
        <v>0</v>
      </c>
      <c r="D165" s="140">
        <v>3210153.45</v>
      </c>
    </row>
    <row r="166" spans="1:4">
      <c r="A166" s="139" t="s">
        <v>3523</v>
      </c>
      <c r="B166" s="140">
        <v>9810825.6799999997</v>
      </c>
      <c r="C166" s="140">
        <v>6648728.8799999999</v>
      </c>
      <c r="D166" s="140">
        <v>16459554.560000001</v>
      </c>
    </row>
    <row r="167" spans="1:4">
      <c r="A167" s="139" t="s">
        <v>3524</v>
      </c>
      <c r="B167" s="140">
        <v>-3341.48</v>
      </c>
      <c r="C167" s="140">
        <v>0</v>
      </c>
      <c r="D167" s="140">
        <v>-3341.48</v>
      </c>
    </row>
    <row r="168" spans="1:4">
      <c r="A168" s="139" t="s">
        <v>3525</v>
      </c>
      <c r="B168" s="140">
        <v>2460738.33</v>
      </c>
      <c r="C168" s="140">
        <v>0</v>
      </c>
      <c r="D168" s="140">
        <v>2460738.33</v>
      </c>
    </row>
    <row r="169" spans="1:4">
      <c r="A169" s="139" t="s">
        <v>3526</v>
      </c>
      <c r="B169" s="140">
        <v>2635.44</v>
      </c>
      <c r="C169" s="140">
        <v>0</v>
      </c>
      <c r="D169" s="140">
        <v>2635.44</v>
      </c>
    </row>
    <row r="170" spans="1:4">
      <c r="A170" s="139" t="s">
        <v>3527</v>
      </c>
      <c r="B170" s="140">
        <v>12270857.970000001</v>
      </c>
      <c r="C170" s="140">
        <v>6648728.8799999999</v>
      </c>
      <c r="D170" s="140">
        <v>18919586.849999998</v>
      </c>
    </row>
    <row r="171" spans="1:4">
      <c r="A171" s="139" t="s">
        <v>3528</v>
      </c>
      <c r="B171" s="140">
        <v>-47145.22</v>
      </c>
      <c r="C171" s="140">
        <v>-24498.6</v>
      </c>
      <c r="D171" s="140">
        <v>-71643.820000000007</v>
      </c>
    </row>
    <row r="172" spans="1:4">
      <c r="A172" s="139" t="s">
        <v>3529</v>
      </c>
      <c r="B172" s="140">
        <v>-47145.22</v>
      </c>
      <c r="C172" s="140">
        <v>-24498.6</v>
      </c>
      <c r="D172" s="140">
        <v>-71643.820000000007</v>
      </c>
    </row>
    <row r="173" spans="1:4">
      <c r="A173" s="139" t="s">
        <v>3530</v>
      </c>
      <c r="B173" s="140">
        <v>570457334.06999993</v>
      </c>
      <c r="C173" s="140">
        <v>5651818.3799999999</v>
      </c>
      <c r="D173" s="140">
        <v>576109152.45000005</v>
      </c>
    </row>
    <row r="174" spans="1:4">
      <c r="A174" s="139" t="s">
        <v>3531</v>
      </c>
      <c r="B174" s="140">
        <v>35386674.909999996</v>
      </c>
      <c r="C174" s="140">
        <v>2180060.48</v>
      </c>
      <c r="D174" s="140">
        <v>37566735.390000001</v>
      </c>
    </row>
    <row r="175" spans="1:4">
      <c r="A175" s="139" t="s">
        <v>3532</v>
      </c>
      <c r="B175" s="140">
        <v>3030867.13</v>
      </c>
      <c r="C175" s="140">
        <v>3137151.86</v>
      </c>
      <c r="D175" s="140">
        <v>6168018.9900000002</v>
      </c>
    </row>
    <row r="176" spans="1:4">
      <c r="A176" s="139" t="s">
        <v>3533</v>
      </c>
      <c r="B176" s="140">
        <v>18172844.990000002</v>
      </c>
      <c r="C176" s="140">
        <v>3594345.71</v>
      </c>
      <c r="D176" s="140">
        <v>21767190.699999999</v>
      </c>
    </row>
    <row r="177" spans="1:4">
      <c r="A177" s="139" t="s">
        <v>3534</v>
      </c>
      <c r="B177" s="140">
        <v>115080</v>
      </c>
      <c r="C177" s="140">
        <v>901840.67</v>
      </c>
      <c r="D177" s="140">
        <v>1016920.67</v>
      </c>
    </row>
    <row r="178" spans="1:4">
      <c r="A178" s="139" t="s">
        <v>3535</v>
      </c>
      <c r="B178" s="140">
        <v>1834798.25</v>
      </c>
      <c r="C178" s="140">
        <v>-1834798.25</v>
      </c>
      <c r="D178" s="140">
        <v>0</v>
      </c>
    </row>
    <row r="179" spans="1:4">
      <c r="A179" s="139" t="s">
        <v>3536</v>
      </c>
      <c r="B179" s="140">
        <v>0</v>
      </c>
      <c r="C179" s="140">
        <v>0</v>
      </c>
      <c r="D179" s="140">
        <v>0</v>
      </c>
    </row>
    <row r="180" spans="1:4">
      <c r="A180" s="139" t="s">
        <v>3537</v>
      </c>
      <c r="B180" s="140">
        <v>304165.43</v>
      </c>
      <c r="C180" s="140">
        <v>276854.62</v>
      </c>
      <c r="D180" s="140">
        <v>581020.05000000005</v>
      </c>
    </row>
    <row r="181" spans="1:4">
      <c r="A181" s="139" t="s">
        <v>3538</v>
      </c>
      <c r="B181" s="140">
        <v>79905</v>
      </c>
      <c r="C181" s="140">
        <v>0</v>
      </c>
      <c r="D181" s="140">
        <v>79905</v>
      </c>
    </row>
    <row r="182" spans="1:4">
      <c r="A182" s="139" t="s">
        <v>3539</v>
      </c>
      <c r="B182" s="140">
        <v>-225.27</v>
      </c>
      <c r="C182" s="140">
        <v>0</v>
      </c>
      <c r="D182" s="140">
        <v>-225.27</v>
      </c>
    </row>
    <row r="183" spans="1:4">
      <c r="A183" s="139" t="s">
        <v>3540</v>
      </c>
      <c r="B183" s="140">
        <v>58924110.439999998</v>
      </c>
      <c r="C183" s="140">
        <v>8255455.0899999999</v>
      </c>
      <c r="D183" s="140">
        <v>67179565.530000001</v>
      </c>
    </row>
    <row r="184" spans="1:4">
      <c r="A184" s="139" t="s">
        <v>3541</v>
      </c>
      <c r="B184" s="140">
        <v>0</v>
      </c>
      <c r="C184" s="140">
        <v>0</v>
      </c>
      <c r="D184" s="140">
        <v>0</v>
      </c>
    </row>
    <row r="185" spans="1:4">
      <c r="A185" s="139" t="s">
        <v>3542</v>
      </c>
      <c r="B185" s="140">
        <v>0</v>
      </c>
      <c r="C185" s="140">
        <v>0</v>
      </c>
      <c r="D185" s="140">
        <v>0</v>
      </c>
    </row>
    <row r="186" spans="1:4">
      <c r="A186" s="139" t="s">
        <v>3543</v>
      </c>
      <c r="B186" s="140"/>
      <c r="C186" s="140">
        <v>17162290.380000003</v>
      </c>
      <c r="D186" s="140">
        <v>17162290.380000003</v>
      </c>
    </row>
    <row r="187" spans="1:4">
      <c r="A187" s="139" t="s">
        <v>3544</v>
      </c>
      <c r="B187" s="140"/>
      <c r="C187" s="140">
        <v>17162290.380000003</v>
      </c>
      <c r="D187" s="140">
        <v>17162290.380000003</v>
      </c>
    </row>
    <row r="188" spans="1:4">
      <c r="A188" s="139" t="s">
        <v>3545</v>
      </c>
      <c r="B188" s="140"/>
      <c r="C188" s="140">
        <v>17162290.380000003</v>
      </c>
      <c r="D188" s="140">
        <v>17162290.380000003</v>
      </c>
    </row>
    <row r="189" spans="1:4">
      <c r="A189" s="139" t="s">
        <v>3546</v>
      </c>
      <c r="B189" s="140">
        <v>22226865.470000003</v>
      </c>
      <c r="C189" s="140">
        <v>-22226865.470000003</v>
      </c>
      <c r="D189" s="140">
        <v>0</v>
      </c>
    </row>
    <row r="190" spans="1:4">
      <c r="A190" s="139" t="s">
        <v>3547</v>
      </c>
      <c r="B190" s="140">
        <v>22226865.470000003</v>
      </c>
      <c r="C190" s="140">
        <v>-22226865.470000003</v>
      </c>
      <c r="D190" s="140">
        <v>0</v>
      </c>
    </row>
    <row r="191" spans="1:4">
      <c r="A191" s="139" t="s">
        <v>3548</v>
      </c>
      <c r="B191" s="140">
        <v>1391047165.76</v>
      </c>
      <c r="C191" s="140">
        <v>-19228440.34</v>
      </c>
      <c r="D191" s="140">
        <v>1371818725.4200001</v>
      </c>
    </row>
    <row r="192" spans="1:4">
      <c r="A192" s="137" t="s">
        <v>3549</v>
      </c>
      <c r="B192" s="141">
        <v>1391047165.76</v>
      </c>
      <c r="C192" s="141">
        <v>-19228440.34</v>
      </c>
      <c r="D192" s="141">
        <v>1371818725.4200001</v>
      </c>
    </row>
    <row r="193" spans="1:4">
      <c r="A193" s="139" t="s">
        <v>3550</v>
      </c>
      <c r="B193" s="140">
        <v>5296083.84</v>
      </c>
      <c r="C193" s="140">
        <v>-48826.84</v>
      </c>
      <c r="D193" s="140">
        <v>5247257</v>
      </c>
    </row>
    <row r="194" spans="1:4">
      <c r="A194" s="139" t="s">
        <v>3551</v>
      </c>
      <c r="B194" s="140">
        <v>5803851.5999999996</v>
      </c>
      <c r="C194" s="140">
        <v>-16655.400000000001</v>
      </c>
      <c r="D194" s="140">
        <v>5787196.1999999993</v>
      </c>
    </row>
    <row r="195" spans="1:4">
      <c r="A195" s="139" t="s">
        <v>3552</v>
      </c>
      <c r="B195" s="140">
        <v>-320536.61</v>
      </c>
      <c r="C195" s="140">
        <v>381634.99</v>
      </c>
      <c r="D195" s="140">
        <v>61098.38</v>
      </c>
    </row>
    <row r="196" spans="1:4">
      <c r="A196" s="139" t="s">
        <v>3553</v>
      </c>
      <c r="B196" s="140">
        <v>55780.160000000003</v>
      </c>
      <c r="C196" s="140">
        <v>-10409.77</v>
      </c>
      <c r="D196" s="140">
        <v>45370.39</v>
      </c>
    </row>
    <row r="197" spans="1:4">
      <c r="A197" s="139" t="s">
        <v>3554</v>
      </c>
      <c r="B197" s="140">
        <v>3036569.67</v>
      </c>
      <c r="C197" s="140">
        <v>-45008.44</v>
      </c>
      <c r="D197" s="140">
        <v>2991561.23</v>
      </c>
    </row>
    <row r="198" spans="1:4">
      <c r="A198" s="139" t="s">
        <v>3555</v>
      </c>
      <c r="B198" s="140">
        <v>4111497.4499999997</v>
      </c>
      <c r="C198" s="140">
        <v>-13372.18</v>
      </c>
      <c r="D198" s="140">
        <v>4098125.27</v>
      </c>
    </row>
    <row r="199" spans="1:4">
      <c r="A199" s="139" t="s">
        <v>3556</v>
      </c>
      <c r="B199" s="140">
        <v>4205060.3600000003</v>
      </c>
      <c r="C199" s="140">
        <v>1815625.94</v>
      </c>
      <c r="D199" s="140">
        <v>6020686.2999999998</v>
      </c>
    </row>
    <row r="200" spans="1:4">
      <c r="A200" s="139" t="s">
        <v>3557</v>
      </c>
      <c r="B200" s="140">
        <v>3528879.25</v>
      </c>
      <c r="C200" s="140">
        <v>-39007.51</v>
      </c>
      <c r="D200" s="140">
        <v>3489871.7399999998</v>
      </c>
    </row>
    <row r="201" spans="1:4">
      <c r="A201" s="139" t="s">
        <v>3558</v>
      </c>
      <c r="B201" s="140">
        <v>5762608.6699999999</v>
      </c>
      <c r="C201" s="140">
        <v>-20148.98</v>
      </c>
      <c r="D201" s="140">
        <v>5742459.6900000004</v>
      </c>
    </row>
    <row r="202" spans="1:4">
      <c r="A202" s="139" t="s">
        <v>3559</v>
      </c>
      <c r="B202" s="140">
        <v>2444745.91</v>
      </c>
      <c r="C202" s="140">
        <v>-49422.09</v>
      </c>
      <c r="D202" s="140">
        <v>2395323.8199999998</v>
      </c>
    </row>
    <row r="203" spans="1:4">
      <c r="A203" s="139" t="s">
        <v>3560</v>
      </c>
      <c r="B203" s="140">
        <v>4381208.3899999997</v>
      </c>
      <c r="C203" s="140">
        <v>-52157.24</v>
      </c>
      <c r="D203" s="140">
        <v>4329051.1500000004</v>
      </c>
    </row>
    <row r="204" spans="1:4">
      <c r="A204" s="139" t="s">
        <v>3561</v>
      </c>
      <c r="B204" s="140">
        <v>73181.929999999993</v>
      </c>
      <c r="C204" s="140">
        <v>-4474.63</v>
      </c>
      <c r="D204" s="140">
        <v>68707.3</v>
      </c>
    </row>
    <row r="205" spans="1:4">
      <c r="A205" s="139" t="s">
        <v>3562</v>
      </c>
      <c r="B205" s="140">
        <v>2439559.71</v>
      </c>
      <c r="C205" s="140">
        <v>-47308.83</v>
      </c>
      <c r="D205" s="140">
        <v>2392250.88</v>
      </c>
    </row>
    <row r="206" spans="1:4">
      <c r="A206" s="139" t="s">
        <v>3563</v>
      </c>
      <c r="B206" s="140">
        <v>951794.02</v>
      </c>
      <c r="C206" s="140">
        <v>-15351.52</v>
      </c>
      <c r="D206" s="140">
        <v>936442.5</v>
      </c>
    </row>
    <row r="207" spans="1:4">
      <c r="A207" s="139" t="s">
        <v>3564</v>
      </c>
      <c r="B207" s="140">
        <v>1022142.89</v>
      </c>
      <c r="C207" s="140">
        <v>-8310.11</v>
      </c>
      <c r="D207" s="140">
        <v>1013832.78</v>
      </c>
    </row>
    <row r="208" spans="1:4">
      <c r="A208" s="139" t="s">
        <v>3565</v>
      </c>
      <c r="B208" s="140">
        <v>3307235.06</v>
      </c>
      <c r="C208" s="140">
        <v>-18635.810000000001</v>
      </c>
      <c r="D208" s="140">
        <v>3288599.25</v>
      </c>
    </row>
    <row r="209" spans="1:4">
      <c r="A209" s="139" t="s">
        <v>3566</v>
      </c>
      <c r="B209" s="140">
        <v>2707982.23</v>
      </c>
      <c r="C209" s="140">
        <v>-13019.14</v>
      </c>
      <c r="D209" s="140">
        <v>2694963.09</v>
      </c>
    </row>
    <row r="210" spans="1:4">
      <c r="A210" s="139" t="s">
        <v>3567</v>
      </c>
      <c r="B210" s="140">
        <v>6804940.46</v>
      </c>
      <c r="C210" s="140">
        <v>-36494.14</v>
      </c>
      <c r="D210" s="140">
        <v>6768446.3200000003</v>
      </c>
    </row>
    <row r="211" spans="1:4">
      <c r="A211" s="139" t="s">
        <v>3568</v>
      </c>
      <c r="B211" s="140">
        <v>3239840.6599999997</v>
      </c>
      <c r="C211" s="140">
        <v>-13529.4</v>
      </c>
      <c r="D211" s="140">
        <v>3226311.2600000002</v>
      </c>
    </row>
    <row r="212" spans="1:4">
      <c r="A212" s="139" t="s">
        <v>3569</v>
      </c>
      <c r="B212" s="140">
        <v>58852425.649999999</v>
      </c>
      <c r="C212" s="140">
        <v>1745128.9</v>
      </c>
      <c r="D212" s="140">
        <v>60597554.549999997</v>
      </c>
    </row>
    <row r="213" spans="1:4">
      <c r="A213" s="139" t="s">
        <v>3570</v>
      </c>
      <c r="B213" s="140">
        <v>5165752.33</v>
      </c>
      <c r="C213" s="140">
        <v>-69954.990000000005</v>
      </c>
      <c r="D213" s="140">
        <v>5095797.34</v>
      </c>
    </row>
    <row r="214" spans="1:4">
      <c r="A214" s="139" t="s">
        <v>3571</v>
      </c>
      <c r="B214" s="140">
        <v>5165752.33</v>
      </c>
      <c r="C214" s="140">
        <v>-69954.990000000005</v>
      </c>
      <c r="D214" s="140">
        <v>5095797.34</v>
      </c>
    </row>
    <row r="215" spans="1:4">
      <c r="A215" s="139" t="s">
        <v>3572</v>
      </c>
      <c r="B215" s="140">
        <v>64018177.980000004</v>
      </c>
      <c r="C215" s="140">
        <v>1675173.9100000001</v>
      </c>
      <c r="D215" s="140">
        <v>65693351.890000001</v>
      </c>
    </row>
    <row r="216" spans="1:4">
      <c r="A216" s="139" t="s">
        <v>3573</v>
      </c>
      <c r="B216" s="140">
        <v>1378900.04</v>
      </c>
      <c r="C216" s="140">
        <v>-5429.58</v>
      </c>
      <c r="D216" s="140">
        <v>1373470.46</v>
      </c>
    </row>
    <row r="217" spans="1:4">
      <c r="A217" s="139" t="s">
        <v>3574</v>
      </c>
      <c r="B217" s="140">
        <v>1378900.04</v>
      </c>
      <c r="C217" s="140">
        <v>-5429.58</v>
      </c>
      <c r="D217" s="140">
        <v>1373470.46</v>
      </c>
    </row>
    <row r="218" spans="1:4">
      <c r="A218" s="139" t="s">
        <v>3575</v>
      </c>
      <c r="B218" s="140">
        <v>169565214.31</v>
      </c>
      <c r="C218" s="140">
        <v>-495839.6</v>
      </c>
      <c r="D218" s="140">
        <v>169069374.71000001</v>
      </c>
    </row>
    <row r="219" spans="1:4">
      <c r="A219" s="139" t="s">
        <v>3576</v>
      </c>
      <c r="B219" s="140">
        <v>169565214.31</v>
      </c>
      <c r="C219" s="140">
        <v>-495839.6</v>
      </c>
      <c r="D219" s="140">
        <v>169069374.71000001</v>
      </c>
    </row>
    <row r="220" spans="1:4">
      <c r="A220" s="139" t="s">
        <v>3577</v>
      </c>
      <c r="B220" s="140">
        <v>-16175606.059999999</v>
      </c>
      <c r="C220" s="140">
        <v>146743.43</v>
      </c>
      <c r="D220" s="140">
        <v>-16028862.629999999</v>
      </c>
    </row>
    <row r="221" spans="1:4">
      <c r="A221" s="139" t="s">
        <v>3578</v>
      </c>
      <c r="B221" s="140">
        <v>-13530.79</v>
      </c>
      <c r="C221" s="140">
        <v>0</v>
      </c>
      <c r="D221" s="140">
        <v>-13530.79</v>
      </c>
    </row>
    <row r="222" spans="1:4">
      <c r="A222" s="139" t="s">
        <v>3579</v>
      </c>
      <c r="B222" s="140">
        <v>47246468.800000004</v>
      </c>
      <c r="C222" s="140">
        <v>-35586103</v>
      </c>
      <c r="D222" s="140">
        <v>11660365.800000001</v>
      </c>
    </row>
    <row r="223" spans="1:4">
      <c r="A223" s="139" t="s">
        <v>3580</v>
      </c>
      <c r="B223" s="140">
        <v>-0.15</v>
      </c>
      <c r="C223" s="140">
        <v>0</v>
      </c>
      <c r="D223" s="140">
        <v>-0.15</v>
      </c>
    </row>
    <row r="224" spans="1:4">
      <c r="A224" s="139" t="s">
        <v>3581</v>
      </c>
      <c r="B224" s="140">
        <v>11055005.15</v>
      </c>
      <c r="C224" s="140">
        <v>20794.09</v>
      </c>
      <c r="D224" s="140">
        <v>11075799.24</v>
      </c>
    </row>
    <row r="225" spans="1:4">
      <c r="A225" s="139" t="s">
        <v>3582</v>
      </c>
      <c r="B225" s="140">
        <v>17521839</v>
      </c>
      <c r="C225" s="140">
        <v>0</v>
      </c>
      <c r="D225" s="140">
        <v>17521839</v>
      </c>
    </row>
    <row r="226" spans="1:4">
      <c r="A226" s="139" t="s">
        <v>3583</v>
      </c>
      <c r="B226" s="140">
        <v>298298923.08000004</v>
      </c>
      <c r="C226" s="140">
        <v>18076834.300000001</v>
      </c>
      <c r="D226" s="140">
        <v>316375757.38</v>
      </c>
    </row>
    <row r="227" spans="1:4">
      <c r="A227" s="139" t="s">
        <v>3584</v>
      </c>
      <c r="B227" s="140">
        <v>48194536.140000001</v>
      </c>
      <c r="C227" s="140">
        <v>-608245.09</v>
      </c>
      <c r="D227" s="140">
        <v>47586291.049999997</v>
      </c>
    </row>
    <row r="228" spans="1:4">
      <c r="A228" s="139" t="s">
        <v>3585</v>
      </c>
      <c r="B228" s="140">
        <v>0</v>
      </c>
      <c r="C228" s="140">
        <v>18570146.829999998</v>
      </c>
      <c r="D228" s="140">
        <v>18570146.829999998</v>
      </c>
    </row>
    <row r="229" spans="1:4">
      <c r="A229" s="139" t="s">
        <v>3586</v>
      </c>
      <c r="B229" s="140">
        <v>7292915.3500000006</v>
      </c>
      <c r="C229" s="140">
        <v>0</v>
      </c>
      <c r="D229" s="140">
        <v>7292915.3500000006</v>
      </c>
    </row>
    <row r="230" spans="1:4">
      <c r="A230" s="139" t="s">
        <v>3587</v>
      </c>
      <c r="B230" s="140">
        <v>13467106.620000001</v>
      </c>
      <c r="C230" s="140">
        <v>1224282.42</v>
      </c>
      <c r="D230" s="140">
        <v>14691389.039999999</v>
      </c>
    </row>
    <row r="231" spans="1:4">
      <c r="A231" s="139" t="s">
        <v>3588</v>
      </c>
      <c r="B231" s="140">
        <v>221439.92</v>
      </c>
      <c r="C231" s="140">
        <v>-221439.92</v>
      </c>
      <c r="D231" s="140">
        <v>0</v>
      </c>
    </row>
    <row r="232" spans="1:4">
      <c r="A232" s="139" t="s">
        <v>3589</v>
      </c>
      <c r="B232" s="140">
        <v>8110197.8500000006</v>
      </c>
      <c r="C232" s="140">
        <v>2108403.2199999997</v>
      </c>
      <c r="D232" s="140">
        <v>10218601.07</v>
      </c>
    </row>
    <row r="233" spans="1:4">
      <c r="A233" s="139" t="s">
        <v>3590</v>
      </c>
      <c r="B233" s="140">
        <v>28015434.000000004</v>
      </c>
      <c r="C233" s="140">
        <v>-89506</v>
      </c>
      <c r="D233" s="140">
        <v>27925928</v>
      </c>
    </row>
    <row r="234" spans="1:4">
      <c r="A234" s="139" t="s">
        <v>3591</v>
      </c>
      <c r="B234" s="140">
        <v>0</v>
      </c>
      <c r="C234" s="140">
        <v>0</v>
      </c>
      <c r="D234" s="140">
        <v>0</v>
      </c>
    </row>
    <row r="235" spans="1:4">
      <c r="A235" s="139" t="s">
        <v>3592</v>
      </c>
      <c r="B235" s="140">
        <v>-35344083.490000002</v>
      </c>
      <c r="C235" s="140">
        <v>216834.87</v>
      </c>
      <c r="D235" s="140">
        <v>-35127248.619999997</v>
      </c>
    </row>
    <row r="236" spans="1:4">
      <c r="A236" s="139" t="s">
        <v>3593</v>
      </c>
      <c r="B236" s="140">
        <v>0</v>
      </c>
      <c r="C236" s="140">
        <v>0</v>
      </c>
      <c r="D236" s="140">
        <v>0</v>
      </c>
    </row>
    <row r="237" spans="1:4">
      <c r="A237" s="139" t="s">
        <v>3594</v>
      </c>
      <c r="B237" s="140">
        <v>19673.5</v>
      </c>
      <c r="C237" s="140">
        <v>505396.9</v>
      </c>
      <c r="D237" s="140">
        <v>525070.4</v>
      </c>
    </row>
    <row r="238" spans="1:4">
      <c r="A238" s="139" t="s">
        <v>3595</v>
      </c>
      <c r="B238" s="140">
        <v>24612736.34</v>
      </c>
      <c r="C238" s="140">
        <v>-371009.66</v>
      </c>
      <c r="D238" s="140">
        <v>24241726.68</v>
      </c>
    </row>
    <row r="239" spans="1:4">
      <c r="A239" s="139" t="s">
        <v>3596</v>
      </c>
      <c r="B239" s="140">
        <v>15654971.720000001</v>
      </c>
      <c r="C239" s="140">
        <v>-1028014.2200000001</v>
      </c>
      <c r="D239" s="140">
        <v>14626957.5</v>
      </c>
    </row>
    <row r="240" spans="1:4">
      <c r="A240" s="139" t="s">
        <v>3597</v>
      </c>
      <c r="B240" s="140">
        <v>0</v>
      </c>
      <c r="C240" s="140">
        <v>0</v>
      </c>
      <c r="D240" s="140">
        <v>0</v>
      </c>
    </row>
    <row r="241" spans="1:4">
      <c r="A241" s="139" t="s">
        <v>3598</v>
      </c>
      <c r="B241" s="140">
        <v>1215025191.48</v>
      </c>
      <c r="C241" s="140">
        <v>112698058.54000001</v>
      </c>
      <c r="D241" s="140">
        <v>1327723250.02</v>
      </c>
    </row>
    <row r="242" spans="1:4">
      <c r="A242" s="139" t="s">
        <v>3599</v>
      </c>
      <c r="B242" s="140">
        <v>63722686.179999992</v>
      </c>
      <c r="C242" s="140">
        <v>-36470185.409999996</v>
      </c>
      <c r="D242" s="140">
        <v>27252500.77</v>
      </c>
    </row>
    <row r="243" spans="1:4">
      <c r="A243" s="139" t="s">
        <v>3600</v>
      </c>
      <c r="B243" s="140">
        <v>3303471.33</v>
      </c>
      <c r="C243" s="140">
        <v>-226522.75</v>
      </c>
      <c r="D243" s="140">
        <v>3076948.58</v>
      </c>
    </row>
    <row r="244" spans="1:4">
      <c r="A244" s="139" t="s">
        <v>3601</v>
      </c>
      <c r="B244" s="140">
        <v>460648795.64999998</v>
      </c>
      <c r="C244" s="140">
        <v>0</v>
      </c>
      <c r="D244" s="140">
        <v>460648795.64999998</v>
      </c>
    </row>
    <row r="245" spans="1:4">
      <c r="A245" s="139" t="s">
        <v>3602</v>
      </c>
      <c r="B245" s="140">
        <v>336026.87</v>
      </c>
      <c r="C245" s="140">
        <v>0</v>
      </c>
      <c r="D245" s="140">
        <v>336026.87</v>
      </c>
    </row>
    <row r="246" spans="1:4">
      <c r="A246" s="139" t="s">
        <v>3603</v>
      </c>
      <c r="B246" s="140">
        <v>30618652.510000002</v>
      </c>
      <c r="C246" s="140">
        <v>-1491187.42</v>
      </c>
      <c r="D246" s="140">
        <v>29127465.09</v>
      </c>
    </row>
    <row r="247" spans="1:4">
      <c r="A247" s="139" t="s">
        <v>3604</v>
      </c>
      <c r="B247" s="140">
        <v>75340415</v>
      </c>
      <c r="C247" s="140">
        <v>-545945</v>
      </c>
      <c r="D247" s="140">
        <v>74794470</v>
      </c>
    </row>
    <row r="248" spans="1:4">
      <c r="A248" s="139" t="s">
        <v>3605</v>
      </c>
      <c r="B248" s="140">
        <v>7060839</v>
      </c>
      <c r="C248" s="140">
        <v>-543141</v>
      </c>
      <c r="D248" s="140">
        <v>6517698</v>
      </c>
    </row>
    <row r="249" spans="1:4">
      <c r="A249" s="139" t="s">
        <v>3606</v>
      </c>
      <c r="B249" s="140"/>
      <c r="C249" s="140">
        <v>230.28</v>
      </c>
      <c r="D249" s="140">
        <v>230.28</v>
      </c>
    </row>
    <row r="250" spans="1:4">
      <c r="A250" s="139" t="s">
        <v>3607</v>
      </c>
      <c r="B250" s="140">
        <v>45460.28</v>
      </c>
      <c r="C250" s="140">
        <v>-45460.28</v>
      </c>
      <c r="D250" s="140">
        <v>0</v>
      </c>
    </row>
    <row r="251" spans="1:4">
      <c r="A251" s="139" t="s">
        <v>3608</v>
      </c>
      <c r="B251" s="140">
        <v>1791480.27</v>
      </c>
      <c r="C251" s="140">
        <v>-48418.38</v>
      </c>
      <c r="D251" s="140">
        <v>1743061.89</v>
      </c>
    </row>
    <row r="252" spans="1:4">
      <c r="A252" s="139" t="s">
        <v>3609</v>
      </c>
      <c r="B252" s="140">
        <v>10907491</v>
      </c>
      <c r="C252" s="140">
        <v>-7175628.7000000002</v>
      </c>
      <c r="D252" s="140">
        <v>3731862.3</v>
      </c>
    </row>
    <row r="253" spans="1:4">
      <c r="A253" s="139" t="s">
        <v>3610</v>
      </c>
      <c r="B253" s="140">
        <v>0</v>
      </c>
      <c r="C253" s="140">
        <v>0</v>
      </c>
      <c r="D253" s="140">
        <v>0</v>
      </c>
    </row>
    <row r="254" spans="1:4">
      <c r="A254" s="139" t="s">
        <v>3611</v>
      </c>
      <c r="B254" s="140">
        <v>2336978536.5499997</v>
      </c>
      <c r="C254" s="140">
        <v>69116918.050000012</v>
      </c>
      <c r="D254" s="140">
        <v>2406095454.5999999</v>
      </c>
    </row>
    <row r="255" spans="1:4">
      <c r="A255" s="139" t="s">
        <v>3612</v>
      </c>
      <c r="B255" s="140">
        <v>-3076948.58</v>
      </c>
      <c r="C255" s="140">
        <v>226522.75</v>
      </c>
      <c r="D255" s="140">
        <v>-2850425.83</v>
      </c>
    </row>
    <row r="256" spans="1:4">
      <c r="A256" s="139" t="s">
        <v>3613</v>
      </c>
      <c r="B256" s="140">
        <v>2503466802.2799997</v>
      </c>
      <c r="C256" s="140">
        <v>68847601.200000003</v>
      </c>
      <c r="D256" s="140">
        <v>2572314403.48</v>
      </c>
    </row>
    <row r="257" spans="1:4">
      <c r="A257" s="139" t="s">
        <v>3614</v>
      </c>
      <c r="B257" s="140">
        <v>4525925.84</v>
      </c>
      <c r="C257" s="140">
        <v>735487.13</v>
      </c>
      <c r="D257" s="140">
        <v>5261412.97</v>
      </c>
    </row>
    <row r="258" spans="1:4">
      <c r="A258" s="139" t="s">
        <v>3615</v>
      </c>
      <c r="B258" s="140">
        <v>4525925.84</v>
      </c>
      <c r="C258" s="140">
        <v>735487.13</v>
      </c>
      <c r="D258" s="140">
        <v>5261412.97</v>
      </c>
    </row>
    <row r="259" spans="1:4">
      <c r="A259" s="139" t="s">
        <v>3616</v>
      </c>
      <c r="B259" s="140">
        <v>-0.02</v>
      </c>
      <c r="C259" s="140">
        <v>0</v>
      </c>
      <c r="D259" s="140">
        <v>-0.02</v>
      </c>
    </row>
    <row r="260" spans="1:4">
      <c r="A260" s="139" t="s">
        <v>3617</v>
      </c>
      <c r="B260" s="140">
        <v>18745.330000000002</v>
      </c>
      <c r="C260" s="140">
        <v>-10270.41</v>
      </c>
      <c r="D260" s="140">
        <v>8474.92</v>
      </c>
    </row>
    <row r="261" spans="1:4">
      <c r="A261" s="139" t="s">
        <v>3618</v>
      </c>
      <c r="B261" s="140">
        <v>0</v>
      </c>
      <c r="C261" s="140">
        <v>0</v>
      </c>
      <c r="D261" s="140">
        <v>0</v>
      </c>
    </row>
    <row r="262" spans="1:4">
      <c r="A262" s="139" t="s">
        <v>3619</v>
      </c>
      <c r="B262" s="140">
        <v>2953018.05</v>
      </c>
      <c r="C262" s="140">
        <v>-2953018.05</v>
      </c>
      <c r="D262" s="140">
        <v>0</v>
      </c>
    </row>
    <row r="263" spans="1:4">
      <c r="A263" s="139" t="s">
        <v>3620</v>
      </c>
      <c r="B263" s="140">
        <v>-46587899.709999993</v>
      </c>
      <c r="C263" s="140">
        <v>46587899.709999993</v>
      </c>
      <c r="D263" s="140">
        <v>0</v>
      </c>
    </row>
    <row r="264" spans="1:4">
      <c r="A264" s="139" t="s">
        <v>3621</v>
      </c>
      <c r="B264" s="140">
        <v>14380879.930000002</v>
      </c>
      <c r="C264" s="140">
        <v>-14380879.930000002</v>
      </c>
      <c r="D264" s="140">
        <v>0</v>
      </c>
    </row>
    <row r="265" spans="1:4">
      <c r="A265" s="139" t="s">
        <v>3622</v>
      </c>
      <c r="B265" s="140">
        <v>10547680.190000001</v>
      </c>
      <c r="C265" s="140">
        <v>-10547680.190000001</v>
      </c>
      <c r="D265" s="140">
        <v>0</v>
      </c>
    </row>
    <row r="266" spans="1:4">
      <c r="A266" s="139" t="s">
        <v>3623</v>
      </c>
      <c r="B266" s="140">
        <v>5708817.0900000008</v>
      </c>
      <c r="C266" s="140">
        <v>-5708817.0900000008</v>
      </c>
      <c r="D266" s="140">
        <v>0</v>
      </c>
    </row>
    <row r="267" spans="1:4">
      <c r="A267" s="139" t="s">
        <v>3624</v>
      </c>
      <c r="B267" s="140">
        <v>9825127.8200000003</v>
      </c>
      <c r="C267" s="140">
        <v>-9825127.8200000003</v>
      </c>
      <c r="D267" s="140">
        <v>0</v>
      </c>
    </row>
    <row r="268" spans="1:4">
      <c r="A268" s="139" t="s">
        <v>3625</v>
      </c>
      <c r="B268" s="140">
        <v>-3153631.32</v>
      </c>
      <c r="C268" s="140">
        <v>3162106.22</v>
      </c>
      <c r="D268" s="140">
        <v>8474.9</v>
      </c>
    </row>
    <row r="269" spans="1:4">
      <c r="A269" s="139" t="s">
        <v>3626</v>
      </c>
      <c r="B269" s="140">
        <v>803676.76</v>
      </c>
      <c r="C269" s="140">
        <v>10792.32</v>
      </c>
      <c r="D269" s="140">
        <v>814469.08</v>
      </c>
    </row>
    <row r="270" spans="1:4">
      <c r="A270" s="139" t="s">
        <v>3627</v>
      </c>
      <c r="B270" s="140">
        <v>8132565.3399999999</v>
      </c>
      <c r="C270" s="140">
        <v>-1163064.8999999999</v>
      </c>
      <c r="D270" s="140">
        <v>6969500.4399999995</v>
      </c>
    </row>
    <row r="271" spans="1:4">
      <c r="A271" s="139" t="s">
        <v>3628</v>
      </c>
      <c r="B271" s="140">
        <v>0</v>
      </c>
      <c r="C271" s="140">
        <v>0</v>
      </c>
      <c r="D271" s="140">
        <v>0</v>
      </c>
    </row>
    <row r="272" spans="1:4">
      <c r="A272" s="139" t="s">
        <v>3629</v>
      </c>
      <c r="B272" s="140">
        <v>96346403.200000003</v>
      </c>
      <c r="C272" s="140">
        <v>0</v>
      </c>
      <c r="D272" s="140">
        <v>96346403.200000003</v>
      </c>
    </row>
    <row r="273" spans="1:4">
      <c r="A273" s="139" t="s">
        <v>3630</v>
      </c>
      <c r="B273" s="140">
        <v>-2448981.7000000002</v>
      </c>
      <c r="C273" s="140">
        <v>0</v>
      </c>
      <c r="D273" s="140">
        <v>-2448981.7000000002</v>
      </c>
    </row>
    <row r="274" spans="1:4">
      <c r="A274" s="139" t="s">
        <v>3631</v>
      </c>
      <c r="B274" s="140">
        <v>80983007.429999992</v>
      </c>
      <c r="C274" s="140">
        <v>875640.57</v>
      </c>
      <c r="D274" s="140">
        <v>81858648</v>
      </c>
    </row>
    <row r="275" spans="1:4">
      <c r="A275" s="139" t="s">
        <v>3632</v>
      </c>
      <c r="B275" s="140">
        <v>776363.16</v>
      </c>
      <c r="C275" s="140">
        <v>68135.05</v>
      </c>
      <c r="D275" s="140">
        <v>844498.21</v>
      </c>
    </row>
    <row r="276" spans="1:4">
      <c r="A276" s="139" t="s">
        <v>3633</v>
      </c>
      <c r="B276" s="140">
        <v>967540.01</v>
      </c>
      <c r="C276" s="140">
        <v>47354.57</v>
      </c>
      <c r="D276" s="140">
        <v>1014894.58</v>
      </c>
    </row>
    <row r="277" spans="1:4">
      <c r="A277" s="139" t="s">
        <v>3634</v>
      </c>
      <c r="B277" s="140">
        <v>1912379.0799999998</v>
      </c>
      <c r="C277" s="140">
        <v>-43199.37</v>
      </c>
      <c r="D277" s="140">
        <v>1869179.71</v>
      </c>
    </row>
    <row r="278" spans="1:4">
      <c r="A278" s="139" t="s">
        <v>3635</v>
      </c>
      <c r="B278" s="140">
        <v>174703.33</v>
      </c>
      <c r="C278" s="140">
        <v>0</v>
      </c>
      <c r="D278" s="140">
        <v>174703.33</v>
      </c>
    </row>
    <row r="279" spans="1:4">
      <c r="A279" s="139" t="s">
        <v>3636</v>
      </c>
      <c r="B279" s="140">
        <v>375547743.07999998</v>
      </c>
      <c r="C279" s="140">
        <v>32553499.809999999</v>
      </c>
      <c r="D279" s="140">
        <v>408101242.89000005</v>
      </c>
    </row>
    <row r="280" spans="1:4">
      <c r="A280" s="139" t="s">
        <v>3637</v>
      </c>
      <c r="B280" s="140">
        <v>3231493.7199999997</v>
      </c>
      <c r="C280" s="140">
        <v>-102706.68</v>
      </c>
      <c r="D280" s="140">
        <v>3128787.04</v>
      </c>
    </row>
    <row r="281" spans="1:4">
      <c r="A281" s="139" t="s">
        <v>3638</v>
      </c>
      <c r="B281" s="140">
        <v>5871.79</v>
      </c>
      <c r="C281" s="140">
        <v>-5871.79</v>
      </c>
      <c r="D281" s="140">
        <v>0</v>
      </c>
    </row>
    <row r="282" spans="1:4">
      <c r="A282" s="139" t="s">
        <v>3639</v>
      </c>
      <c r="B282" s="140">
        <v>36</v>
      </c>
      <c r="C282" s="140">
        <v>0</v>
      </c>
      <c r="D282" s="140">
        <v>36</v>
      </c>
    </row>
    <row r="283" spans="1:4">
      <c r="A283" s="139" t="s">
        <v>3640</v>
      </c>
      <c r="B283" s="140">
        <v>11749174.529999999</v>
      </c>
      <c r="C283" s="140">
        <v>-2820423</v>
      </c>
      <c r="D283" s="140">
        <v>8928751.5300000012</v>
      </c>
    </row>
    <row r="284" spans="1:4">
      <c r="A284" s="139" t="s">
        <v>3641</v>
      </c>
      <c r="B284" s="140">
        <v>-5844566.1500000004</v>
      </c>
      <c r="C284" s="140">
        <v>661630.94999999995</v>
      </c>
      <c r="D284" s="140">
        <v>-5182935.2</v>
      </c>
    </row>
    <row r="285" spans="1:4">
      <c r="A285" s="139" t="s">
        <v>3642</v>
      </c>
      <c r="B285" s="140">
        <v>0</v>
      </c>
      <c r="C285" s="140">
        <v>0</v>
      </c>
      <c r="D285" s="140">
        <v>0</v>
      </c>
    </row>
    <row r="286" spans="1:4">
      <c r="A286" s="139" t="s">
        <v>3643</v>
      </c>
      <c r="B286" s="140">
        <v>0</v>
      </c>
      <c r="C286" s="140">
        <v>0</v>
      </c>
      <c r="D286" s="140">
        <v>0</v>
      </c>
    </row>
    <row r="287" spans="1:4">
      <c r="A287" s="139" t="s">
        <v>3644</v>
      </c>
      <c r="B287" s="140">
        <v>572337409.58000004</v>
      </c>
      <c r="C287" s="140">
        <v>30081787.529999997</v>
      </c>
      <c r="D287" s="140">
        <v>602419197.11000001</v>
      </c>
    </row>
    <row r="288" spans="1:4">
      <c r="A288" s="139" t="s">
        <v>3645</v>
      </c>
      <c r="B288" s="140">
        <v>572337409.58000004</v>
      </c>
      <c r="C288" s="140">
        <v>30081787.529999997</v>
      </c>
      <c r="D288" s="140">
        <v>602419197.11000001</v>
      </c>
    </row>
    <row r="289" spans="1:4">
      <c r="A289" s="139" t="s">
        <v>3646</v>
      </c>
      <c r="B289" s="140">
        <v>-720793333.88999999</v>
      </c>
      <c r="C289" s="140">
        <v>11124617.060000001</v>
      </c>
      <c r="D289" s="140">
        <v>-709668716.83000004</v>
      </c>
    </row>
    <row r="290" spans="1:4">
      <c r="A290" s="139" t="s">
        <v>3647</v>
      </c>
      <c r="B290" s="140">
        <v>-126465862.54000001</v>
      </c>
      <c r="C290" s="140">
        <v>2618420.73</v>
      </c>
      <c r="D290" s="140">
        <v>-123847441.81</v>
      </c>
    </row>
    <row r="291" spans="1:4">
      <c r="A291" s="139" t="s">
        <v>3648</v>
      </c>
      <c r="B291" s="140">
        <v>5348295.32</v>
      </c>
      <c r="C291" s="140">
        <v>0</v>
      </c>
      <c r="D291" s="140">
        <v>5348295.32</v>
      </c>
    </row>
    <row r="292" spans="1:4">
      <c r="A292" s="139" t="s">
        <v>3649</v>
      </c>
      <c r="B292" s="140">
        <v>2086.0300000000002</v>
      </c>
      <c r="C292" s="140">
        <v>1842659.15</v>
      </c>
      <c r="D292" s="140">
        <v>1844745.18</v>
      </c>
    </row>
    <row r="293" spans="1:4">
      <c r="A293" s="139" t="s">
        <v>3650</v>
      </c>
      <c r="B293" s="140">
        <v>578.13</v>
      </c>
      <c r="C293" s="140">
        <v>510689.11</v>
      </c>
      <c r="D293" s="140">
        <v>511267.24</v>
      </c>
    </row>
    <row r="294" spans="1:4">
      <c r="A294" s="139" t="s">
        <v>3651</v>
      </c>
      <c r="B294" s="140">
        <v>0.99</v>
      </c>
      <c r="C294" s="140">
        <v>-73994044</v>
      </c>
      <c r="D294" s="140">
        <v>-73994043.010000005</v>
      </c>
    </row>
    <row r="295" spans="1:4">
      <c r="A295" s="139" t="s">
        <v>3652</v>
      </c>
      <c r="B295" s="140">
        <v>-61128616.330000006</v>
      </c>
      <c r="C295" s="140">
        <v>-16012306.390000001</v>
      </c>
      <c r="D295" s="140">
        <v>-77140922.719999999</v>
      </c>
    </row>
    <row r="296" spans="1:4">
      <c r="A296" s="139" t="s">
        <v>3653</v>
      </c>
      <c r="B296" s="140">
        <v>903036852.28999996</v>
      </c>
      <c r="C296" s="140">
        <v>73909964.340000004</v>
      </c>
      <c r="D296" s="140">
        <v>976946816.63</v>
      </c>
    </row>
    <row r="297" spans="1:4">
      <c r="A297" s="139" t="s">
        <v>3654</v>
      </c>
      <c r="B297" s="140">
        <v>164985.10999999999</v>
      </c>
      <c r="C297" s="140">
        <v>-164985.10999999999</v>
      </c>
      <c r="D297" s="140">
        <v>0</v>
      </c>
    </row>
    <row r="298" spans="1:4">
      <c r="A298" s="139" t="s">
        <v>3655</v>
      </c>
      <c r="B298" s="140">
        <v>164985.10999999999</v>
      </c>
      <c r="C298" s="140">
        <v>-164985.10999999999</v>
      </c>
      <c r="D298" s="140">
        <v>0</v>
      </c>
    </row>
    <row r="299" spans="1:4">
      <c r="A299" s="137" t="s">
        <v>3656</v>
      </c>
      <c r="B299" s="141">
        <v>4045775421.7999997</v>
      </c>
      <c r="C299" s="141">
        <v>178241705.63999999</v>
      </c>
      <c r="D299" s="141">
        <v>4224017127.4400001</v>
      </c>
    </row>
    <row r="300" spans="1:4">
      <c r="A300" s="139" t="s">
        <v>3657</v>
      </c>
      <c r="B300" s="140">
        <v>264.41000000000003</v>
      </c>
      <c r="C300" s="140">
        <v>0</v>
      </c>
      <c r="D300" s="140">
        <v>264.41000000000003</v>
      </c>
    </row>
    <row r="301" spans="1:4">
      <c r="A301" s="139" t="s">
        <v>3658</v>
      </c>
      <c r="B301" s="140">
        <v>264.41000000000003</v>
      </c>
      <c r="C301" s="140">
        <v>0</v>
      </c>
      <c r="D301" s="140">
        <v>264.41000000000003</v>
      </c>
    </row>
    <row r="302" spans="1:4">
      <c r="A302" s="139" t="s">
        <v>3659</v>
      </c>
      <c r="B302" s="140">
        <v>913.54</v>
      </c>
      <c r="C302" s="140">
        <v>0</v>
      </c>
      <c r="D302" s="140">
        <v>913.54</v>
      </c>
    </row>
    <row r="303" spans="1:4">
      <c r="A303" s="139" t="s">
        <v>3660</v>
      </c>
      <c r="B303" s="140">
        <v>913.54</v>
      </c>
      <c r="C303" s="140">
        <v>0</v>
      </c>
      <c r="D303" s="140">
        <v>913.54</v>
      </c>
    </row>
    <row r="304" spans="1:4">
      <c r="A304" s="137" t="s">
        <v>2398</v>
      </c>
      <c r="B304" s="141">
        <v>1177.95</v>
      </c>
      <c r="C304" s="141">
        <v>0</v>
      </c>
      <c r="D304" s="141">
        <v>1177.95</v>
      </c>
    </row>
    <row r="305" spans="1:4">
      <c r="A305" s="137" t="s">
        <v>3661</v>
      </c>
      <c r="B305" s="142">
        <v>25837867047.889999</v>
      </c>
      <c r="C305" s="142">
        <v>328069714.08999997</v>
      </c>
      <c r="D305" s="142">
        <v>26165936761.98</v>
      </c>
    </row>
    <row r="306" spans="1:4" ht="14.4">
      <c r="A306" s="137" t="s">
        <v>3662</v>
      </c>
      <c r="B306" s="138"/>
      <c r="C306" s="138"/>
      <c r="D306" s="138"/>
    </row>
    <row r="307" spans="1:4">
      <c r="A307" s="139" t="s">
        <v>3663</v>
      </c>
      <c r="B307" s="140">
        <v>0</v>
      </c>
      <c r="C307" s="140">
        <v>0</v>
      </c>
      <c r="D307" s="140">
        <v>0</v>
      </c>
    </row>
    <row r="308" spans="1:4">
      <c r="A308" s="139" t="s">
        <v>3664</v>
      </c>
      <c r="B308" s="140">
        <v>1590290115.8899999</v>
      </c>
      <c r="C308" s="140">
        <v>0</v>
      </c>
      <c r="D308" s="140">
        <v>1590290115.8899999</v>
      </c>
    </row>
    <row r="309" spans="1:4">
      <c r="A309" s="139" t="s">
        <v>3665</v>
      </c>
      <c r="B309" s="140">
        <v>419213.02</v>
      </c>
      <c r="C309" s="140">
        <v>0</v>
      </c>
      <c r="D309" s="140">
        <v>419213.02</v>
      </c>
    </row>
    <row r="310" spans="1:4">
      <c r="A310" s="139" t="s">
        <v>3666</v>
      </c>
      <c r="B310" s="140">
        <v>326031.84000000003</v>
      </c>
      <c r="C310" s="140">
        <v>0</v>
      </c>
      <c r="D310" s="140">
        <v>326031.84000000003</v>
      </c>
    </row>
    <row r="311" spans="1:4">
      <c r="A311" s="139" t="s">
        <v>3667</v>
      </c>
      <c r="B311" s="140">
        <v>1591035360.75</v>
      </c>
      <c r="C311" s="140">
        <v>0</v>
      </c>
      <c r="D311" s="140">
        <v>1591035360.75</v>
      </c>
    </row>
    <row r="312" spans="1:4">
      <c r="A312" s="139" t="s">
        <v>3668</v>
      </c>
      <c r="B312" s="140">
        <v>6525689004.8500004</v>
      </c>
      <c r="C312" s="140">
        <v>0</v>
      </c>
      <c r="D312" s="140">
        <v>6525689004.8500004</v>
      </c>
    </row>
    <row r="313" spans="1:4">
      <c r="A313" s="139" t="s">
        <v>3669</v>
      </c>
      <c r="B313" s="140">
        <v>186790</v>
      </c>
      <c r="C313" s="140">
        <v>0</v>
      </c>
      <c r="D313" s="140">
        <v>186790</v>
      </c>
    </row>
    <row r="314" spans="1:4">
      <c r="A314" s="139" t="s">
        <v>3670</v>
      </c>
      <c r="B314" s="140">
        <v>853449703.4000001</v>
      </c>
      <c r="C314" s="140">
        <v>55155125.780000001</v>
      </c>
      <c r="D314" s="140">
        <v>908604829.17999995</v>
      </c>
    </row>
    <row r="315" spans="1:4">
      <c r="A315" s="139" t="s">
        <v>3671</v>
      </c>
      <c r="B315" s="140">
        <v>-736991</v>
      </c>
      <c r="C315" s="140">
        <v>0</v>
      </c>
      <c r="D315" s="140">
        <v>-736991</v>
      </c>
    </row>
    <row r="316" spans="1:4">
      <c r="A316" s="139" t="s">
        <v>3672</v>
      </c>
      <c r="B316" s="140">
        <v>0</v>
      </c>
      <c r="C316" s="140">
        <v>0</v>
      </c>
      <c r="D316" s="140">
        <v>0</v>
      </c>
    </row>
    <row r="317" spans="1:4">
      <c r="A317" s="139" t="s">
        <v>3673</v>
      </c>
      <c r="B317" s="140">
        <v>7378588507.25</v>
      </c>
      <c r="C317" s="140">
        <v>55155125.780000001</v>
      </c>
      <c r="D317" s="140">
        <v>7433743633.0299997</v>
      </c>
    </row>
    <row r="318" spans="1:4">
      <c r="A318" s="139" t="s">
        <v>3674</v>
      </c>
      <c r="B318" s="140">
        <v>226299.9</v>
      </c>
      <c r="C318" s="140">
        <v>0</v>
      </c>
      <c r="D318" s="140">
        <v>226299.9</v>
      </c>
    </row>
    <row r="319" spans="1:4">
      <c r="A319" s="139" t="s">
        <v>3675</v>
      </c>
      <c r="B319" s="140">
        <v>313390353.92000002</v>
      </c>
      <c r="C319" s="140">
        <v>-97501086.590000004</v>
      </c>
      <c r="D319" s="140">
        <v>215889267.32999998</v>
      </c>
    </row>
    <row r="320" spans="1:4">
      <c r="A320" s="139" t="s">
        <v>3676</v>
      </c>
      <c r="B320" s="140">
        <v>-313390353.93000001</v>
      </c>
      <c r="C320" s="140">
        <v>97501086.590000004</v>
      </c>
      <c r="D320" s="140">
        <v>-215889267.34</v>
      </c>
    </row>
    <row r="321" spans="1:4">
      <c r="A321" s="139" t="s">
        <v>3677</v>
      </c>
      <c r="B321" s="140">
        <v>226299.89</v>
      </c>
      <c r="C321" s="140">
        <v>0</v>
      </c>
      <c r="D321" s="140">
        <v>226299.89</v>
      </c>
    </row>
    <row r="322" spans="1:4">
      <c r="A322" s="139" t="s">
        <v>3678</v>
      </c>
      <c r="B322" s="140">
        <v>0</v>
      </c>
      <c r="C322" s="140">
        <v>0</v>
      </c>
      <c r="D322" s="140">
        <v>0</v>
      </c>
    </row>
    <row r="323" spans="1:4">
      <c r="A323" s="139" t="s">
        <v>3679</v>
      </c>
      <c r="B323" s="140">
        <v>0</v>
      </c>
      <c r="C323" s="140">
        <v>0</v>
      </c>
      <c r="D323" s="140">
        <v>0</v>
      </c>
    </row>
    <row r="324" spans="1:4">
      <c r="A324" s="139" t="s">
        <v>3680</v>
      </c>
      <c r="B324" s="140">
        <v>0</v>
      </c>
      <c r="C324" s="140">
        <v>0</v>
      </c>
      <c r="D324" s="140">
        <v>0</v>
      </c>
    </row>
    <row r="325" spans="1:4">
      <c r="A325" s="139" t="s">
        <v>3681</v>
      </c>
      <c r="B325" s="140">
        <v>641602</v>
      </c>
      <c r="C325" s="140">
        <v>0</v>
      </c>
      <c r="D325" s="140">
        <v>641602</v>
      </c>
    </row>
    <row r="326" spans="1:4">
      <c r="A326" s="139" t="s">
        <v>3682</v>
      </c>
      <c r="B326" s="140">
        <v>0</v>
      </c>
      <c r="C326" s="140">
        <v>0</v>
      </c>
      <c r="D326" s="140">
        <v>0</v>
      </c>
    </row>
    <row r="327" spans="1:4">
      <c r="A327" s="139" t="s">
        <v>3683</v>
      </c>
      <c r="B327" s="140">
        <v>0</v>
      </c>
      <c r="C327" s="140">
        <v>0</v>
      </c>
      <c r="D327" s="140">
        <v>0</v>
      </c>
    </row>
    <row r="328" spans="1:4">
      <c r="A328" s="139" t="s">
        <v>3684</v>
      </c>
      <c r="B328" s="140">
        <v>-633755.79</v>
      </c>
      <c r="C328" s="140">
        <v>-2114820.09</v>
      </c>
      <c r="D328" s="140">
        <v>-2748575.8800000004</v>
      </c>
    </row>
    <row r="329" spans="1:4">
      <c r="A329" s="139" t="s">
        <v>3685</v>
      </c>
      <c r="B329" s="140">
        <v>7846.21</v>
      </c>
      <c r="C329" s="140">
        <v>-2114820.09</v>
      </c>
      <c r="D329" s="140">
        <v>-2106973.8800000004</v>
      </c>
    </row>
    <row r="330" spans="1:4">
      <c r="A330" s="137" t="s">
        <v>3686</v>
      </c>
      <c r="B330" s="141">
        <v>8969858014.1000004</v>
      </c>
      <c r="C330" s="141">
        <v>53040305.690000005</v>
      </c>
      <c r="D330" s="141">
        <v>9022898319.789999</v>
      </c>
    </row>
    <row r="331" spans="1:4">
      <c r="A331" s="139" t="s">
        <v>3687</v>
      </c>
      <c r="B331" s="140">
        <v>650000000</v>
      </c>
      <c r="C331" s="140">
        <v>0</v>
      </c>
      <c r="D331" s="140">
        <v>650000000</v>
      </c>
    </row>
    <row r="332" spans="1:4">
      <c r="A332" s="139" t="s">
        <v>3688</v>
      </c>
      <c r="B332" s="140">
        <v>499999999.99999994</v>
      </c>
      <c r="C332" s="140">
        <v>0</v>
      </c>
      <c r="D332" s="140">
        <v>499999999.99999994</v>
      </c>
    </row>
    <row r="333" spans="1:4">
      <c r="A333" s="139" t="s">
        <v>3689</v>
      </c>
      <c r="B333" s="140">
        <v>600000000</v>
      </c>
      <c r="C333" s="140">
        <v>0</v>
      </c>
      <c r="D333" s="140">
        <v>600000000</v>
      </c>
    </row>
    <row r="334" spans="1:4">
      <c r="A334" s="139" t="s">
        <v>3690</v>
      </c>
      <c r="B334" s="140">
        <v>400000000</v>
      </c>
      <c r="C334" s="140">
        <v>0</v>
      </c>
      <c r="D334" s="140">
        <v>400000000</v>
      </c>
    </row>
    <row r="335" spans="1:4">
      <c r="A335" s="139" t="s">
        <v>3691</v>
      </c>
      <c r="B335" s="140">
        <v>499999999.99999994</v>
      </c>
      <c r="C335" s="140">
        <v>0</v>
      </c>
      <c r="D335" s="140">
        <v>499999999.99999994</v>
      </c>
    </row>
    <row r="336" spans="1:4">
      <c r="A336" s="139" t="s">
        <v>3692</v>
      </c>
      <c r="B336" s="140">
        <v>499999999.99999994</v>
      </c>
      <c r="C336" s="140">
        <v>0</v>
      </c>
      <c r="D336" s="140">
        <v>499999999.99999994</v>
      </c>
    </row>
    <row r="337" spans="1:4">
      <c r="A337" s="139" t="s">
        <v>3693</v>
      </c>
      <c r="B337" s="140">
        <v>600000000</v>
      </c>
      <c r="C337" s="140">
        <v>0</v>
      </c>
      <c r="D337" s="140">
        <v>600000000</v>
      </c>
    </row>
    <row r="338" spans="1:4">
      <c r="A338" s="139" t="s">
        <v>3694</v>
      </c>
      <c r="B338" s="140">
        <v>650000000</v>
      </c>
      <c r="C338" s="140">
        <v>0</v>
      </c>
      <c r="D338" s="140">
        <v>650000000</v>
      </c>
    </row>
    <row r="339" spans="1:4">
      <c r="A339" s="139" t="s">
        <v>3695</v>
      </c>
      <c r="B339" s="140">
        <v>700000000</v>
      </c>
      <c r="C339" s="140">
        <v>0</v>
      </c>
      <c r="D339" s="140">
        <v>700000000</v>
      </c>
    </row>
    <row r="340" spans="1:4">
      <c r="A340" s="139" t="s">
        <v>3696</v>
      </c>
      <c r="B340" s="140">
        <v>225000000</v>
      </c>
      <c r="C340" s="140">
        <v>0</v>
      </c>
      <c r="D340" s="140">
        <v>225000000</v>
      </c>
    </row>
    <row r="341" spans="1:4">
      <c r="A341" s="139" t="s">
        <v>3697</v>
      </c>
      <c r="B341" s="140">
        <v>499999999.99999994</v>
      </c>
      <c r="C341" s="140">
        <v>0</v>
      </c>
      <c r="D341" s="140">
        <v>499999999.99999994</v>
      </c>
    </row>
    <row r="342" spans="1:4">
      <c r="A342" s="139" t="s">
        <v>3698</v>
      </c>
      <c r="B342" s="140">
        <v>350000000</v>
      </c>
      <c r="C342" s="140">
        <v>0</v>
      </c>
      <c r="D342" s="140">
        <v>350000000</v>
      </c>
    </row>
    <row r="343" spans="1:4">
      <c r="A343" s="139" t="s">
        <v>3699</v>
      </c>
      <c r="B343" s="140">
        <v>1000000000</v>
      </c>
      <c r="C343" s="140">
        <v>0</v>
      </c>
      <c r="D343" s="140">
        <v>1000000000</v>
      </c>
    </row>
    <row r="344" spans="1:4">
      <c r="A344" s="139" t="s">
        <v>3700</v>
      </c>
      <c r="B344" s="140">
        <v>400000000</v>
      </c>
      <c r="C344" s="140">
        <v>0</v>
      </c>
      <c r="D344" s="140">
        <v>400000000</v>
      </c>
    </row>
    <row r="345" spans="1:4">
      <c r="A345" s="139" t="s">
        <v>3701</v>
      </c>
      <c r="B345" s="140">
        <v>7575000000</v>
      </c>
      <c r="C345" s="140">
        <v>0</v>
      </c>
      <c r="D345" s="140">
        <v>7575000000</v>
      </c>
    </row>
    <row r="346" spans="1:4">
      <c r="A346" s="139" t="s">
        <v>3702</v>
      </c>
      <c r="B346" s="140">
        <v>0</v>
      </c>
      <c r="C346" s="140">
        <v>0</v>
      </c>
      <c r="D346" s="140">
        <v>0</v>
      </c>
    </row>
    <row r="347" spans="1:4">
      <c r="A347" s="139" t="s">
        <v>3703</v>
      </c>
      <c r="B347" s="140">
        <v>0</v>
      </c>
      <c r="C347" s="140">
        <v>0</v>
      </c>
      <c r="D347" s="140">
        <v>0</v>
      </c>
    </row>
    <row r="348" spans="1:4">
      <c r="A348" s="139" t="s">
        <v>3704</v>
      </c>
      <c r="B348" s="140">
        <v>249999999.99999997</v>
      </c>
      <c r="C348" s="140">
        <v>0</v>
      </c>
      <c r="D348" s="140">
        <v>249999999.99999997</v>
      </c>
    </row>
    <row r="349" spans="1:4">
      <c r="A349" s="139" t="s">
        <v>3705</v>
      </c>
      <c r="B349" s="140">
        <v>800000000</v>
      </c>
      <c r="C349" s="140">
        <v>0</v>
      </c>
      <c r="D349" s="140">
        <v>800000000</v>
      </c>
    </row>
    <row r="350" spans="1:4">
      <c r="A350" s="139" t="s">
        <v>3706</v>
      </c>
      <c r="B350" s="140">
        <v>150000000</v>
      </c>
      <c r="C350" s="140">
        <v>0</v>
      </c>
      <c r="D350" s="140">
        <v>150000000</v>
      </c>
    </row>
    <row r="351" spans="1:4">
      <c r="A351" s="139" t="s">
        <v>3707</v>
      </c>
      <c r="B351" s="140">
        <v>1200000000</v>
      </c>
      <c r="C351" s="140">
        <v>0</v>
      </c>
      <c r="D351" s="140">
        <v>1200000000</v>
      </c>
    </row>
    <row r="352" spans="1:4">
      <c r="A352" s="139" t="s">
        <v>3708</v>
      </c>
      <c r="B352" s="140">
        <v>-2752474.81</v>
      </c>
      <c r="C352" s="140">
        <v>8149.73</v>
      </c>
      <c r="D352" s="140">
        <v>-2744325.08</v>
      </c>
    </row>
    <row r="353" spans="1:4">
      <c r="A353" s="139" t="s">
        <v>3709</v>
      </c>
      <c r="B353" s="140">
        <v>-886877.79</v>
      </c>
      <c r="C353" s="140">
        <v>7907.15</v>
      </c>
      <c r="D353" s="140">
        <v>-878970.64</v>
      </c>
    </row>
    <row r="354" spans="1:4">
      <c r="A354" s="139" t="s">
        <v>3710</v>
      </c>
      <c r="B354" s="140">
        <v>-619933.77</v>
      </c>
      <c r="C354" s="140">
        <v>9188.74</v>
      </c>
      <c r="D354" s="140">
        <v>-610745.03</v>
      </c>
    </row>
    <row r="355" spans="1:4">
      <c r="A355" s="139" t="s">
        <v>3711</v>
      </c>
      <c r="B355" s="140">
        <v>-473812.27</v>
      </c>
      <c r="C355" s="140">
        <v>1541.02</v>
      </c>
      <c r="D355" s="140">
        <v>-472271.25</v>
      </c>
    </row>
    <row r="356" spans="1:4">
      <c r="A356" s="139" t="s">
        <v>3712</v>
      </c>
      <c r="B356" s="140">
        <v>-3183800.09</v>
      </c>
      <c r="C356" s="140">
        <v>8857.01</v>
      </c>
      <c r="D356" s="140">
        <v>-3174943.08</v>
      </c>
    </row>
    <row r="357" spans="1:4">
      <c r="A357" s="139" t="s">
        <v>3713</v>
      </c>
      <c r="B357" s="140">
        <v>-515840.72</v>
      </c>
      <c r="C357" s="140">
        <v>5702</v>
      </c>
      <c r="D357" s="140">
        <v>-510138.72</v>
      </c>
    </row>
    <row r="358" spans="1:4">
      <c r="A358" s="139" t="s">
        <v>3714</v>
      </c>
      <c r="B358" s="140">
        <v>-2673420.7999999998</v>
      </c>
      <c r="C358" s="140">
        <v>9347.6299999999992</v>
      </c>
      <c r="D358" s="140">
        <v>-2664073.17</v>
      </c>
    </row>
    <row r="359" spans="1:4">
      <c r="A359" s="139" t="s">
        <v>3715</v>
      </c>
      <c r="B359" s="140">
        <v>-160365.74</v>
      </c>
      <c r="C359" s="140">
        <v>3241.89</v>
      </c>
      <c r="D359" s="140">
        <v>-157123.85</v>
      </c>
    </row>
    <row r="360" spans="1:4">
      <c r="A360" s="139" t="s">
        <v>3716</v>
      </c>
      <c r="B360" s="140">
        <v>-259339.8</v>
      </c>
      <c r="C360" s="140">
        <v>3087.38</v>
      </c>
      <c r="D360" s="140">
        <v>-256252.42</v>
      </c>
    </row>
    <row r="361" spans="1:4">
      <c r="A361" s="139" t="s">
        <v>3717</v>
      </c>
      <c r="B361" s="140">
        <v>-75265.210000000006</v>
      </c>
      <c r="C361" s="140">
        <v>1213.8499999999999</v>
      </c>
      <c r="D361" s="140">
        <v>-74051.360000000001</v>
      </c>
    </row>
    <row r="362" spans="1:4">
      <c r="A362" s="139" t="s">
        <v>3718</v>
      </c>
      <c r="B362" s="140">
        <v>-194729.56</v>
      </c>
      <c r="C362" s="140">
        <v>1583.11</v>
      </c>
      <c r="D362" s="140">
        <v>-193146.45</v>
      </c>
    </row>
    <row r="363" spans="1:4">
      <c r="A363" s="139" t="s">
        <v>3719</v>
      </c>
      <c r="B363" s="140">
        <v>-325416.3</v>
      </c>
      <c r="C363" s="140">
        <v>1833.85</v>
      </c>
      <c r="D363" s="140">
        <v>-323582.45</v>
      </c>
    </row>
    <row r="364" spans="1:4">
      <c r="A364" s="139" t="s">
        <v>3720</v>
      </c>
      <c r="B364" s="140">
        <v>-842778.21</v>
      </c>
      <c r="C364" s="140">
        <v>4051.92</v>
      </c>
      <c r="D364" s="140">
        <v>-838726.29</v>
      </c>
    </row>
    <row r="365" spans="1:4">
      <c r="A365" s="139" t="s">
        <v>3721</v>
      </c>
      <c r="B365" s="140">
        <v>-2186377.38</v>
      </c>
      <c r="C365" s="140">
        <v>11725.48</v>
      </c>
      <c r="D365" s="140">
        <v>-2174651.9</v>
      </c>
    </row>
    <row r="366" spans="1:4">
      <c r="A366" s="139" t="s">
        <v>3722</v>
      </c>
      <c r="B366" s="140">
        <v>-843846.23</v>
      </c>
      <c r="C366" s="140">
        <v>3523.85</v>
      </c>
      <c r="D366" s="140">
        <v>-840322.38</v>
      </c>
    </row>
    <row r="367" spans="1:4">
      <c r="A367" s="139" t="s">
        <v>3723</v>
      </c>
      <c r="B367" s="140">
        <v>-15994278.68</v>
      </c>
      <c r="C367" s="140">
        <v>80954.61</v>
      </c>
      <c r="D367" s="140">
        <v>-15913324.069999998</v>
      </c>
    </row>
    <row r="368" spans="1:4">
      <c r="A368" s="137" t="s">
        <v>3724</v>
      </c>
      <c r="B368" s="141">
        <v>8759005721.3199997</v>
      </c>
      <c r="C368" s="141">
        <v>80954.61</v>
      </c>
      <c r="D368" s="141">
        <v>8759086675.9300003</v>
      </c>
    </row>
    <row r="369" spans="1:4">
      <c r="A369" s="139" t="s">
        <v>3725</v>
      </c>
      <c r="B369" s="140">
        <v>20530505.809999999</v>
      </c>
      <c r="C369" s="140">
        <v>-1660521.35</v>
      </c>
      <c r="D369" s="140">
        <v>18869984.460000001</v>
      </c>
    </row>
    <row r="370" spans="1:4">
      <c r="A370" s="139" t="s">
        <v>3726</v>
      </c>
      <c r="B370" s="140">
        <v>214439497.31999999</v>
      </c>
      <c r="C370" s="140">
        <v>-3480117.85</v>
      </c>
      <c r="D370" s="140">
        <v>210959379.47</v>
      </c>
    </row>
    <row r="371" spans="1:4">
      <c r="A371" s="139" t="s">
        <v>3727</v>
      </c>
      <c r="B371" s="140">
        <v>234970003.13</v>
      </c>
      <c r="C371" s="140">
        <v>-5140639.2</v>
      </c>
      <c r="D371" s="140">
        <v>229829363.93000001</v>
      </c>
    </row>
    <row r="372" spans="1:4">
      <c r="A372" s="139" t="s">
        <v>3728</v>
      </c>
      <c r="B372" s="140">
        <v>107262153.68000001</v>
      </c>
      <c r="C372" s="140">
        <v>628307.11</v>
      </c>
      <c r="D372" s="140">
        <v>107890460.79000001</v>
      </c>
    </row>
    <row r="373" spans="1:4">
      <c r="A373" s="139" t="s">
        <v>3729</v>
      </c>
      <c r="B373" s="140">
        <v>8869989.0199999996</v>
      </c>
      <c r="C373" s="140">
        <v>-3871042.44</v>
      </c>
      <c r="D373" s="140">
        <v>4998946.58</v>
      </c>
    </row>
    <row r="374" spans="1:4">
      <c r="A374" s="139" t="s">
        <v>3730</v>
      </c>
      <c r="B374" s="140">
        <v>116132142.69999999</v>
      </c>
      <c r="C374" s="140">
        <v>-3242735.33</v>
      </c>
      <c r="D374" s="140">
        <v>112889407.37</v>
      </c>
    </row>
    <row r="375" spans="1:4">
      <c r="A375" s="139" t="s">
        <v>3731</v>
      </c>
      <c r="B375" s="140">
        <v>0</v>
      </c>
      <c r="C375" s="140">
        <v>0</v>
      </c>
      <c r="D375" s="140">
        <v>0</v>
      </c>
    </row>
    <row r="376" spans="1:4">
      <c r="A376" s="139" t="s">
        <v>3732</v>
      </c>
      <c r="B376" s="140">
        <v>4180000</v>
      </c>
      <c r="C376" s="140">
        <v>-4181695.02</v>
      </c>
      <c r="D376" s="140">
        <v>-1695.02</v>
      </c>
    </row>
    <row r="377" spans="1:4">
      <c r="A377" s="139" t="s">
        <v>3733</v>
      </c>
      <c r="B377" s="140">
        <v>21794814.66</v>
      </c>
      <c r="C377" s="140">
        <v>-7186909</v>
      </c>
      <c r="D377" s="140">
        <v>14607905.66</v>
      </c>
    </row>
    <row r="378" spans="1:4">
      <c r="A378" s="139" t="s">
        <v>3734</v>
      </c>
      <c r="B378" s="140">
        <v>25974814.66</v>
      </c>
      <c r="C378" s="140">
        <v>-11368604.020000001</v>
      </c>
      <c r="D378" s="140">
        <v>14606210.640000001</v>
      </c>
    </row>
    <row r="379" spans="1:4">
      <c r="A379" s="139" t="s">
        <v>3735</v>
      </c>
      <c r="B379" s="140">
        <v>31361774.419999998</v>
      </c>
      <c r="C379" s="140">
        <v>-8580044.629999999</v>
      </c>
      <c r="D379" s="140">
        <v>22781729.789999999</v>
      </c>
    </row>
    <row r="380" spans="1:4">
      <c r="A380" s="139" t="s">
        <v>3736</v>
      </c>
      <c r="B380" s="140">
        <v>75285115.920000002</v>
      </c>
      <c r="C380" s="140">
        <v>-29257235.219999999</v>
      </c>
      <c r="D380" s="140">
        <v>46027880.699999996</v>
      </c>
    </row>
    <row r="381" spans="1:4">
      <c r="A381" s="139" t="s">
        <v>3737</v>
      </c>
      <c r="B381" s="140">
        <v>4684818.13</v>
      </c>
      <c r="C381" s="140">
        <v>-34082.75</v>
      </c>
      <c r="D381" s="140">
        <v>4650735.38</v>
      </c>
    </row>
    <row r="382" spans="1:4">
      <c r="A382" s="139" t="s">
        <v>3738</v>
      </c>
      <c r="B382" s="140">
        <v>6805719.8300000001</v>
      </c>
      <c r="C382" s="140">
        <v>426660.3</v>
      </c>
      <c r="D382" s="140">
        <v>7232380.1299999999</v>
      </c>
    </row>
    <row r="383" spans="1:4">
      <c r="A383" s="139" t="s">
        <v>3739</v>
      </c>
      <c r="B383" s="140">
        <v>33458363.289999999</v>
      </c>
      <c r="C383" s="140">
        <v>-8701116.6899999995</v>
      </c>
      <c r="D383" s="140">
        <v>24757246.599999998</v>
      </c>
    </row>
    <row r="384" spans="1:4">
      <c r="A384" s="139" t="s">
        <v>3740</v>
      </c>
      <c r="B384" s="140">
        <v>0</v>
      </c>
      <c r="C384" s="140">
        <v>0</v>
      </c>
      <c r="D384" s="140">
        <v>0</v>
      </c>
    </row>
    <row r="385" spans="1:4">
      <c r="A385" s="139" t="s">
        <v>3741</v>
      </c>
      <c r="B385" s="140">
        <v>429370</v>
      </c>
      <c r="C385" s="140">
        <v>-107808</v>
      </c>
      <c r="D385" s="140">
        <v>321562</v>
      </c>
    </row>
    <row r="386" spans="1:4">
      <c r="A386" s="139" t="s">
        <v>3742</v>
      </c>
      <c r="B386" s="140">
        <v>152025161.59</v>
      </c>
      <c r="C386" s="140">
        <v>-46253626.990000002</v>
      </c>
      <c r="D386" s="140">
        <v>105771534.59999999</v>
      </c>
    </row>
    <row r="387" spans="1:4">
      <c r="A387" s="139" t="s">
        <v>3743</v>
      </c>
      <c r="B387" s="140">
        <v>0</v>
      </c>
      <c r="C387" s="140">
        <v>0</v>
      </c>
      <c r="D387" s="140">
        <v>0</v>
      </c>
    </row>
    <row r="388" spans="1:4">
      <c r="A388" s="139" t="s">
        <v>3744</v>
      </c>
      <c r="B388" s="140">
        <v>1497785.3199999998</v>
      </c>
      <c r="C388" s="140">
        <v>-7017.98</v>
      </c>
      <c r="D388" s="140">
        <v>1490767.34</v>
      </c>
    </row>
    <row r="389" spans="1:4">
      <c r="A389" s="139" t="s">
        <v>3745</v>
      </c>
      <c r="B389" s="140">
        <v>854376.39</v>
      </c>
      <c r="C389" s="140">
        <v>49095.64</v>
      </c>
      <c r="D389" s="140">
        <v>903472.03</v>
      </c>
    </row>
    <row r="390" spans="1:4">
      <c r="A390" s="139" t="s">
        <v>3746</v>
      </c>
      <c r="B390" s="140">
        <v>2352161.71</v>
      </c>
      <c r="C390" s="140">
        <v>42077.66</v>
      </c>
      <c r="D390" s="140">
        <v>2394239.37</v>
      </c>
    </row>
    <row r="391" spans="1:4">
      <c r="A391" s="139" t="s">
        <v>3747</v>
      </c>
      <c r="B391" s="140">
        <v>29126137.829999998</v>
      </c>
      <c r="C391" s="140">
        <v>-131534.74</v>
      </c>
      <c r="D391" s="140">
        <v>28994603.09</v>
      </c>
    </row>
    <row r="392" spans="1:4">
      <c r="A392" s="139" t="s">
        <v>3748</v>
      </c>
      <c r="B392" s="140">
        <v>334303278.07999998</v>
      </c>
      <c r="C392" s="140">
        <v>-5906704.8300000001</v>
      </c>
      <c r="D392" s="140">
        <v>328396573.25</v>
      </c>
    </row>
    <row r="393" spans="1:4">
      <c r="A393" s="139" t="s">
        <v>3749</v>
      </c>
      <c r="B393" s="140">
        <v>363429415.91000003</v>
      </c>
      <c r="C393" s="140">
        <v>-6038239.5700000003</v>
      </c>
      <c r="D393" s="140">
        <v>357391176.34000003</v>
      </c>
    </row>
    <row r="394" spans="1:4">
      <c r="A394" s="137" t="s">
        <v>3750</v>
      </c>
      <c r="B394" s="141">
        <v>894883699.70000005</v>
      </c>
      <c r="C394" s="141">
        <v>-72001767.450000003</v>
      </c>
      <c r="D394" s="141">
        <v>822881932.25</v>
      </c>
    </row>
    <row r="395" spans="1:4">
      <c r="A395" s="139" t="s">
        <v>3751</v>
      </c>
      <c r="B395" s="140">
        <v>211015233.51000002</v>
      </c>
      <c r="C395" s="140">
        <v>-8471204.4100000001</v>
      </c>
      <c r="D395" s="140">
        <v>202544029.09999999</v>
      </c>
    </row>
    <row r="396" spans="1:4">
      <c r="A396" s="139" t="s">
        <v>3752</v>
      </c>
      <c r="B396" s="140">
        <v>304495.21000000002</v>
      </c>
      <c r="C396" s="140">
        <v>104618.23</v>
      </c>
      <c r="D396" s="140">
        <v>409113.44</v>
      </c>
    </row>
    <row r="397" spans="1:4">
      <c r="A397" s="139" t="s">
        <v>3753</v>
      </c>
      <c r="B397" s="140">
        <v>1341164.17</v>
      </c>
      <c r="C397" s="140">
        <v>-183704.16</v>
      </c>
      <c r="D397" s="140">
        <v>1157460.01</v>
      </c>
    </row>
    <row r="398" spans="1:4">
      <c r="A398" s="139" t="s">
        <v>3754</v>
      </c>
      <c r="B398" s="140">
        <v>2598.0300000000002</v>
      </c>
      <c r="C398" s="140">
        <v>0</v>
      </c>
      <c r="D398" s="140">
        <v>2598.0300000000002</v>
      </c>
    </row>
    <row r="399" spans="1:4">
      <c r="A399" s="139" t="s">
        <v>3755</v>
      </c>
      <c r="B399" s="140">
        <v>2643688.9</v>
      </c>
      <c r="C399" s="140">
        <v>2570773.12</v>
      </c>
      <c r="D399" s="140">
        <v>5214462.0199999996</v>
      </c>
    </row>
    <row r="400" spans="1:4">
      <c r="A400" s="139" t="s">
        <v>3756</v>
      </c>
      <c r="B400" s="140">
        <v>544608.28</v>
      </c>
      <c r="C400" s="140">
        <v>-40816.75</v>
      </c>
      <c r="D400" s="140">
        <v>503791.53</v>
      </c>
    </row>
    <row r="401" spans="1:4">
      <c r="A401" s="139" t="s">
        <v>3757</v>
      </c>
      <c r="B401" s="140">
        <v>599353.39</v>
      </c>
      <c r="C401" s="140">
        <v>-543210.06000000006</v>
      </c>
      <c r="D401" s="140">
        <v>56143.33</v>
      </c>
    </row>
    <row r="402" spans="1:4">
      <c r="A402" s="139" t="s">
        <v>3758</v>
      </c>
      <c r="B402" s="140">
        <v>4497854.0999999996</v>
      </c>
      <c r="C402" s="140">
        <v>1651871.69</v>
      </c>
      <c r="D402" s="140">
        <v>6149725.79</v>
      </c>
    </row>
    <row r="403" spans="1:4">
      <c r="A403" s="139" t="s">
        <v>3759</v>
      </c>
      <c r="B403" s="140">
        <v>81689.63</v>
      </c>
      <c r="C403" s="140">
        <v>25010.31</v>
      </c>
      <c r="D403" s="140">
        <v>106699.94</v>
      </c>
    </row>
    <row r="404" spans="1:4">
      <c r="A404" s="139" t="s">
        <v>3760</v>
      </c>
      <c r="B404" s="140">
        <v>23383176.579999998</v>
      </c>
      <c r="C404" s="140">
        <v>-299211.55</v>
      </c>
      <c r="D404" s="140">
        <v>23083965.030000001</v>
      </c>
    </row>
    <row r="405" spans="1:4">
      <c r="A405" s="139" t="s">
        <v>3761</v>
      </c>
      <c r="B405" s="140">
        <v>4746205.2700000005</v>
      </c>
      <c r="C405" s="140">
        <v>1953567.21</v>
      </c>
      <c r="D405" s="140">
        <v>6699772.4800000004</v>
      </c>
    </row>
    <row r="406" spans="1:4">
      <c r="A406" s="139" t="s">
        <v>3762</v>
      </c>
      <c r="B406" s="140">
        <v>0</v>
      </c>
      <c r="C406" s="140">
        <v>0</v>
      </c>
      <c r="D406" s="140">
        <v>0</v>
      </c>
    </row>
    <row r="407" spans="1:4">
      <c r="A407" s="139" t="s">
        <v>3763</v>
      </c>
      <c r="B407" s="140">
        <v>0</v>
      </c>
      <c r="C407" s="140">
        <v>0</v>
      </c>
      <c r="D407" s="140">
        <v>0</v>
      </c>
    </row>
    <row r="408" spans="1:4">
      <c r="A408" s="139" t="s">
        <v>3764</v>
      </c>
      <c r="B408" s="140">
        <v>-29046.26</v>
      </c>
      <c r="C408" s="140">
        <v>18087.62</v>
      </c>
      <c r="D408" s="140">
        <v>-10958.64</v>
      </c>
    </row>
    <row r="409" spans="1:4">
      <c r="A409" s="139" t="s">
        <v>3765</v>
      </c>
      <c r="B409" s="140">
        <v>403678.5</v>
      </c>
      <c r="C409" s="140">
        <v>0</v>
      </c>
      <c r="D409" s="140">
        <v>403678.5</v>
      </c>
    </row>
    <row r="410" spans="1:4">
      <c r="A410" s="139" t="s">
        <v>3766</v>
      </c>
      <c r="B410" s="140">
        <v>0</v>
      </c>
      <c r="C410" s="140">
        <v>0</v>
      </c>
      <c r="D410" s="140">
        <v>0</v>
      </c>
    </row>
    <row r="411" spans="1:4">
      <c r="A411" s="139" t="s">
        <v>3767</v>
      </c>
      <c r="B411" s="140">
        <v>5120837.51</v>
      </c>
      <c r="C411" s="140">
        <v>1971654.83</v>
      </c>
      <c r="D411" s="140">
        <v>7092492.3399999999</v>
      </c>
    </row>
    <row r="412" spans="1:4">
      <c r="A412" s="139" t="s">
        <v>3768</v>
      </c>
      <c r="B412" s="140">
        <v>127439049.53</v>
      </c>
      <c r="C412" s="140">
        <v>-85154035.960000008</v>
      </c>
      <c r="D412" s="140">
        <v>42285013.57</v>
      </c>
    </row>
    <row r="413" spans="1:4">
      <c r="A413" s="139" t="s">
        <v>3769</v>
      </c>
      <c r="B413" s="140">
        <v>127439049.53</v>
      </c>
      <c r="C413" s="140">
        <v>-85154035.960000008</v>
      </c>
      <c r="D413" s="140">
        <v>42285013.57</v>
      </c>
    </row>
    <row r="414" spans="1:4">
      <c r="A414" s="139" t="s">
        <v>3770</v>
      </c>
      <c r="B414" s="140">
        <v>418.46</v>
      </c>
      <c r="C414" s="140">
        <v>0</v>
      </c>
      <c r="D414" s="140">
        <v>418.46</v>
      </c>
    </row>
    <row r="415" spans="1:4">
      <c r="A415" s="139" t="s">
        <v>3771</v>
      </c>
      <c r="B415" s="140">
        <v>189124545.31</v>
      </c>
      <c r="C415" s="140">
        <v>-5379481.6400000006</v>
      </c>
      <c r="D415" s="140">
        <v>183745063.66999999</v>
      </c>
    </row>
    <row r="416" spans="1:4">
      <c r="A416" s="139" t="s">
        <v>3772</v>
      </c>
      <c r="B416" s="140">
        <v>1300643.74</v>
      </c>
      <c r="C416" s="140">
        <v>1071849</v>
      </c>
      <c r="D416" s="140">
        <v>2372492.7399999998</v>
      </c>
    </row>
    <row r="417" spans="1:4">
      <c r="A417" s="139" t="s">
        <v>3773</v>
      </c>
      <c r="B417" s="140">
        <v>46227063.599999994</v>
      </c>
      <c r="C417" s="140">
        <v>643974.42000000004</v>
      </c>
      <c r="D417" s="140">
        <v>46871038.019999996</v>
      </c>
    </row>
    <row r="418" spans="1:4">
      <c r="A418" s="139" t="s">
        <v>3774</v>
      </c>
      <c r="B418" s="140">
        <v>201995.62</v>
      </c>
      <c r="C418" s="140">
        <v>0</v>
      </c>
      <c r="D418" s="140">
        <v>201995.62</v>
      </c>
    </row>
    <row r="419" spans="1:4">
      <c r="A419" s="139" t="s">
        <v>3775</v>
      </c>
      <c r="B419" s="140">
        <v>19800</v>
      </c>
      <c r="C419" s="140">
        <v>0</v>
      </c>
      <c r="D419" s="140">
        <v>19800</v>
      </c>
    </row>
    <row r="420" spans="1:4">
      <c r="A420" s="139" t="s">
        <v>3776</v>
      </c>
      <c r="B420" s="140">
        <v>0</v>
      </c>
      <c r="C420" s="140">
        <v>3196902.45</v>
      </c>
      <c r="D420" s="140">
        <v>3196902.45</v>
      </c>
    </row>
    <row r="421" spans="1:4">
      <c r="A421" s="139" t="s">
        <v>3777</v>
      </c>
      <c r="B421" s="140">
        <v>651145.34</v>
      </c>
      <c r="C421" s="140">
        <v>-136643.1</v>
      </c>
      <c r="D421" s="140">
        <v>514502.24</v>
      </c>
    </row>
    <row r="422" spans="1:4">
      <c r="A422" s="139" t="s">
        <v>3778</v>
      </c>
      <c r="B422" s="140">
        <v>4.6900000000000004</v>
      </c>
      <c r="C422" s="140">
        <v>0</v>
      </c>
      <c r="D422" s="140">
        <v>4.6900000000000004</v>
      </c>
    </row>
    <row r="423" spans="1:4">
      <c r="A423" s="139" t="s">
        <v>3779</v>
      </c>
      <c r="B423" s="140">
        <v>133410673.75999999</v>
      </c>
      <c r="C423" s="140">
        <v>46883411.089999996</v>
      </c>
      <c r="D423" s="140">
        <v>180294084.84999999</v>
      </c>
    </row>
    <row r="424" spans="1:4">
      <c r="A424" s="139" t="s">
        <v>3780</v>
      </c>
      <c r="B424" s="140">
        <v>47422.43</v>
      </c>
      <c r="C424" s="140">
        <v>0</v>
      </c>
      <c r="D424" s="140">
        <v>47422.43</v>
      </c>
    </row>
    <row r="425" spans="1:4">
      <c r="A425" s="139" t="s">
        <v>3781</v>
      </c>
      <c r="B425" s="140">
        <v>158541494.20000002</v>
      </c>
      <c r="C425" s="140">
        <v>17053881.57</v>
      </c>
      <c r="D425" s="140">
        <v>175595375.77000001</v>
      </c>
    </row>
    <row r="426" spans="1:4">
      <c r="A426" s="139" t="s">
        <v>3782</v>
      </c>
      <c r="B426" s="140">
        <v>906498955.98999989</v>
      </c>
      <c r="C426" s="140">
        <v>-25034360.920000002</v>
      </c>
      <c r="D426" s="140">
        <v>881464595.07000005</v>
      </c>
    </row>
    <row r="427" spans="1:4">
      <c r="A427" s="139" t="s">
        <v>3783</v>
      </c>
      <c r="B427" s="140">
        <v>336523999.90999997</v>
      </c>
      <c r="C427" s="140">
        <v>268399999.99999997</v>
      </c>
      <c r="D427" s="140">
        <v>604923999.90999997</v>
      </c>
    </row>
    <row r="428" spans="1:4">
      <c r="A428" s="139" t="s">
        <v>3784</v>
      </c>
      <c r="B428" s="140">
        <v>336523999.90999997</v>
      </c>
      <c r="C428" s="140">
        <v>268399999.99999997</v>
      </c>
      <c r="D428" s="140">
        <v>604923999.90999997</v>
      </c>
    </row>
    <row r="429" spans="1:4">
      <c r="A429" s="139" t="s">
        <v>3785</v>
      </c>
      <c r="B429" s="140">
        <v>-45355.98</v>
      </c>
      <c r="C429" s="140">
        <v>-7909.8</v>
      </c>
      <c r="D429" s="140">
        <v>-53265.78</v>
      </c>
    </row>
    <row r="430" spans="1:4">
      <c r="A430" s="139" t="s">
        <v>3786</v>
      </c>
      <c r="B430" s="140">
        <v>40631.519999999997</v>
      </c>
      <c r="C430" s="140">
        <v>114155.08</v>
      </c>
      <c r="D430" s="140">
        <v>154786.6</v>
      </c>
    </row>
    <row r="431" spans="1:4">
      <c r="A431" s="139" t="s">
        <v>3787</v>
      </c>
      <c r="B431" s="140">
        <v>11013.59</v>
      </c>
      <c r="C431" s="140">
        <v>-14.91</v>
      </c>
      <c r="D431" s="140">
        <v>10998.68</v>
      </c>
    </row>
    <row r="432" spans="1:4">
      <c r="A432" s="139" t="s">
        <v>3788</v>
      </c>
      <c r="B432" s="140">
        <v>152463682.30000001</v>
      </c>
      <c r="C432" s="140">
        <v>15676906.74</v>
      </c>
      <c r="D432" s="140">
        <v>168140589.03999999</v>
      </c>
    </row>
    <row r="433" spans="1:4">
      <c r="A433" s="139" t="s">
        <v>3789</v>
      </c>
      <c r="B433" s="140">
        <v>152469971.43000001</v>
      </c>
      <c r="C433" s="140">
        <v>15783137.110000001</v>
      </c>
      <c r="D433" s="140">
        <v>168253108.53999999</v>
      </c>
    </row>
    <row r="434" spans="1:4">
      <c r="A434" s="139" t="s">
        <v>3790</v>
      </c>
      <c r="B434" s="140">
        <v>198690903.14000002</v>
      </c>
      <c r="C434" s="140">
        <v>0</v>
      </c>
      <c r="D434" s="140">
        <v>198690903.14000002</v>
      </c>
    </row>
    <row r="435" spans="1:4">
      <c r="A435" s="139" t="s">
        <v>3791</v>
      </c>
      <c r="B435" s="140">
        <v>1666455.49</v>
      </c>
      <c r="C435" s="140">
        <v>0</v>
      </c>
      <c r="D435" s="140">
        <v>1666455.49</v>
      </c>
    </row>
    <row r="436" spans="1:4">
      <c r="A436" s="139" t="s">
        <v>3792</v>
      </c>
      <c r="B436" s="140">
        <v>-17832228.640000001</v>
      </c>
      <c r="C436" s="140">
        <v>262356.84000000003</v>
      </c>
      <c r="D436" s="140">
        <v>-17569871.800000001</v>
      </c>
    </row>
    <row r="437" spans="1:4">
      <c r="A437" s="139" t="s">
        <v>3793</v>
      </c>
      <c r="B437" s="140">
        <v>182525129.99000001</v>
      </c>
      <c r="C437" s="140">
        <v>262356.84000000003</v>
      </c>
      <c r="D437" s="140">
        <v>182787486.83000001</v>
      </c>
    </row>
    <row r="438" spans="1:4">
      <c r="A438" s="139" t="s">
        <v>3794</v>
      </c>
      <c r="B438" s="140">
        <v>-21049245.489999998</v>
      </c>
      <c r="C438" s="140">
        <v>9852415.540000001</v>
      </c>
      <c r="D438" s="140">
        <v>-11196829.949999999</v>
      </c>
    </row>
    <row r="439" spans="1:4">
      <c r="A439" s="139" t="s">
        <v>3795</v>
      </c>
      <c r="B439" s="140">
        <v>221177</v>
      </c>
      <c r="C439" s="140">
        <v>-221177</v>
      </c>
      <c r="D439" s="140">
        <v>0</v>
      </c>
    </row>
    <row r="440" spans="1:4">
      <c r="A440" s="139" t="s">
        <v>3796</v>
      </c>
      <c r="B440" s="140">
        <v>11184841.950000001</v>
      </c>
      <c r="C440" s="140">
        <v>1107391.5900000001</v>
      </c>
      <c r="D440" s="140">
        <v>12292233.540000001</v>
      </c>
    </row>
    <row r="441" spans="1:4">
      <c r="A441" s="139" t="s">
        <v>3797</v>
      </c>
      <c r="B441" s="140">
        <v>9954522.9900000002</v>
      </c>
      <c r="C441" s="140">
        <v>-9962457.7699999996</v>
      </c>
      <c r="D441" s="140">
        <v>-7934.78</v>
      </c>
    </row>
    <row r="442" spans="1:4">
      <c r="A442" s="139" t="s">
        <v>3798</v>
      </c>
      <c r="B442" s="140">
        <v>12168795.58</v>
      </c>
      <c r="C442" s="140">
        <v>4699946.1399999997</v>
      </c>
      <c r="D442" s="140">
        <v>16868741.719999999</v>
      </c>
    </row>
    <row r="443" spans="1:4">
      <c r="A443" s="139" t="s">
        <v>3799</v>
      </c>
      <c r="B443" s="140">
        <v>1612782.3699999999</v>
      </c>
      <c r="C443" s="140">
        <v>394192.13</v>
      </c>
      <c r="D443" s="140">
        <v>2006974.4999999998</v>
      </c>
    </row>
    <row r="444" spans="1:4">
      <c r="A444" s="139" t="s">
        <v>3800</v>
      </c>
      <c r="B444" s="140">
        <v>1104.05</v>
      </c>
      <c r="C444" s="140">
        <v>2622.75</v>
      </c>
      <c r="D444" s="140">
        <v>3726.8</v>
      </c>
    </row>
    <row r="445" spans="1:4">
      <c r="A445" s="139" t="s">
        <v>3801</v>
      </c>
      <c r="B445" s="140">
        <v>8349111.8700000001</v>
      </c>
      <c r="C445" s="140">
        <v>-6370487.2699999996</v>
      </c>
      <c r="D445" s="140">
        <v>1978624.5999999999</v>
      </c>
    </row>
    <row r="446" spans="1:4">
      <c r="A446" s="139" t="s">
        <v>3802</v>
      </c>
      <c r="B446" s="140">
        <v>-5420016</v>
      </c>
      <c r="C446" s="140">
        <v>0</v>
      </c>
      <c r="D446" s="140">
        <v>-5420016</v>
      </c>
    </row>
    <row r="447" spans="1:4">
      <c r="A447" s="139" t="s">
        <v>3803</v>
      </c>
      <c r="B447" s="140">
        <v>2987.18</v>
      </c>
      <c r="C447" s="140">
        <v>1751.37</v>
      </c>
      <c r="D447" s="140">
        <v>4738.55</v>
      </c>
    </row>
    <row r="448" spans="1:4">
      <c r="A448" s="139" t="s">
        <v>3804</v>
      </c>
      <c r="B448" s="140">
        <v>-6499360.21</v>
      </c>
      <c r="C448" s="140">
        <v>838142.61</v>
      </c>
      <c r="D448" s="140">
        <v>-5661217.6000000006</v>
      </c>
    </row>
    <row r="449" spans="1:4">
      <c r="A449" s="139" t="s">
        <v>3805</v>
      </c>
      <c r="B449" s="140">
        <v>-5348295.32</v>
      </c>
      <c r="C449" s="140">
        <v>0</v>
      </c>
      <c r="D449" s="140">
        <v>-5348295.32</v>
      </c>
    </row>
    <row r="450" spans="1:4">
      <c r="A450" s="139" t="s">
        <v>3806</v>
      </c>
      <c r="B450" s="140">
        <v>0</v>
      </c>
      <c r="C450" s="140">
        <v>0</v>
      </c>
      <c r="D450" s="140">
        <v>0</v>
      </c>
    </row>
    <row r="451" spans="1:4">
      <c r="A451" s="139" t="s">
        <v>3807</v>
      </c>
      <c r="B451" s="140">
        <v>0</v>
      </c>
      <c r="C451" s="140">
        <v>0</v>
      </c>
      <c r="D451" s="140">
        <v>0</v>
      </c>
    </row>
    <row r="452" spans="1:4">
      <c r="A452" s="139" t="s">
        <v>3808</v>
      </c>
      <c r="B452" s="140">
        <v>0.04</v>
      </c>
      <c r="C452" s="140">
        <v>0</v>
      </c>
      <c r="D452" s="140">
        <v>0.04</v>
      </c>
    </row>
    <row r="453" spans="1:4">
      <c r="A453" s="139" t="s">
        <v>3809</v>
      </c>
      <c r="B453" s="140">
        <v>0</v>
      </c>
      <c r="C453" s="140">
        <v>0</v>
      </c>
      <c r="D453" s="140">
        <v>0</v>
      </c>
    </row>
    <row r="454" spans="1:4">
      <c r="A454" s="139" t="s">
        <v>3810</v>
      </c>
      <c r="B454" s="140">
        <v>2</v>
      </c>
      <c r="C454" s="140">
        <v>0</v>
      </c>
      <c r="D454" s="140">
        <v>2</v>
      </c>
    </row>
    <row r="455" spans="1:4">
      <c r="A455" s="139" t="s">
        <v>3811</v>
      </c>
      <c r="B455" s="140">
        <v>-2</v>
      </c>
      <c r="C455" s="140">
        <v>0</v>
      </c>
      <c r="D455" s="140">
        <v>-2</v>
      </c>
    </row>
    <row r="456" spans="1:4">
      <c r="A456" s="139" t="s">
        <v>3812</v>
      </c>
      <c r="B456" s="140">
        <v>-58667855.149999999</v>
      </c>
      <c r="C456" s="140">
        <v>52742050.780000001</v>
      </c>
      <c r="D456" s="140">
        <v>-5925804.3700000001</v>
      </c>
    </row>
    <row r="457" spans="1:4">
      <c r="A457" s="139" t="s">
        <v>3813</v>
      </c>
      <c r="B457" s="140">
        <v>1</v>
      </c>
      <c r="C457" s="140">
        <v>0</v>
      </c>
      <c r="D457" s="140">
        <v>1</v>
      </c>
    </row>
    <row r="458" spans="1:4">
      <c r="A458" s="139" t="s">
        <v>3814</v>
      </c>
      <c r="B458" s="140">
        <v>5348296.2</v>
      </c>
      <c r="C458" s="140">
        <v>0</v>
      </c>
      <c r="D458" s="140">
        <v>5348296.2</v>
      </c>
    </row>
    <row r="459" spans="1:4">
      <c r="A459" s="139" t="s">
        <v>3815</v>
      </c>
      <c r="B459" s="140">
        <v>-48141151.940000005</v>
      </c>
      <c r="C459" s="140">
        <v>53084390.870000005</v>
      </c>
      <c r="D459" s="140">
        <v>4943238.9300000006</v>
      </c>
    </row>
    <row r="460" spans="1:4">
      <c r="A460" s="139" t="s">
        <v>3816</v>
      </c>
      <c r="B460" s="140">
        <v>-48141151.940000005</v>
      </c>
      <c r="C460" s="140">
        <v>53084390.870000005</v>
      </c>
      <c r="D460" s="140">
        <v>4943238.9300000006</v>
      </c>
    </row>
    <row r="461" spans="1:4">
      <c r="A461" s="139" t="s">
        <v>3817</v>
      </c>
      <c r="B461" s="140">
        <v>1077863.1499999999</v>
      </c>
      <c r="C461" s="140">
        <v>87836.86</v>
      </c>
      <c r="D461" s="140">
        <v>1165700.01</v>
      </c>
    </row>
    <row r="462" spans="1:4">
      <c r="A462" s="139" t="s">
        <v>3818</v>
      </c>
      <c r="B462" s="140">
        <v>459289.42</v>
      </c>
      <c r="C462" s="140">
        <v>50835.09</v>
      </c>
      <c r="D462" s="140">
        <v>510124.51</v>
      </c>
    </row>
    <row r="463" spans="1:4">
      <c r="A463" s="139" t="s">
        <v>3819</v>
      </c>
      <c r="B463" s="140">
        <v>50824.66</v>
      </c>
      <c r="C463" s="140">
        <v>36569.19</v>
      </c>
      <c r="D463" s="140">
        <v>87393.85</v>
      </c>
    </row>
    <row r="464" spans="1:4">
      <c r="A464" s="139" t="s">
        <v>3820</v>
      </c>
      <c r="B464" s="140">
        <v>2853248.8899999997</v>
      </c>
      <c r="C464" s="140">
        <v>404556.6</v>
      </c>
      <c r="D464" s="140">
        <v>3257805.49</v>
      </c>
    </row>
    <row r="465" spans="1:4">
      <c r="A465" s="139" t="s">
        <v>3821</v>
      </c>
      <c r="B465" s="140">
        <v>0</v>
      </c>
      <c r="C465" s="140">
        <v>0</v>
      </c>
      <c r="D465" s="140">
        <v>0</v>
      </c>
    </row>
    <row r="466" spans="1:4">
      <c r="A466" s="139" t="s">
        <v>3822</v>
      </c>
      <c r="B466" s="140">
        <v>106083145.33</v>
      </c>
      <c r="C466" s="140">
        <v>-30327591.34</v>
      </c>
      <c r="D466" s="140">
        <v>75755553.99000001</v>
      </c>
    </row>
    <row r="467" spans="1:4">
      <c r="A467" s="139" t="s">
        <v>3823</v>
      </c>
      <c r="B467" s="140">
        <v>110524371.45</v>
      </c>
      <c r="C467" s="140">
        <v>-29747793.600000001</v>
      </c>
      <c r="D467" s="140">
        <v>80776577.849999994</v>
      </c>
    </row>
    <row r="468" spans="1:4">
      <c r="A468" s="139" t="s">
        <v>3824</v>
      </c>
      <c r="B468" s="140">
        <v>8186.03</v>
      </c>
      <c r="C468" s="140">
        <v>-1553.01</v>
      </c>
      <c r="D468" s="140">
        <v>6633.02</v>
      </c>
    </row>
    <row r="469" spans="1:4">
      <c r="A469" s="139" t="s">
        <v>3825</v>
      </c>
      <c r="B469" s="140">
        <v>4690.84</v>
      </c>
      <c r="C469" s="140">
        <v>-39.22</v>
      </c>
      <c r="D469" s="140">
        <v>4651.62</v>
      </c>
    </row>
    <row r="470" spans="1:4">
      <c r="A470" s="139" t="s">
        <v>3826</v>
      </c>
      <c r="B470" s="140">
        <v>567.84</v>
      </c>
      <c r="C470" s="140">
        <v>-71.28</v>
      </c>
      <c r="D470" s="140">
        <v>496.56</v>
      </c>
    </row>
    <row r="471" spans="1:4">
      <c r="A471" s="139" t="s">
        <v>3827</v>
      </c>
      <c r="B471" s="140">
        <v>7078891.5800000001</v>
      </c>
      <c r="C471" s="140">
        <v>812214.67</v>
      </c>
      <c r="D471" s="140">
        <v>7891106.25</v>
      </c>
    </row>
    <row r="472" spans="1:4">
      <c r="A472" s="139" t="s">
        <v>3828</v>
      </c>
      <c r="B472" s="140">
        <v>-10804279.619999999</v>
      </c>
      <c r="C472" s="140">
        <v>8195094.4499999993</v>
      </c>
      <c r="D472" s="140">
        <v>-2609185.17</v>
      </c>
    </row>
    <row r="473" spans="1:4">
      <c r="A473" s="139" t="s">
        <v>3829</v>
      </c>
      <c r="B473" s="140">
        <v>336.7</v>
      </c>
      <c r="C473" s="140">
        <v>7.71</v>
      </c>
      <c r="D473" s="140">
        <v>344.41</v>
      </c>
    </row>
    <row r="474" spans="1:4">
      <c r="A474" s="139" t="s">
        <v>3830</v>
      </c>
      <c r="B474" s="140">
        <v>3586.6</v>
      </c>
      <c r="C474" s="140">
        <v>-2116.0500000000002</v>
      </c>
      <c r="D474" s="140">
        <v>1470.55</v>
      </c>
    </row>
    <row r="475" spans="1:4">
      <c r="A475" s="139" t="s">
        <v>3831</v>
      </c>
      <c r="B475" s="140">
        <v>-7927862.8399999999</v>
      </c>
      <c r="C475" s="140">
        <v>0</v>
      </c>
      <c r="D475" s="140">
        <v>-7927862.8399999999</v>
      </c>
    </row>
    <row r="476" spans="1:4">
      <c r="A476" s="139" t="s">
        <v>3832</v>
      </c>
      <c r="B476" s="140">
        <v>23296187.580000002</v>
      </c>
      <c r="C476" s="140">
        <v>1972196.7699999998</v>
      </c>
      <c r="D476" s="140">
        <v>25268384.349999998</v>
      </c>
    </row>
    <row r="477" spans="1:4">
      <c r="A477" s="139" t="s">
        <v>3833</v>
      </c>
      <c r="B477" s="140">
        <v>11495636.880000001</v>
      </c>
      <c r="C477" s="140">
        <v>-8829283.4299999997</v>
      </c>
      <c r="D477" s="140">
        <v>2666353.4500000002</v>
      </c>
    </row>
    <row r="478" spans="1:4">
      <c r="A478" s="139" t="s">
        <v>3834</v>
      </c>
      <c r="B478" s="140">
        <v>23155941.59</v>
      </c>
      <c r="C478" s="140">
        <v>2146450.6100000003</v>
      </c>
      <c r="D478" s="140">
        <v>25302392.199999999</v>
      </c>
    </row>
    <row r="479" spans="1:4">
      <c r="A479" s="139" t="s">
        <v>3835</v>
      </c>
      <c r="B479" s="140">
        <v>-18653.759999999998</v>
      </c>
      <c r="C479" s="140">
        <v>6805.79</v>
      </c>
      <c r="D479" s="140">
        <v>-11847.97</v>
      </c>
    </row>
    <row r="480" spans="1:4">
      <c r="A480" s="139" t="s">
        <v>3836</v>
      </c>
      <c r="B480" s="140">
        <v>-17366.62</v>
      </c>
      <c r="C480" s="140">
        <v>7618.6</v>
      </c>
      <c r="D480" s="140">
        <v>-9748.02</v>
      </c>
    </row>
    <row r="481" spans="1:4">
      <c r="A481" s="139" t="s">
        <v>3837</v>
      </c>
      <c r="B481" s="140">
        <v>-41946.48</v>
      </c>
      <c r="C481" s="140">
        <v>33655.730000000003</v>
      </c>
      <c r="D481" s="140">
        <v>-8290.75</v>
      </c>
    </row>
    <row r="482" spans="1:4">
      <c r="A482" s="139" t="s">
        <v>3838</v>
      </c>
      <c r="B482" s="140">
        <v>-8642.2999999999993</v>
      </c>
      <c r="C482" s="140">
        <v>4458.3900000000003</v>
      </c>
      <c r="D482" s="140">
        <v>-4183.91</v>
      </c>
    </row>
    <row r="483" spans="1:4">
      <c r="A483" s="139" t="s">
        <v>3839</v>
      </c>
      <c r="B483" s="140">
        <v>150382.63</v>
      </c>
      <c r="C483" s="140">
        <v>-150337.29999999999</v>
      </c>
      <c r="D483" s="140">
        <v>45.33</v>
      </c>
    </row>
    <row r="484" spans="1:4">
      <c r="A484" s="139" t="s">
        <v>3840</v>
      </c>
      <c r="B484" s="140">
        <v>22375</v>
      </c>
      <c r="C484" s="140">
        <v>-22375</v>
      </c>
      <c r="D484" s="140">
        <v>0</v>
      </c>
    </row>
    <row r="485" spans="1:4">
      <c r="A485" s="139" t="s">
        <v>3841</v>
      </c>
      <c r="B485" s="140">
        <v>9896848</v>
      </c>
      <c r="C485" s="140">
        <v>-4954130</v>
      </c>
      <c r="D485" s="140">
        <v>4942718</v>
      </c>
    </row>
    <row r="486" spans="1:4">
      <c r="A486" s="139" t="s">
        <v>3842</v>
      </c>
      <c r="B486" s="140">
        <v>601032.68999999994</v>
      </c>
      <c r="C486" s="140">
        <v>5271999.29</v>
      </c>
      <c r="D486" s="140">
        <v>5873031.9800000004</v>
      </c>
    </row>
    <row r="487" spans="1:4">
      <c r="A487" s="139" t="s">
        <v>3843</v>
      </c>
      <c r="B487" s="140">
        <v>50000</v>
      </c>
      <c r="C487" s="140">
        <v>-50000</v>
      </c>
      <c r="D487" s="140">
        <v>0</v>
      </c>
    </row>
    <row r="488" spans="1:4">
      <c r="A488" s="139" t="s">
        <v>3844</v>
      </c>
      <c r="B488" s="140">
        <v>35793.5</v>
      </c>
      <c r="C488" s="140">
        <v>0</v>
      </c>
      <c r="D488" s="140">
        <v>35793.5</v>
      </c>
    </row>
    <row r="489" spans="1:4">
      <c r="A489" s="139" t="s">
        <v>3845</v>
      </c>
      <c r="B489" s="140">
        <v>471423.68</v>
      </c>
      <c r="C489" s="140">
        <v>1379071.4</v>
      </c>
      <c r="D489" s="140">
        <v>1850495.08</v>
      </c>
    </row>
    <row r="490" spans="1:4">
      <c r="A490" s="139" t="s">
        <v>3846</v>
      </c>
      <c r="B490" s="140">
        <v>467824.55</v>
      </c>
      <c r="C490" s="140">
        <v>58479.53</v>
      </c>
      <c r="D490" s="140">
        <v>526304.07999999996</v>
      </c>
    </row>
    <row r="491" spans="1:4">
      <c r="A491" s="139" t="s">
        <v>3847</v>
      </c>
      <c r="B491" s="140">
        <v>8956208.1199999992</v>
      </c>
      <c r="C491" s="140">
        <v>-181317.04</v>
      </c>
      <c r="D491" s="140">
        <v>8774891.0800000001</v>
      </c>
    </row>
    <row r="492" spans="1:4">
      <c r="A492" s="139" t="s">
        <v>3848</v>
      </c>
      <c r="B492" s="140">
        <v>546393</v>
      </c>
      <c r="C492" s="140">
        <v>-12533</v>
      </c>
      <c r="D492" s="140">
        <v>533860</v>
      </c>
    </row>
    <row r="493" spans="1:4">
      <c r="A493" s="139" t="s">
        <v>3849</v>
      </c>
      <c r="B493" s="140">
        <v>581726.22</v>
      </c>
      <c r="C493" s="140">
        <v>51227.17</v>
      </c>
      <c r="D493" s="140">
        <v>632953.39</v>
      </c>
    </row>
    <row r="494" spans="1:4">
      <c r="A494" s="139" t="s">
        <v>3850</v>
      </c>
      <c r="B494" s="140">
        <v>255936.64000000001</v>
      </c>
      <c r="C494" s="140">
        <v>1037.01</v>
      </c>
      <c r="D494" s="140">
        <v>256973.65</v>
      </c>
    </row>
    <row r="495" spans="1:4">
      <c r="A495" s="139" t="s">
        <v>3851</v>
      </c>
      <c r="B495" s="140">
        <v>-385.94</v>
      </c>
      <c r="C495" s="140">
        <v>0</v>
      </c>
      <c r="D495" s="140">
        <v>-385.94</v>
      </c>
    </row>
    <row r="496" spans="1:4">
      <c r="A496" s="139" t="s">
        <v>3852</v>
      </c>
      <c r="B496" s="140">
        <v>22607556.049999997</v>
      </c>
      <c r="C496" s="140">
        <v>7465507.3900000006</v>
      </c>
      <c r="D496" s="140">
        <v>30073063.440000001</v>
      </c>
    </row>
    <row r="497" spans="1:4">
      <c r="A497" s="139" t="s">
        <v>3853</v>
      </c>
      <c r="B497" s="140">
        <v>33867854.609999999</v>
      </c>
      <c r="C497" s="140">
        <v>1502746.5799999998</v>
      </c>
      <c r="D497" s="140">
        <v>35370601.190000005</v>
      </c>
    </row>
    <row r="498" spans="1:4">
      <c r="A498" s="139" t="s">
        <v>3854</v>
      </c>
      <c r="B498" s="140">
        <v>5707415.6500000004</v>
      </c>
      <c r="C498" s="140">
        <v>0</v>
      </c>
      <c r="D498" s="140">
        <v>5707415.6500000004</v>
      </c>
    </row>
    <row r="499" spans="1:4">
      <c r="A499" s="139" t="s">
        <v>3855</v>
      </c>
      <c r="B499" s="140">
        <v>0</v>
      </c>
      <c r="C499" s="140">
        <v>0</v>
      </c>
      <c r="D499" s="140">
        <v>0</v>
      </c>
    </row>
    <row r="500" spans="1:4">
      <c r="A500" s="139" t="s">
        <v>3856</v>
      </c>
      <c r="B500" s="140">
        <v>-568706.5</v>
      </c>
      <c r="C500" s="140">
        <v>-14915.8</v>
      </c>
      <c r="D500" s="140">
        <v>-583622.30000000005</v>
      </c>
    </row>
    <row r="501" spans="1:4">
      <c r="A501" s="139" t="s">
        <v>3857</v>
      </c>
      <c r="B501" s="140">
        <v>0</v>
      </c>
      <c r="C501" s="140">
        <v>490545</v>
      </c>
      <c r="D501" s="140">
        <v>490545</v>
      </c>
    </row>
    <row r="502" spans="1:4">
      <c r="A502" s="139" t="s">
        <v>3858</v>
      </c>
      <c r="B502" s="140">
        <v>0</v>
      </c>
      <c r="C502" s="140">
        <v>1835644</v>
      </c>
      <c r="D502" s="140">
        <v>1835644</v>
      </c>
    </row>
    <row r="503" spans="1:4">
      <c r="A503" s="139" t="s">
        <v>3859</v>
      </c>
      <c r="B503" s="140">
        <v>0</v>
      </c>
      <c r="C503" s="140">
        <v>2876004</v>
      </c>
      <c r="D503" s="140">
        <v>2876004</v>
      </c>
    </row>
    <row r="504" spans="1:4">
      <c r="A504" s="139" t="s">
        <v>3860</v>
      </c>
      <c r="B504" s="140">
        <v>933421</v>
      </c>
      <c r="C504" s="140">
        <v>27350</v>
      </c>
      <c r="D504" s="140">
        <v>960771</v>
      </c>
    </row>
    <row r="505" spans="1:4">
      <c r="A505" s="139" t="s">
        <v>3861</v>
      </c>
      <c r="B505" s="140">
        <v>84496489.739999995</v>
      </c>
      <c r="C505" s="140">
        <v>15626541.74</v>
      </c>
      <c r="D505" s="140">
        <v>100123031.47999999</v>
      </c>
    </row>
    <row r="506" spans="1:4">
      <c r="A506" s="139" t="s">
        <v>3862</v>
      </c>
      <c r="B506" s="140">
        <v>512061.03</v>
      </c>
      <c r="C506" s="140">
        <v>494274.49</v>
      </c>
      <c r="D506" s="140">
        <v>1006335.5199999999</v>
      </c>
    </row>
    <row r="507" spans="1:4">
      <c r="A507" s="139" t="s">
        <v>3863</v>
      </c>
      <c r="B507" s="140">
        <v>512061.03</v>
      </c>
      <c r="C507" s="140">
        <v>494274.49</v>
      </c>
      <c r="D507" s="140">
        <v>1006335.5199999999</v>
      </c>
    </row>
    <row r="508" spans="1:4">
      <c r="A508" s="139" t="s">
        <v>3864</v>
      </c>
      <c r="B508" s="140">
        <v>85008550.769999996</v>
      </c>
      <c r="C508" s="140">
        <v>16120816.23</v>
      </c>
      <c r="D508" s="140">
        <v>101129367.00000001</v>
      </c>
    </row>
    <row r="509" spans="1:4">
      <c r="A509" s="139" t="s">
        <v>3865</v>
      </c>
      <c r="B509" s="140">
        <v>45387698.259999998</v>
      </c>
      <c r="C509" s="140">
        <v>139984.53</v>
      </c>
      <c r="D509" s="140">
        <v>45527682.789999999</v>
      </c>
    </row>
    <row r="510" spans="1:4">
      <c r="A510" s="139" t="s">
        <v>3866</v>
      </c>
      <c r="B510" s="140">
        <v>22025163.830000002</v>
      </c>
      <c r="C510" s="140">
        <v>144651.26</v>
      </c>
      <c r="D510" s="140">
        <v>22169815.090000004</v>
      </c>
    </row>
    <row r="511" spans="1:4">
      <c r="A511" s="139" t="s">
        <v>3867</v>
      </c>
      <c r="B511" s="140">
        <v>67412862.090000004</v>
      </c>
      <c r="C511" s="140">
        <v>284635.78999999998</v>
      </c>
      <c r="D511" s="140">
        <v>67697497.879999995</v>
      </c>
    </row>
    <row r="512" spans="1:4">
      <c r="A512" s="139" t="s">
        <v>3868</v>
      </c>
      <c r="B512" s="140">
        <v>0</v>
      </c>
      <c r="C512" s="140">
        <v>18570146.829999998</v>
      </c>
      <c r="D512" s="140">
        <v>18570146.829999998</v>
      </c>
    </row>
    <row r="513" spans="1:4">
      <c r="A513" s="139" t="s">
        <v>3869</v>
      </c>
      <c r="B513" s="140">
        <v>0</v>
      </c>
      <c r="C513" s="140">
        <v>18570146.829999998</v>
      </c>
      <c r="D513" s="140">
        <v>18570146.829999998</v>
      </c>
    </row>
    <row r="514" spans="1:4">
      <c r="A514" s="137" t="s">
        <v>3870</v>
      </c>
      <c r="B514" s="141">
        <v>1815978631.28</v>
      </c>
      <c r="C514" s="141">
        <v>319869779.75999999</v>
      </c>
      <c r="D514" s="141">
        <v>2135848411.0400002</v>
      </c>
    </row>
    <row r="515" spans="1:4">
      <c r="A515" s="139" t="s">
        <v>3871</v>
      </c>
      <c r="B515" s="140">
        <v>19778136.439999998</v>
      </c>
      <c r="C515" s="140">
        <v>1580450.6</v>
      </c>
      <c r="D515" s="140">
        <v>21358587.040000003</v>
      </c>
    </row>
    <row r="516" spans="1:4">
      <c r="A516" s="139" t="s">
        <v>3872</v>
      </c>
      <c r="B516" s="140">
        <v>29712692.629999999</v>
      </c>
      <c r="C516" s="140">
        <v>-2867222.25</v>
      </c>
      <c r="D516" s="140">
        <v>26845470.380000003</v>
      </c>
    </row>
    <row r="517" spans="1:4">
      <c r="A517" s="139" t="s">
        <v>3873</v>
      </c>
      <c r="B517" s="140">
        <v>301317.83</v>
      </c>
      <c r="C517" s="140">
        <v>0</v>
      </c>
      <c r="D517" s="140">
        <v>301317.83</v>
      </c>
    </row>
    <row r="518" spans="1:4">
      <c r="A518" s="139" t="s">
        <v>3874</v>
      </c>
      <c r="B518" s="140">
        <v>49792146.900000006</v>
      </c>
      <c r="C518" s="140">
        <v>-1286771.6499999999</v>
      </c>
      <c r="D518" s="140">
        <v>48505375.250000007</v>
      </c>
    </row>
    <row r="519" spans="1:4">
      <c r="A519" s="139" t="s">
        <v>3875</v>
      </c>
      <c r="B519" s="140">
        <v>232230452.51999998</v>
      </c>
      <c r="C519" s="140">
        <v>0</v>
      </c>
      <c r="D519" s="140">
        <v>232230452.51999998</v>
      </c>
    </row>
    <row r="520" spans="1:4">
      <c r="A520" s="139" t="s">
        <v>3876</v>
      </c>
      <c r="B520" s="140">
        <v>1360658.58</v>
      </c>
      <c r="C520" s="140">
        <v>-36774.42</v>
      </c>
      <c r="D520" s="140">
        <v>1323884.1599999999</v>
      </c>
    </row>
    <row r="521" spans="1:4">
      <c r="A521" s="139" t="s">
        <v>3877</v>
      </c>
      <c r="B521" s="140">
        <v>233591111.09999999</v>
      </c>
      <c r="C521" s="140">
        <v>-36774.42</v>
      </c>
      <c r="D521" s="140">
        <v>233554336.68000001</v>
      </c>
    </row>
    <row r="522" spans="1:4">
      <c r="A522" s="139" t="s">
        <v>3878</v>
      </c>
      <c r="B522" s="140">
        <v>447113</v>
      </c>
      <c r="C522" s="140">
        <v>-447112.92</v>
      </c>
      <c r="D522" s="140">
        <v>0.08</v>
      </c>
    </row>
    <row r="523" spans="1:4">
      <c r="A523" s="139" t="s">
        <v>3879</v>
      </c>
      <c r="B523" s="140">
        <v>10147003.500000002</v>
      </c>
      <c r="C523" s="140">
        <v>-103169.96</v>
      </c>
      <c r="D523" s="140">
        <v>10043833.539999999</v>
      </c>
    </row>
    <row r="524" spans="1:4">
      <c r="A524" s="139" t="s">
        <v>3880</v>
      </c>
      <c r="B524" s="140">
        <v>1092606.53</v>
      </c>
      <c r="C524" s="140">
        <v>-20066.77</v>
      </c>
      <c r="D524" s="140">
        <v>1072539.76</v>
      </c>
    </row>
    <row r="525" spans="1:4">
      <c r="A525" s="139" t="s">
        <v>3881</v>
      </c>
      <c r="B525" s="140">
        <v>9937172.7700000014</v>
      </c>
      <c r="C525" s="140">
        <v>77049.83</v>
      </c>
      <c r="D525" s="140">
        <v>10014222.6</v>
      </c>
    </row>
    <row r="526" spans="1:4">
      <c r="A526" s="139" t="s">
        <v>3882</v>
      </c>
      <c r="B526" s="140">
        <v>21137544.420000002</v>
      </c>
      <c r="C526" s="140">
        <v>-75414.429999999993</v>
      </c>
      <c r="D526" s="140">
        <v>21062129.990000002</v>
      </c>
    </row>
    <row r="527" spans="1:4">
      <c r="A527" s="139" t="s">
        <v>3883</v>
      </c>
      <c r="B527" s="140">
        <v>0</v>
      </c>
      <c r="C527" s="140">
        <v>2180060.48</v>
      </c>
      <c r="D527" s="140">
        <v>2180060.48</v>
      </c>
    </row>
    <row r="528" spans="1:4">
      <c r="A528" s="139" t="s">
        <v>3884</v>
      </c>
      <c r="B528" s="140">
        <v>0</v>
      </c>
      <c r="C528" s="140">
        <v>3137151.86</v>
      </c>
      <c r="D528" s="140">
        <v>3137151.86</v>
      </c>
    </row>
    <row r="529" spans="1:4">
      <c r="A529" s="139" t="s">
        <v>3885</v>
      </c>
      <c r="B529" s="140">
        <v>0</v>
      </c>
      <c r="C529" s="140">
        <v>3594345.71</v>
      </c>
      <c r="D529" s="140">
        <v>3594345.71</v>
      </c>
    </row>
    <row r="530" spans="1:4">
      <c r="A530" s="139" t="s">
        <v>3886</v>
      </c>
      <c r="B530" s="140">
        <v>5725025.9299999997</v>
      </c>
      <c r="C530" s="140">
        <v>-1973779.4500000002</v>
      </c>
      <c r="D530" s="140">
        <v>3751246.48</v>
      </c>
    </row>
    <row r="531" spans="1:4">
      <c r="A531" s="139" t="s">
        <v>3887</v>
      </c>
      <c r="B531" s="140">
        <v>54639.67</v>
      </c>
      <c r="C531" s="140">
        <v>1112.79</v>
      </c>
      <c r="D531" s="140">
        <v>55752.46</v>
      </c>
    </row>
    <row r="532" spans="1:4">
      <c r="A532" s="139" t="s">
        <v>3888</v>
      </c>
      <c r="B532" s="140">
        <v>154895.71</v>
      </c>
      <c r="C532" s="140">
        <v>-5054.6400000000003</v>
      </c>
      <c r="D532" s="140">
        <v>149841.07</v>
      </c>
    </row>
    <row r="533" spans="1:4">
      <c r="A533" s="139" t="s">
        <v>3889</v>
      </c>
      <c r="B533" s="140">
        <v>0</v>
      </c>
      <c r="C533" s="140">
        <v>0</v>
      </c>
      <c r="D533" s="140">
        <v>0</v>
      </c>
    </row>
    <row r="534" spans="1:4">
      <c r="A534" s="139" t="s">
        <v>3890</v>
      </c>
      <c r="B534" s="140">
        <v>0</v>
      </c>
      <c r="C534" s="140">
        <v>0</v>
      </c>
      <c r="D534" s="140">
        <v>0</v>
      </c>
    </row>
    <row r="535" spans="1:4">
      <c r="A535" s="139" t="s">
        <v>3891</v>
      </c>
      <c r="B535" s="140">
        <v>-313390354.75</v>
      </c>
      <c r="C535" s="140">
        <v>97501086.590000004</v>
      </c>
      <c r="D535" s="140">
        <v>-215889268.16</v>
      </c>
    </row>
    <row r="536" spans="1:4">
      <c r="A536" s="139" t="s">
        <v>3892</v>
      </c>
      <c r="B536" s="140">
        <v>313390353.93000001</v>
      </c>
      <c r="C536" s="140">
        <v>-97501086.590000004</v>
      </c>
      <c r="D536" s="140">
        <v>215889267.34</v>
      </c>
    </row>
    <row r="537" spans="1:4">
      <c r="A537" s="139" t="s">
        <v>3893</v>
      </c>
      <c r="B537" s="140">
        <v>0</v>
      </c>
      <c r="C537" s="140">
        <v>0</v>
      </c>
      <c r="D537" s="140">
        <v>0</v>
      </c>
    </row>
    <row r="538" spans="1:4">
      <c r="A538" s="139" t="s">
        <v>3894</v>
      </c>
      <c r="B538" s="140">
        <v>48696000.710000001</v>
      </c>
      <c r="C538" s="140">
        <v>6365122.5</v>
      </c>
      <c r="D538" s="140">
        <v>55061123.210000001</v>
      </c>
    </row>
    <row r="539" spans="1:4">
      <c r="A539" s="139" t="s">
        <v>3895</v>
      </c>
      <c r="B539" s="140">
        <v>48696000.710000001</v>
      </c>
      <c r="C539" s="140">
        <v>6365122.5</v>
      </c>
      <c r="D539" s="140">
        <v>55061123.210000001</v>
      </c>
    </row>
    <row r="540" spans="1:4">
      <c r="A540" s="139" t="s">
        <v>3896</v>
      </c>
      <c r="B540" s="140">
        <v>13593486</v>
      </c>
      <c r="C540" s="140">
        <v>5132363</v>
      </c>
      <c r="D540" s="140">
        <v>18725849</v>
      </c>
    </row>
    <row r="541" spans="1:4">
      <c r="A541" s="139" t="s">
        <v>3897</v>
      </c>
      <c r="B541" s="140">
        <v>-199999999.88</v>
      </c>
      <c r="C541" s="140">
        <v>0</v>
      </c>
      <c r="D541" s="140">
        <v>-199999999.88</v>
      </c>
    </row>
    <row r="542" spans="1:4">
      <c r="A542" s="139" t="s">
        <v>3898</v>
      </c>
      <c r="B542" s="140">
        <v>153781233.13</v>
      </c>
      <c r="C542" s="140">
        <v>0</v>
      </c>
      <c r="D542" s="140">
        <v>153781233.13</v>
      </c>
    </row>
    <row r="543" spans="1:4">
      <c r="A543" s="139" t="s">
        <v>3899</v>
      </c>
      <c r="B543" s="140">
        <v>29000000</v>
      </c>
      <c r="C543" s="140">
        <v>0</v>
      </c>
      <c r="D543" s="140">
        <v>29000000</v>
      </c>
    </row>
    <row r="544" spans="1:4">
      <c r="A544" s="139" t="s">
        <v>3900</v>
      </c>
      <c r="B544" s="140">
        <v>206463</v>
      </c>
      <c r="C544" s="140">
        <v>0</v>
      </c>
      <c r="D544" s="140">
        <v>206463</v>
      </c>
    </row>
    <row r="545" spans="1:4">
      <c r="A545" s="139" t="s">
        <v>3901</v>
      </c>
      <c r="B545" s="140">
        <v>0</v>
      </c>
      <c r="C545" s="140">
        <v>0</v>
      </c>
      <c r="D545" s="140">
        <v>0</v>
      </c>
    </row>
    <row r="546" spans="1:4">
      <c r="A546" s="139" t="s">
        <v>3902</v>
      </c>
      <c r="B546" s="140">
        <v>10864875.74</v>
      </c>
      <c r="C546" s="140">
        <v>-3139377.87</v>
      </c>
      <c r="D546" s="140">
        <v>7725497.8700000001</v>
      </c>
    </row>
    <row r="547" spans="1:4">
      <c r="A547" s="139" t="s">
        <v>3903</v>
      </c>
      <c r="B547" s="140">
        <v>2147499</v>
      </c>
      <c r="C547" s="140">
        <v>1673</v>
      </c>
      <c r="D547" s="140">
        <v>2149172</v>
      </c>
    </row>
    <row r="548" spans="1:4">
      <c r="A548" s="139" t="s">
        <v>3904</v>
      </c>
      <c r="B548" s="140">
        <v>6221989.1900000004</v>
      </c>
      <c r="C548" s="140">
        <v>-119246.08</v>
      </c>
      <c r="D548" s="140">
        <v>6102743.1099999994</v>
      </c>
    </row>
    <row r="549" spans="1:4">
      <c r="A549" s="139" t="s">
        <v>3905</v>
      </c>
      <c r="B549" s="140">
        <v>12627601.08</v>
      </c>
      <c r="C549" s="140">
        <v>-3155339.07</v>
      </c>
      <c r="D549" s="140">
        <v>9472262.0099999998</v>
      </c>
    </row>
    <row r="550" spans="1:4">
      <c r="A550" s="139" t="s">
        <v>3906</v>
      </c>
      <c r="B550" s="140">
        <v>0</v>
      </c>
      <c r="C550" s="140">
        <v>0</v>
      </c>
      <c r="D550" s="140">
        <v>0</v>
      </c>
    </row>
    <row r="551" spans="1:4">
      <c r="A551" s="139" t="s">
        <v>3907</v>
      </c>
      <c r="B551" s="140">
        <v>-6531.99</v>
      </c>
      <c r="C551" s="140">
        <v>-76944.87</v>
      </c>
      <c r="D551" s="140">
        <v>-83476.86</v>
      </c>
    </row>
    <row r="552" spans="1:4">
      <c r="A552" s="139" t="s">
        <v>3908</v>
      </c>
      <c r="B552" s="140">
        <v>22226865.470000003</v>
      </c>
      <c r="C552" s="140">
        <v>-22226865.470000003</v>
      </c>
      <c r="D552" s="140">
        <v>0</v>
      </c>
    </row>
    <row r="553" spans="1:4">
      <c r="A553" s="139" t="s">
        <v>3909</v>
      </c>
      <c r="B553" s="140">
        <v>64503678.719999999</v>
      </c>
      <c r="C553" s="140">
        <v>3054624.3099999996</v>
      </c>
      <c r="D553" s="140">
        <v>67558303.030000001</v>
      </c>
    </row>
    <row r="554" spans="1:4">
      <c r="A554" s="139" t="s">
        <v>3910</v>
      </c>
      <c r="B554" s="140"/>
      <c r="C554" s="140">
        <v>17162290.380000003</v>
      </c>
      <c r="D554" s="140">
        <v>17162290.380000003</v>
      </c>
    </row>
    <row r="555" spans="1:4">
      <c r="A555" s="139" t="s">
        <v>3911</v>
      </c>
      <c r="B555" s="140">
        <v>6711506.6800000006</v>
      </c>
      <c r="C555" s="140">
        <v>247182.97</v>
      </c>
      <c r="D555" s="140">
        <v>6958689.6499999994</v>
      </c>
    </row>
    <row r="556" spans="1:4">
      <c r="A556" s="139" t="s">
        <v>3912</v>
      </c>
      <c r="B556" s="140">
        <v>521878665.90000004</v>
      </c>
      <c r="C556" s="140">
        <v>-3119639.7</v>
      </c>
      <c r="D556" s="140">
        <v>518759026.19999999</v>
      </c>
    </row>
    <row r="557" spans="1:4">
      <c r="A557" s="139" t="s">
        <v>3913</v>
      </c>
      <c r="B557" s="140">
        <v>536130773.15999997</v>
      </c>
      <c r="C557" s="140">
        <v>-4897262</v>
      </c>
      <c r="D557" s="140">
        <v>531233511.16000003</v>
      </c>
    </row>
    <row r="558" spans="1:4">
      <c r="A558" s="139" t="s">
        <v>3914</v>
      </c>
      <c r="B558" s="140">
        <v>182013723.70999998</v>
      </c>
      <c r="C558" s="140">
        <v>-1662595.7100000002</v>
      </c>
      <c r="D558" s="140">
        <v>180351128</v>
      </c>
    </row>
    <row r="559" spans="1:4">
      <c r="A559" s="139" t="s">
        <v>3915</v>
      </c>
      <c r="B559" s="140">
        <v>11681134</v>
      </c>
      <c r="C559" s="140">
        <v>2148143.29</v>
      </c>
      <c r="D559" s="140">
        <v>13829277.290000001</v>
      </c>
    </row>
    <row r="560" spans="1:4">
      <c r="A560" s="139" t="s">
        <v>3916</v>
      </c>
      <c r="B560" s="140">
        <v>-79150033.350000009</v>
      </c>
      <c r="C560" s="140">
        <v>23244.71</v>
      </c>
      <c r="D560" s="140">
        <v>-79126788.640000001</v>
      </c>
    </row>
    <row r="561" spans="1:4">
      <c r="A561" s="139" t="s">
        <v>3917</v>
      </c>
      <c r="B561" s="140">
        <v>-808975664.21999991</v>
      </c>
      <c r="C561" s="140">
        <v>4434959.13</v>
      </c>
      <c r="D561" s="140">
        <v>-804540705.09000003</v>
      </c>
    </row>
    <row r="562" spans="1:4">
      <c r="A562" s="139" t="s">
        <v>3918</v>
      </c>
      <c r="B562" s="140">
        <v>1330854330.1200001</v>
      </c>
      <c r="C562" s="140">
        <v>-7554598.8300000001</v>
      </c>
      <c r="D562" s="140">
        <v>1323299731.29</v>
      </c>
    </row>
    <row r="563" spans="1:4">
      <c r="A563" s="139" t="s">
        <v>3919</v>
      </c>
      <c r="B563" s="140">
        <v>0.55000000000000004</v>
      </c>
      <c r="C563" s="140">
        <v>0</v>
      </c>
      <c r="D563" s="140">
        <v>0.55000000000000004</v>
      </c>
    </row>
    <row r="564" spans="1:4">
      <c r="A564" s="139" t="s">
        <v>3920</v>
      </c>
      <c r="B564" s="140">
        <v>0.17</v>
      </c>
      <c r="C564" s="140">
        <v>0</v>
      </c>
      <c r="D564" s="140">
        <v>0.17</v>
      </c>
    </row>
    <row r="565" spans="1:4">
      <c r="A565" s="139" t="s">
        <v>3921</v>
      </c>
      <c r="B565" s="140">
        <v>0.72</v>
      </c>
      <c r="C565" s="140">
        <v>0</v>
      </c>
      <c r="D565" s="140">
        <v>0.72</v>
      </c>
    </row>
    <row r="566" spans="1:4">
      <c r="A566" s="139" t="s">
        <v>3922</v>
      </c>
      <c r="B566" s="140">
        <v>2090797715.1099999</v>
      </c>
      <c r="C566" s="140">
        <v>17676860.710000001</v>
      </c>
      <c r="D566" s="140">
        <v>2108474575.8200002</v>
      </c>
    </row>
    <row r="567" spans="1:4">
      <c r="A567" s="139" t="s">
        <v>3923</v>
      </c>
      <c r="B567" s="140">
        <v>554593349.79999995</v>
      </c>
      <c r="C567" s="140">
        <v>6100982.9000000004</v>
      </c>
      <c r="D567" s="140">
        <v>560694332.70000005</v>
      </c>
    </row>
    <row r="568" spans="1:4">
      <c r="A568" s="139" t="s">
        <v>3924</v>
      </c>
      <c r="B568" s="140">
        <v>2645391064.9100003</v>
      </c>
      <c r="C568" s="140">
        <v>23777843.609999999</v>
      </c>
      <c r="D568" s="140">
        <v>2669168908.52</v>
      </c>
    </row>
    <row r="569" spans="1:4">
      <c r="A569" s="139" t="s">
        <v>3925</v>
      </c>
      <c r="B569" s="140">
        <v>853314594.46999991</v>
      </c>
      <c r="C569" s="140">
        <v>4553601.93</v>
      </c>
      <c r="D569" s="140">
        <v>857868196.39999998</v>
      </c>
    </row>
    <row r="570" spans="1:4">
      <c r="A570" s="139" t="s">
        <v>3926</v>
      </c>
      <c r="B570" s="140">
        <v>236501732.51999998</v>
      </c>
      <c r="C570" s="140">
        <v>1262018.3400000001</v>
      </c>
      <c r="D570" s="140">
        <v>237763750.86000001</v>
      </c>
    </row>
    <row r="571" spans="1:4">
      <c r="A571" s="139" t="s">
        <v>3927</v>
      </c>
      <c r="B571" s="140">
        <v>1089816326.99</v>
      </c>
      <c r="C571" s="140">
        <v>5815620.2699999996</v>
      </c>
      <c r="D571" s="140">
        <v>1095631947.26</v>
      </c>
    </row>
    <row r="572" spans="1:4">
      <c r="A572" s="137" t="s">
        <v>3928</v>
      </c>
      <c r="B572" s="141">
        <v>5398140981.4499998</v>
      </c>
      <c r="C572" s="141">
        <v>27080441.48</v>
      </c>
      <c r="D572" s="141">
        <v>5425221422.9300003</v>
      </c>
    </row>
    <row r="573" spans="1:4">
      <c r="A573" s="139" t="s">
        <v>3929</v>
      </c>
      <c r="B573" s="140">
        <v>0</v>
      </c>
      <c r="C573" s="140">
        <v>0</v>
      </c>
      <c r="D573" s="140">
        <v>0</v>
      </c>
    </row>
    <row r="574" spans="1:4">
      <c r="A574" s="139" t="s">
        <v>3930</v>
      </c>
      <c r="B574" s="140">
        <v>0</v>
      </c>
      <c r="C574" s="140">
        <v>0</v>
      </c>
      <c r="D574" s="140">
        <v>0</v>
      </c>
    </row>
    <row r="575" spans="1:4">
      <c r="A575" s="139" t="s">
        <v>3931</v>
      </c>
      <c r="B575" s="140">
        <v>0</v>
      </c>
      <c r="C575" s="140">
        <v>0</v>
      </c>
      <c r="D575" s="140">
        <v>0</v>
      </c>
    </row>
    <row r="576" spans="1:4">
      <c r="A576" s="139" t="s">
        <v>3932</v>
      </c>
      <c r="B576" s="140">
        <v>0</v>
      </c>
      <c r="C576" s="140">
        <v>0</v>
      </c>
      <c r="D576" s="140">
        <v>0</v>
      </c>
    </row>
    <row r="577" spans="1:4">
      <c r="A577" s="139" t="s">
        <v>3933</v>
      </c>
      <c r="B577" s="140">
        <v>0</v>
      </c>
      <c r="C577" s="140">
        <v>0</v>
      </c>
      <c r="D577" s="140">
        <v>0</v>
      </c>
    </row>
    <row r="578" spans="1:4">
      <c r="A578" s="139" t="s">
        <v>3934</v>
      </c>
      <c r="B578" s="140">
        <v>0</v>
      </c>
      <c r="C578" s="140">
        <v>0</v>
      </c>
      <c r="D578" s="140">
        <v>0</v>
      </c>
    </row>
    <row r="579" spans="1:4">
      <c r="A579" s="139" t="s">
        <v>3935</v>
      </c>
      <c r="B579" s="140">
        <v>0</v>
      </c>
      <c r="C579" s="140">
        <v>0</v>
      </c>
      <c r="D579" s="140">
        <v>0</v>
      </c>
    </row>
    <row r="580" spans="1:4">
      <c r="A580" s="139" t="s">
        <v>3936</v>
      </c>
      <c r="B580" s="140">
        <v>0</v>
      </c>
      <c r="C580" s="140">
        <v>0</v>
      </c>
      <c r="D580" s="140">
        <v>0</v>
      </c>
    </row>
    <row r="581" spans="1:4">
      <c r="A581" s="137" t="s">
        <v>3937</v>
      </c>
      <c r="B581" s="141">
        <v>0</v>
      </c>
      <c r="C581" s="141">
        <v>0</v>
      </c>
      <c r="D581" s="141">
        <v>0</v>
      </c>
    </row>
    <row r="582" spans="1:4">
      <c r="A582" s="137" t="s">
        <v>3938</v>
      </c>
      <c r="B582" s="142">
        <v>25837867047.849998</v>
      </c>
      <c r="C582" s="142">
        <v>328069714.08999997</v>
      </c>
      <c r="D582" s="142">
        <v>26165936761.939999</v>
      </c>
    </row>
    <row r="583" spans="1:4" ht="14.4">
      <c r="A583" s="138" t="s">
        <v>1731</v>
      </c>
      <c r="B583" s="138"/>
      <c r="C583" s="138"/>
      <c r="D583" s="138"/>
    </row>
    <row r="584" spans="1:4">
      <c r="A584" s="137" t="s">
        <v>2788</v>
      </c>
      <c r="B584" s="142"/>
      <c r="C584" s="142"/>
      <c r="D584" s="142"/>
    </row>
    <row r="585" spans="1:4">
      <c r="A585" s="139" t="s">
        <v>3939</v>
      </c>
      <c r="B585" s="140">
        <v>3088262757.23</v>
      </c>
      <c r="C585" s="140">
        <v>247403489.46000001</v>
      </c>
      <c r="D585" s="140">
        <v>3335666246.6900001</v>
      </c>
    </row>
    <row r="586" spans="1:4">
      <c r="A586" s="139" t="s">
        <v>3940</v>
      </c>
      <c r="B586" s="140">
        <v>1292702849.1100001</v>
      </c>
      <c r="C586" s="140">
        <v>115849482.06</v>
      </c>
      <c r="D586" s="140">
        <v>1408552331.1700001</v>
      </c>
    </row>
    <row r="587" spans="1:4">
      <c r="A587" s="139" t="s">
        <v>3941</v>
      </c>
      <c r="B587" s="140">
        <v>287050952.89999998</v>
      </c>
      <c r="C587" s="140">
        <v>29167945.609999999</v>
      </c>
      <c r="D587" s="140">
        <v>316218898.50999999</v>
      </c>
    </row>
    <row r="588" spans="1:4">
      <c r="A588" s="139" t="s">
        <v>3942</v>
      </c>
      <c r="B588" s="140">
        <v>2967948.0300000003</v>
      </c>
      <c r="C588" s="140">
        <v>284391.93</v>
      </c>
      <c r="D588" s="140">
        <v>3252339.96</v>
      </c>
    </row>
    <row r="589" spans="1:4">
      <c r="A589" s="139" t="s">
        <v>3943</v>
      </c>
      <c r="B589" s="140">
        <v>323792374.39999998</v>
      </c>
      <c r="C589" s="140">
        <v>32150667.390000001</v>
      </c>
      <c r="D589" s="140">
        <v>355943041.79000002</v>
      </c>
    </row>
    <row r="590" spans="1:4">
      <c r="A590" s="139" t="s">
        <v>3944</v>
      </c>
      <c r="B590" s="140">
        <v>410482589.84999996</v>
      </c>
      <c r="C590" s="140">
        <v>28369505.390000001</v>
      </c>
      <c r="D590" s="140">
        <v>438852095.23999995</v>
      </c>
    </row>
    <row r="591" spans="1:4">
      <c r="A591" s="139" t="s">
        <v>3945</v>
      </c>
      <c r="B591" s="140">
        <v>-610.4</v>
      </c>
      <c r="C591" s="140">
        <v>0</v>
      </c>
      <c r="D591" s="140">
        <v>-610.4</v>
      </c>
    </row>
    <row r="592" spans="1:4">
      <c r="A592" s="139" t="s">
        <v>3946</v>
      </c>
      <c r="B592" s="140">
        <v>5405258861.1199999</v>
      </c>
      <c r="C592" s="140">
        <v>453225481.83999997</v>
      </c>
      <c r="D592" s="140">
        <v>5858484342.96</v>
      </c>
    </row>
    <row r="593" spans="1:4">
      <c r="A593" s="139" t="s">
        <v>3947</v>
      </c>
      <c r="B593" s="140">
        <v>11038733.330000002</v>
      </c>
      <c r="C593" s="140">
        <v>1638661.49</v>
      </c>
      <c r="D593" s="140">
        <v>12677394.82</v>
      </c>
    </row>
    <row r="594" spans="1:4">
      <c r="A594" s="139" t="s">
        <v>3948</v>
      </c>
      <c r="B594" s="140">
        <v>10619043.879999999</v>
      </c>
      <c r="C594" s="140">
        <v>554014.99</v>
      </c>
      <c r="D594" s="140">
        <v>11173058.869999999</v>
      </c>
    </row>
    <row r="595" spans="1:4">
      <c r="A595" s="139" t="s">
        <v>3949</v>
      </c>
      <c r="B595" s="140">
        <v>69705809.280000001</v>
      </c>
      <c r="C595" s="140">
        <v>7536465.2199999997</v>
      </c>
      <c r="D595" s="140">
        <v>77242274.5</v>
      </c>
    </row>
    <row r="596" spans="1:4">
      <c r="A596" s="139" t="s">
        <v>3950</v>
      </c>
      <c r="B596" s="140">
        <v>4460997.8899999997</v>
      </c>
      <c r="C596" s="140">
        <v>426753.78</v>
      </c>
      <c r="D596" s="140">
        <v>4887751.67</v>
      </c>
    </row>
    <row r="597" spans="1:4">
      <c r="A597" s="139" t="s">
        <v>3951</v>
      </c>
      <c r="B597" s="140">
        <v>157695.76999999999</v>
      </c>
      <c r="C597" s="140">
        <v>20936.099999999999</v>
      </c>
      <c r="D597" s="140">
        <v>178631.87</v>
      </c>
    </row>
    <row r="598" spans="1:4">
      <c r="A598" s="139" t="s">
        <v>3952</v>
      </c>
      <c r="B598" s="140">
        <v>252496.04</v>
      </c>
      <c r="C598" s="140">
        <v>41862.400000000001</v>
      </c>
      <c r="D598" s="140">
        <v>294358.44</v>
      </c>
    </row>
    <row r="599" spans="1:4">
      <c r="A599" s="139" t="s">
        <v>3953</v>
      </c>
      <c r="B599" s="140">
        <v>7000</v>
      </c>
      <c r="C599" s="140">
        <v>3500</v>
      </c>
      <c r="D599" s="140">
        <v>10500</v>
      </c>
    </row>
    <row r="600" spans="1:4">
      <c r="A600" s="139" t="s">
        <v>3954</v>
      </c>
      <c r="B600" s="140">
        <v>280735.61</v>
      </c>
      <c r="C600" s="140">
        <v>25823.45</v>
      </c>
      <c r="D600" s="140">
        <v>306559.06</v>
      </c>
    </row>
    <row r="601" spans="1:4">
      <c r="A601" s="139" t="s">
        <v>3955</v>
      </c>
      <c r="B601" s="140">
        <v>9644007.8399999999</v>
      </c>
      <c r="C601" s="140">
        <v>-542724.49</v>
      </c>
      <c r="D601" s="140">
        <v>9101283.3499999996</v>
      </c>
    </row>
    <row r="602" spans="1:4">
      <c r="A602" s="139" t="s">
        <v>3956</v>
      </c>
      <c r="B602" s="140">
        <v>2015407.35</v>
      </c>
      <c r="C602" s="140">
        <v>0</v>
      </c>
      <c r="D602" s="140">
        <v>2015407.35</v>
      </c>
    </row>
    <row r="603" spans="1:4">
      <c r="A603" s="139" t="s">
        <v>3957</v>
      </c>
      <c r="B603" s="140">
        <v>4033958.6100000003</v>
      </c>
      <c r="C603" s="140">
        <v>367127.07</v>
      </c>
      <c r="D603" s="140">
        <v>4401085.68</v>
      </c>
    </row>
    <row r="604" spans="1:4">
      <c r="A604" s="139" t="s">
        <v>3958</v>
      </c>
      <c r="B604" s="140">
        <v>36402.879999999997</v>
      </c>
      <c r="C604" s="140">
        <v>0</v>
      </c>
      <c r="D604" s="140">
        <v>36402.879999999997</v>
      </c>
    </row>
    <row r="605" spans="1:4">
      <c r="A605" s="139" t="s">
        <v>3959</v>
      </c>
      <c r="B605" s="140">
        <v>35823085.949999996</v>
      </c>
      <c r="C605" s="140">
        <v>13145606.83</v>
      </c>
      <c r="D605" s="140">
        <v>48968692.780000001</v>
      </c>
    </row>
    <row r="606" spans="1:4">
      <c r="A606" s="139" t="s">
        <v>3960</v>
      </c>
      <c r="B606" s="140">
        <v>277057.95</v>
      </c>
      <c r="C606" s="140">
        <v>0</v>
      </c>
      <c r="D606" s="140">
        <v>277057.95</v>
      </c>
    </row>
    <row r="607" spans="1:4">
      <c r="A607" s="139" t="s">
        <v>3961</v>
      </c>
      <c r="B607" s="140">
        <v>9797.7199999999993</v>
      </c>
      <c r="C607" s="140">
        <v>-91.3</v>
      </c>
      <c r="D607" s="140">
        <v>9706.42</v>
      </c>
    </row>
    <row r="608" spans="1:4">
      <c r="A608" s="139" t="s">
        <v>3962</v>
      </c>
      <c r="B608" s="140">
        <v>143811.72</v>
      </c>
      <c r="C608" s="140">
        <v>0</v>
      </c>
      <c r="D608" s="140">
        <v>143811.72</v>
      </c>
    </row>
    <row r="609" spans="1:4">
      <c r="A609" s="139" t="s">
        <v>3963</v>
      </c>
      <c r="B609" s="140">
        <v>15988.54</v>
      </c>
      <c r="C609" s="140">
        <v>704.58</v>
      </c>
      <c r="D609" s="140">
        <v>16693.12</v>
      </c>
    </row>
    <row r="610" spans="1:4">
      <c r="A610" s="139" t="s">
        <v>3964</v>
      </c>
      <c r="B610" s="140">
        <v>1015780.86</v>
      </c>
      <c r="C610" s="140">
        <v>103878.81</v>
      </c>
      <c r="D610" s="140">
        <v>1119659.67</v>
      </c>
    </row>
    <row r="611" spans="1:4">
      <c r="A611" s="139" t="s">
        <v>3965</v>
      </c>
      <c r="B611" s="140">
        <v>132663441.17</v>
      </c>
      <c r="C611" s="140">
        <v>14926599.27</v>
      </c>
      <c r="D611" s="140">
        <v>147590040.44</v>
      </c>
    </row>
    <row r="612" spans="1:4">
      <c r="A612" s="139" t="s">
        <v>3966</v>
      </c>
      <c r="B612" s="140">
        <v>3486530.69</v>
      </c>
      <c r="C612" s="140">
        <v>385683.04</v>
      </c>
      <c r="D612" s="140">
        <v>3872213.73</v>
      </c>
    </row>
    <row r="613" spans="1:4">
      <c r="A613" s="139" t="s">
        <v>3967</v>
      </c>
      <c r="B613" s="140">
        <v>5730933.3499999996</v>
      </c>
      <c r="C613" s="140">
        <v>648026.64</v>
      </c>
      <c r="D613" s="140">
        <v>6378959.9900000002</v>
      </c>
    </row>
    <row r="614" spans="1:4">
      <c r="A614" s="139" t="s">
        <v>3968</v>
      </c>
      <c r="B614" s="140">
        <v>4830410.82</v>
      </c>
      <c r="C614" s="140">
        <v>556014.59</v>
      </c>
      <c r="D614" s="140">
        <v>5386425.4100000001</v>
      </c>
    </row>
    <row r="615" spans="1:4">
      <c r="A615" s="139" t="s">
        <v>3969</v>
      </c>
      <c r="B615" s="140">
        <v>152053.54999999999</v>
      </c>
      <c r="C615" s="140">
        <v>11468.29</v>
      </c>
      <c r="D615" s="140">
        <v>163521.84</v>
      </c>
    </row>
    <row r="616" spans="1:4">
      <c r="A616" s="139" t="s">
        <v>3970</v>
      </c>
      <c r="B616" s="140">
        <v>467177.58</v>
      </c>
      <c r="C616" s="140">
        <v>35235.769999999997</v>
      </c>
      <c r="D616" s="140">
        <v>502413.35</v>
      </c>
    </row>
    <row r="617" spans="1:4">
      <c r="A617" s="139" t="s">
        <v>3971</v>
      </c>
      <c r="B617" s="140">
        <v>5150530.41</v>
      </c>
      <c r="C617" s="140">
        <v>321953.5</v>
      </c>
      <c r="D617" s="140">
        <v>5472483.9100000001</v>
      </c>
    </row>
    <row r="618" spans="1:4">
      <c r="A618" s="139" t="s">
        <v>3972</v>
      </c>
      <c r="B618" s="140">
        <v>-2125518.12</v>
      </c>
      <c r="C618" s="140">
        <v>-221439.92</v>
      </c>
      <c r="D618" s="140">
        <v>-2346958.0399999996</v>
      </c>
    </row>
    <row r="619" spans="1:4">
      <c r="A619" s="139" t="s">
        <v>3973</v>
      </c>
      <c r="B619" s="140">
        <v>27313.32</v>
      </c>
      <c r="C619" s="140">
        <v>2842.72</v>
      </c>
      <c r="D619" s="140">
        <v>30156.04</v>
      </c>
    </row>
    <row r="620" spans="1:4">
      <c r="A620" s="139" t="s">
        <v>3974</v>
      </c>
      <c r="B620" s="140">
        <v>5639031</v>
      </c>
      <c r="C620" s="140">
        <v>0</v>
      </c>
      <c r="D620" s="140">
        <v>5639031</v>
      </c>
    </row>
    <row r="621" spans="1:4">
      <c r="A621" s="139" t="s">
        <v>3975</v>
      </c>
      <c r="B621" s="140">
        <v>305559714.99000001</v>
      </c>
      <c r="C621" s="140">
        <v>39988902.829999998</v>
      </c>
      <c r="D621" s="140">
        <v>345548617.81999999</v>
      </c>
    </row>
    <row r="622" spans="1:4">
      <c r="A622" s="139" t="s">
        <v>3976</v>
      </c>
      <c r="B622" s="140">
        <v>5710818576.1099997</v>
      </c>
      <c r="C622" s="140">
        <v>493214384.67000002</v>
      </c>
      <c r="D622" s="140">
        <v>6204032960.7799997</v>
      </c>
    </row>
    <row r="623" spans="1:4">
      <c r="A623" s="139" t="s">
        <v>3977</v>
      </c>
      <c r="B623" s="140">
        <v>5710818576.1099997</v>
      </c>
      <c r="C623" s="140">
        <v>493214384.67000002</v>
      </c>
      <c r="D623" s="140">
        <v>6204032960.7799997</v>
      </c>
    </row>
    <row r="624" spans="1:4">
      <c r="A624" s="139" t="s">
        <v>3978</v>
      </c>
      <c r="B624" s="140">
        <v>21859.73</v>
      </c>
      <c r="C624" s="140">
        <v>0</v>
      </c>
      <c r="D624" s="140">
        <v>21859.73</v>
      </c>
    </row>
    <row r="625" spans="1:4">
      <c r="A625" s="139" t="s">
        <v>3979</v>
      </c>
      <c r="B625" s="140">
        <v>211503562.22</v>
      </c>
      <c r="C625" s="140">
        <v>4677332.5299999993</v>
      </c>
      <c r="D625" s="140">
        <v>216180894.75</v>
      </c>
    </row>
    <row r="626" spans="1:4">
      <c r="A626" s="139" t="s">
        <v>3980</v>
      </c>
      <c r="B626" s="140">
        <v>198545900.72999999</v>
      </c>
      <c r="C626" s="140">
        <v>23928200.16</v>
      </c>
      <c r="D626" s="140">
        <v>222474100.88999999</v>
      </c>
    </row>
    <row r="627" spans="1:4">
      <c r="A627" s="139" t="s">
        <v>3981</v>
      </c>
      <c r="B627" s="140">
        <v>23312368.27</v>
      </c>
      <c r="C627" s="140">
        <v>707097.99</v>
      </c>
      <c r="D627" s="140">
        <v>24019466.260000002</v>
      </c>
    </row>
    <row r="628" spans="1:4">
      <c r="A628" s="139" t="s">
        <v>3982</v>
      </c>
      <c r="B628" s="140">
        <v>2630</v>
      </c>
      <c r="C628" s="140">
        <v>0</v>
      </c>
      <c r="D628" s="140">
        <v>2630</v>
      </c>
    </row>
    <row r="629" spans="1:4">
      <c r="A629" s="139" t="s">
        <v>3983</v>
      </c>
      <c r="B629" s="140">
        <v>23100</v>
      </c>
      <c r="C629" s="140">
        <v>2100</v>
      </c>
      <c r="D629" s="140">
        <v>25200</v>
      </c>
    </row>
    <row r="630" spans="1:4">
      <c r="A630" s="139" t="s">
        <v>3984</v>
      </c>
      <c r="B630" s="140">
        <v>433409420.94999999</v>
      </c>
      <c r="C630" s="140">
        <v>29314730.68</v>
      </c>
      <c r="D630" s="140">
        <v>462724151.63</v>
      </c>
    </row>
    <row r="631" spans="1:4">
      <c r="A631" s="139" t="s">
        <v>3985</v>
      </c>
      <c r="B631" s="140">
        <v>1977177754.71</v>
      </c>
      <c r="C631" s="140">
        <v>169310850.69</v>
      </c>
      <c r="D631" s="140">
        <v>2146488605.3999999</v>
      </c>
    </row>
    <row r="632" spans="1:4">
      <c r="A632" s="139" t="s">
        <v>3986</v>
      </c>
      <c r="B632" s="140">
        <v>-16760896</v>
      </c>
      <c r="C632" s="140">
        <v>0</v>
      </c>
      <c r="D632" s="140">
        <v>-16760896</v>
      </c>
    </row>
    <row r="633" spans="1:4">
      <c r="A633" s="139" t="s">
        <v>3987</v>
      </c>
      <c r="B633" s="140">
        <v>10925965.34</v>
      </c>
      <c r="C633" s="140">
        <v>5455152.8099999996</v>
      </c>
      <c r="D633" s="140">
        <v>16381118.15</v>
      </c>
    </row>
    <row r="634" spans="1:4">
      <c r="A634" s="139" t="s">
        <v>3988</v>
      </c>
      <c r="B634" s="140">
        <v>1971342824.05</v>
      </c>
      <c r="C634" s="140">
        <v>174766003.5</v>
      </c>
      <c r="D634" s="140">
        <v>2146108827.5500002</v>
      </c>
    </row>
    <row r="635" spans="1:4">
      <c r="A635" s="139" t="s">
        <v>3989</v>
      </c>
      <c r="B635" s="140">
        <v>2404752245</v>
      </c>
      <c r="C635" s="140">
        <v>204080734.18000001</v>
      </c>
      <c r="D635" s="140">
        <v>2608832979.1799998</v>
      </c>
    </row>
    <row r="636" spans="1:4">
      <c r="A636" s="139" t="s">
        <v>3990</v>
      </c>
      <c r="B636" s="140">
        <v>299836479.69</v>
      </c>
      <c r="C636" s="140">
        <v>10752538.66</v>
      </c>
      <c r="D636" s="140">
        <v>310589018.35000002</v>
      </c>
    </row>
    <row r="637" spans="1:4">
      <c r="A637" s="139" t="s">
        <v>3991</v>
      </c>
      <c r="B637" s="140">
        <v>5838329.3899999997</v>
      </c>
      <c r="C637" s="140">
        <v>264115.06</v>
      </c>
      <c r="D637" s="140">
        <v>6102444.4500000002</v>
      </c>
    </row>
    <row r="638" spans="1:4">
      <c r="A638" s="139" t="s">
        <v>3992</v>
      </c>
      <c r="B638" s="140">
        <v>305674809.07999998</v>
      </c>
      <c r="C638" s="140">
        <v>11016653.719999999</v>
      </c>
      <c r="D638" s="140">
        <v>316691462.80000001</v>
      </c>
    </row>
    <row r="639" spans="1:4">
      <c r="A639" s="139" t="s">
        <v>3993</v>
      </c>
      <c r="B639" s="140">
        <v>133887.46</v>
      </c>
      <c r="C639" s="140">
        <v>11030.29</v>
      </c>
      <c r="D639" s="140">
        <v>144917.75</v>
      </c>
    </row>
    <row r="640" spans="1:4">
      <c r="A640" s="139" t="s">
        <v>3994</v>
      </c>
      <c r="B640" s="140">
        <v>136223822.81</v>
      </c>
      <c r="C640" s="140">
        <v>16510462.59</v>
      </c>
      <c r="D640" s="140">
        <v>152734285.40000001</v>
      </c>
    </row>
    <row r="641" spans="1:4">
      <c r="A641" s="139" t="s">
        <v>3995</v>
      </c>
      <c r="B641" s="140">
        <v>392465075.75</v>
      </c>
      <c r="C641" s="140">
        <v>34896465.200000003</v>
      </c>
      <c r="D641" s="140">
        <v>427361540.94999999</v>
      </c>
    </row>
    <row r="642" spans="1:4">
      <c r="A642" s="139" t="s">
        <v>3996</v>
      </c>
      <c r="B642" s="140">
        <v>834497595.10000002</v>
      </c>
      <c r="C642" s="140">
        <v>62434611.800000004</v>
      </c>
      <c r="D642" s="140">
        <v>896932206.9000001</v>
      </c>
    </row>
    <row r="643" spans="1:4">
      <c r="A643" s="139" t="s">
        <v>3997</v>
      </c>
      <c r="B643" s="140">
        <v>-50</v>
      </c>
      <c r="C643" s="140">
        <v>0</v>
      </c>
      <c r="D643" s="140">
        <v>-50</v>
      </c>
    </row>
    <row r="644" spans="1:4">
      <c r="A644" s="139" t="s">
        <v>3998</v>
      </c>
      <c r="B644" s="140">
        <v>4767.79</v>
      </c>
      <c r="C644" s="140">
        <v>0</v>
      </c>
      <c r="D644" s="140">
        <v>4767.79</v>
      </c>
    </row>
    <row r="645" spans="1:4">
      <c r="A645" s="139" t="s">
        <v>3999</v>
      </c>
      <c r="B645" s="140">
        <v>64695040.210000001</v>
      </c>
      <c r="C645" s="140">
        <v>12308519.48</v>
      </c>
      <c r="D645" s="140">
        <v>77003559.689999998</v>
      </c>
    </row>
    <row r="646" spans="1:4">
      <c r="A646" s="139" t="s">
        <v>4000</v>
      </c>
      <c r="B646" s="140">
        <v>2428.58</v>
      </c>
      <c r="C646" s="140">
        <v>186.81</v>
      </c>
      <c r="D646" s="140">
        <v>2615.39</v>
      </c>
    </row>
    <row r="647" spans="1:4">
      <c r="A647" s="139" t="s">
        <v>4001</v>
      </c>
      <c r="B647" s="140">
        <v>2778264.0900000003</v>
      </c>
      <c r="C647" s="140">
        <v>-339189.54</v>
      </c>
      <c r="D647" s="140">
        <v>2439074.5500000003</v>
      </c>
    </row>
    <row r="648" spans="1:4">
      <c r="A648" s="139" t="s">
        <v>4002</v>
      </c>
      <c r="B648" s="140">
        <v>146.9</v>
      </c>
      <c r="C648" s="140">
        <v>36</v>
      </c>
      <c r="D648" s="140">
        <v>182.9</v>
      </c>
    </row>
    <row r="649" spans="1:4">
      <c r="A649" s="139" t="s">
        <v>4003</v>
      </c>
      <c r="B649" s="140">
        <v>85.78</v>
      </c>
      <c r="C649" s="140">
        <v>1.35</v>
      </c>
      <c r="D649" s="140">
        <v>87.13</v>
      </c>
    </row>
    <row r="650" spans="1:4">
      <c r="A650" s="139" t="s">
        <v>4004</v>
      </c>
      <c r="B650" s="140">
        <v>4681351.8100000005</v>
      </c>
      <c r="C650" s="140">
        <v>1460903.67</v>
      </c>
      <c r="D650" s="140">
        <v>6142255.4800000004</v>
      </c>
    </row>
    <row r="651" spans="1:4">
      <c r="A651" s="139" t="s">
        <v>4005</v>
      </c>
      <c r="B651" s="140">
        <v>505.86</v>
      </c>
      <c r="C651" s="140">
        <v>16.23</v>
      </c>
      <c r="D651" s="140">
        <v>522.09</v>
      </c>
    </row>
    <row r="652" spans="1:4">
      <c r="A652" s="139" t="s">
        <v>4006</v>
      </c>
      <c r="B652" s="140">
        <v>2838720.7399999998</v>
      </c>
      <c r="C652" s="140">
        <v>713033.49</v>
      </c>
      <c r="D652" s="140">
        <v>3551754.23</v>
      </c>
    </row>
    <row r="653" spans="1:4">
      <c r="A653" s="139" t="s">
        <v>4007</v>
      </c>
      <c r="B653" s="140">
        <v>3687135.9699999997</v>
      </c>
      <c r="C653" s="140">
        <v>331985.33</v>
      </c>
      <c r="D653" s="140">
        <v>4019121.3000000003</v>
      </c>
    </row>
    <row r="654" spans="1:4">
      <c r="A654" s="139" t="s">
        <v>4008</v>
      </c>
      <c r="B654" s="140">
        <v>-977640.16</v>
      </c>
      <c r="C654" s="140">
        <v>-91801.66</v>
      </c>
      <c r="D654" s="140">
        <v>-1069441.82</v>
      </c>
    </row>
    <row r="655" spans="1:4">
      <c r="A655" s="139" t="s">
        <v>4009</v>
      </c>
      <c r="B655" s="140">
        <v>32420927.630000003</v>
      </c>
      <c r="C655" s="140">
        <v>3230571.79</v>
      </c>
      <c r="D655" s="140">
        <v>35651499.420000002</v>
      </c>
    </row>
    <row r="656" spans="1:4">
      <c r="A656" s="139" t="s">
        <v>4010</v>
      </c>
      <c r="B656" s="140">
        <v>33634.699999999997</v>
      </c>
      <c r="C656" s="140">
        <v>4360.45</v>
      </c>
      <c r="D656" s="140">
        <v>37995.15</v>
      </c>
    </row>
    <row r="657" spans="1:4">
      <c r="A657" s="139" t="s">
        <v>4011</v>
      </c>
      <c r="B657" s="140">
        <v>26087583.990000002</v>
      </c>
      <c r="C657" s="140">
        <v>6593551.8899999997</v>
      </c>
      <c r="D657" s="140">
        <v>32681135.879999999</v>
      </c>
    </row>
    <row r="658" spans="1:4">
      <c r="A658" s="139" t="s">
        <v>4012</v>
      </c>
      <c r="B658" s="140">
        <v>1239658.8699999999</v>
      </c>
      <c r="C658" s="140">
        <v>80628.02</v>
      </c>
      <c r="D658" s="140">
        <v>1320286.8900000001</v>
      </c>
    </row>
    <row r="659" spans="1:4">
      <c r="A659" s="139" t="s">
        <v>4013</v>
      </c>
      <c r="B659" s="140">
        <v>92312.39</v>
      </c>
      <c r="C659" s="140">
        <v>-3993.81</v>
      </c>
      <c r="D659" s="140">
        <v>88318.58</v>
      </c>
    </row>
    <row r="660" spans="1:4">
      <c r="A660" s="139" t="s">
        <v>4014</v>
      </c>
      <c r="B660" s="140">
        <v>16644069.75</v>
      </c>
      <c r="C660" s="140">
        <v>1513097.25</v>
      </c>
      <c r="D660" s="140">
        <v>18157167</v>
      </c>
    </row>
    <row r="661" spans="1:4">
      <c r="A661" s="139" t="s">
        <v>4015</v>
      </c>
      <c r="B661" s="140">
        <v>67037494.049999997</v>
      </c>
      <c r="C661" s="140">
        <v>829339.2</v>
      </c>
      <c r="D661" s="140">
        <v>67866833.25</v>
      </c>
    </row>
    <row r="662" spans="1:4">
      <c r="A662" s="139" t="s">
        <v>4016</v>
      </c>
      <c r="B662" s="140">
        <v>2422214.7399999998</v>
      </c>
      <c r="C662" s="140">
        <v>220201.34</v>
      </c>
      <c r="D662" s="140">
        <v>2642416.08</v>
      </c>
    </row>
    <row r="663" spans="1:4">
      <c r="A663" s="139" t="s">
        <v>4017</v>
      </c>
      <c r="B663" s="140">
        <v>2833305.7800000003</v>
      </c>
      <c r="C663" s="140">
        <v>-3952617.5</v>
      </c>
      <c r="D663" s="140">
        <v>-1119311.72</v>
      </c>
    </row>
    <row r="664" spans="1:4">
      <c r="A664" s="139" t="s">
        <v>4018</v>
      </c>
      <c r="B664" s="140">
        <v>3538711</v>
      </c>
      <c r="C664" s="140">
        <v>321701</v>
      </c>
      <c r="D664" s="140">
        <v>3860412</v>
      </c>
    </row>
    <row r="665" spans="1:4">
      <c r="A665" s="139" t="s">
        <v>4019</v>
      </c>
      <c r="B665" s="140">
        <v>72455.98</v>
      </c>
      <c r="C665" s="140">
        <v>6537.05</v>
      </c>
      <c r="D665" s="140">
        <v>78993.03</v>
      </c>
    </row>
    <row r="666" spans="1:4">
      <c r="A666" s="139" t="s">
        <v>4020</v>
      </c>
      <c r="B666" s="140">
        <v>-1650000</v>
      </c>
      <c r="C666" s="140">
        <v>0</v>
      </c>
      <c r="D666" s="140">
        <v>-1650000</v>
      </c>
    </row>
    <row r="667" spans="1:4">
      <c r="A667" s="139" t="s">
        <v>4021</v>
      </c>
      <c r="B667" s="140">
        <v>172707.94</v>
      </c>
      <c r="C667" s="140">
        <v>14717.89</v>
      </c>
      <c r="D667" s="140">
        <v>187425.83</v>
      </c>
    </row>
    <row r="668" spans="1:4">
      <c r="A668" s="139" t="s">
        <v>4022</v>
      </c>
      <c r="B668" s="140">
        <v>69676044.719999999</v>
      </c>
      <c r="C668" s="140">
        <v>8056380.8200000003</v>
      </c>
      <c r="D668" s="140">
        <v>77732425.539999992</v>
      </c>
    </row>
    <row r="669" spans="1:4">
      <c r="A669" s="139" t="s">
        <v>4023</v>
      </c>
      <c r="B669" s="140">
        <v>6830.83</v>
      </c>
      <c r="C669" s="140">
        <v>486.57</v>
      </c>
      <c r="D669" s="140">
        <v>7317.4</v>
      </c>
    </row>
    <row r="670" spans="1:4">
      <c r="A670" s="139" t="s">
        <v>4024</v>
      </c>
      <c r="B670" s="140">
        <v>-35850304.280000001</v>
      </c>
      <c r="C670" s="140">
        <v>5166815.1599999992</v>
      </c>
      <c r="D670" s="140">
        <v>-30683489.120000001</v>
      </c>
    </row>
    <row r="671" spans="1:4">
      <c r="A671" s="139" t="s">
        <v>4025</v>
      </c>
      <c r="B671" s="140">
        <v>-37996576.739999995</v>
      </c>
      <c r="C671" s="140">
        <v>21224721.93</v>
      </c>
      <c r="D671" s="140">
        <v>-16771854.810000001</v>
      </c>
    </row>
    <row r="672" spans="1:4">
      <c r="A672" s="139" t="s">
        <v>4026</v>
      </c>
      <c r="B672" s="140">
        <v>95.94</v>
      </c>
      <c r="C672" s="140">
        <v>0</v>
      </c>
      <c r="D672" s="140">
        <v>95.94</v>
      </c>
    </row>
    <row r="673" spans="1:4">
      <c r="A673" s="139" t="s">
        <v>4027</v>
      </c>
      <c r="B673" s="140">
        <v>5535424.3399999999</v>
      </c>
      <c r="C673" s="140">
        <v>395475.75</v>
      </c>
      <c r="D673" s="140">
        <v>5930900.0899999999</v>
      </c>
    </row>
    <row r="674" spans="1:4">
      <c r="A674" s="139" t="s">
        <v>4028</v>
      </c>
      <c r="B674" s="140">
        <v>214229.73</v>
      </c>
      <c r="C674" s="140">
        <v>19475.43</v>
      </c>
      <c r="D674" s="140">
        <v>233705.16</v>
      </c>
    </row>
    <row r="675" spans="1:4">
      <c r="A675" s="139" t="s">
        <v>4029</v>
      </c>
      <c r="B675" s="140">
        <v>-1405429.73</v>
      </c>
      <c r="C675" s="140">
        <v>-55423.24</v>
      </c>
      <c r="D675" s="140">
        <v>-1460852.97</v>
      </c>
    </row>
    <row r="676" spans="1:4">
      <c r="A676" s="139" t="s">
        <v>4030</v>
      </c>
      <c r="B676" s="140">
        <v>4228138.04</v>
      </c>
      <c r="C676" s="140">
        <v>1117765.46</v>
      </c>
      <c r="D676" s="140">
        <v>5345903.5</v>
      </c>
    </row>
    <row r="677" spans="1:4">
      <c r="A677" s="139" t="s">
        <v>4031</v>
      </c>
      <c r="B677" s="140">
        <v>-12513384.85</v>
      </c>
      <c r="C677" s="140">
        <v>144986.13</v>
      </c>
      <c r="D677" s="140">
        <v>-12368398.720000001</v>
      </c>
    </row>
    <row r="678" spans="1:4">
      <c r="A678" s="139" t="s">
        <v>4032</v>
      </c>
      <c r="B678" s="140">
        <v>640510</v>
      </c>
      <c r="C678" s="140">
        <v>0</v>
      </c>
      <c r="D678" s="140">
        <v>640510</v>
      </c>
    </row>
    <row r="679" spans="1:4">
      <c r="A679" s="139" t="s">
        <v>4033</v>
      </c>
      <c r="B679" s="140">
        <v>129047.77</v>
      </c>
      <c r="C679" s="140">
        <v>12999.09</v>
      </c>
      <c r="D679" s="140">
        <v>142046.85999999999</v>
      </c>
    </row>
    <row r="680" spans="1:4">
      <c r="A680" s="139" t="s">
        <v>4034</v>
      </c>
      <c r="B680" s="140">
        <v>340872.83</v>
      </c>
      <c r="C680" s="140">
        <v>56906.9</v>
      </c>
      <c r="D680" s="140">
        <v>397779.73</v>
      </c>
    </row>
    <row r="681" spans="1:4">
      <c r="A681" s="139" t="s">
        <v>4035</v>
      </c>
      <c r="B681" s="140">
        <v>644286.31000000006</v>
      </c>
      <c r="C681" s="140">
        <v>76514.64</v>
      </c>
      <c r="D681" s="140">
        <v>720800.95</v>
      </c>
    </row>
    <row r="682" spans="1:4">
      <c r="A682" s="139" t="s">
        <v>4036</v>
      </c>
      <c r="B682" s="140">
        <v>95984.31</v>
      </c>
      <c r="C682" s="140">
        <v>47991.360000000001</v>
      </c>
      <c r="D682" s="140">
        <v>143975.67000000001</v>
      </c>
    </row>
    <row r="683" spans="1:4">
      <c r="A683" s="139" t="s">
        <v>4037</v>
      </c>
      <c r="B683" s="140">
        <v>318.08</v>
      </c>
      <c r="C683" s="140">
        <v>0</v>
      </c>
      <c r="D683" s="140">
        <v>318.08</v>
      </c>
    </row>
    <row r="684" spans="1:4">
      <c r="A684" s="139" t="s">
        <v>4038</v>
      </c>
      <c r="B684" s="140">
        <v>29418.74</v>
      </c>
      <c r="C684" s="140">
        <v>0</v>
      </c>
      <c r="D684" s="140">
        <v>29418.74</v>
      </c>
    </row>
    <row r="685" spans="1:4">
      <c r="A685" s="139" t="s">
        <v>4039</v>
      </c>
      <c r="B685" s="140">
        <v>13525.52</v>
      </c>
      <c r="C685" s="140">
        <v>1904.31</v>
      </c>
      <c r="D685" s="140">
        <v>15429.83</v>
      </c>
    </row>
    <row r="686" spans="1:4">
      <c r="A686" s="139" t="s">
        <v>4040</v>
      </c>
      <c r="B686" s="140">
        <v>11820957.970000001</v>
      </c>
      <c r="C686" s="140">
        <v>1156882.4099999999</v>
      </c>
      <c r="D686" s="140">
        <v>12977840.380000001</v>
      </c>
    </row>
    <row r="687" spans="1:4">
      <c r="A687" s="139" t="s">
        <v>4041</v>
      </c>
      <c r="B687" s="140">
        <v>-2318875.4899999998</v>
      </c>
      <c r="C687" s="140">
        <v>-215934.04</v>
      </c>
      <c r="D687" s="140">
        <v>-2534809.5299999998</v>
      </c>
    </row>
    <row r="688" spans="1:4">
      <c r="A688" s="139" t="s">
        <v>4042</v>
      </c>
      <c r="B688" s="140">
        <v>8473513</v>
      </c>
      <c r="C688" s="140">
        <v>751793</v>
      </c>
      <c r="D688" s="140">
        <v>9225306</v>
      </c>
    </row>
    <row r="689" spans="1:4">
      <c r="A689" s="139" t="s">
        <v>4043</v>
      </c>
      <c r="B689" s="140">
        <v>240420461.43000001</v>
      </c>
      <c r="C689" s="140">
        <v>61201527.409999996</v>
      </c>
      <c r="D689" s="140">
        <v>301621988.83999997</v>
      </c>
    </row>
    <row r="690" spans="1:4">
      <c r="A690" s="139" t="s">
        <v>4044</v>
      </c>
      <c r="B690" s="140">
        <v>10158245.149999999</v>
      </c>
      <c r="C690" s="140">
        <v>682957.06</v>
      </c>
      <c r="D690" s="140">
        <v>10841202.209999999</v>
      </c>
    </row>
    <row r="691" spans="1:4">
      <c r="A691" s="139" t="s">
        <v>4045</v>
      </c>
      <c r="B691" s="140">
        <v>1212585.46</v>
      </c>
      <c r="C691" s="140">
        <v>113865.14</v>
      </c>
      <c r="D691" s="140">
        <v>1326450.6000000001</v>
      </c>
    </row>
    <row r="692" spans="1:4">
      <c r="A692" s="139" t="s">
        <v>4046</v>
      </c>
      <c r="B692" s="140">
        <v>482462.79</v>
      </c>
      <c r="C692" s="140">
        <v>36417.120000000003</v>
      </c>
      <c r="D692" s="140">
        <v>518879.91</v>
      </c>
    </row>
    <row r="693" spans="1:4">
      <c r="A693" s="139" t="s">
        <v>4047</v>
      </c>
      <c r="B693" s="140">
        <v>159299.01999999999</v>
      </c>
      <c r="C693" s="140">
        <v>13990.77</v>
      </c>
      <c r="D693" s="140">
        <v>173289.79</v>
      </c>
    </row>
    <row r="694" spans="1:4">
      <c r="A694" s="139" t="s">
        <v>4048</v>
      </c>
      <c r="B694" s="140">
        <v>3407148.28</v>
      </c>
      <c r="C694" s="140">
        <v>317929.58</v>
      </c>
      <c r="D694" s="140">
        <v>3725077.86</v>
      </c>
    </row>
    <row r="695" spans="1:4">
      <c r="A695" s="139" t="s">
        <v>4049</v>
      </c>
      <c r="B695" s="140">
        <v>13804128.059999999</v>
      </c>
      <c r="C695" s="140">
        <v>982626</v>
      </c>
      <c r="D695" s="140">
        <v>14786754.060000001</v>
      </c>
    </row>
    <row r="696" spans="1:4">
      <c r="A696" s="139" t="s">
        <v>4050</v>
      </c>
      <c r="B696" s="140">
        <v>29223868.760000002</v>
      </c>
      <c r="C696" s="140">
        <v>2147785.67</v>
      </c>
      <c r="D696" s="140">
        <v>31371654.43</v>
      </c>
    </row>
    <row r="697" spans="1:4">
      <c r="A697" s="139" t="s">
        <v>4051</v>
      </c>
      <c r="B697" s="140">
        <v>119287.79</v>
      </c>
      <c r="C697" s="140">
        <v>10622.73</v>
      </c>
      <c r="D697" s="140">
        <v>129910.52</v>
      </c>
    </row>
    <row r="698" spans="1:4">
      <c r="A698" s="139" t="s">
        <v>4052</v>
      </c>
      <c r="B698" s="140">
        <v>959372.77</v>
      </c>
      <c r="C698" s="140">
        <v>88509.08</v>
      </c>
      <c r="D698" s="140">
        <v>1047881.8500000001</v>
      </c>
    </row>
    <row r="699" spans="1:4">
      <c r="A699" s="139" t="s">
        <v>4053</v>
      </c>
      <c r="B699" s="140">
        <v>12224169.110000001</v>
      </c>
      <c r="C699" s="140">
        <v>1506634.93</v>
      </c>
      <c r="D699" s="140">
        <v>13730804.039999999</v>
      </c>
    </row>
    <row r="700" spans="1:4">
      <c r="A700" s="139" t="s">
        <v>4054</v>
      </c>
      <c r="B700" s="140">
        <v>15542476.529999999</v>
      </c>
      <c r="C700" s="140">
        <v>1604500.6300000001</v>
      </c>
      <c r="D700" s="140">
        <v>17146977.16</v>
      </c>
    </row>
    <row r="701" spans="1:4">
      <c r="A701" s="139" t="s">
        <v>4055</v>
      </c>
      <c r="B701" s="140">
        <v>9561902.6500000004</v>
      </c>
      <c r="C701" s="140">
        <v>938478.91</v>
      </c>
      <c r="D701" s="140">
        <v>10500381.559999999</v>
      </c>
    </row>
    <row r="702" spans="1:4">
      <c r="A702" s="139" t="s">
        <v>4056</v>
      </c>
      <c r="B702" s="140">
        <v>12204243.01</v>
      </c>
      <c r="C702" s="140">
        <v>1327934.53</v>
      </c>
      <c r="D702" s="140">
        <v>13532177.540000001</v>
      </c>
    </row>
    <row r="703" spans="1:4">
      <c r="A703" s="139" t="s">
        <v>4057</v>
      </c>
      <c r="B703" s="140">
        <v>555807.43000000005</v>
      </c>
      <c r="C703" s="140">
        <v>50261.46</v>
      </c>
      <c r="D703" s="140">
        <v>606068.89</v>
      </c>
    </row>
    <row r="704" spans="1:4">
      <c r="A704" s="139" t="s">
        <v>4058</v>
      </c>
      <c r="B704" s="140">
        <v>40376711.299999997</v>
      </c>
      <c r="C704" s="140">
        <v>13299170.359999999</v>
      </c>
      <c r="D704" s="140">
        <v>53675881.659999996</v>
      </c>
    </row>
    <row r="705" spans="1:4">
      <c r="A705" s="139" t="s">
        <v>4059</v>
      </c>
      <c r="B705" s="140">
        <v>739542.83</v>
      </c>
      <c r="C705" s="140">
        <v>5486.53</v>
      </c>
      <c r="D705" s="140">
        <v>745029.36</v>
      </c>
    </row>
    <row r="706" spans="1:4">
      <c r="A706" s="139" t="s">
        <v>4060</v>
      </c>
      <c r="B706" s="140">
        <v>15189.51</v>
      </c>
      <c r="C706" s="140">
        <v>720.9</v>
      </c>
      <c r="D706" s="140">
        <v>15910.41</v>
      </c>
    </row>
    <row r="707" spans="1:4">
      <c r="A707" s="139" t="s">
        <v>4061</v>
      </c>
      <c r="B707" s="140">
        <v>92298702.930000007</v>
      </c>
      <c r="C707" s="140">
        <v>18832320.060000002</v>
      </c>
      <c r="D707" s="140">
        <v>111131022.98999999</v>
      </c>
    </row>
    <row r="708" spans="1:4">
      <c r="A708" s="139" t="s">
        <v>4062</v>
      </c>
      <c r="B708" s="140">
        <v>1000</v>
      </c>
      <c r="C708" s="140">
        <v>0</v>
      </c>
      <c r="D708" s="140">
        <v>1000</v>
      </c>
    </row>
    <row r="709" spans="1:4">
      <c r="A709" s="139" t="s">
        <v>4063</v>
      </c>
      <c r="B709" s="140">
        <v>144279.45000000001</v>
      </c>
      <c r="C709" s="140">
        <v>0</v>
      </c>
      <c r="D709" s="140">
        <v>144279.45000000001</v>
      </c>
    </row>
    <row r="710" spans="1:4">
      <c r="A710" s="139" t="s">
        <v>4064</v>
      </c>
      <c r="B710" s="140">
        <v>328876.37</v>
      </c>
      <c r="C710" s="140">
        <v>50927.55</v>
      </c>
      <c r="D710" s="140">
        <v>379803.92</v>
      </c>
    </row>
    <row r="711" spans="1:4">
      <c r="A711" s="139" t="s">
        <v>4065</v>
      </c>
      <c r="B711" s="140">
        <v>2026206.7900000003</v>
      </c>
      <c r="C711" s="140">
        <v>178338.5</v>
      </c>
      <c r="D711" s="140">
        <v>2204545.29</v>
      </c>
    </row>
    <row r="712" spans="1:4">
      <c r="A712" s="139" t="s">
        <v>4066</v>
      </c>
      <c r="B712" s="140">
        <v>93150091.420000002</v>
      </c>
      <c r="C712" s="140">
        <v>9919386.5899999999</v>
      </c>
      <c r="D712" s="140">
        <v>103069478.01000001</v>
      </c>
    </row>
    <row r="713" spans="1:4">
      <c r="A713" s="139" t="s">
        <v>4067</v>
      </c>
      <c r="B713" s="140">
        <v>-8512071.1099999994</v>
      </c>
      <c r="C713" s="140">
        <v>-3171776.87</v>
      </c>
      <c r="D713" s="140">
        <v>-11683847.98</v>
      </c>
    </row>
    <row r="714" spans="1:4">
      <c r="A714" s="139" t="s">
        <v>4068</v>
      </c>
      <c r="B714" s="140">
        <v>4957391</v>
      </c>
      <c r="C714" s="140">
        <v>405617</v>
      </c>
      <c r="D714" s="140">
        <v>5363008</v>
      </c>
    </row>
    <row r="715" spans="1:4">
      <c r="A715" s="139" t="s">
        <v>4069</v>
      </c>
      <c r="B715" s="140">
        <v>685054.13</v>
      </c>
      <c r="C715" s="140">
        <v>16102.41</v>
      </c>
      <c r="D715" s="140">
        <v>701156.54</v>
      </c>
    </row>
    <row r="716" spans="1:4">
      <c r="A716" s="139" t="s">
        <v>4070</v>
      </c>
      <c r="B716" s="140">
        <v>92780828.049999997</v>
      </c>
      <c r="C716" s="140">
        <v>7398595.1799999997</v>
      </c>
      <c r="D716" s="140">
        <v>100179423.22999999</v>
      </c>
    </row>
    <row r="717" spans="1:4">
      <c r="A717" s="139" t="s">
        <v>4071</v>
      </c>
      <c r="B717" s="140">
        <v>1224362.28</v>
      </c>
      <c r="C717" s="140">
        <v>101864.86</v>
      </c>
      <c r="D717" s="140">
        <v>1326227.1400000001</v>
      </c>
    </row>
    <row r="718" spans="1:4">
      <c r="A718" s="139" t="s">
        <v>4072</v>
      </c>
      <c r="B718" s="140">
        <v>3086565.94</v>
      </c>
      <c r="C718" s="140">
        <v>317840.65000000002</v>
      </c>
      <c r="D718" s="140">
        <v>3404406.59</v>
      </c>
    </row>
    <row r="719" spans="1:4">
      <c r="A719" s="139" t="s">
        <v>4073</v>
      </c>
      <c r="B719" s="140">
        <v>239659.27</v>
      </c>
      <c r="C719" s="140">
        <v>6694.66</v>
      </c>
      <c r="D719" s="140">
        <v>246353.93</v>
      </c>
    </row>
    <row r="720" spans="1:4">
      <c r="A720" s="139" t="s">
        <v>4074</v>
      </c>
      <c r="B720" s="140">
        <v>4362979.0699999994</v>
      </c>
      <c r="C720" s="140">
        <v>33768.74</v>
      </c>
      <c r="D720" s="140">
        <v>4396747.8100000005</v>
      </c>
    </row>
    <row r="721" spans="1:4">
      <c r="A721" s="139" t="s">
        <v>4075</v>
      </c>
      <c r="B721" s="140">
        <v>460201.57</v>
      </c>
      <c r="C721" s="140">
        <v>22024.880000000001</v>
      </c>
      <c r="D721" s="140">
        <v>482226.45</v>
      </c>
    </row>
    <row r="722" spans="1:4">
      <c r="A722" s="139" t="s">
        <v>4076</v>
      </c>
      <c r="B722" s="140">
        <v>3542042.81</v>
      </c>
      <c r="C722" s="140">
        <v>313258.40999999997</v>
      </c>
      <c r="D722" s="140">
        <v>3855301.22</v>
      </c>
    </row>
    <row r="723" spans="1:4">
      <c r="A723" s="139" t="s">
        <v>4077</v>
      </c>
      <c r="B723" s="140">
        <v>122654.27</v>
      </c>
      <c r="C723" s="140">
        <v>10271.52</v>
      </c>
      <c r="D723" s="140">
        <v>132925.79</v>
      </c>
    </row>
    <row r="724" spans="1:4">
      <c r="A724" s="139" t="s">
        <v>4078</v>
      </c>
      <c r="B724" s="140">
        <v>5514454.0200000005</v>
      </c>
      <c r="C724" s="140">
        <v>631177.41</v>
      </c>
      <c r="D724" s="140">
        <v>6145631.4300000006</v>
      </c>
    </row>
    <row r="725" spans="1:4">
      <c r="A725" s="139" t="s">
        <v>4079</v>
      </c>
      <c r="B725" s="140">
        <v>3800586.9899999998</v>
      </c>
      <c r="C725" s="140">
        <v>486086.16</v>
      </c>
      <c r="D725" s="140">
        <v>4286673.1500000004</v>
      </c>
    </row>
    <row r="726" spans="1:4">
      <c r="A726" s="139" t="s">
        <v>4080</v>
      </c>
      <c r="B726" s="140">
        <v>25540308.809999999</v>
      </c>
      <c r="C726" s="140">
        <v>51056.17</v>
      </c>
      <c r="D726" s="140">
        <v>25591364.98</v>
      </c>
    </row>
    <row r="727" spans="1:4">
      <c r="A727" s="139" t="s">
        <v>4081</v>
      </c>
      <c r="B727" s="140">
        <v>-2000955.97</v>
      </c>
      <c r="C727" s="140">
        <v>0</v>
      </c>
      <c r="D727" s="140">
        <v>-2000955.97</v>
      </c>
    </row>
    <row r="728" spans="1:4">
      <c r="A728" s="139" t="s">
        <v>4082</v>
      </c>
      <c r="B728" s="140">
        <v>2087195.7200000002</v>
      </c>
      <c r="C728" s="140">
        <v>163391.35</v>
      </c>
      <c r="D728" s="140">
        <v>2250587.0699999998</v>
      </c>
    </row>
    <row r="729" spans="1:4">
      <c r="A729" s="139" t="s">
        <v>4083</v>
      </c>
      <c r="B729" s="140">
        <v>47980054.779999994</v>
      </c>
      <c r="C729" s="140">
        <v>2137434.81</v>
      </c>
      <c r="D729" s="140">
        <v>50117489.590000004</v>
      </c>
    </row>
    <row r="730" spans="1:4">
      <c r="A730" s="139" t="s">
        <v>4084</v>
      </c>
      <c r="B730" s="140">
        <v>-272315.09999999998</v>
      </c>
      <c r="C730" s="140">
        <v>-1293307.05</v>
      </c>
      <c r="D730" s="140">
        <v>-1565622.1500000001</v>
      </c>
    </row>
    <row r="731" spans="1:4">
      <c r="A731" s="139" t="s">
        <v>4085</v>
      </c>
      <c r="B731" s="140">
        <v>-272315.09999999998</v>
      </c>
      <c r="C731" s="140">
        <v>-1293307.05</v>
      </c>
      <c r="D731" s="140">
        <v>-1565622.1500000001</v>
      </c>
    </row>
    <row r="732" spans="1:4">
      <c r="A732" s="139" t="s">
        <v>4086</v>
      </c>
      <c r="B732" s="140">
        <v>2137303.8499999996</v>
      </c>
      <c r="C732" s="140">
        <v>223866.26</v>
      </c>
      <c r="D732" s="140">
        <v>2361170.11</v>
      </c>
    </row>
    <row r="733" spans="1:4">
      <c r="A733" s="139" t="s">
        <v>4087</v>
      </c>
      <c r="B733" s="140">
        <v>98906.77</v>
      </c>
      <c r="C733" s="140">
        <v>-13097.36</v>
      </c>
      <c r="D733" s="140">
        <v>85809.41</v>
      </c>
    </row>
    <row r="734" spans="1:4">
      <c r="A734" s="139" t="s">
        <v>4088</v>
      </c>
      <c r="B734" s="140">
        <v>2236210.6199999996</v>
      </c>
      <c r="C734" s="140">
        <v>210768.9</v>
      </c>
      <c r="D734" s="140">
        <v>2446979.52</v>
      </c>
    </row>
    <row r="735" spans="1:4">
      <c r="A735" s="139" t="s">
        <v>4089</v>
      </c>
      <c r="B735" s="140">
        <v>12281872.82</v>
      </c>
      <c r="C735" s="140">
        <v>1602953.94</v>
      </c>
      <c r="D735" s="140">
        <v>13884826.76</v>
      </c>
    </row>
    <row r="736" spans="1:4">
      <c r="A736" s="139" t="s">
        <v>4090</v>
      </c>
      <c r="B736" s="140">
        <v>135668.43</v>
      </c>
      <c r="C736" s="140">
        <v>55068.73</v>
      </c>
      <c r="D736" s="140">
        <v>190737.16</v>
      </c>
    </row>
    <row r="737" spans="1:4">
      <c r="A737" s="139" t="s">
        <v>4091</v>
      </c>
      <c r="B737" s="140">
        <v>78643.8</v>
      </c>
      <c r="C737" s="140">
        <v>5606.66</v>
      </c>
      <c r="D737" s="140">
        <v>84250.46</v>
      </c>
    </row>
    <row r="738" spans="1:4">
      <c r="A738" s="139" t="s">
        <v>4092</v>
      </c>
      <c r="B738" s="140">
        <v>12496185.049999999</v>
      </c>
      <c r="C738" s="140">
        <v>1663629.33</v>
      </c>
      <c r="D738" s="140">
        <v>14159814.379999999</v>
      </c>
    </row>
    <row r="739" spans="1:4">
      <c r="A739" s="139" t="s">
        <v>4093</v>
      </c>
      <c r="B739" s="140">
        <v>4889737.22</v>
      </c>
      <c r="C739" s="140">
        <v>-400066.87</v>
      </c>
      <c r="D739" s="140">
        <v>4489670.3499999996</v>
      </c>
    </row>
    <row r="740" spans="1:4">
      <c r="A740" s="139" t="s">
        <v>4094</v>
      </c>
      <c r="B740" s="140">
        <v>14.16</v>
      </c>
      <c r="C740" s="140">
        <v>0</v>
      </c>
      <c r="D740" s="140">
        <v>14.16</v>
      </c>
    </row>
    <row r="741" spans="1:4">
      <c r="A741" s="139" t="s">
        <v>4095</v>
      </c>
      <c r="B741" s="140">
        <v>634052.19999999995</v>
      </c>
      <c r="C741" s="140">
        <v>61638.37</v>
      </c>
      <c r="D741" s="140">
        <v>695690.57</v>
      </c>
    </row>
    <row r="742" spans="1:4">
      <c r="A742" s="139" t="s">
        <v>4096</v>
      </c>
      <c r="B742" s="140">
        <v>0</v>
      </c>
      <c r="C742" s="140">
        <v>0</v>
      </c>
      <c r="D742" s="140">
        <v>0</v>
      </c>
    </row>
    <row r="743" spans="1:4">
      <c r="A743" s="139" t="s">
        <v>4097</v>
      </c>
      <c r="B743" s="140">
        <v>-1830984.28</v>
      </c>
      <c r="C743" s="140">
        <v>-232022.48</v>
      </c>
      <c r="D743" s="140">
        <v>-2063006.7599999998</v>
      </c>
    </row>
    <row r="744" spans="1:4">
      <c r="A744" s="139" t="s">
        <v>4098</v>
      </c>
      <c r="B744" s="140">
        <v>2186171.8600000003</v>
      </c>
      <c r="C744" s="140">
        <v>256802.81</v>
      </c>
      <c r="D744" s="140">
        <v>2442974.67</v>
      </c>
    </row>
    <row r="745" spans="1:4">
      <c r="A745" s="139" t="s">
        <v>4099</v>
      </c>
      <c r="B745" s="140">
        <v>6593357.6299999999</v>
      </c>
      <c r="C745" s="140">
        <v>578359.54</v>
      </c>
      <c r="D745" s="140">
        <v>7171717.1699999999</v>
      </c>
    </row>
    <row r="746" spans="1:4">
      <c r="A746" s="139" t="s">
        <v>4100</v>
      </c>
      <c r="B746" s="140">
        <v>-3239677.98</v>
      </c>
      <c r="C746" s="140">
        <v>-456422.1</v>
      </c>
      <c r="D746" s="140">
        <v>-3696100.08</v>
      </c>
    </row>
    <row r="747" spans="1:4">
      <c r="A747" s="139" t="s">
        <v>4101</v>
      </c>
      <c r="B747" s="140">
        <v>422632.02</v>
      </c>
      <c r="C747" s="140">
        <v>31959.919999999998</v>
      </c>
      <c r="D747" s="140">
        <v>454591.94</v>
      </c>
    </row>
    <row r="748" spans="1:4">
      <c r="A748" s="139" t="s">
        <v>4102</v>
      </c>
      <c r="B748" s="140">
        <v>1070975.21</v>
      </c>
      <c r="C748" s="140">
        <v>0</v>
      </c>
      <c r="D748" s="140">
        <v>1070975.21</v>
      </c>
    </row>
    <row r="749" spans="1:4">
      <c r="A749" s="139" t="s">
        <v>4103</v>
      </c>
      <c r="B749" s="140">
        <v>-195.57</v>
      </c>
      <c r="C749" s="140">
        <v>0</v>
      </c>
      <c r="D749" s="140">
        <v>-195.57</v>
      </c>
    </row>
    <row r="750" spans="1:4">
      <c r="A750" s="139" t="s">
        <v>4104</v>
      </c>
      <c r="B750" s="140">
        <v>62219.45</v>
      </c>
      <c r="C750" s="140">
        <v>5335.84</v>
      </c>
      <c r="D750" s="140">
        <v>67555.289999999994</v>
      </c>
    </row>
    <row r="751" spans="1:4">
      <c r="A751" s="139" t="s">
        <v>4105</v>
      </c>
      <c r="B751" s="140">
        <v>4439460.97</v>
      </c>
      <c r="C751" s="140">
        <v>412818.8</v>
      </c>
      <c r="D751" s="140">
        <v>4852279.7700000005</v>
      </c>
    </row>
    <row r="752" spans="1:4">
      <c r="A752" s="139" t="s">
        <v>4106</v>
      </c>
      <c r="B752" s="140">
        <v>181391.27</v>
      </c>
      <c r="C752" s="140">
        <v>19936.919999999998</v>
      </c>
      <c r="D752" s="140">
        <v>201328.19</v>
      </c>
    </row>
    <row r="753" spans="1:4">
      <c r="A753" s="139" t="s">
        <v>4107</v>
      </c>
      <c r="B753" s="140">
        <v>15409154.16</v>
      </c>
      <c r="C753" s="140">
        <v>278340.75</v>
      </c>
      <c r="D753" s="140">
        <v>15687494.91</v>
      </c>
    </row>
    <row r="754" spans="1:4">
      <c r="A754" s="139" t="s">
        <v>4108</v>
      </c>
      <c r="B754" s="140">
        <v>29776.25</v>
      </c>
      <c r="C754" s="140">
        <v>1750.47</v>
      </c>
      <c r="D754" s="140">
        <v>31526.720000000001</v>
      </c>
    </row>
    <row r="755" spans="1:4">
      <c r="A755" s="139" t="s">
        <v>4109</v>
      </c>
      <c r="B755" s="140">
        <v>4409385.58</v>
      </c>
      <c r="C755" s="140">
        <v>1185156.76</v>
      </c>
      <c r="D755" s="140">
        <v>5594542.3399999999</v>
      </c>
    </row>
    <row r="756" spans="1:4">
      <c r="A756" s="139" t="s">
        <v>4110</v>
      </c>
      <c r="B756" s="140">
        <v>3160737.4699999997</v>
      </c>
      <c r="C756" s="140">
        <v>269320.81</v>
      </c>
      <c r="D756" s="140">
        <v>3430058.28</v>
      </c>
    </row>
    <row r="757" spans="1:4">
      <c r="A757" s="139" t="s">
        <v>4111</v>
      </c>
      <c r="B757" s="140">
        <v>1264479.8799999999</v>
      </c>
      <c r="C757" s="140">
        <v>124084.05</v>
      </c>
      <c r="D757" s="140">
        <v>1388563.93</v>
      </c>
    </row>
    <row r="758" spans="1:4">
      <c r="A758" s="139" t="s">
        <v>4112</v>
      </c>
      <c r="B758" s="140">
        <v>288587.5</v>
      </c>
      <c r="C758" s="140">
        <v>27518.59</v>
      </c>
      <c r="D758" s="140">
        <v>316106.09000000003</v>
      </c>
    </row>
    <row r="759" spans="1:4">
      <c r="A759" s="139" t="s">
        <v>4113</v>
      </c>
      <c r="B759" s="140">
        <v>-354615.24</v>
      </c>
      <c r="C759" s="140">
        <v>-14072.3</v>
      </c>
      <c r="D759" s="140">
        <v>-368687.54</v>
      </c>
    </row>
    <row r="760" spans="1:4">
      <c r="A760" s="139" t="s">
        <v>4114</v>
      </c>
      <c r="B760" s="140">
        <v>1334569.6300000001</v>
      </c>
      <c r="C760" s="140">
        <v>0</v>
      </c>
      <c r="D760" s="140">
        <v>1334569.6300000001</v>
      </c>
    </row>
    <row r="761" spans="1:4">
      <c r="A761" s="139" t="s">
        <v>4115</v>
      </c>
      <c r="B761" s="140">
        <v>898769.2</v>
      </c>
      <c r="C761" s="140">
        <v>52768.01</v>
      </c>
      <c r="D761" s="140">
        <v>951537.21</v>
      </c>
    </row>
    <row r="762" spans="1:4">
      <c r="A762" s="139" t="s">
        <v>4116</v>
      </c>
      <c r="B762" s="140">
        <v>-374538.84</v>
      </c>
      <c r="C762" s="140">
        <v>-172563.14</v>
      </c>
      <c r="D762" s="140">
        <v>-547101.98</v>
      </c>
    </row>
    <row r="763" spans="1:4">
      <c r="A763" s="139" t="s">
        <v>4117</v>
      </c>
      <c r="B763" s="140">
        <v>1358713.41</v>
      </c>
      <c r="C763" s="140">
        <v>30246.76</v>
      </c>
      <c r="D763" s="140">
        <v>1388960.1700000002</v>
      </c>
    </row>
    <row r="764" spans="1:4">
      <c r="A764" s="139" t="s">
        <v>4118</v>
      </c>
      <c r="B764" s="140">
        <v>1433698.23</v>
      </c>
      <c r="C764" s="140">
        <v>-104852.23</v>
      </c>
      <c r="D764" s="140">
        <v>1328846</v>
      </c>
    </row>
    <row r="765" spans="1:4">
      <c r="A765" s="139" t="s">
        <v>4119</v>
      </c>
      <c r="B765" s="140">
        <v>7155053.7300000004</v>
      </c>
      <c r="C765" s="140">
        <v>742220.94</v>
      </c>
      <c r="D765" s="140">
        <v>7897274.6699999999</v>
      </c>
    </row>
    <row r="766" spans="1:4">
      <c r="A766" s="139" t="s">
        <v>4120</v>
      </c>
      <c r="B766" s="140">
        <v>4421737.09</v>
      </c>
      <c r="C766" s="140">
        <v>245356.97</v>
      </c>
      <c r="D766" s="140">
        <v>4667094.0599999996</v>
      </c>
    </row>
    <row r="767" spans="1:4">
      <c r="A767" s="139" t="s">
        <v>4121</v>
      </c>
      <c r="B767" s="140">
        <v>33233.01</v>
      </c>
      <c r="C767" s="140">
        <v>1247.79</v>
      </c>
      <c r="D767" s="140">
        <v>34480.800000000003</v>
      </c>
    </row>
    <row r="768" spans="1:4">
      <c r="A768" s="139" t="s">
        <v>4122</v>
      </c>
      <c r="B768" s="140">
        <v>400105.38</v>
      </c>
      <c r="C768" s="140">
        <v>1026.6400000000001</v>
      </c>
      <c r="D768" s="140">
        <v>401132.02</v>
      </c>
    </row>
    <row r="769" spans="1:4">
      <c r="A769" s="139" t="s">
        <v>4123</v>
      </c>
      <c r="B769" s="140">
        <v>25459692.280000001</v>
      </c>
      <c r="C769" s="140">
        <v>2389210.12</v>
      </c>
      <c r="D769" s="140">
        <v>27848902.399999999</v>
      </c>
    </row>
    <row r="770" spans="1:4">
      <c r="A770" s="139" t="s">
        <v>4124</v>
      </c>
      <c r="B770" s="140">
        <v>558032842.96000004</v>
      </c>
      <c r="C770" s="140">
        <v>94966305.180000007</v>
      </c>
      <c r="D770" s="140">
        <v>652999148.13999999</v>
      </c>
    </row>
    <row r="771" spans="1:4">
      <c r="A771" s="139" t="s">
        <v>4125</v>
      </c>
      <c r="B771" s="140"/>
      <c r="C771" s="140">
        <v>215.92</v>
      </c>
      <c r="D771" s="140">
        <v>215.92</v>
      </c>
    </row>
    <row r="772" spans="1:4">
      <c r="A772" s="139" t="s">
        <v>4126</v>
      </c>
      <c r="B772" s="140">
        <v>1</v>
      </c>
      <c r="C772" s="140">
        <v>0</v>
      </c>
      <c r="D772" s="140">
        <v>1</v>
      </c>
    </row>
    <row r="773" spans="1:4">
      <c r="A773" s="139" t="s">
        <v>4127</v>
      </c>
      <c r="B773" s="140">
        <v>5500</v>
      </c>
      <c r="C773" s="140">
        <v>0</v>
      </c>
      <c r="D773" s="140">
        <v>5500</v>
      </c>
    </row>
    <row r="774" spans="1:4">
      <c r="A774" s="139" t="s">
        <v>4128</v>
      </c>
      <c r="B774" s="140">
        <v>5501</v>
      </c>
      <c r="C774" s="140">
        <v>215.92</v>
      </c>
      <c r="D774" s="140">
        <v>5716.92</v>
      </c>
    </row>
    <row r="775" spans="1:4">
      <c r="A775" s="139" t="s">
        <v>4129</v>
      </c>
      <c r="B775" s="140">
        <v>3797288184.0599999</v>
      </c>
      <c r="C775" s="140">
        <v>361481867.08000004</v>
      </c>
      <c r="D775" s="140">
        <v>4158770051.1400003</v>
      </c>
    </row>
    <row r="776" spans="1:4">
      <c r="A776" s="139" t="s">
        <v>4130</v>
      </c>
      <c r="B776" s="140">
        <v>760867235.56000006</v>
      </c>
      <c r="C776" s="140">
        <v>71578311.890000001</v>
      </c>
      <c r="D776" s="140">
        <v>832445547.44999993</v>
      </c>
    </row>
    <row r="777" spans="1:4">
      <c r="A777" s="139" t="s">
        <v>4131</v>
      </c>
      <c r="B777" s="140">
        <v>-42713</v>
      </c>
      <c r="C777" s="140">
        <v>-3883</v>
      </c>
      <c r="D777" s="140">
        <v>-46596</v>
      </c>
    </row>
    <row r="778" spans="1:4">
      <c r="A778" s="139" t="s">
        <v>4132</v>
      </c>
      <c r="B778" s="140">
        <v>760824522.55999994</v>
      </c>
      <c r="C778" s="140">
        <v>71574428.890000001</v>
      </c>
      <c r="D778" s="140">
        <v>832398951.44999993</v>
      </c>
    </row>
    <row r="779" spans="1:4">
      <c r="A779" s="139" t="s">
        <v>4133</v>
      </c>
      <c r="B779" s="140">
        <v>760824522.55999994</v>
      </c>
      <c r="C779" s="140">
        <v>71574428.890000001</v>
      </c>
      <c r="D779" s="140">
        <v>832398951.44999993</v>
      </c>
    </row>
    <row r="780" spans="1:4">
      <c r="A780" s="139" t="s">
        <v>4134</v>
      </c>
      <c r="B780" s="140">
        <v>33785538.299999997</v>
      </c>
      <c r="C780" s="140">
        <v>3148752.4499999997</v>
      </c>
      <c r="D780" s="140">
        <v>36934290.75</v>
      </c>
    </row>
    <row r="781" spans="1:4">
      <c r="A781" s="139" t="s">
        <v>4135</v>
      </c>
      <c r="B781" s="140">
        <v>33785538.299999997</v>
      </c>
      <c r="C781" s="140">
        <v>3148752.4499999997</v>
      </c>
      <c r="D781" s="140">
        <v>36934290.75</v>
      </c>
    </row>
    <row r="782" spans="1:4">
      <c r="A782" s="139" t="s">
        <v>4136</v>
      </c>
      <c r="B782" s="140">
        <v>33785538.299999997</v>
      </c>
      <c r="C782" s="140">
        <v>3148752.4499999997</v>
      </c>
      <c r="D782" s="140">
        <v>36934290.75</v>
      </c>
    </row>
    <row r="783" spans="1:4">
      <c r="A783" s="139" t="s">
        <v>4137</v>
      </c>
      <c r="B783" s="140">
        <v>4979686.93</v>
      </c>
      <c r="C783" s="140">
        <v>1670977.7</v>
      </c>
      <c r="D783" s="140">
        <v>6650664.6299999999</v>
      </c>
    </row>
    <row r="784" spans="1:4">
      <c r="A784" s="139" t="s">
        <v>4138</v>
      </c>
      <c r="B784" s="140">
        <v>10054021</v>
      </c>
      <c r="C784" s="140">
        <v>5085626</v>
      </c>
      <c r="D784" s="140">
        <v>15139647</v>
      </c>
    </row>
    <row r="785" spans="1:4">
      <c r="A785" s="139" t="s">
        <v>4139</v>
      </c>
      <c r="B785" s="140">
        <v>2286057.77</v>
      </c>
      <c r="C785" s="140">
        <v>37109.11</v>
      </c>
      <c r="D785" s="140">
        <v>2323166.88</v>
      </c>
    </row>
    <row r="786" spans="1:4">
      <c r="A786" s="139" t="s">
        <v>4140</v>
      </c>
      <c r="B786" s="140">
        <v>1517168.1800000002</v>
      </c>
      <c r="C786" s="140">
        <v>137924.38</v>
      </c>
      <c r="D786" s="140">
        <v>1655092.56</v>
      </c>
    </row>
    <row r="787" spans="1:4">
      <c r="A787" s="139" t="s">
        <v>4141</v>
      </c>
      <c r="B787" s="140">
        <v>-102693</v>
      </c>
      <c r="C787" s="140">
        <v>-5811</v>
      </c>
      <c r="D787" s="140">
        <v>-108504</v>
      </c>
    </row>
    <row r="788" spans="1:4">
      <c r="A788" s="139" t="s">
        <v>4142</v>
      </c>
      <c r="B788" s="140">
        <v>59725.38</v>
      </c>
      <c r="C788" s="140">
        <v>5429.58</v>
      </c>
      <c r="D788" s="140">
        <v>65154.96</v>
      </c>
    </row>
    <row r="789" spans="1:4">
      <c r="A789" s="139" t="s">
        <v>4143</v>
      </c>
      <c r="B789" s="140">
        <v>341163.15</v>
      </c>
      <c r="C789" s="140">
        <v>105749.88</v>
      </c>
      <c r="D789" s="140">
        <v>446913.03</v>
      </c>
    </row>
    <row r="790" spans="1:4">
      <c r="A790" s="139" t="s">
        <v>4144</v>
      </c>
      <c r="B790" s="140"/>
      <c r="C790" s="140">
        <v>161.18</v>
      </c>
      <c r="D790" s="140">
        <v>161.18</v>
      </c>
    </row>
    <row r="791" spans="1:4">
      <c r="A791" s="139" t="s">
        <v>4145</v>
      </c>
      <c r="B791" s="140">
        <v>500063.08</v>
      </c>
      <c r="C791" s="140">
        <v>45460.28</v>
      </c>
      <c r="D791" s="140">
        <v>545523.36</v>
      </c>
    </row>
    <row r="792" spans="1:4">
      <c r="A792" s="139" t="s">
        <v>4146</v>
      </c>
      <c r="B792" s="140">
        <v>7005.18</v>
      </c>
      <c r="C792" s="140">
        <v>0</v>
      </c>
      <c r="D792" s="140">
        <v>7005.18</v>
      </c>
    </row>
    <row r="793" spans="1:4">
      <c r="A793" s="139" t="s">
        <v>4147</v>
      </c>
      <c r="B793" s="140">
        <v>11979946</v>
      </c>
      <c r="C793" s="140">
        <v>1089086</v>
      </c>
      <c r="D793" s="140">
        <v>13069032</v>
      </c>
    </row>
    <row r="794" spans="1:4">
      <c r="A794" s="139" t="s">
        <v>4148</v>
      </c>
      <c r="B794" s="140">
        <v>0</v>
      </c>
      <c r="C794" s="140">
        <v>0</v>
      </c>
      <c r="D794" s="140">
        <v>0</v>
      </c>
    </row>
    <row r="795" spans="1:4">
      <c r="A795" s="139" t="s">
        <v>4149</v>
      </c>
      <c r="B795" s="140">
        <v>6721863.1400000006</v>
      </c>
      <c r="C795" s="140">
        <v>-3193046.9699999997</v>
      </c>
      <c r="D795" s="140">
        <v>3528816.17</v>
      </c>
    </row>
    <row r="796" spans="1:4">
      <c r="A796" s="139" t="s">
        <v>4150</v>
      </c>
      <c r="B796" s="140">
        <v>-851574042.40999997</v>
      </c>
      <c r="C796" s="140">
        <v>-71639999.61999999</v>
      </c>
      <c r="D796" s="140">
        <v>-923214042.02999997</v>
      </c>
    </row>
    <row r="797" spans="1:4">
      <c r="A797" s="139" t="s">
        <v>4151</v>
      </c>
      <c r="B797" s="140">
        <v>-813230035.60000002</v>
      </c>
      <c r="C797" s="140">
        <v>-66661333.479999997</v>
      </c>
      <c r="D797" s="140">
        <v>-879891369.07999992</v>
      </c>
    </row>
    <row r="798" spans="1:4">
      <c r="A798" s="139" t="s">
        <v>4152</v>
      </c>
      <c r="B798" s="140">
        <v>507078.67</v>
      </c>
      <c r="C798" s="140">
        <v>192140.01</v>
      </c>
      <c r="D798" s="140">
        <v>699218.68</v>
      </c>
    </row>
    <row r="799" spans="1:4">
      <c r="A799" s="139" t="s">
        <v>4153</v>
      </c>
      <c r="B799" s="140">
        <v>-507078.67</v>
      </c>
      <c r="C799" s="140">
        <v>-192140.01</v>
      </c>
      <c r="D799" s="140">
        <v>-699218.68</v>
      </c>
    </row>
    <row r="800" spans="1:4">
      <c r="A800" s="139" t="s">
        <v>4154</v>
      </c>
      <c r="B800" s="140">
        <v>0.11</v>
      </c>
      <c r="C800" s="140">
        <v>0</v>
      </c>
      <c r="D800" s="140">
        <v>0.11</v>
      </c>
    </row>
    <row r="801" spans="1:4">
      <c r="A801" s="139" t="s">
        <v>4155</v>
      </c>
      <c r="B801" s="140">
        <v>0.11</v>
      </c>
      <c r="C801" s="140">
        <v>0</v>
      </c>
      <c r="D801" s="140">
        <v>0.11</v>
      </c>
    </row>
    <row r="802" spans="1:4">
      <c r="A802" s="139" t="s">
        <v>4156</v>
      </c>
      <c r="B802" s="140">
        <v>84008.87</v>
      </c>
      <c r="C802" s="140">
        <v>7637.17</v>
      </c>
      <c r="D802" s="140">
        <v>91646.04</v>
      </c>
    </row>
    <row r="803" spans="1:4">
      <c r="A803" s="139" t="s">
        <v>4157</v>
      </c>
      <c r="B803" s="140">
        <v>84008.87</v>
      </c>
      <c r="C803" s="140">
        <v>7637.17</v>
      </c>
      <c r="D803" s="140">
        <v>91646.04</v>
      </c>
    </row>
    <row r="804" spans="1:4">
      <c r="A804" s="139" t="s">
        <v>4158</v>
      </c>
      <c r="B804" s="140">
        <v>859938.86</v>
      </c>
      <c r="C804" s="140">
        <v>65916.37</v>
      </c>
      <c r="D804" s="140">
        <v>925855.23</v>
      </c>
    </row>
    <row r="805" spans="1:4">
      <c r="A805" s="139" t="s">
        <v>4159</v>
      </c>
      <c r="B805" s="140">
        <v>859938.86</v>
      </c>
      <c r="C805" s="140">
        <v>65916.37</v>
      </c>
      <c r="D805" s="140">
        <v>925855.23</v>
      </c>
    </row>
    <row r="806" spans="1:4">
      <c r="A806" s="139" t="s">
        <v>4160</v>
      </c>
      <c r="B806" s="140">
        <v>-13467106.620000001</v>
      </c>
      <c r="C806" s="140">
        <v>-1224282.42</v>
      </c>
      <c r="D806" s="140">
        <v>-14691389.039999999</v>
      </c>
    </row>
    <row r="807" spans="1:4">
      <c r="A807" s="139" t="s">
        <v>4161</v>
      </c>
      <c r="B807" s="140">
        <v>-13467106.620000001</v>
      </c>
      <c r="C807" s="140">
        <v>-1224282.42</v>
      </c>
      <c r="D807" s="140">
        <v>-14691389.039999999</v>
      </c>
    </row>
    <row r="808" spans="1:4">
      <c r="A808" s="139" t="s">
        <v>4162</v>
      </c>
      <c r="B808" s="140">
        <v>-31650212.190000001</v>
      </c>
      <c r="C808" s="140">
        <v>6718978.9700000007</v>
      </c>
      <c r="D808" s="140">
        <v>-24931233.219999999</v>
      </c>
    </row>
    <row r="809" spans="1:4">
      <c r="A809" s="139" t="s">
        <v>4163</v>
      </c>
      <c r="B809" s="140">
        <v>4621946.7700000005</v>
      </c>
      <c r="C809" s="140">
        <v>370903.77</v>
      </c>
      <c r="D809" s="140">
        <v>4992850.54</v>
      </c>
    </row>
    <row r="810" spans="1:4">
      <c r="A810" s="139" t="s">
        <v>4164</v>
      </c>
      <c r="B810" s="140">
        <v>114290.27</v>
      </c>
      <c r="C810" s="140">
        <v>-52194.52</v>
      </c>
      <c r="D810" s="140">
        <v>62095.75</v>
      </c>
    </row>
    <row r="811" spans="1:4">
      <c r="A811" s="139" t="s">
        <v>4165</v>
      </c>
      <c r="B811" s="140">
        <v>23536038.59</v>
      </c>
      <c r="C811" s="140">
        <v>2565693.5499999998</v>
      </c>
      <c r="D811" s="140">
        <v>26101732.140000001</v>
      </c>
    </row>
    <row r="812" spans="1:4">
      <c r="A812" s="139" t="s">
        <v>4166</v>
      </c>
      <c r="B812" s="140">
        <v>327.18</v>
      </c>
      <c r="C812" s="140">
        <v>0</v>
      </c>
      <c r="D812" s="140">
        <v>327.18</v>
      </c>
    </row>
    <row r="813" spans="1:4">
      <c r="A813" s="139" t="s">
        <v>4167</v>
      </c>
      <c r="B813" s="140">
        <v>9798502.6799999997</v>
      </c>
      <c r="C813" s="140">
        <v>707605.03</v>
      </c>
      <c r="D813" s="140">
        <v>10506107.710000001</v>
      </c>
    </row>
    <row r="814" spans="1:4">
      <c r="A814" s="139" t="s">
        <v>4168</v>
      </c>
      <c r="B814" s="140">
        <v>-46685.79</v>
      </c>
      <c r="C814" s="140">
        <v>0</v>
      </c>
      <c r="D814" s="140">
        <v>-46685.79</v>
      </c>
    </row>
    <row r="815" spans="1:4">
      <c r="A815" s="139" t="s">
        <v>4169</v>
      </c>
      <c r="B815" s="140">
        <v>5069808.5199999996</v>
      </c>
      <c r="C815" s="140">
        <v>250644.67</v>
      </c>
      <c r="D815" s="140">
        <v>5320453.1899999995</v>
      </c>
    </row>
    <row r="816" spans="1:4">
      <c r="A816" s="139" t="s">
        <v>4170</v>
      </c>
      <c r="B816" s="140">
        <v>-5.78</v>
      </c>
      <c r="C816" s="140">
        <v>0</v>
      </c>
      <c r="D816" s="140">
        <v>-5.78</v>
      </c>
    </row>
    <row r="817" spans="1:4">
      <c r="A817" s="139" t="s">
        <v>4171</v>
      </c>
      <c r="B817" s="140">
        <v>1303213.6599999999</v>
      </c>
      <c r="C817" s="140">
        <v>453587.36</v>
      </c>
      <c r="D817" s="140">
        <v>1756801.02</v>
      </c>
    </row>
    <row r="818" spans="1:4">
      <c r="A818" s="139" t="s">
        <v>4172</v>
      </c>
      <c r="B818" s="140">
        <v>10266.36</v>
      </c>
      <c r="C818" s="140">
        <v>0</v>
      </c>
      <c r="D818" s="140">
        <v>10266.36</v>
      </c>
    </row>
    <row r="819" spans="1:4">
      <c r="A819" s="139" t="s">
        <v>4173</v>
      </c>
      <c r="B819" s="140">
        <v>44407702.460000001</v>
      </c>
      <c r="C819" s="140">
        <v>4296239.8600000003</v>
      </c>
      <c r="D819" s="140">
        <v>48703942.32</v>
      </c>
    </row>
    <row r="820" spans="1:4">
      <c r="A820" s="139" t="s">
        <v>4174</v>
      </c>
      <c r="B820" s="140">
        <v>7774.69</v>
      </c>
      <c r="C820" s="140">
        <v>1311.43</v>
      </c>
      <c r="D820" s="140">
        <v>9086.1200000000008</v>
      </c>
    </row>
    <row r="821" spans="1:4">
      <c r="A821" s="139" t="s">
        <v>4175</v>
      </c>
      <c r="B821" s="140">
        <v>240625.82</v>
      </c>
      <c r="C821" s="140">
        <v>6691.22</v>
      </c>
      <c r="D821" s="140">
        <v>247317.04</v>
      </c>
    </row>
    <row r="822" spans="1:4">
      <c r="A822" s="139" t="s">
        <v>4176</v>
      </c>
      <c r="B822" s="140">
        <v>35344.26</v>
      </c>
      <c r="C822" s="140">
        <v>0</v>
      </c>
      <c r="D822" s="140">
        <v>35344.26</v>
      </c>
    </row>
    <row r="823" spans="1:4">
      <c r="A823" s="139" t="s">
        <v>4177</v>
      </c>
      <c r="B823" s="140">
        <v>1737656.3200000001</v>
      </c>
      <c r="C823" s="140">
        <v>154419.63</v>
      </c>
      <c r="D823" s="140">
        <v>1892075.95</v>
      </c>
    </row>
    <row r="824" spans="1:4">
      <c r="A824" s="139" t="s">
        <v>4178</v>
      </c>
      <c r="B824" s="140">
        <v>499854.88</v>
      </c>
      <c r="C824" s="140">
        <v>51246.68</v>
      </c>
      <c r="D824" s="140">
        <v>551101.56000000006</v>
      </c>
    </row>
    <row r="825" spans="1:4">
      <c r="A825" s="139" t="s">
        <v>4179</v>
      </c>
      <c r="B825" s="140">
        <v>3582387.2899999996</v>
      </c>
      <c r="C825" s="140">
        <v>149946.70000000001</v>
      </c>
      <c r="D825" s="140">
        <v>3732333.9899999998</v>
      </c>
    </row>
    <row r="826" spans="1:4">
      <c r="A826" s="139" t="s">
        <v>4180</v>
      </c>
      <c r="B826" s="140">
        <v>13485249.17</v>
      </c>
      <c r="C826" s="140">
        <v>1735039.68</v>
      </c>
      <c r="D826" s="140">
        <v>15220288.85</v>
      </c>
    </row>
    <row r="827" spans="1:4">
      <c r="A827" s="139" t="s">
        <v>4181</v>
      </c>
      <c r="B827" s="140">
        <v>144186.15</v>
      </c>
      <c r="C827" s="140">
        <v>239666.46</v>
      </c>
      <c r="D827" s="140">
        <v>383852.61</v>
      </c>
    </row>
    <row r="828" spans="1:4">
      <c r="A828" s="139" t="s">
        <v>4182</v>
      </c>
      <c r="B828" s="140">
        <v>-93528.24</v>
      </c>
      <c r="C828" s="140">
        <v>-38061</v>
      </c>
      <c r="D828" s="140">
        <v>-131589.24</v>
      </c>
    </row>
    <row r="829" spans="1:4">
      <c r="A829" s="139" t="s">
        <v>4183</v>
      </c>
      <c r="B829" s="140">
        <v>19639550.34</v>
      </c>
      <c r="C829" s="140">
        <v>2300260.7999999998</v>
      </c>
      <c r="D829" s="140">
        <v>21939811.140000001</v>
      </c>
    </row>
    <row r="830" spans="1:4">
      <c r="A830" s="139" t="s">
        <v>4184</v>
      </c>
      <c r="B830" s="140">
        <v>924826.97</v>
      </c>
      <c r="C830" s="140">
        <v>88237.19</v>
      </c>
      <c r="D830" s="140">
        <v>1013064.1599999999</v>
      </c>
    </row>
    <row r="831" spans="1:4">
      <c r="A831" s="139" t="s">
        <v>4185</v>
      </c>
      <c r="B831" s="140">
        <v>337537.79</v>
      </c>
      <c r="C831" s="140">
        <v>45573.64</v>
      </c>
      <c r="D831" s="140">
        <v>383111.43</v>
      </c>
    </row>
    <row r="832" spans="1:4">
      <c r="A832" s="139" t="s">
        <v>4186</v>
      </c>
      <c r="B832" s="140">
        <v>5018.3999999999996</v>
      </c>
      <c r="C832" s="140">
        <v>5799.6</v>
      </c>
      <c r="D832" s="140">
        <v>10818</v>
      </c>
    </row>
    <row r="833" spans="1:4">
      <c r="A833" s="139" t="s">
        <v>4187</v>
      </c>
      <c r="B833" s="140">
        <v>2649447.1500000004</v>
      </c>
      <c r="C833" s="140">
        <v>183972.52</v>
      </c>
      <c r="D833" s="140">
        <v>2833419.67</v>
      </c>
    </row>
    <row r="834" spans="1:4">
      <c r="A834" s="139" t="s">
        <v>4188</v>
      </c>
      <c r="B834" s="140">
        <v>39103552.390000001</v>
      </c>
      <c r="C834" s="140">
        <v>-4977261.13</v>
      </c>
      <c r="D834" s="140">
        <v>34126291.259999998</v>
      </c>
    </row>
    <row r="835" spans="1:4">
      <c r="A835" s="139" t="s">
        <v>4189</v>
      </c>
      <c r="B835" s="140">
        <v>36596092.130000003</v>
      </c>
      <c r="C835" s="140">
        <v>4678880.55</v>
      </c>
      <c r="D835" s="140">
        <v>41274972.68</v>
      </c>
    </row>
    <row r="836" spans="1:4">
      <c r="A836" s="139" t="s">
        <v>4190</v>
      </c>
      <c r="B836" s="140">
        <v>6406921.7699999996</v>
      </c>
      <c r="C836" s="140">
        <v>801723.4</v>
      </c>
      <c r="D836" s="140">
        <v>7208645.1699999999</v>
      </c>
    </row>
    <row r="837" spans="1:4">
      <c r="A837" s="139" t="s">
        <v>4191</v>
      </c>
      <c r="B837" s="140">
        <v>144929.92000000001</v>
      </c>
      <c r="C837" s="140">
        <v>20395.37</v>
      </c>
      <c r="D837" s="140">
        <v>165325.29</v>
      </c>
    </row>
    <row r="838" spans="1:4">
      <c r="A838" s="139" t="s">
        <v>4192</v>
      </c>
      <c r="B838" s="140">
        <v>9219193.5600000005</v>
      </c>
      <c r="C838" s="140">
        <v>1198514.69</v>
      </c>
      <c r="D838" s="140">
        <v>10417708.25</v>
      </c>
    </row>
    <row r="839" spans="1:4">
      <c r="A839" s="139" t="s">
        <v>4193</v>
      </c>
      <c r="B839" s="140">
        <v>1473163.3900000001</v>
      </c>
      <c r="C839" s="140">
        <v>961806.75</v>
      </c>
      <c r="D839" s="140">
        <v>2434970.1399999997</v>
      </c>
    </row>
    <row r="840" spans="1:4">
      <c r="A840" s="139" t="s">
        <v>4194</v>
      </c>
      <c r="B840" s="140">
        <v>247888.78</v>
      </c>
      <c r="C840" s="140">
        <v>14379.73</v>
      </c>
      <c r="D840" s="140">
        <v>262268.51</v>
      </c>
    </row>
    <row r="841" spans="1:4">
      <c r="A841" s="139" t="s">
        <v>4195</v>
      </c>
      <c r="B841" s="140">
        <v>97108572.25</v>
      </c>
      <c r="C841" s="140">
        <v>3022022.31</v>
      </c>
      <c r="D841" s="140">
        <v>100130594.56000002</v>
      </c>
    </row>
    <row r="842" spans="1:4">
      <c r="A842" s="139" t="s">
        <v>4196</v>
      </c>
      <c r="B842" s="140">
        <v>21335614.09</v>
      </c>
      <c r="C842" s="140">
        <v>815463.23</v>
      </c>
      <c r="D842" s="140">
        <v>22151077.32</v>
      </c>
    </row>
    <row r="843" spans="1:4">
      <c r="A843" s="139" t="s">
        <v>4197</v>
      </c>
      <c r="B843" s="140">
        <v>12540510.189999999</v>
      </c>
      <c r="C843" s="140">
        <v>1605843.2599999998</v>
      </c>
      <c r="D843" s="140">
        <v>14146353.449999999</v>
      </c>
    </row>
    <row r="844" spans="1:4">
      <c r="A844" s="139" t="s">
        <v>4198</v>
      </c>
      <c r="B844" s="140">
        <v>11070259.200000001</v>
      </c>
      <c r="C844" s="140">
        <v>1129769.3400000001</v>
      </c>
      <c r="D844" s="140">
        <v>12200028.540000001</v>
      </c>
    </row>
    <row r="845" spans="1:4">
      <c r="A845" s="139" t="s">
        <v>4199</v>
      </c>
      <c r="B845" s="140">
        <v>42573.27</v>
      </c>
      <c r="C845" s="140">
        <v>0</v>
      </c>
      <c r="D845" s="140">
        <v>42573.27</v>
      </c>
    </row>
    <row r="846" spans="1:4">
      <c r="A846" s="139" t="s">
        <v>4200</v>
      </c>
      <c r="B846" s="140">
        <v>31401374.810000002</v>
      </c>
      <c r="C846" s="140">
        <v>5297154.16</v>
      </c>
      <c r="D846" s="140">
        <v>36698528.969999999</v>
      </c>
    </row>
    <row r="847" spans="1:4">
      <c r="A847" s="139" t="s">
        <v>4201</v>
      </c>
      <c r="B847" s="140">
        <v>76390331.560000002</v>
      </c>
      <c r="C847" s="140">
        <v>8848229.9900000002</v>
      </c>
      <c r="D847" s="140">
        <v>85238561.549999997</v>
      </c>
    </row>
    <row r="848" spans="1:4">
      <c r="A848" s="139" t="s">
        <v>4202</v>
      </c>
      <c r="B848" s="140">
        <v>486718.76</v>
      </c>
      <c r="C848" s="140">
        <v>33839.51</v>
      </c>
      <c r="D848" s="140">
        <v>520558.27</v>
      </c>
    </row>
    <row r="849" spans="1:4">
      <c r="A849" s="139" t="s">
        <v>4203</v>
      </c>
      <c r="B849" s="140">
        <v>10263.52</v>
      </c>
      <c r="C849" s="140">
        <v>3098.86</v>
      </c>
      <c r="D849" s="140">
        <v>13362.38</v>
      </c>
    </row>
    <row r="850" spans="1:4">
      <c r="A850" s="139" t="s">
        <v>4204</v>
      </c>
      <c r="B850" s="140">
        <v>496982.28</v>
      </c>
      <c r="C850" s="140">
        <v>36938.370000000003</v>
      </c>
      <c r="D850" s="140">
        <v>533920.65</v>
      </c>
    </row>
    <row r="851" spans="1:4">
      <c r="A851" s="139" t="s">
        <v>4205</v>
      </c>
      <c r="B851" s="140">
        <v>6191.54</v>
      </c>
      <c r="C851" s="140">
        <v>0</v>
      </c>
      <c r="D851" s="140">
        <v>6191.54</v>
      </c>
    </row>
    <row r="852" spans="1:4">
      <c r="A852" s="139" t="s">
        <v>4206</v>
      </c>
      <c r="B852" s="140">
        <v>6191.54</v>
      </c>
      <c r="C852" s="140">
        <v>0</v>
      </c>
      <c r="D852" s="140">
        <v>6191.54</v>
      </c>
    </row>
    <row r="853" spans="1:4">
      <c r="A853" s="139" t="s">
        <v>4207</v>
      </c>
      <c r="B853" s="140">
        <v>6862.43</v>
      </c>
      <c r="C853" s="140">
        <v>1531.36</v>
      </c>
      <c r="D853" s="140">
        <v>8393.7900000000009</v>
      </c>
    </row>
    <row r="854" spans="1:4">
      <c r="A854" s="139" t="s">
        <v>4208</v>
      </c>
      <c r="B854" s="140">
        <v>666.23</v>
      </c>
      <c r="C854" s="140">
        <v>0</v>
      </c>
      <c r="D854" s="140">
        <v>666.23</v>
      </c>
    </row>
    <row r="855" spans="1:4">
      <c r="A855" s="139" t="s">
        <v>4209</v>
      </c>
      <c r="B855" s="140">
        <v>7528.66</v>
      </c>
      <c r="C855" s="140">
        <v>1531.36</v>
      </c>
      <c r="D855" s="140">
        <v>9060.02</v>
      </c>
    </row>
    <row r="856" spans="1:4">
      <c r="A856" s="139" t="s">
        <v>4210</v>
      </c>
      <c r="B856" s="140">
        <v>238056859.09</v>
      </c>
      <c r="C856" s="140">
        <v>18505222.690000001</v>
      </c>
      <c r="D856" s="140">
        <v>256562081.78</v>
      </c>
    </row>
    <row r="857" spans="1:4">
      <c r="A857" s="139" t="s">
        <v>4211</v>
      </c>
      <c r="B857" s="140">
        <v>1349568</v>
      </c>
      <c r="C857" s="140">
        <v>-703240.32</v>
      </c>
      <c r="D857" s="140">
        <v>646327.68000000005</v>
      </c>
    </row>
    <row r="858" spans="1:4">
      <c r="A858" s="139" t="s">
        <v>4212</v>
      </c>
      <c r="B858" s="140">
        <v>150386965.53</v>
      </c>
      <c r="C858" s="140">
        <v>-10032594.82</v>
      </c>
      <c r="D858" s="140">
        <v>140354370.71000001</v>
      </c>
    </row>
    <row r="859" spans="1:4">
      <c r="A859" s="139" t="s">
        <v>4213</v>
      </c>
      <c r="B859" s="140">
        <v>118889015.06999999</v>
      </c>
      <c r="C859" s="140">
        <v>12250200.5</v>
      </c>
      <c r="D859" s="140">
        <v>131139215.57000001</v>
      </c>
    </row>
    <row r="860" spans="1:4">
      <c r="A860" s="139" t="s">
        <v>4214</v>
      </c>
      <c r="B860" s="140">
        <v>317.27999999999997</v>
      </c>
      <c r="C860" s="140">
        <v>-200</v>
      </c>
      <c r="D860" s="140">
        <v>117.28</v>
      </c>
    </row>
    <row r="861" spans="1:4">
      <c r="A861" s="139" t="s">
        <v>4215</v>
      </c>
      <c r="B861" s="140">
        <v>-526089.91</v>
      </c>
      <c r="C861" s="140">
        <v>526089.91</v>
      </c>
      <c r="D861" s="140">
        <v>0</v>
      </c>
    </row>
    <row r="862" spans="1:4">
      <c r="A862" s="139" t="s">
        <v>4216</v>
      </c>
      <c r="B862" s="140">
        <v>114266.02</v>
      </c>
      <c r="C862" s="140">
        <v>2622.75</v>
      </c>
      <c r="D862" s="140">
        <v>116888.77</v>
      </c>
    </row>
    <row r="863" spans="1:4">
      <c r="A863" s="139" t="s">
        <v>4217</v>
      </c>
      <c r="B863" s="140">
        <v>435208</v>
      </c>
      <c r="C863" s="140">
        <v>-190309.23</v>
      </c>
      <c r="D863" s="140">
        <v>244898.77</v>
      </c>
    </row>
    <row r="864" spans="1:4">
      <c r="A864" s="139" t="s">
        <v>4218</v>
      </c>
      <c r="B864" s="140">
        <v>21167049.609999999</v>
      </c>
      <c r="C864" s="140">
        <v>2236977.14</v>
      </c>
      <c r="D864" s="140">
        <v>23404026.75</v>
      </c>
    </row>
    <row r="865" spans="1:4">
      <c r="A865" s="139" t="s">
        <v>4219</v>
      </c>
      <c r="B865" s="140">
        <v>123332896.91000001</v>
      </c>
      <c r="C865" s="140">
        <v>10366272.83</v>
      </c>
      <c r="D865" s="140">
        <v>133699169.74000001</v>
      </c>
    </row>
    <row r="866" spans="1:4">
      <c r="A866" s="139" t="s">
        <v>4220</v>
      </c>
      <c r="B866" s="140">
        <v>1624.16</v>
      </c>
      <c r="C866" s="140">
        <v>0</v>
      </c>
      <c r="D866" s="140">
        <v>1624.16</v>
      </c>
    </row>
    <row r="867" spans="1:4">
      <c r="A867" s="139" t="s">
        <v>4221</v>
      </c>
      <c r="B867" s="140">
        <v>405063.46</v>
      </c>
      <c r="C867" s="140">
        <v>0</v>
      </c>
      <c r="D867" s="140">
        <v>405063.46</v>
      </c>
    </row>
    <row r="868" spans="1:4">
      <c r="A868" s="139" t="s">
        <v>4222</v>
      </c>
      <c r="B868" s="140">
        <v>93982.01</v>
      </c>
      <c r="C868" s="140">
        <v>37862.720000000001</v>
      </c>
      <c r="D868" s="140">
        <v>131844.73000000001</v>
      </c>
    </row>
    <row r="869" spans="1:4">
      <c r="A869" s="139" t="s">
        <v>4223</v>
      </c>
      <c r="B869" s="140">
        <v>-9686473.4000000004</v>
      </c>
      <c r="C869" s="140">
        <v>528491.62</v>
      </c>
      <c r="D869" s="140">
        <v>-9157981.7800000012</v>
      </c>
    </row>
    <row r="870" spans="1:4">
      <c r="A870" s="139" t="s">
        <v>4224</v>
      </c>
      <c r="B870" s="140">
        <v>405963392.74000007</v>
      </c>
      <c r="C870" s="140">
        <v>15022173.1</v>
      </c>
      <c r="D870" s="140">
        <v>420985565.83999997</v>
      </c>
    </row>
    <row r="871" spans="1:4">
      <c r="A871" s="139" t="s">
        <v>4225</v>
      </c>
      <c r="B871" s="140">
        <v>4409658223.6999998</v>
      </c>
      <c r="C871" s="140">
        <v>401728241.84000003</v>
      </c>
      <c r="D871" s="140">
        <v>4811386465.54</v>
      </c>
    </row>
    <row r="872" spans="1:4">
      <c r="A872" s="139" t="s">
        <v>4226</v>
      </c>
      <c r="B872" s="140">
        <v>-101735887.42999999</v>
      </c>
      <c r="C872" s="140">
        <v>52274749.689999998</v>
      </c>
      <c r="D872" s="140">
        <v>-49461137.739999995</v>
      </c>
    </row>
    <row r="873" spans="1:4">
      <c r="A873" s="139" t="s">
        <v>4227</v>
      </c>
      <c r="B873" s="140">
        <v>-101735887.42999999</v>
      </c>
      <c r="C873" s="140">
        <v>52274749.689999998</v>
      </c>
      <c r="D873" s="140">
        <v>-49461137.739999995</v>
      </c>
    </row>
    <row r="874" spans="1:4">
      <c r="A874" s="139" t="s">
        <v>4228</v>
      </c>
      <c r="B874" s="140">
        <v>3572012.89</v>
      </c>
      <c r="C874" s="140">
        <v>0</v>
      </c>
      <c r="D874" s="140">
        <v>3572012.89</v>
      </c>
    </row>
    <row r="875" spans="1:4">
      <c r="A875" s="139" t="s">
        <v>4229</v>
      </c>
      <c r="B875" s="140">
        <v>-2.7</v>
      </c>
      <c r="C875" s="140">
        <v>0</v>
      </c>
      <c r="D875" s="140">
        <v>-2.7</v>
      </c>
    </row>
    <row r="876" spans="1:4">
      <c r="A876" s="139" t="s">
        <v>4230</v>
      </c>
      <c r="B876" s="140">
        <v>3572010.19</v>
      </c>
      <c r="C876" s="140">
        <v>0</v>
      </c>
      <c r="D876" s="140">
        <v>3572010.19</v>
      </c>
    </row>
    <row r="877" spans="1:4">
      <c r="A877" s="139" t="s">
        <v>4231</v>
      </c>
      <c r="B877" s="140">
        <v>-98163877.24000001</v>
      </c>
      <c r="C877" s="140">
        <v>52274749.689999998</v>
      </c>
      <c r="D877" s="140">
        <v>-45889127.549999997</v>
      </c>
    </row>
    <row r="878" spans="1:4">
      <c r="A878" s="139" t="s">
        <v>4232</v>
      </c>
      <c r="B878" s="140">
        <v>-41109635.719999999</v>
      </c>
      <c r="C878" s="140">
        <v>9722904.0399999991</v>
      </c>
      <c r="D878" s="140">
        <v>-31386731.68</v>
      </c>
    </row>
    <row r="879" spans="1:4">
      <c r="A879" s="139" t="s">
        <v>4233</v>
      </c>
      <c r="B879" s="140">
        <v>5273415.95</v>
      </c>
      <c r="C879" s="140">
        <v>0</v>
      </c>
      <c r="D879" s="140">
        <v>5273415.95</v>
      </c>
    </row>
    <row r="880" spans="1:4">
      <c r="A880" s="139" t="s">
        <v>4234</v>
      </c>
      <c r="B880" s="140">
        <v>-35836219.769999996</v>
      </c>
      <c r="C880" s="140">
        <v>9722904.0399999991</v>
      </c>
      <c r="D880" s="140">
        <v>-26113315.729999997</v>
      </c>
    </row>
    <row r="881" spans="1:4">
      <c r="A881" s="139" t="s">
        <v>4235</v>
      </c>
      <c r="B881" s="140">
        <v>591517000.98000002</v>
      </c>
      <c r="C881" s="140">
        <v>73833459.930000007</v>
      </c>
      <c r="D881" s="140">
        <v>665350460.90999997</v>
      </c>
    </row>
    <row r="882" spans="1:4">
      <c r="A882" s="139" t="s">
        <v>4236</v>
      </c>
      <c r="B882" s="140">
        <v>173551037.88</v>
      </c>
      <c r="C882" s="140">
        <v>20224525.169999998</v>
      </c>
      <c r="D882" s="140">
        <v>193775563.05000001</v>
      </c>
    </row>
    <row r="883" spans="1:4">
      <c r="A883" s="139" t="s">
        <v>4237</v>
      </c>
      <c r="B883" s="140">
        <v>17599124.829999998</v>
      </c>
      <c r="C883" s="140">
        <v>0</v>
      </c>
      <c r="D883" s="140">
        <v>17599124.829999998</v>
      </c>
    </row>
    <row r="884" spans="1:4">
      <c r="A884" s="139" t="s">
        <v>4238</v>
      </c>
      <c r="B884" s="140">
        <v>3380787.4299999997</v>
      </c>
      <c r="C884" s="140">
        <v>0</v>
      </c>
      <c r="D884" s="140">
        <v>3380787.4299999997</v>
      </c>
    </row>
    <row r="885" spans="1:4">
      <c r="A885" s="139" t="s">
        <v>4239</v>
      </c>
      <c r="B885" s="140">
        <v>1503981.77</v>
      </c>
      <c r="C885" s="140">
        <v>0</v>
      </c>
      <c r="D885" s="140">
        <v>1503981.77</v>
      </c>
    </row>
    <row r="886" spans="1:4">
      <c r="A886" s="139" t="s">
        <v>4240</v>
      </c>
      <c r="B886" s="140">
        <v>787551932.88999999</v>
      </c>
      <c r="C886" s="140">
        <v>94057985.100000009</v>
      </c>
      <c r="D886" s="140">
        <v>881609917.99000001</v>
      </c>
    </row>
    <row r="887" spans="1:4">
      <c r="A887" s="139" t="s">
        <v>4241</v>
      </c>
      <c r="B887" s="140">
        <v>-285350950.82999998</v>
      </c>
      <c r="C887" s="140">
        <v>-113466569.16</v>
      </c>
      <c r="D887" s="140">
        <v>-398817519.99000001</v>
      </c>
    </row>
    <row r="888" spans="1:4">
      <c r="A888" s="139" t="s">
        <v>4242</v>
      </c>
      <c r="B888" s="140">
        <v>-75286035.540000007</v>
      </c>
      <c r="C888" s="140">
        <v>-26418113.800000001</v>
      </c>
      <c r="D888" s="140">
        <v>-101704149.34</v>
      </c>
    </row>
    <row r="889" spans="1:4">
      <c r="A889" s="139" t="s">
        <v>4243</v>
      </c>
      <c r="B889" s="140">
        <v>-27096886.84</v>
      </c>
      <c r="C889" s="140">
        <v>0</v>
      </c>
      <c r="D889" s="140">
        <v>-27096886.84</v>
      </c>
    </row>
    <row r="890" spans="1:4">
      <c r="A890" s="139" t="s">
        <v>4244</v>
      </c>
      <c r="B890" s="140">
        <v>-11453723.16</v>
      </c>
      <c r="C890" s="140">
        <v>0</v>
      </c>
      <c r="D890" s="140">
        <v>-11453723.16</v>
      </c>
    </row>
    <row r="891" spans="1:4">
      <c r="A891" s="139" t="s">
        <v>4245</v>
      </c>
      <c r="B891" s="140">
        <v>-53869882</v>
      </c>
      <c r="C891" s="140">
        <v>-4897262</v>
      </c>
      <c r="D891" s="140">
        <v>-58767144</v>
      </c>
    </row>
    <row r="892" spans="1:4">
      <c r="A892" s="139" t="s">
        <v>4246</v>
      </c>
      <c r="B892" s="140">
        <v>-453057478.36999995</v>
      </c>
      <c r="C892" s="140">
        <v>-144781944.96000001</v>
      </c>
      <c r="D892" s="140">
        <v>-597839423.33000004</v>
      </c>
    </row>
    <row r="893" spans="1:4">
      <c r="A893" s="139" t="s">
        <v>4247</v>
      </c>
      <c r="B893" s="140">
        <v>334494454.52000004</v>
      </c>
      <c r="C893" s="140">
        <v>-50723959.859999999</v>
      </c>
      <c r="D893" s="140">
        <v>283770494.66000003</v>
      </c>
    </row>
    <row r="894" spans="1:4">
      <c r="A894" s="139" t="s">
        <v>4248</v>
      </c>
      <c r="B894" s="140">
        <v>-404520.42</v>
      </c>
      <c r="C894" s="140">
        <v>-36774.58</v>
      </c>
      <c r="D894" s="140">
        <v>-441295</v>
      </c>
    </row>
    <row r="895" spans="1:4">
      <c r="A895" s="139" t="s">
        <v>4249</v>
      </c>
      <c r="B895" s="140">
        <v>-404520.42</v>
      </c>
      <c r="C895" s="140">
        <v>-36774.58</v>
      </c>
      <c r="D895" s="140">
        <v>-441295</v>
      </c>
    </row>
    <row r="896" spans="1:4">
      <c r="A896" s="139" t="s">
        <v>4250</v>
      </c>
      <c r="B896" s="140">
        <v>200089837.09</v>
      </c>
      <c r="C896" s="140">
        <v>11236919.290000001</v>
      </c>
      <c r="D896" s="140">
        <v>211326756.38</v>
      </c>
    </row>
    <row r="897" spans="1:4">
      <c r="A897" s="139" t="s">
        <v>4251</v>
      </c>
      <c r="B897" s="140">
        <v>4609748060.79</v>
      </c>
      <c r="C897" s="140">
        <v>412965161.13</v>
      </c>
      <c r="D897" s="140">
        <v>5022713221.9200001</v>
      </c>
    </row>
    <row r="898" spans="1:4">
      <c r="A898" s="139" t="s">
        <v>4252</v>
      </c>
      <c r="B898" s="140">
        <v>1101070515.3199999</v>
      </c>
      <c r="C898" s="140">
        <v>80249223.539999992</v>
      </c>
      <c r="D898" s="140">
        <v>1181319738.8600001</v>
      </c>
    </row>
    <row r="899" spans="1:4">
      <c r="A899" s="139" t="s">
        <v>4253</v>
      </c>
      <c r="B899" s="140">
        <v>12185.67</v>
      </c>
      <c r="C899" s="140">
        <v>0</v>
      </c>
      <c r="D899" s="140">
        <v>12185.67</v>
      </c>
    </row>
    <row r="900" spans="1:4">
      <c r="A900" s="139" t="s">
        <v>4254</v>
      </c>
      <c r="B900" s="140">
        <v>12185.67</v>
      </c>
      <c r="C900" s="140">
        <v>0</v>
      </c>
      <c r="D900" s="140">
        <v>12185.67</v>
      </c>
    </row>
    <row r="901" spans="1:4">
      <c r="A901" s="139" t="s">
        <v>4255</v>
      </c>
      <c r="B901" s="140">
        <v>-131260.46</v>
      </c>
      <c r="C901" s="140">
        <v>-13186.42</v>
      </c>
      <c r="D901" s="140">
        <v>-144446.88</v>
      </c>
    </row>
    <row r="902" spans="1:4">
      <c r="A902" s="139" t="s">
        <v>4256</v>
      </c>
      <c r="B902" s="140">
        <v>-131260.46</v>
      </c>
      <c r="C902" s="140">
        <v>-13186.42</v>
      </c>
      <c r="D902" s="140">
        <v>-144446.88</v>
      </c>
    </row>
    <row r="903" spans="1:4">
      <c r="A903" s="139" t="s">
        <v>4257</v>
      </c>
      <c r="B903" s="140">
        <v>699968.12</v>
      </c>
      <c r="C903" s="140">
        <v>269993.44</v>
      </c>
      <c r="D903" s="140">
        <v>969961.56</v>
      </c>
    </row>
    <row r="904" spans="1:4">
      <c r="A904" s="139" t="s">
        <v>4258</v>
      </c>
      <c r="B904" s="140">
        <v>8880.4699999999993</v>
      </c>
      <c r="C904" s="140">
        <v>-2.04</v>
      </c>
      <c r="D904" s="140">
        <v>8878.43</v>
      </c>
    </row>
    <row r="905" spans="1:4">
      <c r="A905" s="139" t="s">
        <v>4259</v>
      </c>
      <c r="B905" s="140">
        <v>193691.28</v>
      </c>
      <c r="C905" s="140">
        <v>0</v>
      </c>
      <c r="D905" s="140">
        <v>193691.28</v>
      </c>
    </row>
    <row r="906" spans="1:4">
      <c r="A906" s="139" t="s">
        <v>4260</v>
      </c>
      <c r="B906" s="140">
        <v>184609.37</v>
      </c>
      <c r="C906" s="140">
        <v>16782.669999999998</v>
      </c>
      <c r="D906" s="140">
        <v>201392.04</v>
      </c>
    </row>
    <row r="907" spans="1:4">
      <c r="A907" s="139" t="s">
        <v>4261</v>
      </c>
      <c r="B907" s="140">
        <v>1087149.24</v>
      </c>
      <c r="C907" s="140">
        <v>286774.07</v>
      </c>
      <c r="D907" s="140">
        <v>1373923.31</v>
      </c>
    </row>
    <row r="908" spans="1:4">
      <c r="A908" s="139" t="s">
        <v>4262</v>
      </c>
      <c r="B908" s="140">
        <v>15332310.42</v>
      </c>
      <c r="C908" s="140">
        <v>1055520.3299999998</v>
      </c>
      <c r="D908" s="140">
        <v>16387830.749999998</v>
      </c>
    </row>
    <row r="909" spans="1:4">
      <c r="A909" s="139" t="s">
        <v>4263</v>
      </c>
      <c r="B909" s="140">
        <v>15332310.42</v>
      </c>
      <c r="C909" s="140">
        <v>1055520.3299999998</v>
      </c>
      <c r="D909" s="140">
        <v>16387830.749999998</v>
      </c>
    </row>
    <row r="910" spans="1:4">
      <c r="A910" s="139" t="s">
        <v>4264</v>
      </c>
      <c r="B910" s="140">
        <v>344444.06</v>
      </c>
      <c r="C910" s="140">
        <v>38426.410000000003</v>
      </c>
      <c r="D910" s="140">
        <v>382870.47</v>
      </c>
    </row>
    <row r="911" spans="1:4">
      <c r="A911" s="139" t="s">
        <v>4265</v>
      </c>
      <c r="B911" s="140">
        <v>-344444.06</v>
      </c>
      <c r="C911" s="140">
        <v>-38426.410000000003</v>
      </c>
      <c r="D911" s="140">
        <v>-382870.47</v>
      </c>
    </row>
    <row r="912" spans="1:4">
      <c r="A912" s="139" t="s">
        <v>4266</v>
      </c>
      <c r="B912" s="140">
        <v>597948.86</v>
      </c>
      <c r="C912" s="140">
        <v>0</v>
      </c>
      <c r="D912" s="140">
        <v>597948.86</v>
      </c>
    </row>
    <row r="913" spans="1:4">
      <c r="A913" s="139" t="s">
        <v>4267</v>
      </c>
      <c r="B913" s="140">
        <v>14358633.860000001</v>
      </c>
      <c r="C913" s="140">
        <v>4495944.6099999994</v>
      </c>
      <c r="D913" s="140">
        <v>18854578.469999999</v>
      </c>
    </row>
    <row r="914" spans="1:4">
      <c r="A914" s="139" t="s">
        <v>4268</v>
      </c>
      <c r="B914" s="140">
        <v>80686.48</v>
      </c>
      <c r="C914" s="140">
        <v>-98553.08</v>
      </c>
      <c r="D914" s="140">
        <v>-17866.599999999999</v>
      </c>
    </row>
    <row r="915" spans="1:4">
      <c r="A915" s="139" t="s">
        <v>4269</v>
      </c>
      <c r="B915" s="140">
        <v>258904.48</v>
      </c>
      <c r="C915" s="140">
        <v>0</v>
      </c>
      <c r="D915" s="140">
        <v>258904.48</v>
      </c>
    </row>
    <row r="916" spans="1:4">
      <c r="A916" s="139" t="s">
        <v>4270</v>
      </c>
      <c r="B916" s="140">
        <v>2385183.5700000003</v>
      </c>
      <c r="C916" s="140">
        <v>216834.87</v>
      </c>
      <c r="D916" s="140">
        <v>2602018.44</v>
      </c>
    </row>
    <row r="917" spans="1:4">
      <c r="A917" s="139" t="s">
        <v>4271</v>
      </c>
      <c r="B917" s="140">
        <v>-2016602.7699999998</v>
      </c>
      <c r="C917" s="140">
        <v>-58220.37</v>
      </c>
      <c r="D917" s="140">
        <v>-2074823.14</v>
      </c>
    </row>
    <row r="918" spans="1:4">
      <c r="A918" s="139" t="s">
        <v>4272</v>
      </c>
      <c r="B918" s="140">
        <v>26606441.919999998</v>
      </c>
      <c r="C918" s="140">
        <v>0</v>
      </c>
      <c r="D918" s="140">
        <v>26606441.919999998</v>
      </c>
    </row>
    <row r="919" spans="1:4">
      <c r="A919" s="139" t="s">
        <v>4273</v>
      </c>
      <c r="B919" s="140">
        <v>42271196.400000006</v>
      </c>
      <c r="C919" s="140">
        <v>4556006.0299999993</v>
      </c>
      <c r="D919" s="140">
        <v>46827202.43</v>
      </c>
    </row>
    <row r="920" spans="1:4">
      <c r="A920" s="139" t="s">
        <v>4274</v>
      </c>
      <c r="B920" s="140">
        <v>1072613.68</v>
      </c>
      <c r="C920" s="140">
        <v>121134.96</v>
      </c>
      <c r="D920" s="140">
        <v>1193748.6399999999</v>
      </c>
    </row>
    <row r="921" spans="1:4">
      <c r="A921" s="139" t="s">
        <v>4275</v>
      </c>
      <c r="B921" s="140">
        <v>1072613.68</v>
      </c>
      <c r="C921" s="140">
        <v>121134.96</v>
      </c>
      <c r="D921" s="140">
        <v>1193748.6399999999</v>
      </c>
    </row>
    <row r="922" spans="1:4">
      <c r="A922" s="139" t="s">
        <v>4276</v>
      </c>
      <c r="B922" s="140">
        <v>266404.38</v>
      </c>
      <c r="C922" s="140">
        <v>72927.539999999994</v>
      </c>
      <c r="D922" s="140">
        <v>339331.92</v>
      </c>
    </row>
    <row r="923" spans="1:4">
      <c r="A923" s="139" t="s">
        <v>4277</v>
      </c>
      <c r="B923" s="140">
        <v>77390.34</v>
      </c>
      <c r="C923" s="140">
        <v>1009.8</v>
      </c>
      <c r="D923" s="140">
        <v>78400.14</v>
      </c>
    </row>
    <row r="924" spans="1:4">
      <c r="A924" s="139" t="s">
        <v>4278</v>
      </c>
      <c r="B924" s="140">
        <v>-53038617.140000008</v>
      </c>
      <c r="C924" s="140">
        <v>-5118431</v>
      </c>
      <c r="D924" s="140">
        <v>-58157048.139999993</v>
      </c>
    </row>
    <row r="925" spans="1:4">
      <c r="A925" s="139" t="s">
        <v>4279</v>
      </c>
      <c r="B925" s="140">
        <v>53382411.859999999</v>
      </c>
      <c r="C925" s="140">
        <v>5192368.34</v>
      </c>
      <c r="D925" s="140">
        <v>58574780.200000003</v>
      </c>
    </row>
    <row r="926" spans="1:4">
      <c r="A926" s="139" t="s">
        <v>4280</v>
      </c>
      <c r="B926" s="140">
        <v>4730.79</v>
      </c>
      <c r="C926" s="140">
        <v>25</v>
      </c>
      <c r="D926" s="140">
        <v>4755.79</v>
      </c>
    </row>
    <row r="927" spans="1:4">
      <c r="A927" s="139" t="s">
        <v>4281</v>
      </c>
      <c r="B927" s="140">
        <v>24339018.330000002</v>
      </c>
      <c r="C927" s="140">
        <v>2384642.63</v>
      </c>
      <c r="D927" s="140">
        <v>26723660.959999997</v>
      </c>
    </row>
    <row r="928" spans="1:4">
      <c r="A928" s="139" t="s">
        <v>4282</v>
      </c>
      <c r="B928" s="140">
        <v>24343749.120000001</v>
      </c>
      <c r="C928" s="140">
        <v>2384667.63</v>
      </c>
      <c r="D928" s="140">
        <v>26728416.749999996</v>
      </c>
    </row>
    <row r="929" spans="1:4">
      <c r="A929" s="139" t="s">
        <v>4283</v>
      </c>
      <c r="B929" s="140">
        <v>-29038662.740000002</v>
      </c>
      <c r="C929" s="140">
        <v>-2807700.71</v>
      </c>
      <c r="D929" s="140">
        <v>-31846363.449999999</v>
      </c>
    </row>
    <row r="930" spans="1:4">
      <c r="A930" s="139" t="s">
        <v>4284</v>
      </c>
      <c r="B930" s="140">
        <v>72038028.75999999</v>
      </c>
      <c r="C930" s="140">
        <v>7446415.29</v>
      </c>
      <c r="D930" s="140">
        <v>79484444.049999997</v>
      </c>
    </row>
    <row r="931" spans="1:4">
      <c r="A931" s="139" t="s">
        <v>4285</v>
      </c>
      <c r="B931" s="140">
        <v>-258708.92</v>
      </c>
      <c r="C931" s="140">
        <v>1548517.5499999998</v>
      </c>
      <c r="D931" s="140">
        <v>1289808.6300000001</v>
      </c>
    </row>
    <row r="932" spans="1:4">
      <c r="A932" s="139" t="s">
        <v>4286</v>
      </c>
      <c r="B932" s="140">
        <v>-258708.92</v>
      </c>
      <c r="C932" s="140">
        <v>1548517.5499999998</v>
      </c>
      <c r="D932" s="140">
        <v>1289808.6300000001</v>
      </c>
    </row>
    <row r="933" spans="1:4">
      <c r="A933" s="139" t="s">
        <v>4287</v>
      </c>
      <c r="B933" s="140">
        <v>88055333.370000005</v>
      </c>
      <c r="C933" s="140">
        <v>10324040.82</v>
      </c>
      <c r="D933" s="140">
        <v>98379374.189999998</v>
      </c>
    </row>
    <row r="934" spans="1:4">
      <c r="A934" s="139" t="s">
        <v>4288</v>
      </c>
      <c r="B934" s="140">
        <v>-6842.33</v>
      </c>
      <c r="C934" s="140">
        <v>-1888.88</v>
      </c>
      <c r="D934" s="140">
        <v>-8731.2099999999991</v>
      </c>
    </row>
    <row r="935" spans="1:4">
      <c r="A935" s="139" t="s">
        <v>4289</v>
      </c>
      <c r="B935" s="140">
        <v>6842.33</v>
      </c>
      <c r="C935" s="140">
        <v>1888.88</v>
      </c>
      <c r="D935" s="140">
        <v>8731.2099999999991</v>
      </c>
    </row>
    <row r="936" spans="1:4">
      <c r="A936" s="139" t="s">
        <v>4290</v>
      </c>
      <c r="B936" s="140">
        <v>9152.2199999999993</v>
      </c>
      <c r="C936" s="140">
        <v>832.02</v>
      </c>
      <c r="D936" s="140">
        <v>9984.24</v>
      </c>
    </row>
    <row r="937" spans="1:4">
      <c r="A937" s="139" t="s">
        <v>4291</v>
      </c>
      <c r="B937" s="140">
        <v>713815.08</v>
      </c>
      <c r="C937" s="140">
        <v>64892.28</v>
      </c>
      <c r="D937" s="140">
        <v>778707.36</v>
      </c>
    </row>
    <row r="938" spans="1:4">
      <c r="A938" s="139" t="s">
        <v>4292</v>
      </c>
      <c r="B938" s="140">
        <v>722967.3</v>
      </c>
      <c r="C938" s="140">
        <v>65724.3</v>
      </c>
      <c r="D938" s="140">
        <v>788691.6</v>
      </c>
    </row>
    <row r="939" spans="1:4">
      <c r="A939" s="139" t="s">
        <v>4293</v>
      </c>
      <c r="B939" s="140">
        <v>5089181.1999999993</v>
      </c>
      <c r="C939" s="140">
        <v>1033734.47</v>
      </c>
      <c r="D939" s="140">
        <v>6122915.6699999999</v>
      </c>
    </row>
    <row r="940" spans="1:4">
      <c r="A940" s="139" t="s">
        <v>4294</v>
      </c>
      <c r="B940" s="140">
        <v>0</v>
      </c>
      <c r="C940" s="140">
        <v>0</v>
      </c>
      <c r="D940" s="140">
        <v>0</v>
      </c>
    </row>
    <row r="941" spans="1:4">
      <c r="A941" s="139" t="s">
        <v>4295</v>
      </c>
      <c r="B941" s="140">
        <v>5089181.1999999993</v>
      </c>
      <c r="C941" s="140">
        <v>1033734.47</v>
      </c>
      <c r="D941" s="140">
        <v>6122915.6699999999</v>
      </c>
    </row>
    <row r="942" spans="1:4">
      <c r="A942" s="139" t="s">
        <v>4296</v>
      </c>
      <c r="B942" s="140">
        <v>9803494.8399999999</v>
      </c>
      <c r="C942" s="140">
        <v>-1770886.9000000001</v>
      </c>
      <c r="D942" s="140">
        <v>8032607.9399999995</v>
      </c>
    </row>
    <row r="943" spans="1:4">
      <c r="A943" s="139" t="s">
        <v>4297</v>
      </c>
      <c r="B943" s="140">
        <v>9803494.8399999999</v>
      </c>
      <c r="C943" s="140">
        <v>-1770886.9000000001</v>
      </c>
      <c r="D943" s="140">
        <v>8032607.9399999995</v>
      </c>
    </row>
    <row r="944" spans="1:4">
      <c r="A944" s="139" t="s">
        <v>4298</v>
      </c>
      <c r="B944" s="140">
        <v>61559</v>
      </c>
      <c r="C944" s="140">
        <v>44.43</v>
      </c>
      <c r="D944" s="140">
        <v>61603.43</v>
      </c>
    </row>
    <row r="945" spans="1:4">
      <c r="A945" s="139" t="s">
        <v>4299</v>
      </c>
      <c r="B945" s="140">
        <v>61559</v>
      </c>
      <c r="C945" s="140">
        <v>44.43</v>
      </c>
      <c r="D945" s="140">
        <v>61603.43</v>
      </c>
    </row>
    <row r="946" spans="1:4">
      <c r="A946" s="139" t="s">
        <v>4300</v>
      </c>
      <c r="B946" s="140">
        <v>3209063.6900000004</v>
      </c>
      <c r="C946" s="140">
        <v>433123.56</v>
      </c>
      <c r="D946" s="140">
        <v>3642187.25</v>
      </c>
    </row>
    <row r="947" spans="1:4">
      <c r="A947" s="139" t="s">
        <v>4301</v>
      </c>
      <c r="B947" s="140">
        <v>3209063.6900000004</v>
      </c>
      <c r="C947" s="140">
        <v>433123.56</v>
      </c>
      <c r="D947" s="140">
        <v>3642187.25</v>
      </c>
    </row>
    <row r="948" spans="1:4">
      <c r="A948" s="139" t="s">
        <v>4302</v>
      </c>
      <c r="B948" s="140">
        <v>1762678.6300000001</v>
      </c>
      <c r="C948" s="140">
        <v>-1691948.4</v>
      </c>
      <c r="D948" s="140">
        <v>70730.23</v>
      </c>
    </row>
    <row r="949" spans="1:4">
      <c r="A949" s="139" t="s">
        <v>4303</v>
      </c>
      <c r="B949" s="140">
        <v>1762678.6300000001</v>
      </c>
      <c r="C949" s="140">
        <v>-1691948.4</v>
      </c>
      <c r="D949" s="140">
        <v>70730.23</v>
      </c>
    </row>
    <row r="950" spans="1:4">
      <c r="A950" s="139" t="s">
        <v>4304</v>
      </c>
      <c r="B950" s="140">
        <v>1113.53</v>
      </c>
      <c r="C950" s="140">
        <v>0</v>
      </c>
      <c r="D950" s="140">
        <v>1113.53</v>
      </c>
    </row>
    <row r="951" spans="1:4">
      <c r="A951" s="139" t="s">
        <v>4305</v>
      </c>
      <c r="B951" s="140">
        <v>1113.53</v>
      </c>
      <c r="C951" s="140">
        <v>0</v>
      </c>
      <c r="D951" s="140">
        <v>1113.53</v>
      </c>
    </row>
    <row r="952" spans="1:4">
      <c r="A952" s="139" t="s">
        <v>4306</v>
      </c>
      <c r="B952" s="140">
        <v>0</v>
      </c>
      <c r="C952" s="140">
        <v>0</v>
      </c>
      <c r="D952" s="140">
        <v>0</v>
      </c>
    </row>
    <row r="953" spans="1:4">
      <c r="A953" s="139" t="s">
        <v>4307</v>
      </c>
      <c r="B953" s="140">
        <v>0</v>
      </c>
      <c r="C953" s="140">
        <v>0</v>
      </c>
      <c r="D953" s="140">
        <v>0</v>
      </c>
    </row>
    <row r="954" spans="1:4">
      <c r="A954" s="139" t="s">
        <v>4308</v>
      </c>
      <c r="B954" s="140">
        <v>0</v>
      </c>
      <c r="C954" s="140">
        <v>0</v>
      </c>
      <c r="D954" s="140">
        <v>0</v>
      </c>
    </row>
    <row r="955" spans="1:4">
      <c r="A955" s="139" t="s">
        <v>4309</v>
      </c>
      <c r="B955" s="140">
        <v>0</v>
      </c>
      <c r="C955" s="140">
        <v>0</v>
      </c>
      <c r="D955" s="140">
        <v>0</v>
      </c>
    </row>
    <row r="956" spans="1:4">
      <c r="A956" s="139" t="s">
        <v>4310</v>
      </c>
      <c r="B956" s="140">
        <v>0</v>
      </c>
      <c r="C956" s="140">
        <v>0</v>
      </c>
      <c r="D956" s="140">
        <v>0</v>
      </c>
    </row>
    <row r="957" spans="1:4">
      <c r="A957" s="139" t="s">
        <v>4311</v>
      </c>
      <c r="B957" s="140">
        <v>2348042.9700000002</v>
      </c>
      <c r="C957" s="140">
        <v>2007381.2999999998</v>
      </c>
      <c r="D957" s="140">
        <v>4355424.2700000005</v>
      </c>
    </row>
    <row r="958" spans="1:4">
      <c r="A958" s="139" t="s">
        <v>4312</v>
      </c>
      <c r="B958" s="140">
        <v>4111835.1300000004</v>
      </c>
      <c r="C958" s="140">
        <v>315432.90000000002</v>
      </c>
      <c r="D958" s="140">
        <v>4427268.03</v>
      </c>
    </row>
    <row r="959" spans="1:4">
      <c r="A959" s="139" t="s">
        <v>4313</v>
      </c>
      <c r="B959" s="140">
        <v>22998101.16</v>
      </c>
      <c r="C959" s="140">
        <v>77172.759999999995</v>
      </c>
      <c r="D959" s="140">
        <v>23075273.919999998</v>
      </c>
    </row>
    <row r="960" spans="1:4">
      <c r="A960" s="139" t="s">
        <v>4314</v>
      </c>
      <c r="B960" s="140">
        <v>23004943.489999998</v>
      </c>
      <c r="C960" s="140">
        <v>79061.64</v>
      </c>
      <c r="D960" s="140">
        <v>23084005.129999999</v>
      </c>
    </row>
    <row r="961" spans="1:4">
      <c r="A961" s="139" t="s">
        <v>4315</v>
      </c>
      <c r="B961" s="140">
        <v>221177</v>
      </c>
      <c r="C961" s="140">
        <v>20107</v>
      </c>
      <c r="D961" s="140">
        <v>241284</v>
      </c>
    </row>
    <row r="962" spans="1:4">
      <c r="A962" s="139" t="s">
        <v>4316</v>
      </c>
      <c r="B962" s="140">
        <v>221177</v>
      </c>
      <c r="C962" s="140">
        <v>20107</v>
      </c>
      <c r="D962" s="140">
        <v>241284</v>
      </c>
    </row>
    <row r="963" spans="1:4">
      <c r="A963" s="139" t="s">
        <v>4317</v>
      </c>
      <c r="B963" s="140">
        <v>9745873.5700000003</v>
      </c>
      <c r="C963" s="140">
        <v>467301.09</v>
      </c>
      <c r="D963" s="140">
        <v>10213174.66</v>
      </c>
    </row>
    <row r="964" spans="1:4">
      <c r="A964" s="139" t="s">
        <v>4318</v>
      </c>
      <c r="B964" s="140">
        <v>-929603.38</v>
      </c>
      <c r="C964" s="140">
        <v>0</v>
      </c>
      <c r="D964" s="140">
        <v>-929603.38</v>
      </c>
    </row>
    <row r="965" spans="1:4">
      <c r="A965" s="139" t="s">
        <v>4319</v>
      </c>
      <c r="B965" s="140">
        <v>8816270.1899999995</v>
      </c>
      <c r="C965" s="140">
        <v>467301.09</v>
      </c>
      <c r="D965" s="140">
        <v>9283571.2800000012</v>
      </c>
    </row>
    <row r="966" spans="1:4">
      <c r="A966" s="139" t="s">
        <v>4320</v>
      </c>
      <c r="B966" s="140">
        <v>-156483.24</v>
      </c>
      <c r="C966" s="140">
        <v>0</v>
      </c>
      <c r="D966" s="140">
        <v>-156483.24</v>
      </c>
    </row>
    <row r="967" spans="1:4">
      <c r="A967" s="139" t="s">
        <v>4321</v>
      </c>
      <c r="B967" s="140">
        <v>-1</v>
      </c>
      <c r="C967" s="140">
        <v>0</v>
      </c>
      <c r="D967" s="140">
        <v>-1</v>
      </c>
    </row>
    <row r="968" spans="1:4">
      <c r="A968" s="139" t="s">
        <v>4322</v>
      </c>
      <c r="B968" s="140">
        <v>-156484.24</v>
      </c>
      <c r="C968" s="140">
        <v>0</v>
      </c>
      <c r="D968" s="140">
        <v>-156484.24</v>
      </c>
    </row>
    <row r="969" spans="1:4">
      <c r="A969" s="139" t="s">
        <v>4323</v>
      </c>
      <c r="B969" s="140">
        <v>2691940.89</v>
      </c>
      <c r="C969" s="140">
        <v>129511.5</v>
      </c>
      <c r="D969" s="140">
        <v>2821452.39</v>
      </c>
    </row>
    <row r="970" spans="1:4">
      <c r="A970" s="139" t="s">
        <v>4324</v>
      </c>
      <c r="B970" s="140">
        <v>2691940.89</v>
      </c>
      <c r="C970" s="140">
        <v>129511.5</v>
      </c>
      <c r="D970" s="140">
        <v>2821452.39</v>
      </c>
    </row>
    <row r="971" spans="1:4">
      <c r="A971" s="139" t="s">
        <v>4325</v>
      </c>
      <c r="B971" s="140">
        <v>2535456.65</v>
      </c>
      <c r="C971" s="140">
        <v>129511.5</v>
      </c>
      <c r="D971" s="140">
        <v>2664968.15</v>
      </c>
    </row>
    <row r="972" spans="1:4">
      <c r="A972" s="139" t="s">
        <v>4326</v>
      </c>
      <c r="B972" s="140">
        <v>11351726.840000002</v>
      </c>
      <c r="C972" s="140">
        <v>596812.59</v>
      </c>
      <c r="D972" s="140">
        <v>11948539.43</v>
      </c>
    </row>
    <row r="973" spans="1:4">
      <c r="A973" s="139" t="s">
        <v>4327</v>
      </c>
      <c r="B973" s="140">
        <v>1618006.37</v>
      </c>
      <c r="C973" s="140">
        <v>97663.67</v>
      </c>
      <c r="D973" s="140">
        <v>1715670.04</v>
      </c>
    </row>
    <row r="974" spans="1:4">
      <c r="A974" s="139" t="s">
        <v>4328</v>
      </c>
      <c r="B974" s="140">
        <v>67974.880000000005</v>
      </c>
      <c r="C974" s="140">
        <v>0</v>
      </c>
      <c r="D974" s="140">
        <v>67974.880000000005</v>
      </c>
    </row>
    <row r="975" spans="1:4">
      <c r="A975" s="139" t="s">
        <v>4329</v>
      </c>
      <c r="B975" s="140">
        <v>448427.05</v>
      </c>
      <c r="C975" s="140">
        <v>27067.29</v>
      </c>
      <c r="D975" s="140">
        <v>475494.34</v>
      </c>
    </row>
    <row r="976" spans="1:4">
      <c r="A976" s="139" t="s">
        <v>4330</v>
      </c>
      <c r="B976" s="140">
        <v>18839.099999999999</v>
      </c>
      <c r="C976" s="140">
        <v>0</v>
      </c>
      <c r="D976" s="140">
        <v>18839.099999999999</v>
      </c>
    </row>
    <row r="977" spans="1:4">
      <c r="A977" s="139" t="s">
        <v>4331</v>
      </c>
      <c r="B977" s="140">
        <v>2153247.4</v>
      </c>
      <c r="C977" s="140">
        <v>124730.96</v>
      </c>
      <c r="D977" s="140">
        <v>2277978.36</v>
      </c>
    </row>
    <row r="978" spans="1:4">
      <c r="A978" s="139" t="s">
        <v>4332</v>
      </c>
      <c r="B978" s="140">
        <v>-518154.35</v>
      </c>
      <c r="C978" s="140">
        <v>-7625.73</v>
      </c>
      <c r="D978" s="140">
        <v>-525780.07999999996</v>
      </c>
    </row>
    <row r="979" spans="1:4">
      <c r="A979" s="139" t="s">
        <v>4333</v>
      </c>
      <c r="B979" s="140">
        <v>-0.4</v>
      </c>
      <c r="C979" s="140">
        <v>0</v>
      </c>
      <c r="D979" s="140">
        <v>-0.4</v>
      </c>
    </row>
    <row r="980" spans="1:4">
      <c r="A980" s="139" t="s">
        <v>4334</v>
      </c>
      <c r="B980" s="140">
        <v>-143605.39000000001</v>
      </c>
      <c r="C980" s="140">
        <v>-2113.46</v>
      </c>
      <c r="D980" s="140">
        <v>-145718.85</v>
      </c>
    </row>
    <row r="981" spans="1:4">
      <c r="A981" s="139" t="s">
        <v>4335</v>
      </c>
      <c r="B981" s="140">
        <v>-0.11</v>
      </c>
      <c r="C981" s="140">
        <v>0</v>
      </c>
      <c r="D981" s="140">
        <v>-0.11</v>
      </c>
    </row>
    <row r="982" spans="1:4">
      <c r="A982" s="139" t="s">
        <v>4336</v>
      </c>
      <c r="B982" s="140">
        <v>-661760.25</v>
      </c>
      <c r="C982" s="140">
        <v>-9739.19</v>
      </c>
      <c r="D982" s="140">
        <v>-671499.44</v>
      </c>
    </row>
    <row r="983" spans="1:4">
      <c r="A983" s="139" t="s">
        <v>4337</v>
      </c>
      <c r="B983" s="140">
        <v>1491487.15</v>
      </c>
      <c r="C983" s="140">
        <v>114991.77</v>
      </c>
      <c r="D983" s="140">
        <v>1606478.92</v>
      </c>
    </row>
    <row r="984" spans="1:4">
      <c r="A984" s="139" t="s">
        <v>4338</v>
      </c>
      <c r="B984" s="140">
        <v>13064390.989999998</v>
      </c>
      <c r="C984" s="140">
        <v>731911.36</v>
      </c>
      <c r="D984" s="140">
        <v>13796302.350000001</v>
      </c>
    </row>
    <row r="985" spans="1:4">
      <c r="A985" s="139" t="s">
        <v>4339</v>
      </c>
      <c r="B985" s="140">
        <v>51985998.890000001</v>
      </c>
      <c r="C985" s="140">
        <v>9513067.8200000003</v>
      </c>
      <c r="D985" s="140">
        <v>61499066.710000001</v>
      </c>
    </row>
    <row r="986" spans="1:4">
      <c r="A986" s="139" t="s">
        <v>4340</v>
      </c>
      <c r="B986" s="140">
        <v>1153056514.21</v>
      </c>
      <c r="C986" s="140">
        <v>89762291.359999999</v>
      </c>
      <c r="D986" s="140">
        <v>1242818805.5699999</v>
      </c>
    </row>
    <row r="987" spans="1:4">
      <c r="A987" s="139" t="s">
        <v>4341</v>
      </c>
      <c r="B987" s="140">
        <v>512992.57</v>
      </c>
      <c r="C987" s="140">
        <v>47308.83</v>
      </c>
      <c r="D987" s="140">
        <v>560301.4</v>
      </c>
    </row>
    <row r="988" spans="1:4">
      <c r="A988" s="139" t="s">
        <v>4342</v>
      </c>
      <c r="B988" s="140">
        <v>799273.41</v>
      </c>
      <c r="C988" s="140">
        <v>80954.61</v>
      </c>
      <c r="D988" s="140">
        <v>880228.02</v>
      </c>
    </row>
    <row r="989" spans="1:4">
      <c r="A989" s="139" t="s">
        <v>4343</v>
      </c>
      <c r="B989" s="140">
        <v>3977850.8600000003</v>
      </c>
      <c r="C989" s="140">
        <v>417307.86</v>
      </c>
      <c r="D989" s="140">
        <v>4395158.72</v>
      </c>
    </row>
    <row r="990" spans="1:4">
      <c r="A990" s="139" t="s">
        <v>4344</v>
      </c>
      <c r="B990" s="140">
        <v>5290116.84</v>
      </c>
      <c r="C990" s="140">
        <v>545571.30000000005</v>
      </c>
      <c r="D990" s="140">
        <v>5835688.1399999997</v>
      </c>
    </row>
    <row r="991" spans="1:4">
      <c r="A991" s="139" t="s">
        <v>4345</v>
      </c>
      <c r="B991" s="140">
        <v>769504.88</v>
      </c>
      <c r="C991" s="140">
        <v>69954.990000000005</v>
      </c>
      <c r="D991" s="140">
        <v>839459.87</v>
      </c>
    </row>
    <row r="992" spans="1:4">
      <c r="A992" s="139" t="s">
        <v>4346</v>
      </c>
      <c r="B992" s="140">
        <v>769504.88</v>
      </c>
      <c r="C992" s="140">
        <v>69954.990000000005</v>
      </c>
      <c r="D992" s="140">
        <v>839459.87</v>
      </c>
    </row>
    <row r="993" spans="1:4">
      <c r="A993" s="139" t="s">
        <v>4347</v>
      </c>
      <c r="B993" s="140">
        <v>6059621.7199999997</v>
      </c>
      <c r="C993" s="140">
        <v>615526.29</v>
      </c>
      <c r="D993" s="140">
        <v>6675148.0099999998</v>
      </c>
    </row>
    <row r="994" spans="1:4">
      <c r="A994" s="139" t="s">
        <v>4348</v>
      </c>
      <c r="B994" s="140">
        <v>7011008.1200000001</v>
      </c>
      <c r="C994" s="140">
        <v>1727381.2000000002</v>
      </c>
      <c r="D994" s="140">
        <v>8738389.3200000003</v>
      </c>
    </row>
    <row r="995" spans="1:4">
      <c r="A995" s="139" t="s">
        <v>4349</v>
      </c>
      <c r="B995" s="140">
        <v>7011008.1200000001</v>
      </c>
      <c r="C995" s="140">
        <v>1727381.2000000002</v>
      </c>
      <c r="D995" s="140">
        <v>8738389.3200000003</v>
      </c>
    </row>
    <row r="996" spans="1:4">
      <c r="A996" s="139" t="s">
        <v>4350</v>
      </c>
      <c r="B996" s="140">
        <v>34.869999999999997</v>
      </c>
      <c r="C996" s="140">
        <v>10.14</v>
      </c>
      <c r="D996" s="140">
        <v>45.01</v>
      </c>
    </row>
    <row r="997" spans="1:4">
      <c r="A997" s="139" t="s">
        <v>4351</v>
      </c>
      <c r="B997" s="140">
        <v>1236024.8600000001</v>
      </c>
      <c r="C997" s="140">
        <v>240318.77</v>
      </c>
      <c r="D997" s="140">
        <v>1476343.6300000001</v>
      </c>
    </row>
    <row r="998" spans="1:4">
      <c r="A998" s="139" t="s">
        <v>4352</v>
      </c>
      <c r="B998" s="140">
        <v>1451400.1199999999</v>
      </c>
      <c r="C998" s="140">
        <v>146349.1</v>
      </c>
      <c r="D998" s="140">
        <v>1597749.2200000002</v>
      </c>
    </row>
    <row r="999" spans="1:4">
      <c r="A999" s="139" t="s">
        <v>4353</v>
      </c>
      <c r="B999" s="140">
        <v>2144051.73</v>
      </c>
      <c r="C999" s="140">
        <v>429947.68</v>
      </c>
      <c r="D999" s="140">
        <v>2573999.41</v>
      </c>
    </row>
    <row r="1000" spans="1:4">
      <c r="A1000" s="139" t="s">
        <v>4354</v>
      </c>
      <c r="B1000" s="140">
        <v>4831511.58</v>
      </c>
      <c r="C1000" s="140">
        <v>816625.69</v>
      </c>
      <c r="D1000" s="140">
        <v>5648137.2700000005</v>
      </c>
    </row>
    <row r="1001" spans="1:4">
      <c r="A1001" s="139" t="s">
        <v>4355</v>
      </c>
      <c r="B1001" s="140">
        <v>11842519.700000001</v>
      </c>
      <c r="C1001" s="140">
        <v>2544006.8899999997</v>
      </c>
      <c r="D1001" s="140">
        <v>14386526.59</v>
      </c>
    </row>
    <row r="1002" spans="1:4">
      <c r="A1002" s="139" t="s">
        <v>4356</v>
      </c>
      <c r="B1002" s="140">
        <v>-6216873.1799999997</v>
      </c>
      <c r="C1002" s="140">
        <v>-423721.36</v>
      </c>
      <c r="D1002" s="140">
        <v>-6640594.54</v>
      </c>
    </row>
    <row r="1003" spans="1:4">
      <c r="A1003" s="139" t="s">
        <v>4357</v>
      </c>
      <c r="B1003" s="140">
        <v>-6216873.1799999997</v>
      </c>
      <c r="C1003" s="140">
        <v>-423721.36</v>
      </c>
      <c r="D1003" s="140">
        <v>-6640594.54</v>
      </c>
    </row>
    <row r="1004" spans="1:4">
      <c r="A1004" s="139" t="s">
        <v>4358</v>
      </c>
      <c r="B1004" s="140">
        <v>6375167.3399999999</v>
      </c>
      <c r="C1004" s="140">
        <v>1165700.01</v>
      </c>
      <c r="D1004" s="140">
        <v>7540867.3499999996</v>
      </c>
    </row>
    <row r="1005" spans="1:4">
      <c r="A1005" s="139" t="s">
        <v>4359</v>
      </c>
      <c r="B1005" s="140">
        <v>281546375.23000002</v>
      </c>
      <c r="C1005" s="140">
        <v>30705653.75</v>
      </c>
      <c r="D1005" s="140">
        <v>312252028.98000002</v>
      </c>
    </row>
    <row r="1006" spans="1:4">
      <c r="A1006" s="139" t="s">
        <v>4360</v>
      </c>
      <c r="B1006" s="140">
        <v>287921542.56999999</v>
      </c>
      <c r="C1006" s="140">
        <v>31871353.760000002</v>
      </c>
      <c r="D1006" s="140">
        <v>319792896.33000004</v>
      </c>
    </row>
    <row r="1007" spans="1:4">
      <c r="A1007" s="139" t="s">
        <v>4361</v>
      </c>
      <c r="B1007" s="140">
        <v>287921542.56999999</v>
      </c>
      <c r="C1007" s="140">
        <v>31871353.760000002</v>
      </c>
      <c r="D1007" s="140">
        <v>319792896.33000004</v>
      </c>
    </row>
    <row r="1008" spans="1:4">
      <c r="A1008" s="139" t="s">
        <v>4362</v>
      </c>
      <c r="B1008" s="140">
        <v>299606810.81</v>
      </c>
      <c r="C1008" s="140">
        <v>34607165.579999998</v>
      </c>
      <c r="D1008" s="140">
        <v>334213976.38999999</v>
      </c>
    </row>
    <row r="1009" spans="1:4">
      <c r="A1009" s="139" t="s">
        <v>4363</v>
      </c>
      <c r="B1009" s="140">
        <v>853449703.4000001</v>
      </c>
      <c r="C1009" s="140">
        <v>55155125.780000001</v>
      </c>
      <c r="D1009" s="140">
        <v>908604829.17999995</v>
      </c>
    </row>
    <row r="1010" spans="1:4">
      <c r="A1010" s="139" t="s">
        <v>4364</v>
      </c>
      <c r="B1010" s="140">
        <v>0</v>
      </c>
      <c r="C1010" s="140">
        <v>0</v>
      </c>
      <c r="D1010" s="140">
        <v>0</v>
      </c>
    </row>
    <row r="1011" spans="1:4">
      <c r="A1011" s="139" t="s">
        <v>4365</v>
      </c>
      <c r="B1011" s="140">
        <v>0</v>
      </c>
      <c r="C1011" s="140">
        <v>0</v>
      </c>
      <c r="D1011" s="140">
        <v>0</v>
      </c>
    </row>
    <row r="1012" spans="1:4">
      <c r="A1012" s="139" t="s">
        <v>4366</v>
      </c>
      <c r="B1012" s="140">
        <v>0</v>
      </c>
      <c r="C1012" s="140">
        <v>0</v>
      </c>
      <c r="D1012" s="140">
        <v>0</v>
      </c>
    </row>
    <row r="1013" spans="1:4">
      <c r="A1013" s="139" t="s">
        <v>4367</v>
      </c>
      <c r="B1013" s="140">
        <v>0</v>
      </c>
      <c r="C1013" s="140">
        <v>0</v>
      </c>
      <c r="D1013" s="140">
        <v>0</v>
      </c>
    </row>
    <row r="1014" spans="1:4">
      <c r="A1014" s="139" t="s">
        <v>4368</v>
      </c>
      <c r="B1014" s="140">
        <v>0</v>
      </c>
      <c r="C1014" s="140">
        <v>0</v>
      </c>
      <c r="D1014" s="140">
        <v>0</v>
      </c>
    </row>
    <row r="1015" spans="1:4">
      <c r="A1015" s="137" t="s">
        <v>4369</v>
      </c>
      <c r="B1015" s="142">
        <v>853449703.4000001</v>
      </c>
      <c r="C1015" s="142">
        <v>55155125.780000001</v>
      </c>
      <c r="D1015" s="142">
        <v>908604829.17999995</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C0DB4-CF9B-40EB-9CAF-CB08551AF602}">
  <dimension ref="A1:I1045"/>
  <sheetViews>
    <sheetView tabSelected="1" workbookViewId="0">
      <selection activeCell="E16" sqref="E16:K43"/>
    </sheetView>
  </sheetViews>
  <sheetFormatPr defaultRowHeight="13.2"/>
  <cols>
    <col min="1" max="1" width="66.6640625" customWidth="1"/>
    <col min="2" max="4" width="16.6640625" customWidth="1"/>
    <col min="9" max="9" width="14.44140625" bestFit="1" customWidth="1"/>
  </cols>
  <sheetData>
    <row r="1" spans="1:9" ht="39.6">
      <c r="A1" s="128" t="s">
        <v>4379</v>
      </c>
      <c r="B1" s="135" t="s">
        <v>3358</v>
      </c>
      <c r="C1" s="135" t="s">
        <v>3358</v>
      </c>
      <c r="D1" s="135" t="s">
        <v>3358</v>
      </c>
    </row>
    <row r="2" spans="1:9" ht="15">
      <c r="B2" s="136" t="s">
        <v>100</v>
      </c>
      <c r="C2" s="135" t="s">
        <v>3360</v>
      </c>
      <c r="D2" s="136" t="s">
        <v>101</v>
      </c>
    </row>
    <row r="3" spans="1:9" ht="15">
      <c r="B3" s="135" t="s">
        <v>1969</v>
      </c>
      <c r="C3" s="135" t="s">
        <v>1969</v>
      </c>
      <c r="D3" s="135" t="s">
        <v>1969</v>
      </c>
    </row>
    <row r="4" spans="1:9" ht="14.4">
      <c r="A4" s="137" t="s">
        <v>1970</v>
      </c>
      <c r="B4" s="138"/>
      <c r="C4" s="138"/>
      <c r="D4" s="138"/>
    </row>
    <row r="5" spans="1:9">
      <c r="A5" s="139" t="s">
        <v>3362</v>
      </c>
      <c r="B5" s="140">
        <v>21732123117.919998</v>
      </c>
      <c r="C5" s="140">
        <v>180703048.78999999</v>
      </c>
      <c r="D5" s="140">
        <v>21912826166.709999</v>
      </c>
    </row>
    <row r="6" spans="1:9">
      <c r="A6" s="139" t="s">
        <v>3363</v>
      </c>
      <c r="B6" s="140">
        <v>17585866.48</v>
      </c>
      <c r="C6" s="140">
        <v>0</v>
      </c>
      <c r="D6" s="140">
        <v>17585866.48</v>
      </c>
    </row>
    <row r="7" spans="1:9">
      <c r="A7" s="139" t="s">
        <v>4380</v>
      </c>
      <c r="B7" s="140"/>
      <c r="C7" s="140">
        <v>0</v>
      </c>
      <c r="D7" s="140">
        <v>0</v>
      </c>
    </row>
    <row r="8" spans="1:9">
      <c r="A8" s="139" t="s">
        <v>3364</v>
      </c>
      <c r="B8" s="140">
        <v>41288107.470000006</v>
      </c>
      <c r="C8" s="140">
        <v>1963646.64</v>
      </c>
      <c r="D8" s="140">
        <v>43251754.109999999</v>
      </c>
    </row>
    <row r="9" spans="1:9">
      <c r="A9" s="139" t="s">
        <v>3365</v>
      </c>
      <c r="B9" s="140">
        <v>-2489592.16</v>
      </c>
      <c r="C9" s="140">
        <v>0</v>
      </c>
      <c r="D9" s="140">
        <v>-2489592.16</v>
      </c>
    </row>
    <row r="10" spans="1:9">
      <c r="A10" s="139" t="s">
        <v>3366</v>
      </c>
      <c r="B10" s="140">
        <v>21788507499.709999</v>
      </c>
      <c r="C10" s="140">
        <v>182666695.42999998</v>
      </c>
      <c r="D10" s="140">
        <v>21971174195.139999</v>
      </c>
      <c r="I10" s="284"/>
    </row>
    <row r="11" spans="1:9">
      <c r="A11" s="139" t="s">
        <v>3367</v>
      </c>
      <c r="B11" s="140">
        <v>20325435.300000001</v>
      </c>
      <c r="C11" s="140">
        <v>0</v>
      </c>
      <c r="D11" s="140">
        <v>20325435.300000001</v>
      </c>
    </row>
    <row r="12" spans="1:9">
      <c r="A12" s="139" t="s">
        <v>3368</v>
      </c>
      <c r="B12" s="140">
        <v>20325435.300000001</v>
      </c>
      <c r="C12" s="140">
        <v>0</v>
      </c>
      <c r="D12" s="140">
        <v>20325435.300000001</v>
      </c>
    </row>
    <row r="13" spans="1:9">
      <c r="A13" s="139" t="s">
        <v>3369</v>
      </c>
      <c r="B13" s="140">
        <v>2531240</v>
      </c>
      <c r="C13" s="140">
        <v>0</v>
      </c>
      <c r="D13" s="140">
        <v>2531240</v>
      </c>
    </row>
    <row r="14" spans="1:9">
      <c r="A14" s="139" t="s">
        <v>3370</v>
      </c>
      <c r="B14" s="140">
        <v>2531240</v>
      </c>
      <c r="C14" s="140">
        <v>0</v>
      </c>
      <c r="D14" s="140">
        <v>2531240</v>
      </c>
    </row>
    <row r="15" spans="1:9">
      <c r="A15" s="139" t="s">
        <v>3371</v>
      </c>
      <c r="B15" s="140">
        <v>235782330.40000001</v>
      </c>
      <c r="C15" s="140">
        <v>0</v>
      </c>
      <c r="D15" s="140">
        <v>235782330.40000001</v>
      </c>
    </row>
    <row r="16" spans="1:9">
      <c r="A16" s="139" t="s">
        <v>3372</v>
      </c>
      <c r="B16" s="140">
        <v>510840364.05000007</v>
      </c>
      <c r="C16" s="140">
        <v>3158040.84</v>
      </c>
      <c r="D16" s="140">
        <v>513998404.88999999</v>
      </c>
    </row>
    <row r="17" spans="1:4">
      <c r="A17" s="139" t="s">
        <v>3373</v>
      </c>
      <c r="B17" s="140">
        <v>-170785614.91</v>
      </c>
      <c r="C17" s="140">
        <v>-1777512.64</v>
      </c>
      <c r="D17" s="140">
        <v>-172563127.54999998</v>
      </c>
    </row>
    <row r="18" spans="1:4">
      <c r="A18" s="139" t="s">
        <v>3374</v>
      </c>
      <c r="B18" s="140">
        <v>-210836203.16999999</v>
      </c>
      <c r="C18" s="140">
        <v>-4131193.13</v>
      </c>
      <c r="D18" s="140">
        <v>-214967396.29999998</v>
      </c>
    </row>
    <row r="19" spans="1:4">
      <c r="A19" s="139" t="s">
        <v>3375</v>
      </c>
      <c r="B19" s="140">
        <v>365000876.37</v>
      </c>
      <c r="C19" s="140">
        <v>-2750664.93</v>
      </c>
      <c r="D19" s="140">
        <v>362250211.44</v>
      </c>
    </row>
    <row r="20" spans="1:4">
      <c r="A20" s="139" t="s">
        <v>3376</v>
      </c>
      <c r="B20" s="140">
        <v>109149.2</v>
      </c>
      <c r="C20" s="140">
        <v>0</v>
      </c>
      <c r="D20" s="140">
        <v>109149.2</v>
      </c>
    </row>
    <row r="21" spans="1:4">
      <c r="A21" s="139" t="s">
        <v>3377</v>
      </c>
      <c r="B21" s="140">
        <v>129702876.80000001</v>
      </c>
      <c r="C21" s="140">
        <v>-67624987.120000005</v>
      </c>
      <c r="D21" s="140">
        <v>62077889.68</v>
      </c>
    </row>
    <row r="22" spans="1:4">
      <c r="A22" s="139" t="s">
        <v>3378</v>
      </c>
      <c r="B22" s="140">
        <v>129812026</v>
      </c>
      <c r="C22" s="140">
        <v>-67624987.120000005</v>
      </c>
      <c r="D22" s="140">
        <v>62187038.880000003</v>
      </c>
    </row>
    <row r="23" spans="1:4">
      <c r="A23" s="139" t="s">
        <v>3379</v>
      </c>
      <c r="B23" s="140">
        <v>3863256120.23</v>
      </c>
      <c r="C23" s="140">
        <v>5054900.82</v>
      </c>
      <c r="D23" s="140">
        <v>3868311021.0499997</v>
      </c>
    </row>
    <row r="24" spans="1:4">
      <c r="A24" s="139" t="s">
        <v>4381</v>
      </c>
      <c r="B24" s="140"/>
      <c r="C24" s="140">
        <v>0</v>
      </c>
      <c r="D24" s="140">
        <v>0</v>
      </c>
    </row>
    <row r="25" spans="1:4">
      <c r="A25" s="139" t="s">
        <v>3380</v>
      </c>
      <c r="B25" s="140">
        <v>3863256120.23</v>
      </c>
      <c r="C25" s="140">
        <v>5054900.82</v>
      </c>
      <c r="D25" s="140">
        <v>3868311021.0499997</v>
      </c>
    </row>
    <row r="26" spans="1:4">
      <c r="A26" s="139" t="s">
        <v>3381</v>
      </c>
      <c r="B26" s="140">
        <v>4380925697.9000006</v>
      </c>
      <c r="C26" s="140">
        <v>-65320751.230000004</v>
      </c>
      <c r="D26" s="140">
        <v>4315604946.6700001</v>
      </c>
    </row>
    <row r="27" spans="1:4">
      <c r="A27" s="139" t="s">
        <v>3382</v>
      </c>
      <c r="B27" s="140">
        <v>26169433197.610001</v>
      </c>
      <c r="C27" s="140">
        <v>117345944.19999999</v>
      </c>
      <c r="D27" s="140">
        <v>26286779141.810001</v>
      </c>
    </row>
    <row r="28" spans="1:4">
      <c r="A28" s="139" t="s">
        <v>3383</v>
      </c>
      <c r="B28" s="140">
        <v>2163482694.3799996</v>
      </c>
      <c r="C28" s="140">
        <v>76809140.049999997</v>
      </c>
      <c r="D28" s="140">
        <v>2240291834.4299998</v>
      </c>
    </row>
    <row r="29" spans="1:4">
      <c r="A29" s="139" t="s">
        <v>3384</v>
      </c>
      <c r="B29" s="140">
        <v>50278872.390000001</v>
      </c>
      <c r="C29" s="140">
        <v>-11608009.360000001</v>
      </c>
      <c r="D29" s="140">
        <v>38670863.030000001</v>
      </c>
    </row>
    <row r="30" spans="1:4">
      <c r="A30" s="139" t="s">
        <v>3385</v>
      </c>
      <c r="B30" s="140">
        <v>2213761566.77</v>
      </c>
      <c r="C30" s="140">
        <v>65201130.68999999</v>
      </c>
      <c r="D30" s="140">
        <v>2278962697.46</v>
      </c>
    </row>
    <row r="31" spans="1:4">
      <c r="A31" s="139" t="s">
        <v>3386</v>
      </c>
      <c r="B31" s="140">
        <v>28383194764.380001</v>
      </c>
      <c r="C31" s="140">
        <v>182547074.88999999</v>
      </c>
      <c r="D31" s="140">
        <v>28565741839.27</v>
      </c>
    </row>
    <row r="32" spans="1:4">
      <c r="A32" s="139" t="s">
        <v>3387</v>
      </c>
      <c r="B32" s="140">
        <v>-232522667.95999998</v>
      </c>
      <c r="C32" s="140">
        <v>-3836715.71</v>
      </c>
      <c r="D32" s="140">
        <v>-236359383.66999999</v>
      </c>
    </row>
    <row r="33" spans="1:4">
      <c r="A33" s="139" t="s">
        <v>3388</v>
      </c>
      <c r="B33" s="140">
        <v>-8058589.7199999997</v>
      </c>
      <c r="C33" s="140">
        <v>-73361.47</v>
      </c>
      <c r="D33" s="140">
        <v>-8131951.1900000004</v>
      </c>
    </row>
    <row r="34" spans="1:4">
      <c r="A34" s="139" t="s">
        <v>3389</v>
      </c>
      <c r="B34" s="140">
        <v>-240581257.68000001</v>
      </c>
      <c r="C34" s="140">
        <v>-3910077.18</v>
      </c>
      <c r="D34" s="140">
        <v>-244491334.86000001</v>
      </c>
    </row>
    <row r="35" spans="1:4">
      <c r="A35" s="139" t="s">
        <v>3390</v>
      </c>
      <c r="B35" s="140">
        <v>-131911419.80999999</v>
      </c>
      <c r="C35" s="140">
        <v>-8056798.6000000006</v>
      </c>
      <c r="D35" s="140">
        <v>-139968218.41</v>
      </c>
    </row>
    <row r="36" spans="1:4">
      <c r="A36" s="139" t="s">
        <v>3392</v>
      </c>
      <c r="B36" s="140">
        <v>-131911419.80999999</v>
      </c>
      <c r="C36" s="140">
        <v>-8056798.6000000006</v>
      </c>
      <c r="D36" s="140">
        <v>-139968218.41</v>
      </c>
    </row>
    <row r="37" spans="1:4">
      <c r="A37" s="139" t="s">
        <v>3393</v>
      </c>
      <c r="B37" s="140">
        <v>-6426522282.0500002</v>
      </c>
      <c r="C37" s="140">
        <v>-36489116.810000002</v>
      </c>
      <c r="D37" s="140">
        <v>-6463011398.8599997</v>
      </c>
    </row>
    <row r="38" spans="1:4">
      <c r="A38" s="139" t="s">
        <v>3394</v>
      </c>
      <c r="B38" s="140">
        <v>634094</v>
      </c>
      <c r="C38" s="140">
        <v>3883</v>
      </c>
      <c r="D38" s="140">
        <v>637977</v>
      </c>
    </row>
    <row r="39" spans="1:4">
      <c r="A39" s="139" t="s">
        <v>3395</v>
      </c>
      <c r="B39" s="140">
        <v>291145741.24000001</v>
      </c>
      <c r="C39" s="140">
        <v>-289154.74</v>
      </c>
      <c r="D39" s="140">
        <v>290856586.5</v>
      </c>
    </row>
    <row r="40" spans="1:4">
      <c r="A40" s="139" t="s">
        <v>3396</v>
      </c>
      <c r="B40" s="140">
        <v>1682762</v>
      </c>
      <c r="C40" s="140">
        <v>0</v>
      </c>
      <c r="D40" s="140">
        <v>1682762</v>
      </c>
    </row>
    <row r="41" spans="1:4">
      <c r="A41" s="139" t="s">
        <v>3397</v>
      </c>
      <c r="B41" s="140">
        <v>19747191.620000001</v>
      </c>
      <c r="C41" s="140">
        <v>-496395.38</v>
      </c>
      <c r="D41" s="140">
        <v>19250796.239999998</v>
      </c>
    </row>
    <row r="42" spans="1:4">
      <c r="A42" s="139" t="s">
        <v>3398</v>
      </c>
      <c r="B42" s="140">
        <v>23354011</v>
      </c>
      <c r="C42" s="140">
        <v>0</v>
      </c>
      <c r="D42" s="140">
        <v>23354011</v>
      </c>
    </row>
    <row r="43" spans="1:4">
      <c r="A43" s="139" t="s">
        <v>3399</v>
      </c>
      <c r="B43" s="140">
        <v>406957.1</v>
      </c>
      <c r="C43" s="140">
        <v>0</v>
      </c>
      <c r="D43" s="140">
        <v>406957.1</v>
      </c>
    </row>
    <row r="44" spans="1:4">
      <c r="A44" s="139" t="s">
        <v>3400</v>
      </c>
      <c r="B44" s="140">
        <v>-8315803.9200000009</v>
      </c>
      <c r="C44" s="140">
        <v>-41520.39</v>
      </c>
      <c r="D44" s="140">
        <v>-8357324.3099999996</v>
      </c>
    </row>
    <row r="45" spans="1:4">
      <c r="A45" s="139" t="s">
        <v>3401</v>
      </c>
      <c r="B45" s="140">
        <v>181119489.79000002</v>
      </c>
      <c r="C45" s="140">
        <v>1469265.97</v>
      </c>
      <c r="D45" s="140">
        <v>182588755.76000002</v>
      </c>
    </row>
    <row r="46" spans="1:4">
      <c r="A46" s="139" t="s">
        <v>4382</v>
      </c>
      <c r="B46" s="140"/>
      <c r="C46" s="140">
        <v>0</v>
      </c>
      <c r="D46" s="140">
        <v>0</v>
      </c>
    </row>
    <row r="47" spans="1:4">
      <c r="A47" s="139" t="s">
        <v>3402</v>
      </c>
      <c r="B47" s="140">
        <v>0</v>
      </c>
      <c r="C47" s="140">
        <v>0</v>
      </c>
      <c r="D47" s="140">
        <v>0</v>
      </c>
    </row>
    <row r="48" spans="1:4">
      <c r="A48" s="139" t="s">
        <v>3403</v>
      </c>
      <c r="B48" s="140">
        <v>0</v>
      </c>
      <c r="C48" s="140">
        <v>0</v>
      </c>
      <c r="D48" s="140">
        <v>0</v>
      </c>
    </row>
    <row r="49" spans="1:4">
      <c r="A49" s="139" t="s">
        <v>3404</v>
      </c>
      <c r="B49" s="140">
        <v>0</v>
      </c>
      <c r="C49" s="140">
        <v>0</v>
      </c>
      <c r="D49" s="140">
        <v>0</v>
      </c>
    </row>
    <row r="50" spans="1:4">
      <c r="A50" s="139" t="s">
        <v>3405</v>
      </c>
      <c r="B50" s="140">
        <v>0</v>
      </c>
      <c r="C50" s="140">
        <v>0</v>
      </c>
      <c r="D50" s="140">
        <v>0</v>
      </c>
    </row>
    <row r="51" spans="1:4">
      <c r="A51" s="139" t="s">
        <v>3406</v>
      </c>
      <c r="B51" s="140">
        <v>-5844581.3099999996</v>
      </c>
      <c r="C51" s="140">
        <v>-150354.71</v>
      </c>
      <c r="D51" s="140">
        <v>-5994936.0200000005</v>
      </c>
    </row>
    <row r="52" spans="1:4">
      <c r="A52" s="139" t="s">
        <v>3407</v>
      </c>
      <c r="B52" s="140">
        <v>-468382682.55999994</v>
      </c>
      <c r="C52" s="140">
        <v>-31037596.969999999</v>
      </c>
      <c r="D52" s="140">
        <v>-499420279.53000003</v>
      </c>
    </row>
    <row r="53" spans="1:4">
      <c r="A53" s="139" t="s">
        <v>3408</v>
      </c>
      <c r="B53" s="140">
        <v>-102262.9</v>
      </c>
      <c r="C53" s="140">
        <v>-13492.65</v>
      </c>
      <c r="D53" s="140">
        <v>-115755.55</v>
      </c>
    </row>
    <row r="54" spans="1:4">
      <c r="A54" s="139" t="s">
        <v>3409</v>
      </c>
      <c r="B54" s="140">
        <v>-2531240</v>
      </c>
      <c r="C54" s="140">
        <v>0</v>
      </c>
      <c r="D54" s="140">
        <v>-2531240</v>
      </c>
    </row>
    <row r="55" spans="1:4">
      <c r="A55" s="139" t="s">
        <v>3410</v>
      </c>
      <c r="B55" s="140">
        <v>-6491551020.5699997</v>
      </c>
      <c r="C55" s="140">
        <v>-6309735.1399999997</v>
      </c>
      <c r="D55" s="140">
        <v>-6497860755.71</v>
      </c>
    </row>
    <row r="56" spans="1:4">
      <c r="A56" s="139" t="s">
        <v>3411</v>
      </c>
      <c r="B56" s="140">
        <v>-6864043698.0600004</v>
      </c>
      <c r="C56" s="140">
        <v>-18276610.920000002</v>
      </c>
      <c r="D56" s="140">
        <v>-6882320308.9800005</v>
      </c>
    </row>
    <row r="57" spans="1:4">
      <c r="A57" s="139" t="s">
        <v>3412</v>
      </c>
      <c r="B57" s="140">
        <v>21519151066.32</v>
      </c>
      <c r="C57" s="140">
        <v>164270463.97000003</v>
      </c>
      <c r="D57" s="140">
        <v>21683421530.290001</v>
      </c>
    </row>
    <row r="58" spans="1:4">
      <c r="A58" s="137" t="s">
        <v>3413</v>
      </c>
      <c r="B58" s="141">
        <v>21519151066.32</v>
      </c>
      <c r="C58" s="141">
        <v>164270463.97000003</v>
      </c>
      <c r="D58" s="141">
        <v>21683421530.290001</v>
      </c>
    </row>
    <row r="59" spans="1:4">
      <c r="A59" s="139" t="s">
        <v>3414</v>
      </c>
      <c r="B59" s="140">
        <v>22425578.020000003</v>
      </c>
      <c r="C59" s="140">
        <v>67889193.450000003</v>
      </c>
      <c r="D59" s="140">
        <v>90314771.469999999</v>
      </c>
    </row>
    <row r="60" spans="1:4">
      <c r="A60" s="139" t="s">
        <v>3415</v>
      </c>
      <c r="B60" s="140">
        <v>720495.75</v>
      </c>
      <c r="C60" s="140">
        <v>185.43</v>
      </c>
      <c r="D60" s="140">
        <v>720681.18</v>
      </c>
    </row>
    <row r="61" spans="1:4">
      <c r="A61" s="139" t="s">
        <v>3416</v>
      </c>
      <c r="B61" s="140">
        <v>278986.53000000003</v>
      </c>
      <c r="C61" s="140">
        <v>-264206.33</v>
      </c>
      <c r="D61" s="140">
        <v>14780.2</v>
      </c>
    </row>
    <row r="62" spans="1:4">
      <c r="A62" s="139" t="s">
        <v>3417</v>
      </c>
      <c r="B62" s="140">
        <v>23425060.300000001</v>
      </c>
      <c r="C62" s="140">
        <v>67625172.549999997</v>
      </c>
      <c r="D62" s="140">
        <v>91050232.849999994</v>
      </c>
    </row>
    <row r="63" spans="1:4">
      <c r="A63" s="139" t="s">
        <v>3418</v>
      </c>
      <c r="B63" s="140">
        <v>-10806081.15</v>
      </c>
      <c r="C63" s="140">
        <v>-46574.47</v>
      </c>
      <c r="D63" s="140">
        <v>-10852655.620000001</v>
      </c>
    </row>
    <row r="64" spans="1:4">
      <c r="A64" s="139" t="s">
        <v>3420</v>
      </c>
      <c r="B64" s="140">
        <v>-10806081.15</v>
      </c>
      <c r="C64" s="140">
        <v>-46574.47</v>
      </c>
      <c r="D64" s="140">
        <v>-10852655.620000001</v>
      </c>
    </row>
    <row r="65" spans="1:4">
      <c r="A65" s="139" t="s">
        <v>3421</v>
      </c>
      <c r="B65" s="140">
        <v>12618979.15</v>
      </c>
      <c r="C65" s="140">
        <v>67578598.079999998</v>
      </c>
      <c r="D65" s="140">
        <v>80197577.230000004</v>
      </c>
    </row>
    <row r="66" spans="1:4">
      <c r="A66" s="139" t="s">
        <v>3422</v>
      </c>
      <c r="B66" s="140">
        <v>6918321.9100000001</v>
      </c>
      <c r="C66" s="140">
        <v>0</v>
      </c>
      <c r="D66" s="140">
        <v>6918321.9100000001</v>
      </c>
    </row>
    <row r="67" spans="1:4">
      <c r="A67" s="139" t="s">
        <v>3423</v>
      </c>
      <c r="B67" s="140">
        <v>-132386.74</v>
      </c>
      <c r="C67" s="140">
        <v>-16695.259999999998</v>
      </c>
      <c r="D67" s="140">
        <v>-149082</v>
      </c>
    </row>
    <row r="68" spans="1:4">
      <c r="A68" s="139" t="s">
        <v>3424</v>
      </c>
      <c r="B68" s="140">
        <v>0</v>
      </c>
      <c r="C68" s="140">
        <v>0</v>
      </c>
      <c r="D68" s="140">
        <v>0</v>
      </c>
    </row>
    <row r="69" spans="1:4">
      <c r="A69" s="139" t="s">
        <v>3425</v>
      </c>
      <c r="B69" s="140">
        <v>0</v>
      </c>
      <c r="C69" s="140">
        <v>0</v>
      </c>
      <c r="D69" s="140">
        <v>0</v>
      </c>
    </row>
    <row r="70" spans="1:4">
      <c r="A70" s="139" t="s">
        <v>3426</v>
      </c>
      <c r="B70" s="140">
        <v>6785935.1699999999</v>
      </c>
      <c r="C70" s="140">
        <v>-16695.259999999998</v>
      </c>
      <c r="D70" s="140">
        <v>6769239.9100000001</v>
      </c>
    </row>
    <row r="71" spans="1:4">
      <c r="A71" s="139" t="s">
        <v>3427</v>
      </c>
      <c r="B71" s="140">
        <v>777878.94</v>
      </c>
      <c r="C71" s="140">
        <v>0</v>
      </c>
      <c r="D71" s="140">
        <v>777878.94</v>
      </c>
    </row>
    <row r="72" spans="1:4">
      <c r="A72" s="139" t="s">
        <v>3428</v>
      </c>
      <c r="B72" s="140">
        <v>777878.94</v>
      </c>
      <c r="C72" s="140">
        <v>0</v>
      </c>
      <c r="D72" s="140">
        <v>777878.94</v>
      </c>
    </row>
    <row r="73" spans="1:4">
      <c r="A73" s="139" t="s">
        <v>3429</v>
      </c>
      <c r="B73" s="140">
        <v>42047650.990000002</v>
      </c>
      <c r="C73" s="140">
        <v>1865195.5399999998</v>
      </c>
      <c r="D73" s="140">
        <v>43912846.530000001</v>
      </c>
    </row>
    <row r="74" spans="1:4">
      <c r="A74" s="139" t="s">
        <v>3430</v>
      </c>
      <c r="B74" s="140">
        <v>83548349.679999992</v>
      </c>
      <c r="C74" s="140">
        <v>17671857.580000002</v>
      </c>
      <c r="D74" s="140">
        <v>101220207.25999999</v>
      </c>
    </row>
    <row r="75" spans="1:4">
      <c r="A75" s="139" t="s">
        <v>3431</v>
      </c>
      <c r="B75" s="140">
        <v>20054201.949999999</v>
      </c>
      <c r="C75" s="140">
        <v>-21672.27</v>
      </c>
      <c r="D75" s="140">
        <v>20032529.68</v>
      </c>
    </row>
    <row r="76" spans="1:4">
      <c r="A76" s="139" t="s">
        <v>3432</v>
      </c>
      <c r="B76" s="140">
        <v>-3328113.5100000002</v>
      </c>
      <c r="C76" s="140">
        <v>1066300.04</v>
      </c>
      <c r="D76" s="140">
        <v>-2261813.4700000002</v>
      </c>
    </row>
    <row r="77" spans="1:4">
      <c r="A77" s="139" t="s">
        <v>3433</v>
      </c>
      <c r="B77" s="140">
        <v>0</v>
      </c>
      <c r="C77" s="140">
        <v>0</v>
      </c>
      <c r="D77" s="140">
        <v>0</v>
      </c>
    </row>
    <row r="78" spans="1:4">
      <c r="A78" s="139" t="s">
        <v>3434</v>
      </c>
      <c r="B78" s="140">
        <v>-14591908.720000001</v>
      </c>
      <c r="C78" s="140">
        <v>3549890.77</v>
      </c>
      <c r="D78" s="140">
        <v>-11042017.949999999</v>
      </c>
    </row>
    <row r="79" spans="1:4">
      <c r="A79" s="139" t="s">
        <v>3435</v>
      </c>
      <c r="B79" s="140">
        <v>227157648.02000001</v>
      </c>
      <c r="C79" s="140">
        <v>-8502778.4100000001</v>
      </c>
      <c r="D79" s="140">
        <v>218654869.60999998</v>
      </c>
    </row>
    <row r="80" spans="1:4">
      <c r="A80" s="139" t="s">
        <v>3436</v>
      </c>
      <c r="B80" s="140">
        <v>55730970.390000001</v>
      </c>
      <c r="C80" s="140">
        <v>75461.960000000006</v>
      </c>
      <c r="D80" s="140">
        <v>55806432.350000001</v>
      </c>
    </row>
    <row r="81" spans="1:4">
      <c r="A81" s="139" t="s">
        <v>3437</v>
      </c>
      <c r="B81" s="140">
        <v>410618798.79999995</v>
      </c>
      <c r="C81" s="140">
        <v>15704255.210000001</v>
      </c>
      <c r="D81" s="140">
        <v>426323054.01000005</v>
      </c>
    </row>
    <row r="82" spans="1:4">
      <c r="A82" s="139" t="s">
        <v>3438</v>
      </c>
      <c r="B82" s="140">
        <v>23278735.919999998</v>
      </c>
      <c r="C82" s="140">
        <v>464371.76</v>
      </c>
      <c r="D82" s="140">
        <v>23743107.680000003</v>
      </c>
    </row>
    <row r="83" spans="1:4">
      <c r="A83" s="139" t="s">
        <v>3439</v>
      </c>
      <c r="B83" s="140">
        <v>33804106.020000003</v>
      </c>
      <c r="C83" s="140">
        <v>92808204.799999997</v>
      </c>
      <c r="D83" s="140">
        <v>126612310.82000001</v>
      </c>
    </row>
    <row r="84" spans="1:4">
      <c r="A84" s="139" t="s">
        <v>3440</v>
      </c>
      <c r="B84" s="140">
        <v>221153448.04000002</v>
      </c>
      <c r="C84" s="140">
        <v>-100891811.23999999</v>
      </c>
      <c r="D84" s="140">
        <v>120261636.80000001</v>
      </c>
    </row>
    <row r="85" spans="1:4">
      <c r="A85" s="139" t="s">
        <v>3441</v>
      </c>
      <c r="B85" s="140">
        <v>278236289.98000002</v>
      </c>
      <c r="C85" s="140">
        <v>-7619234.6800000006</v>
      </c>
      <c r="D85" s="140">
        <v>270617055.30000001</v>
      </c>
    </row>
    <row r="86" spans="1:4">
      <c r="A86" s="139" t="s">
        <v>3442</v>
      </c>
      <c r="B86" s="140">
        <v>688855088.77999997</v>
      </c>
      <c r="C86" s="140">
        <v>8085020.5300000003</v>
      </c>
      <c r="D86" s="140">
        <v>696940109.31000006</v>
      </c>
    </row>
    <row r="87" spans="1:4">
      <c r="A87" s="139" t="s">
        <v>3443</v>
      </c>
      <c r="B87" s="140">
        <v>696418902.88999999</v>
      </c>
      <c r="C87" s="140">
        <v>8068325.2700000005</v>
      </c>
      <c r="D87" s="140">
        <v>704487228.16000009</v>
      </c>
    </row>
    <row r="88" spans="1:4">
      <c r="A88" s="139" t="s">
        <v>4383</v>
      </c>
      <c r="B88" s="140">
        <v>34297634.450000003</v>
      </c>
      <c r="C88" s="140">
        <v>-34297634.450000003</v>
      </c>
      <c r="D88" s="140">
        <v>0</v>
      </c>
    </row>
    <row r="89" spans="1:4">
      <c r="A89" s="139" t="s">
        <v>4384</v>
      </c>
      <c r="B89" s="140">
        <v>34297634.450000003</v>
      </c>
      <c r="C89" s="140">
        <v>-34297634.450000003</v>
      </c>
      <c r="D89" s="140">
        <v>0</v>
      </c>
    </row>
    <row r="90" spans="1:4">
      <c r="A90" s="137" t="s">
        <v>3444</v>
      </c>
      <c r="B90" s="141">
        <v>743335516.49000001</v>
      </c>
      <c r="C90" s="141">
        <v>41349288.899999999</v>
      </c>
      <c r="D90" s="141">
        <v>784684805.38999999</v>
      </c>
    </row>
    <row r="91" spans="1:4">
      <c r="A91" s="139" t="s">
        <v>3445</v>
      </c>
      <c r="B91" s="140">
        <v>-90933403.140000001</v>
      </c>
      <c r="C91" s="140">
        <v>87466460.530000001</v>
      </c>
      <c r="D91" s="140">
        <v>-3466942.6100000003</v>
      </c>
    </row>
    <row r="92" spans="1:4">
      <c r="A92" s="139" t="s">
        <v>3446</v>
      </c>
      <c r="B92" s="140">
        <v>110698115.64</v>
      </c>
      <c r="C92" s="140">
        <v>-72661737.319999993</v>
      </c>
      <c r="D92" s="140">
        <v>38036378.32</v>
      </c>
    </row>
    <row r="93" spans="1:4">
      <c r="A93" s="139" t="s">
        <v>3449</v>
      </c>
      <c r="B93" s="140">
        <v>8441679.25</v>
      </c>
      <c r="C93" s="140">
        <v>-398274.79</v>
      </c>
      <c r="D93" s="140">
        <v>8043404.46</v>
      </c>
    </row>
    <row r="94" spans="1:4">
      <c r="A94" s="139" t="s">
        <v>3450</v>
      </c>
      <c r="B94" s="140">
        <v>6605.78</v>
      </c>
      <c r="C94" s="140">
        <v>0</v>
      </c>
      <c r="D94" s="140">
        <v>6605.78</v>
      </c>
    </row>
    <row r="95" spans="1:4">
      <c r="A95" s="139" t="s">
        <v>3451</v>
      </c>
      <c r="B95" s="140">
        <v>8626.5499999999993</v>
      </c>
      <c r="C95" s="140">
        <v>0</v>
      </c>
      <c r="D95" s="140">
        <v>8626.5499999999993</v>
      </c>
    </row>
    <row r="96" spans="1:4">
      <c r="A96" s="139" t="s">
        <v>3452</v>
      </c>
      <c r="B96" s="140">
        <v>-1820371.0799999998</v>
      </c>
      <c r="C96" s="140">
        <v>326.79000000000002</v>
      </c>
      <c r="D96" s="140">
        <v>-1820044.29</v>
      </c>
    </row>
    <row r="97" spans="1:4">
      <c r="A97" s="139" t="s">
        <v>3453</v>
      </c>
      <c r="B97" s="140">
        <v>-58346.879999999997</v>
      </c>
      <c r="C97" s="140">
        <v>-45146.96</v>
      </c>
      <c r="D97" s="140">
        <v>-103493.84</v>
      </c>
    </row>
    <row r="98" spans="1:4">
      <c r="A98" s="139" t="s">
        <v>3454</v>
      </c>
      <c r="B98" s="140">
        <v>-17885993.900000002</v>
      </c>
      <c r="C98" s="140">
        <v>-14759903.039999999</v>
      </c>
      <c r="D98" s="140">
        <v>-32645896.940000001</v>
      </c>
    </row>
    <row r="99" spans="1:4">
      <c r="A99" s="139" t="s">
        <v>3455</v>
      </c>
      <c r="B99" s="140">
        <v>19147695.189999998</v>
      </c>
      <c r="C99" s="140">
        <v>-1085428.32</v>
      </c>
      <c r="D99" s="140">
        <v>18062266.870000001</v>
      </c>
    </row>
    <row r="100" spans="1:4">
      <c r="A100" s="139" t="s">
        <v>3456</v>
      </c>
      <c r="B100" s="140">
        <v>-2202028.2200000002</v>
      </c>
      <c r="C100" s="140">
        <v>-98040.03</v>
      </c>
      <c r="D100" s="140">
        <v>-2300068.25</v>
      </c>
    </row>
    <row r="101" spans="1:4">
      <c r="A101" s="139" t="s">
        <v>3457</v>
      </c>
      <c r="B101" s="140">
        <v>25402579.190000001</v>
      </c>
      <c r="C101" s="140">
        <v>-1581743.14</v>
      </c>
      <c r="D101" s="140">
        <v>23820836.050000001</v>
      </c>
    </row>
    <row r="102" spans="1:4">
      <c r="A102" s="139" t="s">
        <v>3458</v>
      </c>
      <c r="B102" s="140">
        <v>25402579.190000001</v>
      </c>
      <c r="C102" s="140">
        <v>-1581743.14</v>
      </c>
      <c r="D102" s="140">
        <v>23820836.050000001</v>
      </c>
    </row>
    <row r="103" spans="1:4">
      <c r="A103" s="139" t="s">
        <v>3459</v>
      </c>
      <c r="B103" s="140">
        <v>0</v>
      </c>
      <c r="C103" s="140">
        <v>0</v>
      </c>
      <c r="D103" s="140">
        <v>0</v>
      </c>
    </row>
    <row r="104" spans="1:4">
      <c r="A104" s="139" t="s">
        <v>3460</v>
      </c>
      <c r="B104" s="140">
        <v>0</v>
      </c>
      <c r="C104" s="140">
        <v>0</v>
      </c>
      <c r="D104" s="140">
        <v>0</v>
      </c>
    </row>
    <row r="105" spans="1:4">
      <c r="A105" s="139" t="s">
        <v>3461</v>
      </c>
      <c r="B105" s="140">
        <v>0</v>
      </c>
      <c r="C105" s="140">
        <v>0</v>
      </c>
      <c r="D105" s="140">
        <v>0</v>
      </c>
    </row>
    <row r="106" spans="1:4">
      <c r="A106" s="139" t="s">
        <v>3462</v>
      </c>
      <c r="B106" s="140">
        <v>2379918.6199999996</v>
      </c>
      <c r="C106" s="140">
        <v>0</v>
      </c>
      <c r="D106" s="140">
        <v>2379918.6199999996</v>
      </c>
    </row>
    <row r="107" spans="1:4">
      <c r="A107" s="139" t="s">
        <v>4385</v>
      </c>
      <c r="B107" s="140">
        <v>25130</v>
      </c>
      <c r="C107" s="140">
        <v>-25130</v>
      </c>
      <c r="D107" s="140">
        <v>0</v>
      </c>
    </row>
    <row r="108" spans="1:4">
      <c r="A108" s="139" t="s">
        <v>3463</v>
      </c>
      <c r="B108" s="140">
        <v>12136607.120000001</v>
      </c>
      <c r="C108" s="140">
        <v>-1342773.85</v>
      </c>
      <c r="D108" s="140">
        <v>10793833.27</v>
      </c>
    </row>
    <row r="109" spans="1:4">
      <c r="A109" s="139" t="s">
        <v>3464</v>
      </c>
      <c r="B109" s="140">
        <v>1399207.25</v>
      </c>
      <c r="C109" s="140">
        <v>262418.18</v>
      </c>
      <c r="D109" s="140">
        <v>1661625.43</v>
      </c>
    </row>
    <row r="110" spans="1:4">
      <c r="A110" s="139" t="s">
        <v>3465</v>
      </c>
      <c r="B110" s="140">
        <v>398714101.17000002</v>
      </c>
      <c r="C110" s="140">
        <v>-3160367.53</v>
      </c>
      <c r="D110" s="140">
        <v>395553733.63999999</v>
      </c>
    </row>
    <row r="111" spans="1:4">
      <c r="A111" s="139" t="s">
        <v>3466</v>
      </c>
      <c r="B111" s="140">
        <v>0</v>
      </c>
      <c r="C111" s="140">
        <v>0</v>
      </c>
      <c r="D111" s="140">
        <v>0</v>
      </c>
    </row>
    <row r="112" spans="1:4">
      <c r="A112" s="139" t="s">
        <v>3467</v>
      </c>
      <c r="B112" s="140">
        <v>616371.49</v>
      </c>
      <c r="C112" s="140">
        <v>2539.64</v>
      </c>
      <c r="D112" s="140">
        <v>618911.13</v>
      </c>
    </row>
    <row r="113" spans="1:4">
      <c r="A113" s="139" t="s">
        <v>3468</v>
      </c>
      <c r="B113" s="140">
        <v>13675734.75</v>
      </c>
      <c r="C113" s="140">
        <v>-5379898.5300000003</v>
      </c>
      <c r="D113" s="140">
        <v>8295836.2199999997</v>
      </c>
    </row>
    <row r="114" spans="1:4">
      <c r="A114" s="139" t="s">
        <v>3469</v>
      </c>
      <c r="B114" s="140">
        <v>1483582.2</v>
      </c>
      <c r="C114" s="140">
        <v>-773221.14</v>
      </c>
      <c r="D114" s="140">
        <v>710361.06</v>
      </c>
    </row>
    <row r="115" spans="1:4">
      <c r="A115" s="139" t="s">
        <v>3470</v>
      </c>
      <c r="B115" s="140">
        <v>35889334.600000001</v>
      </c>
      <c r="C115" s="140">
        <v>-681227.22</v>
      </c>
      <c r="D115" s="140">
        <v>35208107.379999995</v>
      </c>
    </row>
    <row r="116" spans="1:4">
      <c r="A116" s="139" t="s">
        <v>3471</v>
      </c>
      <c r="B116" s="140">
        <v>44475.96</v>
      </c>
      <c r="C116" s="140">
        <v>65557.91</v>
      </c>
      <c r="D116" s="140">
        <v>110033.87</v>
      </c>
    </row>
    <row r="117" spans="1:4">
      <c r="A117" s="139" t="s">
        <v>3472</v>
      </c>
      <c r="B117" s="140">
        <v>4716182.3400000008</v>
      </c>
      <c r="C117" s="140">
        <v>168961.91</v>
      </c>
      <c r="D117" s="140">
        <v>4885144.25</v>
      </c>
    </row>
    <row r="118" spans="1:4">
      <c r="A118" s="139" t="s">
        <v>3473</v>
      </c>
      <c r="B118" s="140">
        <v>0</v>
      </c>
      <c r="C118" s="140">
        <v>0</v>
      </c>
      <c r="D118" s="140">
        <v>0</v>
      </c>
    </row>
    <row r="119" spans="1:4">
      <c r="A119" s="139" t="s">
        <v>3474</v>
      </c>
      <c r="B119" s="140">
        <v>471080645.5</v>
      </c>
      <c r="C119" s="140">
        <v>-10863140.630000001</v>
      </c>
      <c r="D119" s="140">
        <v>460217504.86999995</v>
      </c>
    </row>
    <row r="120" spans="1:4">
      <c r="A120" s="139" t="s">
        <v>3475</v>
      </c>
      <c r="B120" s="140">
        <v>2597878.2199999997</v>
      </c>
      <c r="C120" s="140">
        <v>500184.5</v>
      </c>
      <c r="D120" s="140">
        <v>3098062.7199999997</v>
      </c>
    </row>
    <row r="121" spans="1:4">
      <c r="A121" s="139" t="s">
        <v>3476</v>
      </c>
      <c r="B121" s="140">
        <v>452424.44</v>
      </c>
      <c r="C121" s="140">
        <v>-23243.45</v>
      </c>
      <c r="D121" s="140">
        <v>429180.99</v>
      </c>
    </row>
    <row r="122" spans="1:4">
      <c r="A122" s="139" t="s">
        <v>3477</v>
      </c>
      <c r="B122" s="140">
        <v>0</v>
      </c>
      <c r="C122" s="140">
        <v>0</v>
      </c>
      <c r="D122" s="140">
        <v>0</v>
      </c>
    </row>
    <row r="123" spans="1:4">
      <c r="A123" s="139" t="s">
        <v>3478</v>
      </c>
      <c r="B123" s="140">
        <v>14226.16</v>
      </c>
      <c r="C123" s="140">
        <v>0</v>
      </c>
      <c r="D123" s="140">
        <v>14226.16</v>
      </c>
    </row>
    <row r="124" spans="1:4">
      <c r="A124" s="139" t="s">
        <v>3479</v>
      </c>
      <c r="B124" s="140">
        <v>0</v>
      </c>
      <c r="C124" s="140">
        <v>2810661</v>
      </c>
      <c r="D124" s="140">
        <v>2810661</v>
      </c>
    </row>
    <row r="125" spans="1:4">
      <c r="A125" s="139" t="s">
        <v>3480</v>
      </c>
      <c r="B125" s="140">
        <v>10585712.539999999</v>
      </c>
      <c r="C125" s="140">
        <v>11791539.18</v>
      </c>
      <c r="D125" s="140">
        <v>22377251.719999999</v>
      </c>
    </row>
    <row r="126" spans="1:4">
      <c r="A126" s="139" t="s">
        <v>4386</v>
      </c>
      <c r="B126" s="140">
        <v>102048.28</v>
      </c>
      <c r="C126" s="140">
        <v>66138.44</v>
      </c>
      <c r="D126" s="140">
        <v>168186.72</v>
      </c>
    </row>
    <row r="127" spans="1:4">
      <c r="A127" s="139" t="s">
        <v>3481</v>
      </c>
      <c r="B127" s="140">
        <v>40514960.57</v>
      </c>
      <c r="C127" s="140">
        <v>-32263164.59</v>
      </c>
      <c r="D127" s="140">
        <v>8251795.9799999995</v>
      </c>
    </row>
    <row r="128" spans="1:4">
      <c r="A128" s="139" t="s">
        <v>3482</v>
      </c>
      <c r="B128" s="140">
        <v>14760.76</v>
      </c>
      <c r="C128" s="140">
        <v>131.13999999999999</v>
      </c>
      <c r="D128" s="140">
        <v>14891.9</v>
      </c>
    </row>
    <row r="129" spans="1:4">
      <c r="A129" s="139" t="s">
        <v>3483</v>
      </c>
      <c r="B129" s="140">
        <v>19800</v>
      </c>
      <c r="C129" s="140">
        <v>0</v>
      </c>
      <c r="D129" s="140">
        <v>19800</v>
      </c>
    </row>
    <row r="130" spans="1:4">
      <c r="A130" s="139" t="s">
        <v>3484</v>
      </c>
      <c r="B130" s="140">
        <v>-5225548.55</v>
      </c>
      <c r="C130" s="140">
        <v>5225548.91</v>
      </c>
      <c r="D130" s="140">
        <v>0.36</v>
      </c>
    </row>
    <row r="131" spans="1:4">
      <c r="A131" s="139" t="s">
        <v>3485</v>
      </c>
      <c r="B131" s="140">
        <v>0</v>
      </c>
      <c r="C131" s="140">
        <v>0</v>
      </c>
      <c r="D131" s="140">
        <v>0</v>
      </c>
    </row>
    <row r="132" spans="1:4">
      <c r="A132" s="139" t="s">
        <v>3486</v>
      </c>
      <c r="B132" s="140">
        <v>49076262.420000002</v>
      </c>
      <c r="C132" s="140">
        <v>-11892204.869999999</v>
      </c>
      <c r="D132" s="140">
        <v>37184057.550000004</v>
      </c>
    </row>
    <row r="133" spans="1:4">
      <c r="A133" s="139" t="s">
        <v>3487</v>
      </c>
      <c r="B133" s="140">
        <v>10205036.939999999</v>
      </c>
      <c r="C133" s="140">
        <v>-1134415.7</v>
      </c>
      <c r="D133" s="140">
        <v>9070621.2400000002</v>
      </c>
    </row>
    <row r="134" spans="1:4">
      <c r="A134" s="139" t="s">
        <v>4387</v>
      </c>
      <c r="B134" s="140">
        <v>61010.95</v>
      </c>
      <c r="C134" s="140">
        <v>-61010.95</v>
      </c>
      <c r="D134" s="140">
        <v>0</v>
      </c>
    </row>
    <row r="135" spans="1:4">
      <c r="A135" s="139" t="s">
        <v>3488</v>
      </c>
      <c r="B135" s="140">
        <v>-511594763.15000004</v>
      </c>
      <c r="C135" s="140">
        <v>625215675.73000002</v>
      </c>
      <c r="D135" s="140">
        <v>113620912.58000001</v>
      </c>
    </row>
    <row r="136" spans="1:4">
      <c r="A136" s="139" t="s">
        <v>3489</v>
      </c>
      <c r="B136" s="140">
        <v>514727659.93000001</v>
      </c>
      <c r="C136" s="140">
        <v>-381682251.86000001</v>
      </c>
      <c r="D136" s="140">
        <v>133045408.07000001</v>
      </c>
    </row>
    <row r="137" spans="1:4">
      <c r="A137" s="139" t="s">
        <v>4388</v>
      </c>
      <c r="B137" s="140"/>
      <c r="C137" s="140">
        <v>6121.5</v>
      </c>
      <c r="D137" s="140">
        <v>6121.5</v>
      </c>
    </row>
    <row r="138" spans="1:4">
      <c r="A138" s="139" t="s">
        <v>3490</v>
      </c>
      <c r="B138" s="140">
        <v>424634.33</v>
      </c>
      <c r="C138" s="140">
        <v>-112621.91</v>
      </c>
      <c r="D138" s="140">
        <v>312012.42</v>
      </c>
    </row>
    <row r="139" spans="1:4">
      <c r="A139" s="139" t="s">
        <v>3491</v>
      </c>
      <c r="B139" s="140">
        <v>0</v>
      </c>
      <c r="C139" s="140">
        <v>0</v>
      </c>
      <c r="D139" s="140">
        <v>0</v>
      </c>
    </row>
    <row r="140" spans="1:4">
      <c r="A140" s="139" t="s">
        <v>3492</v>
      </c>
      <c r="B140" s="140">
        <v>482030.73</v>
      </c>
      <c r="C140" s="140">
        <v>0</v>
      </c>
      <c r="D140" s="140">
        <v>482030.73</v>
      </c>
    </row>
    <row r="141" spans="1:4">
      <c r="A141" s="139" t="s">
        <v>4389</v>
      </c>
      <c r="B141" s="140">
        <v>0</v>
      </c>
      <c r="C141" s="140">
        <v>0</v>
      </c>
      <c r="D141" s="140">
        <v>0</v>
      </c>
    </row>
    <row r="142" spans="1:4">
      <c r="A142" s="139" t="s">
        <v>3493</v>
      </c>
      <c r="B142" s="140">
        <v>14305609.729999999</v>
      </c>
      <c r="C142" s="140">
        <v>242231496.81</v>
      </c>
      <c r="D142" s="140">
        <v>256537106.53999999</v>
      </c>
    </row>
    <row r="143" spans="1:4">
      <c r="A143" s="139" t="s">
        <v>3494</v>
      </c>
      <c r="B143" s="140">
        <v>215042.46</v>
      </c>
      <c r="C143" s="140">
        <v>-27177.03</v>
      </c>
      <c r="D143" s="140">
        <v>187865.43</v>
      </c>
    </row>
    <row r="144" spans="1:4">
      <c r="A144" s="139" t="s">
        <v>3495</v>
      </c>
      <c r="B144" s="140">
        <v>215042.46</v>
      </c>
      <c r="C144" s="140">
        <v>-27177.03</v>
      </c>
      <c r="D144" s="140">
        <v>187865.43</v>
      </c>
    </row>
    <row r="145" spans="1:4">
      <c r="A145" s="139" t="s">
        <v>3496</v>
      </c>
      <c r="B145" s="140">
        <v>102862160.99999999</v>
      </c>
      <c r="C145" s="140">
        <v>17691161</v>
      </c>
      <c r="D145" s="140">
        <v>120553321.99999999</v>
      </c>
    </row>
    <row r="146" spans="1:4">
      <c r="A146" s="139" t="s">
        <v>3497</v>
      </c>
      <c r="B146" s="140">
        <v>102862160.99999999</v>
      </c>
      <c r="C146" s="140">
        <v>17691161</v>
      </c>
      <c r="D146" s="140">
        <v>120553321.99999999</v>
      </c>
    </row>
    <row r="147" spans="1:4">
      <c r="A147" s="139" t="s">
        <v>4390</v>
      </c>
      <c r="B147" s="140">
        <v>412856000</v>
      </c>
      <c r="C147" s="140">
        <v>-412856000</v>
      </c>
      <c r="D147" s="140">
        <v>0</v>
      </c>
    </row>
    <row r="148" spans="1:4">
      <c r="A148" s="139" t="s">
        <v>4391</v>
      </c>
      <c r="B148" s="140">
        <v>412856000</v>
      </c>
      <c r="C148" s="140">
        <v>-412856000</v>
      </c>
      <c r="D148" s="140">
        <v>0</v>
      </c>
    </row>
    <row r="149" spans="1:4">
      <c r="A149" s="139" t="s">
        <v>3498</v>
      </c>
      <c r="B149" s="140">
        <v>1050395721.11</v>
      </c>
      <c r="C149" s="140">
        <v>-175715864.72</v>
      </c>
      <c r="D149" s="140">
        <v>874679856.38999999</v>
      </c>
    </row>
    <row r="150" spans="1:4">
      <c r="A150" s="139" t="s">
        <v>3499</v>
      </c>
      <c r="B150" s="140">
        <v>-22844812.790000003</v>
      </c>
      <c r="C150" s="140">
        <v>4000000</v>
      </c>
      <c r="D150" s="140">
        <v>-18844812.789999999</v>
      </c>
    </row>
    <row r="151" spans="1:4">
      <c r="A151" s="139" t="s">
        <v>3500</v>
      </c>
      <c r="B151" s="140">
        <v>-736991</v>
      </c>
      <c r="C151" s="140">
        <v>0</v>
      </c>
      <c r="D151" s="140">
        <v>-736991</v>
      </c>
    </row>
    <row r="152" spans="1:4">
      <c r="A152" s="139" t="s">
        <v>3501</v>
      </c>
      <c r="B152" s="140">
        <v>75</v>
      </c>
      <c r="C152" s="140">
        <v>0</v>
      </c>
      <c r="D152" s="140">
        <v>75</v>
      </c>
    </row>
    <row r="153" spans="1:4">
      <c r="A153" s="139" t="s">
        <v>3502</v>
      </c>
      <c r="B153" s="140">
        <v>-9919307.6799999997</v>
      </c>
      <c r="C153" s="140">
        <v>-743109.82</v>
      </c>
      <c r="D153" s="140">
        <v>-10662417.500000002</v>
      </c>
    </row>
    <row r="154" spans="1:4">
      <c r="A154" s="139" t="s">
        <v>3503</v>
      </c>
      <c r="B154" s="140">
        <v>-33501036.470000003</v>
      </c>
      <c r="C154" s="140">
        <v>3256890.1799999997</v>
      </c>
      <c r="D154" s="140">
        <v>-30244146.289999999</v>
      </c>
    </row>
    <row r="155" spans="1:4">
      <c r="A155" s="139" t="s">
        <v>3504</v>
      </c>
      <c r="B155" s="140">
        <v>1016894684.6400001</v>
      </c>
      <c r="C155" s="140">
        <v>-172458974.53999999</v>
      </c>
      <c r="D155" s="140">
        <v>844435710.10000002</v>
      </c>
    </row>
    <row r="156" spans="1:4">
      <c r="A156" s="139" t="s">
        <v>3505</v>
      </c>
      <c r="B156" s="140">
        <v>44924844.129999995</v>
      </c>
      <c r="C156" s="140">
        <v>1328270.06</v>
      </c>
      <c r="D156" s="140">
        <v>46253114.190000005</v>
      </c>
    </row>
    <row r="157" spans="1:4">
      <c r="A157" s="139" t="s">
        <v>3506</v>
      </c>
      <c r="B157" s="140">
        <v>24537423.48</v>
      </c>
      <c r="C157" s="140">
        <v>3298031.67</v>
      </c>
      <c r="D157" s="140">
        <v>27835455.149999999</v>
      </c>
    </row>
    <row r="158" spans="1:4">
      <c r="A158" s="139" t="s">
        <v>3507</v>
      </c>
      <c r="B158" s="140">
        <v>0</v>
      </c>
      <c r="C158" s="140">
        <v>2862497.44</v>
      </c>
      <c r="D158" s="140">
        <v>2862497.44</v>
      </c>
    </row>
    <row r="159" spans="1:4">
      <c r="A159" s="139" t="s">
        <v>3508</v>
      </c>
      <c r="B159" s="140">
        <v>69462267.609999999</v>
      </c>
      <c r="C159" s="140">
        <v>7488799.1700000009</v>
      </c>
      <c r="D159" s="140">
        <v>76951066.780000001</v>
      </c>
    </row>
    <row r="160" spans="1:4">
      <c r="A160" s="139" t="s">
        <v>3509</v>
      </c>
      <c r="B160" s="140">
        <v>95157350.879999995</v>
      </c>
      <c r="C160" s="140">
        <v>-642526.49</v>
      </c>
      <c r="D160" s="140">
        <v>94514824.390000001</v>
      </c>
    </row>
    <row r="161" spans="1:4">
      <c r="A161" s="139" t="s">
        <v>3510</v>
      </c>
      <c r="B161" s="140">
        <v>95157350.879999995</v>
      </c>
      <c r="C161" s="140">
        <v>-642526.49</v>
      </c>
      <c r="D161" s="140">
        <v>94514824.390000001</v>
      </c>
    </row>
    <row r="162" spans="1:4">
      <c r="A162" s="139" t="s">
        <v>3511</v>
      </c>
      <c r="B162" s="140">
        <v>4233126.2200000007</v>
      </c>
      <c r="C162" s="140">
        <v>245225.35</v>
      </c>
      <c r="D162" s="140">
        <v>4478351.57</v>
      </c>
    </row>
    <row r="163" spans="1:4">
      <c r="A163" s="139" t="s">
        <v>3512</v>
      </c>
      <c r="B163" s="140">
        <v>4233126.2200000007</v>
      </c>
      <c r="C163" s="140">
        <v>245225.35</v>
      </c>
      <c r="D163" s="140">
        <v>4478351.57</v>
      </c>
    </row>
    <row r="164" spans="1:4">
      <c r="A164" s="139" t="s">
        <v>3513</v>
      </c>
      <c r="B164" s="140">
        <v>168852744.71000001</v>
      </c>
      <c r="C164" s="140">
        <v>7091498.0299999993</v>
      </c>
      <c r="D164" s="140">
        <v>175944242.74000001</v>
      </c>
    </row>
    <row r="165" spans="1:4">
      <c r="A165" s="139" t="s">
        <v>3514</v>
      </c>
      <c r="B165" s="140">
        <v>466426043.20000005</v>
      </c>
      <c r="C165" s="140">
        <v>-3842298.58</v>
      </c>
      <c r="D165" s="140">
        <v>462583744.62</v>
      </c>
    </row>
    <row r="166" spans="1:4">
      <c r="A166" s="139" t="s">
        <v>3515</v>
      </c>
      <c r="B166" s="140">
        <v>5547784.6100000003</v>
      </c>
      <c r="C166" s="140">
        <v>0</v>
      </c>
      <c r="D166" s="140">
        <v>5547784.6100000003</v>
      </c>
    </row>
    <row r="167" spans="1:4">
      <c r="A167" s="139" t="s">
        <v>3516</v>
      </c>
      <c r="B167" s="140">
        <v>1646068.99</v>
      </c>
      <c r="C167" s="140">
        <v>83591.97</v>
      </c>
      <c r="D167" s="140">
        <v>1729660.96</v>
      </c>
    </row>
    <row r="168" spans="1:4">
      <c r="A168" s="139" t="s">
        <v>3517</v>
      </c>
      <c r="B168" s="140">
        <v>4630261.9399999995</v>
      </c>
      <c r="C168" s="140">
        <v>80094.679999999993</v>
      </c>
      <c r="D168" s="140">
        <v>4710356.62</v>
      </c>
    </row>
    <row r="169" spans="1:4">
      <c r="A169" s="139" t="s">
        <v>3518</v>
      </c>
      <c r="B169" s="140">
        <v>-434726.1</v>
      </c>
      <c r="C169" s="140">
        <v>-59891.22</v>
      </c>
      <c r="D169" s="140">
        <v>-494617.32</v>
      </c>
    </row>
    <row r="170" spans="1:4">
      <c r="A170" s="139" t="s">
        <v>3519</v>
      </c>
      <c r="B170" s="140">
        <v>477815432.64000005</v>
      </c>
      <c r="C170" s="140">
        <v>-3738503.1499999994</v>
      </c>
      <c r="D170" s="140">
        <v>474076929.48999995</v>
      </c>
    </row>
    <row r="171" spans="1:4">
      <c r="A171" s="139" t="s">
        <v>3521</v>
      </c>
      <c r="B171" s="140">
        <v>3210153.45</v>
      </c>
      <c r="C171" s="140">
        <v>0</v>
      </c>
      <c r="D171" s="140">
        <v>3210153.45</v>
      </c>
    </row>
    <row r="172" spans="1:4">
      <c r="A172" s="139" t="s">
        <v>3522</v>
      </c>
      <c r="B172" s="140">
        <v>3210153.45</v>
      </c>
      <c r="C172" s="140">
        <v>0</v>
      </c>
      <c r="D172" s="140">
        <v>3210153.45</v>
      </c>
    </row>
    <row r="173" spans="1:4">
      <c r="A173" s="139" t="s">
        <v>3523</v>
      </c>
      <c r="B173" s="140">
        <v>22604823.239999998</v>
      </c>
      <c r="C173" s="140">
        <v>-1056607.06</v>
      </c>
      <c r="D173" s="140">
        <v>21548216.18</v>
      </c>
    </row>
    <row r="174" spans="1:4">
      <c r="A174" s="139" t="s">
        <v>3524</v>
      </c>
      <c r="B174" s="140">
        <v>-3341.48</v>
      </c>
      <c r="C174" s="140">
        <v>0</v>
      </c>
      <c r="D174" s="140">
        <v>-3341.48</v>
      </c>
    </row>
    <row r="175" spans="1:4">
      <c r="A175" s="139" t="s">
        <v>3525</v>
      </c>
      <c r="B175" s="140">
        <v>2460738.33</v>
      </c>
      <c r="C175" s="140">
        <v>0</v>
      </c>
      <c r="D175" s="140">
        <v>2460738.33</v>
      </c>
    </row>
    <row r="176" spans="1:4">
      <c r="A176" s="139" t="s">
        <v>3526</v>
      </c>
      <c r="B176" s="140">
        <v>2635.44</v>
      </c>
      <c r="C176" s="140">
        <v>0</v>
      </c>
      <c r="D176" s="140">
        <v>2635.44</v>
      </c>
    </row>
    <row r="177" spans="1:4">
      <c r="A177" s="139" t="s">
        <v>3527</v>
      </c>
      <c r="B177" s="140">
        <v>25064855.529999997</v>
      </c>
      <c r="C177" s="140">
        <v>-1056607.06</v>
      </c>
      <c r="D177" s="140">
        <v>24008248.470000003</v>
      </c>
    </row>
    <row r="178" spans="1:4">
      <c r="A178" s="139" t="s">
        <v>3528</v>
      </c>
      <c r="B178" s="140">
        <v>-212195.83</v>
      </c>
      <c r="C178" s="140">
        <v>-13531.8</v>
      </c>
      <c r="D178" s="140">
        <v>-225727.63</v>
      </c>
    </row>
    <row r="179" spans="1:4">
      <c r="A179" s="139" t="s">
        <v>3529</v>
      </c>
      <c r="B179" s="140">
        <v>-212195.83</v>
      </c>
      <c r="C179" s="140">
        <v>-13531.8</v>
      </c>
      <c r="D179" s="140">
        <v>-225727.63</v>
      </c>
    </row>
    <row r="180" spans="1:4">
      <c r="A180" s="139" t="s">
        <v>3530</v>
      </c>
      <c r="B180" s="140">
        <v>674730990.5</v>
      </c>
      <c r="C180" s="140">
        <v>2282856.02</v>
      </c>
      <c r="D180" s="140">
        <v>677013846.51999998</v>
      </c>
    </row>
    <row r="181" spans="1:4">
      <c r="A181" s="139" t="s">
        <v>3531</v>
      </c>
      <c r="B181" s="140">
        <v>45612167.989999995</v>
      </c>
      <c r="C181" s="140">
        <v>-14374546.620000001</v>
      </c>
      <c r="D181" s="140">
        <v>31237621.370000001</v>
      </c>
    </row>
    <row r="182" spans="1:4">
      <c r="A182" s="139" t="s">
        <v>3532</v>
      </c>
      <c r="B182" s="140">
        <v>17412148.109999999</v>
      </c>
      <c r="C182" s="140">
        <v>2191241.06</v>
      </c>
      <c r="D182" s="140">
        <v>19603389.170000002</v>
      </c>
    </row>
    <row r="183" spans="1:4">
      <c r="A183" s="139" t="s">
        <v>3533</v>
      </c>
      <c r="B183" s="140">
        <v>33822152.399999999</v>
      </c>
      <c r="C183" s="140">
        <v>4021581.7600000002</v>
      </c>
      <c r="D183" s="140">
        <v>37843734.159999996</v>
      </c>
    </row>
    <row r="184" spans="1:4">
      <c r="A184" s="139" t="s">
        <v>3534</v>
      </c>
      <c r="B184" s="140">
        <v>115149.7</v>
      </c>
      <c r="C184" s="140">
        <v>1362633.7</v>
      </c>
      <c r="D184" s="140">
        <v>1477783.4000000001</v>
      </c>
    </row>
    <row r="185" spans="1:4">
      <c r="A185" s="139" t="s">
        <v>3535</v>
      </c>
      <c r="B185" s="140">
        <v>2172027.88</v>
      </c>
      <c r="C185" s="140">
        <v>-2172027.92</v>
      </c>
      <c r="D185" s="140">
        <v>-0.04</v>
      </c>
    </row>
    <row r="186" spans="1:4">
      <c r="A186" s="139" t="s">
        <v>3536</v>
      </c>
      <c r="B186" s="140">
        <v>0</v>
      </c>
      <c r="C186" s="140">
        <v>0</v>
      </c>
      <c r="D186" s="140">
        <v>0</v>
      </c>
    </row>
    <row r="187" spans="1:4">
      <c r="A187" s="139" t="s">
        <v>3537</v>
      </c>
      <c r="B187" s="140">
        <v>533830.44999999995</v>
      </c>
      <c r="C187" s="140">
        <v>326768.57</v>
      </c>
      <c r="D187" s="140">
        <v>860599.02</v>
      </c>
    </row>
    <row r="188" spans="1:4">
      <c r="A188" s="139" t="s">
        <v>3538</v>
      </c>
      <c r="B188" s="140">
        <v>79905</v>
      </c>
      <c r="C188" s="140">
        <v>0</v>
      </c>
      <c r="D188" s="140">
        <v>79905</v>
      </c>
    </row>
    <row r="189" spans="1:4">
      <c r="A189" s="139" t="s">
        <v>3539</v>
      </c>
      <c r="B189" s="140">
        <v>0</v>
      </c>
      <c r="C189" s="140">
        <v>0</v>
      </c>
      <c r="D189" s="140">
        <v>0</v>
      </c>
    </row>
    <row r="190" spans="1:4">
      <c r="A190" s="139" t="s">
        <v>4392</v>
      </c>
      <c r="B190" s="140"/>
      <c r="C190" s="140">
        <v>-184.76</v>
      </c>
      <c r="D190" s="140">
        <v>-184.76</v>
      </c>
    </row>
    <row r="191" spans="1:4">
      <c r="A191" s="139" t="s">
        <v>3540</v>
      </c>
      <c r="B191" s="140">
        <v>99747381.530000001</v>
      </c>
      <c r="C191" s="140">
        <v>-8644534.2100000009</v>
      </c>
      <c r="D191" s="140">
        <v>91102847.319999993</v>
      </c>
    </row>
    <row r="192" spans="1:4">
      <c r="A192" s="139" t="s">
        <v>3541</v>
      </c>
      <c r="B192" s="140">
        <v>0</v>
      </c>
      <c r="C192" s="140">
        <v>0</v>
      </c>
      <c r="D192" s="140">
        <v>0</v>
      </c>
    </row>
    <row r="193" spans="1:4">
      <c r="A193" s="139" t="s">
        <v>4393</v>
      </c>
      <c r="B193" s="140"/>
      <c r="C193" s="140">
        <v>-865984.97</v>
      </c>
      <c r="D193" s="140">
        <v>-865984.97</v>
      </c>
    </row>
    <row r="194" spans="1:4">
      <c r="A194" s="139" t="s">
        <v>3542</v>
      </c>
      <c r="B194" s="140">
        <v>0</v>
      </c>
      <c r="C194" s="140">
        <v>-865984.97</v>
      </c>
      <c r="D194" s="140">
        <v>-865984.97</v>
      </c>
    </row>
    <row r="195" spans="1:4">
      <c r="A195" s="139" t="s">
        <v>3543</v>
      </c>
      <c r="B195" s="140">
        <v>77734432</v>
      </c>
      <c r="C195" s="140">
        <v>-77734432</v>
      </c>
      <c r="D195" s="140">
        <v>0</v>
      </c>
    </row>
    <row r="196" spans="1:4">
      <c r="A196" s="139" t="s">
        <v>3544</v>
      </c>
      <c r="B196" s="140">
        <v>77734432</v>
      </c>
      <c r="C196" s="140">
        <v>-77734432</v>
      </c>
      <c r="D196" s="140">
        <v>0</v>
      </c>
    </row>
    <row r="197" spans="1:4">
      <c r="A197" s="139" t="s">
        <v>4394</v>
      </c>
      <c r="B197" s="140">
        <v>34297634.450000003</v>
      </c>
      <c r="C197" s="140">
        <v>-34297634.450000003</v>
      </c>
      <c r="D197" s="140">
        <v>0</v>
      </c>
    </row>
    <row r="198" spans="1:4">
      <c r="A198" s="139" t="s">
        <v>3545</v>
      </c>
      <c r="B198" s="140">
        <v>112032066.44999999</v>
      </c>
      <c r="C198" s="140">
        <v>-112032066.44999999</v>
      </c>
      <c r="D198" s="140">
        <v>0</v>
      </c>
    </row>
    <row r="199" spans="1:4">
      <c r="A199" s="139" t="s">
        <v>4395</v>
      </c>
      <c r="B199" s="140">
        <v>-34297634.450000003</v>
      </c>
      <c r="C199" s="140">
        <v>34297634.450000003</v>
      </c>
      <c r="D199" s="140">
        <v>0</v>
      </c>
    </row>
    <row r="200" spans="1:4">
      <c r="A200" s="139" t="s">
        <v>3546</v>
      </c>
      <c r="B200" s="140">
        <v>5036813.91</v>
      </c>
      <c r="C200" s="140">
        <v>-3258895.65</v>
      </c>
      <c r="D200" s="140">
        <v>1777918.26</v>
      </c>
    </row>
    <row r="201" spans="1:4">
      <c r="A201" s="139" t="s">
        <v>3547</v>
      </c>
      <c r="B201" s="140">
        <v>5036813.91</v>
      </c>
      <c r="C201" s="140">
        <v>-3258895.65</v>
      </c>
      <c r="D201" s="140">
        <v>1777918.26</v>
      </c>
    </row>
    <row r="202" spans="1:4">
      <c r="A202" s="139" t="s">
        <v>3548</v>
      </c>
      <c r="B202" s="140">
        <v>1899546881.77</v>
      </c>
      <c r="C202" s="140">
        <v>-262261708.49000001</v>
      </c>
      <c r="D202" s="140">
        <v>1637285173.28</v>
      </c>
    </row>
    <row r="203" spans="1:4">
      <c r="A203" s="137" t="s">
        <v>3549</v>
      </c>
      <c r="B203" s="141">
        <v>1899546881.77</v>
      </c>
      <c r="C203" s="141">
        <v>-262261708.49000001</v>
      </c>
      <c r="D203" s="141">
        <v>1637285173.28</v>
      </c>
    </row>
    <row r="204" spans="1:4">
      <c r="A204" s="139" t="s">
        <v>3550</v>
      </c>
      <c r="B204" s="140">
        <v>4710161.84</v>
      </c>
      <c r="C204" s="140">
        <v>-48826.84</v>
      </c>
      <c r="D204" s="140">
        <v>4661335</v>
      </c>
    </row>
    <row r="205" spans="1:4">
      <c r="A205" s="139" t="s">
        <v>3551</v>
      </c>
      <c r="B205" s="140">
        <v>5603986.8100000005</v>
      </c>
      <c r="C205" s="140">
        <v>-16655.400000000001</v>
      </c>
      <c r="D205" s="140">
        <v>5587331.4100000001</v>
      </c>
    </row>
    <row r="206" spans="1:4">
      <c r="A206" s="139" t="s">
        <v>3552</v>
      </c>
      <c r="B206" s="140">
        <v>125610.75</v>
      </c>
      <c r="C206" s="140">
        <v>1003001.58</v>
      </c>
      <c r="D206" s="140">
        <v>1128612.3299999998</v>
      </c>
    </row>
    <row r="207" spans="1:4">
      <c r="A207" s="139" t="s">
        <v>3553</v>
      </c>
      <c r="B207" s="140">
        <v>106260.51</v>
      </c>
      <c r="C207" s="140">
        <v>-16533.78</v>
      </c>
      <c r="D207" s="140">
        <v>89726.73</v>
      </c>
    </row>
    <row r="208" spans="1:4">
      <c r="A208" s="139" t="s">
        <v>3554</v>
      </c>
      <c r="B208" s="140">
        <v>2496468.34</v>
      </c>
      <c r="C208" s="140">
        <v>-45008.44</v>
      </c>
      <c r="D208" s="140">
        <v>2451459.9</v>
      </c>
    </row>
    <row r="209" spans="1:4">
      <c r="A209" s="139" t="s">
        <v>3555</v>
      </c>
      <c r="B209" s="140">
        <v>3951031.37</v>
      </c>
      <c r="C209" s="140">
        <v>-13372.17</v>
      </c>
      <c r="D209" s="140">
        <v>3937659.2</v>
      </c>
    </row>
    <row r="210" spans="1:4">
      <c r="A210" s="139" t="s">
        <v>4396</v>
      </c>
      <c r="B210" s="140">
        <v>22977.919999999998</v>
      </c>
      <c r="C210" s="140">
        <v>2871731.41</v>
      </c>
      <c r="D210" s="140">
        <v>2894709.33</v>
      </c>
    </row>
    <row r="211" spans="1:4">
      <c r="A211" s="139" t="s">
        <v>3556</v>
      </c>
      <c r="B211" s="140">
        <v>5840889</v>
      </c>
      <c r="C211" s="140">
        <v>-16809.939999999999</v>
      </c>
      <c r="D211" s="140">
        <v>5824079.0599999996</v>
      </c>
    </row>
    <row r="212" spans="1:4">
      <c r="A212" s="139" t="s">
        <v>3557</v>
      </c>
      <c r="B212" s="140">
        <v>3060789.15</v>
      </c>
      <c r="C212" s="140">
        <v>-39007.51</v>
      </c>
      <c r="D212" s="140">
        <v>3021781.64</v>
      </c>
    </row>
    <row r="213" spans="1:4">
      <c r="A213" s="139" t="s">
        <v>3558</v>
      </c>
      <c r="B213" s="140">
        <v>5520820.9000000004</v>
      </c>
      <c r="C213" s="140">
        <v>-20148.98</v>
      </c>
      <c r="D213" s="140">
        <v>5500671.9199999999</v>
      </c>
    </row>
    <row r="214" spans="1:4">
      <c r="A214" s="139" t="s">
        <v>3559</v>
      </c>
      <c r="B214" s="140">
        <v>1851680.87</v>
      </c>
      <c r="C214" s="140">
        <v>-49422.09</v>
      </c>
      <c r="D214" s="140">
        <v>1802258.7799999998</v>
      </c>
    </row>
    <row r="215" spans="1:4">
      <c r="A215" s="139" t="s">
        <v>3560</v>
      </c>
      <c r="B215" s="140">
        <v>3755321.48</v>
      </c>
      <c r="C215" s="140">
        <v>-52157.25</v>
      </c>
      <c r="D215" s="140">
        <v>3703164.23</v>
      </c>
    </row>
    <row r="216" spans="1:4">
      <c r="A216" s="139" t="s">
        <v>3561</v>
      </c>
      <c r="B216" s="140">
        <v>0</v>
      </c>
      <c r="C216" s="140">
        <v>0</v>
      </c>
      <c r="D216" s="140">
        <v>0</v>
      </c>
    </row>
    <row r="217" spans="1:4">
      <c r="A217" s="139" t="s">
        <v>4397</v>
      </c>
      <c r="B217" s="140">
        <v>2763121.42</v>
      </c>
      <c r="C217" s="140">
        <v>-2763121.42</v>
      </c>
      <c r="D217" s="140">
        <v>0</v>
      </c>
    </row>
    <row r="218" spans="1:4">
      <c r="A218" s="139" t="s">
        <v>4398</v>
      </c>
      <c r="B218" s="140">
        <v>5342291.4000000004</v>
      </c>
      <c r="C218" s="140">
        <v>2542870.31</v>
      </c>
      <c r="D218" s="140">
        <v>7885161.71</v>
      </c>
    </row>
    <row r="219" spans="1:4">
      <c r="A219" s="139" t="s">
        <v>4399</v>
      </c>
      <c r="B219" s="140">
        <v>2770893.16</v>
      </c>
      <c r="C219" s="140">
        <v>2158143.77</v>
      </c>
      <c r="D219" s="140">
        <v>4929036.9300000006</v>
      </c>
    </row>
    <row r="220" spans="1:4">
      <c r="A220" s="139" t="s">
        <v>3562</v>
      </c>
      <c r="B220" s="140">
        <v>2669219.6</v>
      </c>
      <c r="C220" s="140">
        <v>-51795.96</v>
      </c>
      <c r="D220" s="140">
        <v>2617423.64</v>
      </c>
    </row>
    <row r="221" spans="1:4">
      <c r="A221" s="139" t="s">
        <v>3563</v>
      </c>
      <c r="B221" s="140">
        <v>767575.83</v>
      </c>
      <c r="C221" s="140">
        <v>-15351.52</v>
      </c>
      <c r="D221" s="140">
        <v>752224.31</v>
      </c>
    </row>
    <row r="222" spans="1:4">
      <c r="A222" s="139" t="s">
        <v>3564</v>
      </c>
      <c r="B222" s="140">
        <v>922421.63</v>
      </c>
      <c r="C222" s="140">
        <v>-8310.1</v>
      </c>
      <c r="D222" s="140">
        <v>914111.53</v>
      </c>
    </row>
    <row r="223" spans="1:4">
      <c r="A223" s="139" t="s">
        <v>3565</v>
      </c>
      <c r="B223" s="140">
        <v>3083605.34</v>
      </c>
      <c r="C223" s="140">
        <v>-18635.810000000001</v>
      </c>
      <c r="D223" s="140">
        <v>3064969.53</v>
      </c>
    </row>
    <row r="224" spans="1:4">
      <c r="A224" s="139" t="s">
        <v>3566</v>
      </c>
      <c r="B224" s="140">
        <v>2551752.4900000002</v>
      </c>
      <c r="C224" s="140">
        <v>-13019.15</v>
      </c>
      <c r="D224" s="140">
        <v>2538733.34</v>
      </c>
    </row>
    <row r="225" spans="1:4">
      <c r="A225" s="139" t="s">
        <v>3567</v>
      </c>
      <c r="B225" s="140">
        <v>6367010.79</v>
      </c>
      <c r="C225" s="140">
        <v>-36494.14</v>
      </c>
      <c r="D225" s="140">
        <v>6330516.6499999994</v>
      </c>
    </row>
    <row r="226" spans="1:4">
      <c r="A226" s="139" t="s">
        <v>3568</v>
      </c>
      <c r="B226" s="140">
        <v>3077487.83</v>
      </c>
      <c r="C226" s="140">
        <v>-13529.4</v>
      </c>
      <c r="D226" s="140">
        <v>3063958.43</v>
      </c>
    </row>
    <row r="227" spans="1:4">
      <c r="A227" s="139" t="s">
        <v>3569</v>
      </c>
      <c r="B227" s="140">
        <v>67361378.429999992</v>
      </c>
      <c r="C227" s="140">
        <v>5337547.17</v>
      </c>
      <c r="D227" s="140">
        <v>72698925.599999994</v>
      </c>
    </row>
    <row r="228" spans="1:4">
      <c r="A228" s="139" t="s">
        <v>3570</v>
      </c>
      <c r="B228" s="140">
        <v>4391049.17</v>
      </c>
      <c r="C228" s="140">
        <v>-904368.16</v>
      </c>
      <c r="D228" s="140">
        <v>3486681.0100000002</v>
      </c>
    </row>
    <row r="229" spans="1:4">
      <c r="A229" s="139" t="s">
        <v>4400</v>
      </c>
      <c r="B229" s="140"/>
      <c r="C229" s="140">
        <v>834801.38</v>
      </c>
      <c r="D229" s="140">
        <v>834801.38</v>
      </c>
    </row>
    <row r="230" spans="1:4">
      <c r="A230" s="139" t="s">
        <v>3571</v>
      </c>
      <c r="B230" s="140">
        <v>4391049.17</v>
      </c>
      <c r="C230" s="140">
        <v>-69566.78</v>
      </c>
      <c r="D230" s="140">
        <v>4321482.3899999997</v>
      </c>
    </row>
    <row r="231" spans="1:4">
      <c r="A231" s="139" t="s">
        <v>3572</v>
      </c>
      <c r="B231" s="140">
        <v>71752427.599999994</v>
      </c>
      <c r="C231" s="140">
        <v>5267980.3899999997</v>
      </c>
      <c r="D231" s="140">
        <v>77020407.99000001</v>
      </c>
    </row>
    <row r="232" spans="1:4">
      <c r="A232" s="139" t="s">
        <v>3573</v>
      </c>
      <c r="B232" s="140">
        <v>1313745.07</v>
      </c>
      <c r="C232" s="140">
        <v>-5429.58</v>
      </c>
      <c r="D232" s="140">
        <v>1308315.49</v>
      </c>
    </row>
    <row r="233" spans="1:4">
      <c r="A233" s="139" t="s">
        <v>3574</v>
      </c>
      <c r="B233" s="140">
        <v>1313745.07</v>
      </c>
      <c r="C233" s="140">
        <v>-5429.58</v>
      </c>
      <c r="D233" s="140">
        <v>1308315.49</v>
      </c>
    </row>
    <row r="234" spans="1:4">
      <c r="A234" s="139" t="s">
        <v>3575</v>
      </c>
      <c r="B234" s="140">
        <v>163805757.32999998</v>
      </c>
      <c r="C234" s="140">
        <v>7855123.1500000004</v>
      </c>
      <c r="D234" s="140">
        <v>171660880.47999999</v>
      </c>
    </row>
    <row r="235" spans="1:4">
      <c r="A235" s="139" t="s">
        <v>3576</v>
      </c>
      <c r="B235" s="140">
        <v>163805757.32999998</v>
      </c>
      <c r="C235" s="140">
        <v>7855123.1500000004</v>
      </c>
      <c r="D235" s="140">
        <v>171660880.47999999</v>
      </c>
    </row>
    <row r="236" spans="1:4">
      <c r="A236" s="139" t="s">
        <v>3577</v>
      </c>
      <c r="B236" s="140">
        <v>-11395745.319999998</v>
      </c>
      <c r="C236" s="140">
        <v>359864.09</v>
      </c>
      <c r="D236" s="140">
        <v>-11035881.229999999</v>
      </c>
    </row>
    <row r="237" spans="1:4">
      <c r="A237" s="139" t="s">
        <v>3578</v>
      </c>
      <c r="B237" s="140">
        <v>0.15</v>
      </c>
      <c r="C237" s="140">
        <v>0</v>
      </c>
      <c r="D237" s="140">
        <v>0.15</v>
      </c>
    </row>
    <row r="238" spans="1:4">
      <c r="A238" s="139" t="s">
        <v>3579</v>
      </c>
      <c r="B238" s="140">
        <v>11423717.32</v>
      </c>
      <c r="C238" s="140">
        <v>-857282</v>
      </c>
      <c r="D238" s="140">
        <v>10566435.32</v>
      </c>
    </row>
    <row r="239" spans="1:4">
      <c r="A239" s="139" t="s">
        <v>3580</v>
      </c>
      <c r="B239" s="140">
        <v>-0.15</v>
      </c>
      <c r="C239" s="140">
        <v>0</v>
      </c>
      <c r="D239" s="140">
        <v>-0.15</v>
      </c>
    </row>
    <row r="240" spans="1:4">
      <c r="A240" s="139" t="s">
        <v>3581</v>
      </c>
      <c r="B240" s="140">
        <v>11920344.139999999</v>
      </c>
      <c r="C240" s="140">
        <v>53591.44</v>
      </c>
      <c r="D240" s="140">
        <v>11973935.58</v>
      </c>
    </row>
    <row r="241" spans="1:4">
      <c r="A241" s="139" t="s">
        <v>3582</v>
      </c>
      <c r="B241" s="140">
        <v>17521839</v>
      </c>
      <c r="C241" s="140">
        <v>0</v>
      </c>
      <c r="D241" s="140">
        <v>17521839</v>
      </c>
    </row>
    <row r="242" spans="1:4">
      <c r="A242" s="139" t="s">
        <v>3583</v>
      </c>
      <c r="B242" s="140">
        <v>314567302.38</v>
      </c>
      <c r="C242" s="140">
        <v>10296639.440000001</v>
      </c>
      <c r="D242" s="140">
        <v>324863941.81999999</v>
      </c>
    </row>
    <row r="243" spans="1:4">
      <c r="A243" s="139" t="s">
        <v>3584</v>
      </c>
      <c r="B243" s="140">
        <v>40895595.039999999</v>
      </c>
      <c r="C243" s="140">
        <v>-608245.09</v>
      </c>
      <c r="D243" s="140">
        <v>40287349.950000003</v>
      </c>
    </row>
    <row r="244" spans="1:4">
      <c r="A244" s="139" t="s">
        <v>3585</v>
      </c>
      <c r="B244" s="140">
        <v>0</v>
      </c>
      <c r="C244" s="140">
        <v>0</v>
      </c>
      <c r="D244" s="140">
        <v>0</v>
      </c>
    </row>
    <row r="245" spans="1:4">
      <c r="A245" s="139" t="s">
        <v>3586</v>
      </c>
      <c r="B245" s="140">
        <v>7292915.3500000006</v>
      </c>
      <c r="C245" s="140">
        <v>0</v>
      </c>
      <c r="D245" s="140">
        <v>7292915.3500000006</v>
      </c>
    </row>
    <row r="246" spans="1:4">
      <c r="A246" s="139" t="s">
        <v>4401</v>
      </c>
      <c r="B246" s="140">
        <v>325834</v>
      </c>
      <c r="C246" s="140">
        <v>183892</v>
      </c>
      <c r="D246" s="140">
        <v>509726</v>
      </c>
    </row>
    <row r="247" spans="1:4">
      <c r="A247" s="139" t="s">
        <v>3587</v>
      </c>
      <c r="B247" s="140">
        <v>28816599.040000003</v>
      </c>
      <c r="C247" s="140">
        <v>1284110.0000000002</v>
      </c>
      <c r="D247" s="140">
        <v>30100709.039999999</v>
      </c>
    </row>
    <row r="248" spans="1:4">
      <c r="A248" s="139" t="s">
        <v>3588</v>
      </c>
      <c r="B248" s="140">
        <v>986550</v>
      </c>
      <c r="C248" s="140">
        <v>0</v>
      </c>
      <c r="D248" s="140">
        <v>986550</v>
      </c>
    </row>
    <row r="249" spans="1:4">
      <c r="A249" s="139" t="s">
        <v>3589</v>
      </c>
      <c r="B249" s="140">
        <v>9033494.0700000003</v>
      </c>
      <c r="C249" s="140">
        <v>-107737</v>
      </c>
      <c r="D249" s="140">
        <v>8925757.0700000003</v>
      </c>
    </row>
    <row r="250" spans="1:4">
      <c r="A250" s="139" t="s">
        <v>3590</v>
      </c>
      <c r="B250" s="140">
        <v>26941362</v>
      </c>
      <c r="C250" s="140">
        <v>-89506</v>
      </c>
      <c r="D250" s="140">
        <v>26851855.999999996</v>
      </c>
    </row>
    <row r="251" spans="1:4">
      <c r="A251" s="139" t="s">
        <v>3592</v>
      </c>
      <c r="B251" s="140">
        <v>-30140046.629999999</v>
      </c>
      <c r="C251" s="140">
        <v>216834.87</v>
      </c>
      <c r="D251" s="140">
        <v>-29923211.760000002</v>
      </c>
    </row>
    <row r="252" spans="1:4">
      <c r="A252" s="139" t="s">
        <v>4402</v>
      </c>
      <c r="B252" s="140">
        <v>-2602018.42</v>
      </c>
      <c r="C252" s="140">
        <v>0</v>
      </c>
      <c r="D252" s="140">
        <v>-2602018.42</v>
      </c>
    </row>
    <row r="253" spans="1:4">
      <c r="A253" s="139" t="s">
        <v>4403</v>
      </c>
      <c r="B253" s="140">
        <v>-5974546</v>
      </c>
      <c r="C253" s="140">
        <v>-543141</v>
      </c>
      <c r="D253" s="140">
        <v>-6517687</v>
      </c>
    </row>
    <row r="254" spans="1:4">
      <c r="A254" s="139" t="s">
        <v>3594</v>
      </c>
      <c r="B254" s="140">
        <v>28348.73</v>
      </c>
      <c r="C254" s="140">
        <v>299.79000000000002</v>
      </c>
      <c r="D254" s="140">
        <v>28648.52</v>
      </c>
    </row>
    <row r="255" spans="1:4">
      <c r="A255" s="139" t="s">
        <v>3595</v>
      </c>
      <c r="B255" s="140">
        <v>19463496.050000001</v>
      </c>
      <c r="C255" s="140">
        <v>548252.04</v>
      </c>
      <c r="D255" s="140">
        <v>20011748.09</v>
      </c>
    </row>
    <row r="256" spans="1:4">
      <c r="A256" s="139" t="s">
        <v>3596</v>
      </c>
      <c r="B256" s="140">
        <v>18955794.609999999</v>
      </c>
      <c r="C256" s="140">
        <v>-1723516.49</v>
      </c>
      <c r="D256" s="140">
        <v>17232278.120000001</v>
      </c>
    </row>
    <row r="257" spans="1:4">
      <c r="A257" s="139" t="s">
        <v>3597</v>
      </c>
      <c r="B257" s="140">
        <v>0</v>
      </c>
      <c r="C257" s="140">
        <v>0</v>
      </c>
      <c r="D257" s="140">
        <v>0</v>
      </c>
    </row>
    <row r="258" spans="1:4">
      <c r="A258" s="139" t="s">
        <v>4404</v>
      </c>
      <c r="B258" s="140">
        <v>0</v>
      </c>
      <c r="C258" s="140">
        <v>14973655.199999999</v>
      </c>
      <c r="D258" s="140">
        <v>14973655.199999999</v>
      </c>
    </row>
    <row r="259" spans="1:4">
      <c r="A259" s="139" t="s">
        <v>3598</v>
      </c>
      <c r="B259" s="140">
        <v>-755794828.79999995</v>
      </c>
      <c r="C259" s="140">
        <v>-54303064.069999993</v>
      </c>
      <c r="D259" s="140">
        <v>-810097892.87</v>
      </c>
    </row>
    <row r="260" spans="1:4">
      <c r="A260" s="139" t="s">
        <v>3599</v>
      </c>
      <c r="B260" s="140">
        <v>1376042465.3600001</v>
      </c>
      <c r="C260" s="140">
        <v>8113018.5799999991</v>
      </c>
      <c r="D260" s="140">
        <v>1384155483.9399998</v>
      </c>
    </row>
    <row r="261" spans="1:4">
      <c r="A261" s="139" t="s">
        <v>3600</v>
      </c>
      <c r="B261" s="140">
        <v>7753093.0699999994</v>
      </c>
      <c r="C261" s="140">
        <v>11228955.76</v>
      </c>
      <c r="D261" s="140">
        <v>18982048.830000002</v>
      </c>
    </row>
    <row r="262" spans="1:4">
      <c r="A262" s="139" t="s">
        <v>3601</v>
      </c>
      <c r="B262" s="140">
        <v>460648795.64999998</v>
      </c>
      <c r="C262" s="140">
        <v>0</v>
      </c>
      <c r="D262" s="140">
        <v>460648795.64999998</v>
      </c>
    </row>
    <row r="263" spans="1:4">
      <c r="A263" s="139" t="s">
        <v>3602</v>
      </c>
      <c r="B263" s="140">
        <v>336026.87</v>
      </c>
      <c r="C263" s="140">
        <v>0</v>
      </c>
      <c r="D263" s="140">
        <v>336026.87</v>
      </c>
    </row>
    <row r="264" spans="1:4">
      <c r="A264" s="139" t="s">
        <v>3603</v>
      </c>
      <c r="B264" s="140">
        <v>24820663.650000002</v>
      </c>
      <c r="C264" s="140">
        <v>-1686388.68</v>
      </c>
      <c r="D264" s="140">
        <v>23134274.969999999</v>
      </c>
    </row>
    <row r="265" spans="1:4">
      <c r="A265" s="139" t="s">
        <v>3604</v>
      </c>
      <c r="B265" s="140">
        <v>68789075</v>
      </c>
      <c r="C265" s="140">
        <v>-545945</v>
      </c>
      <c r="D265" s="140">
        <v>68243130</v>
      </c>
    </row>
    <row r="266" spans="1:4">
      <c r="A266" s="139" t="s">
        <v>3605</v>
      </c>
      <c r="B266" s="140">
        <v>6517693</v>
      </c>
      <c r="C266" s="140">
        <v>0</v>
      </c>
      <c r="D266" s="140">
        <v>6517693</v>
      </c>
    </row>
    <row r="267" spans="1:4">
      <c r="A267" s="139" t="s">
        <v>3608</v>
      </c>
      <c r="B267" s="140">
        <v>1210459.71</v>
      </c>
      <c r="C267" s="140">
        <v>-48418.38</v>
      </c>
      <c r="D267" s="140">
        <v>1162041.3299999998</v>
      </c>
    </row>
    <row r="268" spans="1:4">
      <c r="A268" s="139" t="s">
        <v>4405</v>
      </c>
      <c r="B268" s="140">
        <v>76856175.039999992</v>
      </c>
      <c r="C268" s="140">
        <v>-454770.27</v>
      </c>
      <c r="D268" s="140">
        <v>76401404.769999996</v>
      </c>
    </row>
    <row r="269" spans="1:4">
      <c r="A269" s="139" t="s">
        <v>3609</v>
      </c>
      <c r="B269" s="140">
        <v>3540715.3</v>
      </c>
      <c r="C269" s="140">
        <v>647645.82999999996</v>
      </c>
      <c r="D269" s="140">
        <v>4188361.1299999994</v>
      </c>
    </row>
    <row r="270" spans="1:4">
      <c r="A270" s="139" t="s">
        <v>3611</v>
      </c>
      <c r="B270" s="140">
        <v>1728781169.21</v>
      </c>
      <c r="C270" s="140">
        <v>-13061254.939999999</v>
      </c>
      <c r="D270" s="140">
        <v>1715719914.27</v>
      </c>
    </row>
    <row r="271" spans="1:4">
      <c r="A271" s="139" t="s">
        <v>3613</v>
      </c>
      <c r="B271" s="140">
        <v>1892586926.54</v>
      </c>
      <c r="C271" s="140">
        <v>-5206131.79</v>
      </c>
      <c r="D271" s="140">
        <v>1887380794.75</v>
      </c>
    </row>
    <row r="272" spans="1:4">
      <c r="A272" s="139" t="s">
        <v>3614</v>
      </c>
      <c r="B272" s="140">
        <v>3850388.7399999998</v>
      </c>
      <c r="C272" s="140">
        <v>-1972829.4000000001</v>
      </c>
      <c r="D272" s="140">
        <v>1877559.34</v>
      </c>
    </row>
    <row r="273" spans="1:4">
      <c r="A273" s="139" t="s">
        <v>3615</v>
      </c>
      <c r="B273" s="140">
        <v>3850388.7399999998</v>
      </c>
      <c r="C273" s="140">
        <v>-1972829.4000000001</v>
      </c>
      <c r="D273" s="140">
        <v>1877559.34</v>
      </c>
    </row>
    <row r="274" spans="1:4">
      <c r="A274" s="139" t="s">
        <v>3616</v>
      </c>
      <c r="B274" s="140">
        <v>-0.02</v>
      </c>
      <c r="C274" s="140">
        <v>0</v>
      </c>
      <c r="D274" s="140">
        <v>-0.02</v>
      </c>
    </row>
    <row r="275" spans="1:4">
      <c r="A275" s="139" t="s">
        <v>3617</v>
      </c>
      <c r="B275" s="140">
        <v>8044.68</v>
      </c>
      <c r="C275" s="140">
        <v>-13958.8</v>
      </c>
      <c r="D275" s="140">
        <v>-5914.12</v>
      </c>
    </row>
    <row r="276" spans="1:4">
      <c r="A276" s="139" t="s">
        <v>3618</v>
      </c>
      <c r="B276" s="140">
        <v>0</v>
      </c>
      <c r="C276" s="140">
        <v>0</v>
      </c>
      <c r="D276" s="140">
        <v>0</v>
      </c>
    </row>
    <row r="277" spans="1:4">
      <c r="A277" s="139" t="s">
        <v>3619</v>
      </c>
      <c r="B277" s="140">
        <v>3050647.58</v>
      </c>
      <c r="C277" s="140">
        <v>-3050647.58</v>
      </c>
      <c r="D277" s="140">
        <v>0</v>
      </c>
    </row>
    <row r="278" spans="1:4">
      <c r="A278" s="139" t="s">
        <v>3620</v>
      </c>
      <c r="B278" s="140">
        <v>-57722398.68</v>
      </c>
      <c r="C278" s="140">
        <v>57722398.539999999</v>
      </c>
      <c r="D278" s="140">
        <v>-0.14000000000000001</v>
      </c>
    </row>
    <row r="279" spans="1:4">
      <c r="A279" s="139" t="s">
        <v>3621</v>
      </c>
      <c r="B279" s="140">
        <v>15034939.57</v>
      </c>
      <c r="C279" s="140">
        <v>-15034939.57</v>
      </c>
      <c r="D279" s="140">
        <v>0</v>
      </c>
    </row>
    <row r="280" spans="1:4">
      <c r="A280" s="139" t="s">
        <v>3622</v>
      </c>
      <c r="B280" s="140">
        <v>11529154.620000001</v>
      </c>
      <c r="C280" s="140">
        <v>-11529154.620000001</v>
      </c>
      <c r="D280" s="140">
        <v>0</v>
      </c>
    </row>
    <row r="281" spans="1:4">
      <c r="A281" s="139" t="s">
        <v>3623</v>
      </c>
      <c r="B281" s="140">
        <v>5268696.58</v>
      </c>
      <c r="C281" s="140">
        <v>-5268696.58</v>
      </c>
      <c r="D281" s="140">
        <v>0</v>
      </c>
    </row>
    <row r="282" spans="1:4">
      <c r="A282" s="139" t="s">
        <v>3624</v>
      </c>
      <c r="B282" s="140">
        <v>9690386.3100000005</v>
      </c>
      <c r="C282" s="140">
        <v>-9690386.3100000005</v>
      </c>
      <c r="D282" s="140">
        <v>0</v>
      </c>
    </row>
    <row r="283" spans="1:4">
      <c r="A283" s="139" t="s">
        <v>3625</v>
      </c>
      <c r="B283" s="140">
        <v>-13140529.360000001</v>
      </c>
      <c r="C283" s="140">
        <v>13134615.08</v>
      </c>
      <c r="D283" s="140">
        <v>-5914.28</v>
      </c>
    </row>
    <row r="284" spans="1:4">
      <c r="A284" s="139" t="s">
        <v>3626</v>
      </c>
      <c r="B284" s="140">
        <v>1563760.05</v>
      </c>
      <c r="C284" s="140">
        <v>13359.03</v>
      </c>
      <c r="D284" s="140">
        <v>1577119.08</v>
      </c>
    </row>
    <row r="285" spans="1:4">
      <c r="A285" s="139" t="s">
        <v>3627</v>
      </c>
      <c r="B285" s="140">
        <v>5295587.42</v>
      </c>
      <c r="C285" s="140">
        <v>-211823.5</v>
      </c>
      <c r="D285" s="140">
        <v>5083763.92</v>
      </c>
    </row>
    <row r="286" spans="1:4">
      <c r="A286" s="139" t="s">
        <v>3628</v>
      </c>
      <c r="B286" s="140">
        <v>0</v>
      </c>
      <c r="C286" s="140">
        <v>0</v>
      </c>
      <c r="D286" s="140">
        <v>0</v>
      </c>
    </row>
    <row r="287" spans="1:4">
      <c r="A287" s="139" t="s">
        <v>3629</v>
      </c>
      <c r="B287" s="140">
        <v>96346403.200000003</v>
      </c>
      <c r="C287" s="140">
        <v>0</v>
      </c>
      <c r="D287" s="140">
        <v>96346403.200000003</v>
      </c>
    </row>
    <row r="288" spans="1:4">
      <c r="A288" s="139" t="s">
        <v>3630</v>
      </c>
      <c r="B288" s="140">
        <v>-2448981.7000000002</v>
      </c>
      <c r="C288" s="140">
        <v>0</v>
      </c>
      <c r="D288" s="140">
        <v>-2448981.7000000002</v>
      </c>
    </row>
    <row r="289" spans="1:4">
      <c r="A289" s="139" t="s">
        <v>3631</v>
      </c>
      <c r="B289" s="140">
        <v>0</v>
      </c>
      <c r="C289" s="140">
        <v>0</v>
      </c>
      <c r="D289" s="140">
        <v>0</v>
      </c>
    </row>
    <row r="290" spans="1:4">
      <c r="A290" s="139" t="s">
        <v>3632</v>
      </c>
      <c r="B290" s="140">
        <v>980350.36</v>
      </c>
      <c r="C290" s="140">
        <v>-68042.67</v>
      </c>
      <c r="D290" s="140">
        <v>912307.69</v>
      </c>
    </row>
    <row r="291" spans="1:4">
      <c r="A291" s="139" t="s">
        <v>3633</v>
      </c>
      <c r="B291" s="140">
        <v>1382596.88</v>
      </c>
      <c r="C291" s="140">
        <v>175135.52</v>
      </c>
      <c r="D291" s="140">
        <v>1557732.4000000001</v>
      </c>
    </row>
    <row r="292" spans="1:4">
      <c r="A292" s="139" t="s">
        <v>3634</v>
      </c>
      <c r="B292" s="140">
        <v>1393986.64</v>
      </c>
      <c r="C292" s="140">
        <v>-43199.37</v>
      </c>
      <c r="D292" s="140">
        <v>1350787.2699999998</v>
      </c>
    </row>
    <row r="293" spans="1:4">
      <c r="A293" s="139" t="s">
        <v>3635</v>
      </c>
      <c r="B293" s="140">
        <v>0</v>
      </c>
      <c r="C293" s="140">
        <v>0</v>
      </c>
      <c r="D293" s="140">
        <v>0</v>
      </c>
    </row>
    <row r="294" spans="1:4">
      <c r="A294" s="139" t="s">
        <v>3636</v>
      </c>
      <c r="B294" s="140">
        <v>179370356.84</v>
      </c>
      <c r="C294" s="140">
        <v>-137628050.02000001</v>
      </c>
      <c r="D294" s="140">
        <v>41742306.82</v>
      </c>
    </row>
    <row r="295" spans="1:4">
      <c r="A295" s="139" t="s">
        <v>3637</v>
      </c>
      <c r="B295" s="140">
        <v>2521429.7599999998</v>
      </c>
      <c r="C295" s="140">
        <v>-102706.68</v>
      </c>
      <c r="D295" s="140">
        <v>2418723.08</v>
      </c>
    </row>
    <row r="296" spans="1:4">
      <c r="A296" s="139" t="s">
        <v>3638</v>
      </c>
      <c r="B296" s="140">
        <v>24064.5</v>
      </c>
      <c r="C296" s="140">
        <v>-24064.5</v>
      </c>
      <c r="D296" s="140">
        <v>0</v>
      </c>
    </row>
    <row r="297" spans="1:4">
      <c r="A297" s="139" t="s">
        <v>3639</v>
      </c>
      <c r="B297" s="140">
        <v>0</v>
      </c>
      <c r="C297" s="140">
        <v>0</v>
      </c>
      <c r="D297" s="140">
        <v>0</v>
      </c>
    </row>
    <row r="298" spans="1:4">
      <c r="A298" s="139" t="s">
        <v>3640</v>
      </c>
      <c r="B298" s="140">
        <v>8928751.5300000012</v>
      </c>
      <c r="C298" s="140">
        <v>-1679952</v>
      </c>
      <c r="D298" s="140">
        <v>7248799.5299999993</v>
      </c>
    </row>
    <row r="299" spans="1:4">
      <c r="A299" s="139" t="s">
        <v>3641</v>
      </c>
      <c r="B299" s="140">
        <v>-5495661.1899999995</v>
      </c>
      <c r="C299" s="140">
        <v>672480.94</v>
      </c>
      <c r="D299" s="140">
        <v>-4823180.25</v>
      </c>
    </row>
    <row r="300" spans="1:4">
      <c r="A300" s="139" t="s">
        <v>3643</v>
      </c>
      <c r="B300" s="140">
        <v>280.92</v>
      </c>
      <c r="C300" s="140">
        <v>169.35</v>
      </c>
      <c r="D300" s="140">
        <v>450.27</v>
      </c>
    </row>
    <row r="301" spans="1:4">
      <c r="A301" s="139" t="s">
        <v>3644</v>
      </c>
      <c r="B301" s="140">
        <v>289862925.21000004</v>
      </c>
      <c r="C301" s="140">
        <v>-138896693.90000001</v>
      </c>
      <c r="D301" s="140">
        <v>150966231.31</v>
      </c>
    </row>
    <row r="302" spans="1:4">
      <c r="A302" s="139" t="s">
        <v>3645</v>
      </c>
      <c r="B302" s="140">
        <v>289862925.21000004</v>
      </c>
      <c r="C302" s="140">
        <v>-138896693.90000001</v>
      </c>
      <c r="D302" s="140">
        <v>150966231.31</v>
      </c>
    </row>
    <row r="303" spans="1:4">
      <c r="A303" s="139" t="s">
        <v>3646</v>
      </c>
      <c r="B303" s="140">
        <v>-742040041.27999997</v>
      </c>
      <c r="C303" s="140">
        <v>6756171.9100000001</v>
      </c>
      <c r="D303" s="140">
        <v>-735283869.37</v>
      </c>
    </row>
    <row r="304" spans="1:4">
      <c r="A304" s="139" t="s">
        <v>3647</v>
      </c>
      <c r="B304" s="140">
        <v>-113718813.46000001</v>
      </c>
      <c r="C304" s="140">
        <v>965528.05</v>
      </c>
      <c r="D304" s="140">
        <v>-112753285.41000001</v>
      </c>
    </row>
    <row r="305" spans="1:4">
      <c r="A305" s="139" t="s">
        <v>3648</v>
      </c>
      <c r="B305" s="140">
        <v>6393019.1900000004</v>
      </c>
      <c r="C305" s="140">
        <v>0</v>
      </c>
      <c r="D305" s="140">
        <v>6393019.1900000004</v>
      </c>
    </row>
    <row r="306" spans="1:4">
      <c r="A306" s="139" t="s">
        <v>3649</v>
      </c>
      <c r="B306" s="140">
        <v>72008.990000000005</v>
      </c>
      <c r="C306" s="140">
        <v>173150.61</v>
      </c>
      <c r="D306" s="140">
        <v>245159.6</v>
      </c>
    </row>
    <row r="307" spans="1:4">
      <c r="A307" s="139" t="s">
        <v>3650</v>
      </c>
      <c r="B307" s="140">
        <v>19957.14</v>
      </c>
      <c r="C307" s="140">
        <v>47988.32</v>
      </c>
      <c r="D307" s="140">
        <v>67945.460000000006</v>
      </c>
    </row>
    <row r="308" spans="1:4">
      <c r="A308" s="139" t="s">
        <v>3651</v>
      </c>
      <c r="B308" s="140">
        <v>-23442884.010000002</v>
      </c>
      <c r="C308" s="140">
        <v>831743</v>
      </c>
      <c r="D308" s="140">
        <v>-22611141.009999998</v>
      </c>
    </row>
    <row r="309" spans="1:4">
      <c r="A309" s="139" t="s">
        <v>3652</v>
      </c>
      <c r="B309" s="140">
        <v>-84655165.5</v>
      </c>
      <c r="C309" s="140">
        <v>8686134.0099999998</v>
      </c>
      <c r="D309" s="140">
        <v>-75969031.489999995</v>
      </c>
    </row>
    <row r="310" spans="1:4">
      <c r="A310" s="139" t="s">
        <v>3653</v>
      </c>
      <c r="B310" s="140">
        <v>957371918.93000007</v>
      </c>
      <c r="C310" s="140">
        <v>-17460715.899999999</v>
      </c>
      <c r="D310" s="140">
        <v>939911203.03000009</v>
      </c>
    </row>
    <row r="311" spans="1:4">
      <c r="A311" s="139" t="s">
        <v>3654</v>
      </c>
      <c r="B311" s="140">
        <v>200859.09</v>
      </c>
      <c r="C311" s="140">
        <v>-88186.89</v>
      </c>
      <c r="D311" s="140">
        <v>112672.2</v>
      </c>
    </row>
    <row r="312" spans="1:4">
      <c r="A312" s="139" t="s">
        <v>3655</v>
      </c>
      <c r="B312" s="140">
        <v>200859.09</v>
      </c>
      <c r="C312" s="140">
        <v>-88186.89</v>
      </c>
      <c r="D312" s="140">
        <v>112672.2</v>
      </c>
    </row>
    <row r="313" spans="1:4">
      <c r="A313" s="137" t="s">
        <v>3656</v>
      </c>
      <c r="B313" s="141">
        <v>3203798661.8200002</v>
      </c>
      <c r="C313" s="141">
        <v>-145227391.99000001</v>
      </c>
      <c r="D313" s="141">
        <v>3058571269.8299999</v>
      </c>
    </row>
    <row r="314" spans="1:4">
      <c r="A314" s="139" t="s">
        <v>3657</v>
      </c>
      <c r="B314" s="140">
        <v>0</v>
      </c>
      <c r="C314" s="140">
        <v>0</v>
      </c>
      <c r="D314" s="140">
        <v>0</v>
      </c>
    </row>
    <row r="315" spans="1:4">
      <c r="A315" s="139" t="s">
        <v>3658</v>
      </c>
      <c r="B315" s="140">
        <v>0</v>
      </c>
      <c r="C315" s="140">
        <v>0</v>
      </c>
      <c r="D315" s="140">
        <v>0</v>
      </c>
    </row>
    <row r="316" spans="1:4">
      <c r="A316" s="139" t="s">
        <v>3659</v>
      </c>
      <c r="B316" s="140">
        <v>0</v>
      </c>
      <c r="C316" s="140">
        <v>0</v>
      </c>
      <c r="D316" s="140">
        <v>0</v>
      </c>
    </row>
    <row r="317" spans="1:4">
      <c r="A317" s="139" t="s">
        <v>3660</v>
      </c>
      <c r="B317" s="140">
        <v>0</v>
      </c>
      <c r="C317" s="140">
        <v>0</v>
      </c>
      <c r="D317" s="140">
        <v>0</v>
      </c>
    </row>
    <row r="318" spans="1:4">
      <c r="A318" s="137" t="s">
        <v>2398</v>
      </c>
      <c r="B318" s="141">
        <v>0</v>
      </c>
      <c r="C318" s="141">
        <v>0</v>
      </c>
      <c r="D318" s="141">
        <v>0</v>
      </c>
    </row>
    <row r="319" spans="1:4">
      <c r="A319" s="137" t="s">
        <v>3661</v>
      </c>
      <c r="B319" s="142">
        <v>27365832126.400002</v>
      </c>
      <c r="C319" s="142">
        <v>-201869347.60999998</v>
      </c>
      <c r="D319" s="142">
        <v>27163962778.790001</v>
      </c>
    </row>
    <row r="320" spans="1:4" ht="14.4">
      <c r="A320" s="137" t="s">
        <v>3662</v>
      </c>
      <c r="B320" s="138"/>
      <c r="C320" s="138"/>
      <c r="D320" s="138"/>
    </row>
    <row r="321" spans="1:4">
      <c r="A321" s="139" t="s">
        <v>3663</v>
      </c>
      <c r="B321" s="140">
        <v>0</v>
      </c>
      <c r="C321" s="140">
        <v>0</v>
      </c>
      <c r="D321" s="140">
        <v>0</v>
      </c>
    </row>
    <row r="322" spans="1:4">
      <c r="A322" s="139" t="s">
        <v>3664</v>
      </c>
      <c r="B322" s="140">
        <v>1590610667.4099998</v>
      </c>
      <c r="C322" s="140">
        <v>0</v>
      </c>
      <c r="D322" s="140">
        <v>1590610667.4099998</v>
      </c>
    </row>
    <row r="323" spans="1:4">
      <c r="A323" s="139" t="s">
        <v>3665</v>
      </c>
      <c r="B323" s="140">
        <v>419213.02</v>
      </c>
      <c r="C323" s="140">
        <v>0</v>
      </c>
      <c r="D323" s="140">
        <v>419213.02</v>
      </c>
    </row>
    <row r="324" spans="1:4">
      <c r="A324" s="139" t="s">
        <v>3666</v>
      </c>
      <c r="B324" s="140">
        <v>326031.84000000003</v>
      </c>
      <c r="C324" s="140">
        <v>0</v>
      </c>
      <c r="D324" s="140">
        <v>326031.84000000003</v>
      </c>
    </row>
    <row r="325" spans="1:4">
      <c r="A325" s="139" t="s">
        <v>3667</v>
      </c>
      <c r="B325" s="140">
        <v>1591355912.27</v>
      </c>
      <c r="C325" s="140">
        <v>0</v>
      </c>
      <c r="D325" s="140">
        <v>1591355912.27</v>
      </c>
    </row>
    <row r="326" spans="1:4">
      <c r="A326" s="139" t="s">
        <v>3668</v>
      </c>
      <c r="B326" s="140">
        <v>7434438282.0300007</v>
      </c>
      <c r="C326" s="140">
        <v>0</v>
      </c>
      <c r="D326" s="140">
        <v>7434438282.0300007</v>
      </c>
    </row>
    <row r="327" spans="1:4">
      <c r="A327" s="139" t="s">
        <v>3669</v>
      </c>
      <c r="B327" s="140">
        <v>186790</v>
      </c>
      <c r="C327" s="140">
        <v>0</v>
      </c>
      <c r="D327" s="140">
        <v>186790</v>
      </c>
    </row>
    <row r="328" spans="1:4">
      <c r="A328" s="139" t="s">
        <v>3670</v>
      </c>
      <c r="B328" s="140">
        <v>893246321.88</v>
      </c>
      <c r="C328" s="140">
        <v>123187258.25999999</v>
      </c>
      <c r="D328" s="140">
        <v>1016433580.14</v>
      </c>
    </row>
    <row r="329" spans="1:4">
      <c r="A329" s="139" t="s">
        <v>3671</v>
      </c>
      <c r="B329" s="140">
        <v>-736991</v>
      </c>
      <c r="C329" s="140">
        <v>0</v>
      </c>
      <c r="D329" s="140">
        <v>-736991</v>
      </c>
    </row>
    <row r="330" spans="1:4">
      <c r="A330" s="139" t="s">
        <v>3673</v>
      </c>
      <c r="B330" s="140">
        <v>8327134402.9099998</v>
      </c>
      <c r="C330" s="140">
        <v>123187258.26000001</v>
      </c>
      <c r="D330" s="140">
        <v>8450321661.1700001</v>
      </c>
    </row>
    <row r="331" spans="1:4">
      <c r="A331" s="139" t="s">
        <v>3674</v>
      </c>
      <c r="B331" s="140">
        <v>81851.899999999994</v>
      </c>
      <c r="C331" s="140">
        <v>0</v>
      </c>
      <c r="D331" s="140">
        <v>81851.899999999994</v>
      </c>
    </row>
    <row r="332" spans="1:4">
      <c r="A332" s="139" t="s">
        <v>3675</v>
      </c>
      <c r="B332" s="140">
        <v>-150906940.11000001</v>
      </c>
      <c r="C332" s="140">
        <v>627840309.95000005</v>
      </c>
      <c r="D332" s="140">
        <v>476933369.83999997</v>
      </c>
    </row>
    <row r="333" spans="1:4">
      <c r="A333" s="139" t="s">
        <v>3676</v>
      </c>
      <c r="B333" s="140">
        <v>150906940.09999999</v>
      </c>
      <c r="C333" s="140">
        <v>-627840309.95000005</v>
      </c>
      <c r="D333" s="140">
        <v>-476933369.85000002</v>
      </c>
    </row>
    <row r="334" spans="1:4">
      <c r="A334" s="139" t="s">
        <v>3677</v>
      </c>
      <c r="B334" s="140">
        <v>81851.89</v>
      </c>
      <c r="C334" s="140">
        <v>0</v>
      </c>
      <c r="D334" s="140">
        <v>81851.89</v>
      </c>
    </row>
    <row r="335" spans="1:4">
      <c r="A335" s="139" t="s">
        <v>3678</v>
      </c>
      <c r="B335" s="140">
        <v>0</v>
      </c>
      <c r="C335" s="140">
        <v>0</v>
      </c>
      <c r="D335" s="140">
        <v>0</v>
      </c>
    </row>
    <row r="336" spans="1:4">
      <c r="A336" s="139" t="s">
        <v>3679</v>
      </c>
      <c r="B336" s="140">
        <v>0</v>
      </c>
      <c r="C336" s="140">
        <v>0</v>
      </c>
      <c r="D336" s="140">
        <v>0</v>
      </c>
    </row>
    <row r="337" spans="1:4">
      <c r="A337" s="139" t="s">
        <v>3680</v>
      </c>
      <c r="B337" s="140">
        <v>0</v>
      </c>
      <c r="C337" s="140">
        <v>0</v>
      </c>
      <c r="D337" s="140">
        <v>0</v>
      </c>
    </row>
    <row r="338" spans="1:4">
      <c r="A338" s="139" t="s">
        <v>3681</v>
      </c>
      <c r="B338" s="140">
        <v>641602</v>
      </c>
      <c r="C338" s="140">
        <v>0</v>
      </c>
      <c r="D338" s="140">
        <v>641602</v>
      </c>
    </row>
    <row r="339" spans="1:4">
      <c r="A339" s="139" t="s">
        <v>3682</v>
      </c>
      <c r="B339" s="140">
        <v>0</v>
      </c>
      <c r="C339" s="140">
        <v>0</v>
      </c>
      <c r="D339" s="140">
        <v>0</v>
      </c>
    </row>
    <row r="340" spans="1:4">
      <c r="A340" s="139" t="s">
        <v>3683</v>
      </c>
      <c r="B340" s="140">
        <v>0</v>
      </c>
      <c r="C340" s="140">
        <v>0</v>
      </c>
      <c r="D340" s="140">
        <v>0</v>
      </c>
    </row>
    <row r="341" spans="1:4">
      <c r="A341" s="139" t="s">
        <v>3684</v>
      </c>
      <c r="B341" s="140">
        <v>-370712.28</v>
      </c>
      <c r="C341" s="140">
        <v>651376.06999999995</v>
      </c>
      <c r="D341" s="140">
        <v>280663.78999999998</v>
      </c>
    </row>
    <row r="342" spans="1:4">
      <c r="A342" s="139" t="s">
        <v>3685</v>
      </c>
      <c r="B342" s="140">
        <v>270889.71999999997</v>
      </c>
      <c r="C342" s="140">
        <v>651376.06999999995</v>
      </c>
      <c r="D342" s="140">
        <v>922265.79</v>
      </c>
    </row>
    <row r="343" spans="1:4">
      <c r="A343" s="137" t="s">
        <v>3686</v>
      </c>
      <c r="B343" s="141">
        <v>9918843056.789999</v>
      </c>
      <c r="C343" s="141">
        <v>123838634.33</v>
      </c>
      <c r="D343" s="141">
        <v>10042681691.120001</v>
      </c>
    </row>
    <row r="344" spans="1:4">
      <c r="A344" s="139" t="s">
        <v>3687</v>
      </c>
      <c r="B344" s="140">
        <v>650000000</v>
      </c>
      <c r="C344" s="140">
        <v>0</v>
      </c>
      <c r="D344" s="140">
        <v>650000000</v>
      </c>
    </row>
    <row r="345" spans="1:4">
      <c r="A345" s="139" t="s">
        <v>3688</v>
      </c>
      <c r="B345" s="140">
        <v>499999999.99999994</v>
      </c>
      <c r="C345" s="140">
        <v>0</v>
      </c>
      <c r="D345" s="140">
        <v>499999999.99999994</v>
      </c>
    </row>
    <row r="346" spans="1:4">
      <c r="A346" s="139" t="s">
        <v>3689</v>
      </c>
      <c r="B346" s="140">
        <v>600000000</v>
      </c>
      <c r="C346" s="140">
        <v>0</v>
      </c>
      <c r="D346" s="140">
        <v>600000000</v>
      </c>
    </row>
    <row r="347" spans="1:4">
      <c r="A347" s="139" t="s">
        <v>3690</v>
      </c>
      <c r="B347" s="140">
        <v>400000000</v>
      </c>
      <c r="C347" s="140">
        <v>0</v>
      </c>
      <c r="D347" s="140">
        <v>400000000</v>
      </c>
    </row>
    <row r="348" spans="1:4">
      <c r="A348" s="139" t="s">
        <v>3691</v>
      </c>
      <c r="B348" s="140">
        <v>499999999.99999994</v>
      </c>
      <c r="C348" s="140">
        <v>0</v>
      </c>
      <c r="D348" s="140">
        <v>499999999.99999994</v>
      </c>
    </row>
    <row r="349" spans="1:4">
      <c r="A349" s="139" t="s">
        <v>3692</v>
      </c>
      <c r="B349" s="140">
        <v>499999999.99999994</v>
      </c>
      <c r="C349" s="140">
        <v>0</v>
      </c>
      <c r="D349" s="140">
        <v>499999999.99999994</v>
      </c>
    </row>
    <row r="350" spans="1:4">
      <c r="A350" s="139" t="s">
        <v>3693</v>
      </c>
      <c r="B350" s="140">
        <v>600000000</v>
      </c>
      <c r="C350" s="140">
        <v>0</v>
      </c>
      <c r="D350" s="140">
        <v>600000000</v>
      </c>
    </row>
    <row r="351" spans="1:4">
      <c r="A351" s="139" t="s">
        <v>3694</v>
      </c>
      <c r="B351" s="140">
        <v>650000000</v>
      </c>
      <c r="C351" s="140">
        <v>0</v>
      </c>
      <c r="D351" s="140">
        <v>650000000</v>
      </c>
    </row>
    <row r="352" spans="1:4">
      <c r="A352" s="139" t="s">
        <v>3695</v>
      </c>
      <c r="B352" s="140">
        <v>700000000</v>
      </c>
      <c r="C352" s="140">
        <v>0</v>
      </c>
      <c r="D352" s="140">
        <v>700000000</v>
      </c>
    </row>
    <row r="353" spans="1:4">
      <c r="A353" s="139" t="s">
        <v>4406</v>
      </c>
      <c r="B353" s="140">
        <v>700000000</v>
      </c>
      <c r="C353" s="140">
        <v>0</v>
      </c>
      <c r="D353" s="140">
        <v>700000000</v>
      </c>
    </row>
    <row r="354" spans="1:4">
      <c r="A354" s="139" t="s">
        <v>4407</v>
      </c>
      <c r="B354" s="140">
        <v>600000000</v>
      </c>
      <c r="C354" s="140">
        <v>0</v>
      </c>
      <c r="D354" s="140">
        <v>600000000</v>
      </c>
    </row>
    <row r="355" spans="1:4">
      <c r="A355" s="139" t="s">
        <v>3696</v>
      </c>
      <c r="B355" s="140">
        <v>225000000</v>
      </c>
      <c r="C355" s="140">
        <v>0</v>
      </c>
      <c r="D355" s="140">
        <v>225000000</v>
      </c>
    </row>
    <row r="356" spans="1:4">
      <c r="A356" s="139" t="s">
        <v>3697</v>
      </c>
      <c r="B356" s="140">
        <v>499999999.99999994</v>
      </c>
      <c r="C356" s="140">
        <v>0</v>
      </c>
      <c r="D356" s="140">
        <v>499999999.99999994</v>
      </c>
    </row>
    <row r="357" spans="1:4">
      <c r="A357" s="139" t="s">
        <v>3698</v>
      </c>
      <c r="B357" s="140">
        <v>350000000</v>
      </c>
      <c r="C357" s="140">
        <v>0</v>
      </c>
      <c r="D357" s="140">
        <v>350000000</v>
      </c>
    </row>
    <row r="358" spans="1:4">
      <c r="A358" s="139" t="s">
        <v>3699</v>
      </c>
      <c r="B358" s="140">
        <v>1000000000</v>
      </c>
      <c r="C358" s="140">
        <v>0</v>
      </c>
      <c r="D358" s="140">
        <v>1000000000</v>
      </c>
    </row>
    <row r="359" spans="1:4">
      <c r="A359" s="139" t="s">
        <v>3700</v>
      </c>
      <c r="B359" s="140">
        <v>400000000</v>
      </c>
      <c r="C359" s="140">
        <v>0</v>
      </c>
      <c r="D359" s="140">
        <v>400000000</v>
      </c>
    </row>
    <row r="360" spans="1:4">
      <c r="A360" s="139" t="s">
        <v>3701</v>
      </c>
      <c r="B360" s="140">
        <v>8875000000</v>
      </c>
      <c r="C360" s="140">
        <v>0</v>
      </c>
      <c r="D360" s="140">
        <v>8875000000</v>
      </c>
    </row>
    <row r="361" spans="1:4">
      <c r="A361" s="139" t="s">
        <v>3702</v>
      </c>
      <c r="B361" s="140">
        <v>0</v>
      </c>
      <c r="C361" s="140">
        <v>0</v>
      </c>
      <c r="D361" s="140">
        <v>0</v>
      </c>
    </row>
    <row r="362" spans="1:4">
      <c r="A362" s="139" t="s">
        <v>3703</v>
      </c>
      <c r="B362" s="140">
        <v>0</v>
      </c>
      <c r="C362" s="140">
        <v>0</v>
      </c>
      <c r="D362" s="140">
        <v>0</v>
      </c>
    </row>
    <row r="363" spans="1:4">
      <c r="A363" s="139" t="s">
        <v>3704</v>
      </c>
      <c r="B363" s="140">
        <v>325000000</v>
      </c>
      <c r="C363" s="140">
        <v>0</v>
      </c>
      <c r="D363" s="140">
        <v>325000000</v>
      </c>
    </row>
    <row r="364" spans="1:4">
      <c r="A364" s="139" t="s">
        <v>3705</v>
      </c>
      <c r="B364" s="140">
        <v>0</v>
      </c>
      <c r="C364" s="140">
        <v>0</v>
      </c>
      <c r="D364" s="140">
        <v>0</v>
      </c>
    </row>
    <row r="365" spans="1:4">
      <c r="A365" s="139" t="s">
        <v>4408</v>
      </c>
      <c r="B365" s="140">
        <v>200000000</v>
      </c>
      <c r="C365" s="140">
        <v>-200000000</v>
      </c>
      <c r="D365" s="140">
        <v>0</v>
      </c>
    </row>
    <row r="366" spans="1:4">
      <c r="A366" s="139" t="s">
        <v>4409</v>
      </c>
      <c r="B366" s="140">
        <v>0</v>
      </c>
      <c r="C366" s="140">
        <v>200000000</v>
      </c>
      <c r="D366" s="140">
        <v>200000000</v>
      </c>
    </row>
    <row r="367" spans="1:4">
      <c r="A367" s="139" t="s">
        <v>3706</v>
      </c>
      <c r="B367" s="140">
        <v>150000000</v>
      </c>
      <c r="C367" s="140">
        <v>0</v>
      </c>
      <c r="D367" s="140">
        <v>150000000</v>
      </c>
    </row>
    <row r="368" spans="1:4">
      <c r="A368" s="139" t="s">
        <v>3707</v>
      </c>
      <c r="B368" s="140">
        <v>675000000</v>
      </c>
      <c r="C368" s="140">
        <v>0</v>
      </c>
      <c r="D368" s="140">
        <v>675000000</v>
      </c>
    </row>
    <row r="369" spans="1:4">
      <c r="A369" s="139" t="s">
        <v>3708</v>
      </c>
      <c r="B369" s="140">
        <v>-786177.97</v>
      </c>
      <c r="C369" s="140">
        <v>8149.74</v>
      </c>
      <c r="D369" s="140">
        <v>-778028.23</v>
      </c>
    </row>
    <row r="370" spans="1:4">
      <c r="A370" s="139" t="s">
        <v>3709</v>
      </c>
      <c r="B370" s="140">
        <v>-2660492</v>
      </c>
      <c r="C370" s="140">
        <v>7907.15</v>
      </c>
      <c r="D370" s="140">
        <v>-2652584.85</v>
      </c>
    </row>
    <row r="371" spans="1:4">
      <c r="A371" s="139" t="s">
        <v>3710</v>
      </c>
      <c r="B371" s="140">
        <v>-509668.87</v>
      </c>
      <c r="C371" s="140">
        <v>9188.74</v>
      </c>
      <c r="D371" s="140">
        <v>-500480.13</v>
      </c>
    </row>
    <row r="372" spans="1:4">
      <c r="A372" s="139" t="s">
        <v>3711</v>
      </c>
      <c r="B372" s="140">
        <v>-455320.03</v>
      </c>
      <c r="C372" s="140">
        <v>1541.02</v>
      </c>
      <c r="D372" s="140">
        <v>-453779.01</v>
      </c>
    </row>
    <row r="373" spans="1:4">
      <c r="A373" s="139" t="s">
        <v>3712</v>
      </c>
      <c r="B373" s="140">
        <v>-3077515.96</v>
      </c>
      <c r="C373" s="140">
        <v>8857.01</v>
      </c>
      <c r="D373" s="140">
        <v>-3068658.95</v>
      </c>
    </row>
    <row r="374" spans="1:4">
      <c r="A374" s="139" t="s">
        <v>3713</v>
      </c>
      <c r="B374" s="140">
        <v>-447416.75</v>
      </c>
      <c r="C374" s="140">
        <v>5702</v>
      </c>
      <c r="D374" s="140">
        <v>-441714.75</v>
      </c>
    </row>
    <row r="375" spans="1:4">
      <c r="A375" s="139" t="s">
        <v>3714</v>
      </c>
      <c r="B375" s="140">
        <v>-2561249.2999999998</v>
      </c>
      <c r="C375" s="140">
        <v>9347.6299999999992</v>
      </c>
      <c r="D375" s="140">
        <v>-2551901.67</v>
      </c>
    </row>
    <row r="376" spans="1:4">
      <c r="A376" s="139" t="s">
        <v>3715</v>
      </c>
      <c r="B376" s="140">
        <v>-121463</v>
      </c>
      <c r="C376" s="140">
        <v>3241.9</v>
      </c>
      <c r="D376" s="140">
        <v>-118221.1</v>
      </c>
    </row>
    <row r="377" spans="1:4">
      <c r="A377" s="139" t="s">
        <v>3716</v>
      </c>
      <c r="B377" s="140">
        <v>-222291.25</v>
      </c>
      <c r="C377" s="140">
        <v>3087.38</v>
      </c>
      <c r="D377" s="140">
        <v>-219203.87</v>
      </c>
    </row>
    <row r="378" spans="1:4">
      <c r="A378" s="139" t="s">
        <v>4410</v>
      </c>
      <c r="B378" s="140">
        <v>-4247335.18</v>
      </c>
      <c r="C378" s="140">
        <v>11815.65</v>
      </c>
      <c r="D378" s="140">
        <v>-4235519.53</v>
      </c>
    </row>
    <row r="379" spans="1:4">
      <c r="A379" s="139" t="s">
        <v>4411</v>
      </c>
      <c r="B379" s="140">
        <v>-1079374.3800000001</v>
      </c>
      <c r="C379" s="140">
        <v>9034.9500000000007</v>
      </c>
      <c r="D379" s="140">
        <v>-1070339.43</v>
      </c>
    </row>
    <row r="380" spans="1:4">
      <c r="A380" s="139" t="s">
        <v>3717</v>
      </c>
      <c r="B380" s="140">
        <v>-60699.03</v>
      </c>
      <c r="C380" s="140">
        <v>1213.8499999999999</v>
      </c>
      <c r="D380" s="140">
        <v>-59485.18</v>
      </c>
    </row>
    <row r="381" spans="1:4">
      <c r="A381" s="139" t="s">
        <v>3718</v>
      </c>
      <c r="B381" s="140">
        <v>-175732.33</v>
      </c>
      <c r="C381" s="140">
        <v>1583.11</v>
      </c>
      <c r="D381" s="140">
        <v>-174149.22</v>
      </c>
    </row>
    <row r="382" spans="1:4">
      <c r="A382" s="139" t="s">
        <v>3719</v>
      </c>
      <c r="B382" s="140">
        <v>-303410.18</v>
      </c>
      <c r="C382" s="140">
        <v>1833.84</v>
      </c>
      <c r="D382" s="140">
        <v>-301576.34000000003</v>
      </c>
    </row>
    <row r="383" spans="1:4">
      <c r="A383" s="139" t="s">
        <v>3720</v>
      </c>
      <c r="B383" s="140">
        <v>-794155.22</v>
      </c>
      <c r="C383" s="140">
        <v>4051.92</v>
      </c>
      <c r="D383" s="140">
        <v>-790103.3</v>
      </c>
    </row>
    <row r="384" spans="1:4">
      <c r="A384" s="139" t="s">
        <v>3721</v>
      </c>
      <c r="B384" s="140">
        <v>-2045671.63</v>
      </c>
      <c r="C384" s="140">
        <v>11725.48</v>
      </c>
      <c r="D384" s="140">
        <v>-2033946.1500000001</v>
      </c>
    </row>
    <row r="385" spans="1:4">
      <c r="A385" s="139" t="s">
        <v>3722</v>
      </c>
      <c r="B385" s="140">
        <v>-801559.99</v>
      </c>
      <c r="C385" s="140">
        <v>3523.85</v>
      </c>
      <c r="D385" s="140">
        <v>-798036.14</v>
      </c>
    </row>
    <row r="386" spans="1:4">
      <c r="A386" s="139" t="s">
        <v>3723</v>
      </c>
      <c r="B386" s="140">
        <v>-20349533.07</v>
      </c>
      <c r="C386" s="140">
        <v>101805.22</v>
      </c>
      <c r="D386" s="140">
        <v>-20247727.850000001</v>
      </c>
    </row>
    <row r="387" spans="1:4">
      <c r="A387" s="137" t="s">
        <v>3724</v>
      </c>
      <c r="B387" s="141">
        <v>9529650466.9300003</v>
      </c>
      <c r="C387" s="141">
        <v>101805.22</v>
      </c>
      <c r="D387" s="141">
        <v>9529752272.1499996</v>
      </c>
    </row>
    <row r="388" spans="1:4">
      <c r="A388" s="139" t="s">
        <v>3725</v>
      </c>
      <c r="B388" s="140">
        <v>10880134.959999999</v>
      </c>
      <c r="C388" s="140">
        <v>-357558.27</v>
      </c>
      <c r="D388" s="140">
        <v>10522576.689999999</v>
      </c>
    </row>
    <row r="389" spans="1:4">
      <c r="A389" s="139" t="s">
        <v>3726</v>
      </c>
      <c r="B389" s="140">
        <v>251518925.83999997</v>
      </c>
      <c r="C389" s="140">
        <v>-149742.99</v>
      </c>
      <c r="D389" s="140">
        <v>251369182.84999999</v>
      </c>
    </row>
    <row r="390" spans="1:4">
      <c r="A390" s="139" t="s">
        <v>3727</v>
      </c>
      <c r="B390" s="140">
        <v>262399060.80000001</v>
      </c>
      <c r="C390" s="140">
        <v>-507301.26</v>
      </c>
      <c r="D390" s="140">
        <v>261891759.53999999</v>
      </c>
    </row>
    <row r="391" spans="1:4">
      <c r="A391" s="139" t="s">
        <v>3728</v>
      </c>
      <c r="B391" s="140">
        <v>107813858.78</v>
      </c>
      <c r="C391" s="140">
        <v>-107813858.78</v>
      </c>
      <c r="D391" s="140">
        <v>0</v>
      </c>
    </row>
    <row r="392" spans="1:4">
      <c r="A392" s="139" t="s">
        <v>3729</v>
      </c>
      <c r="B392" s="140">
        <v>8330774.2800000003</v>
      </c>
      <c r="C392" s="140">
        <v>-4830764.05</v>
      </c>
      <c r="D392" s="140">
        <v>3500010.23</v>
      </c>
    </row>
    <row r="393" spans="1:4">
      <c r="A393" s="139" t="s">
        <v>3730</v>
      </c>
      <c r="B393" s="140">
        <v>116144633.06</v>
      </c>
      <c r="C393" s="140">
        <v>-112644622.83000001</v>
      </c>
      <c r="D393" s="140">
        <v>3500010.23</v>
      </c>
    </row>
    <row r="394" spans="1:4">
      <c r="A394" s="139" t="s">
        <v>3732</v>
      </c>
      <c r="B394" s="140">
        <v>0</v>
      </c>
      <c r="C394" s="140">
        <v>0</v>
      </c>
      <c r="D394" s="140">
        <v>0</v>
      </c>
    </row>
    <row r="395" spans="1:4">
      <c r="A395" s="139" t="s">
        <v>3733</v>
      </c>
      <c r="B395" s="140">
        <v>14607905.66</v>
      </c>
      <c r="C395" s="140">
        <v>-2273126</v>
      </c>
      <c r="D395" s="140">
        <v>12334779.66</v>
      </c>
    </row>
    <row r="396" spans="1:4">
      <c r="A396" s="139" t="s">
        <v>3734</v>
      </c>
      <c r="B396" s="140">
        <v>14607905.66</v>
      </c>
      <c r="C396" s="140">
        <v>-2273126</v>
      </c>
      <c r="D396" s="140">
        <v>12334779.66</v>
      </c>
    </row>
    <row r="397" spans="1:4">
      <c r="A397" s="139" t="s">
        <v>3735</v>
      </c>
      <c r="B397" s="140">
        <v>25105243.57</v>
      </c>
      <c r="C397" s="140">
        <v>-2423979.5299999998</v>
      </c>
      <c r="D397" s="140">
        <v>22681264.039999999</v>
      </c>
    </row>
    <row r="398" spans="1:4">
      <c r="A398" s="139" t="s">
        <v>3736</v>
      </c>
      <c r="B398" s="140">
        <v>37275396.659999996</v>
      </c>
      <c r="C398" s="140">
        <v>-1059782.53</v>
      </c>
      <c r="D398" s="140">
        <v>36215614.130000003</v>
      </c>
    </row>
    <row r="399" spans="1:4">
      <c r="A399" s="139" t="s">
        <v>3737</v>
      </c>
      <c r="B399" s="140">
        <v>4083081.0500000003</v>
      </c>
      <c r="C399" s="140">
        <v>-38763.86</v>
      </c>
      <c r="D399" s="140">
        <v>4044317.1899999995</v>
      </c>
    </row>
    <row r="400" spans="1:4">
      <c r="A400" s="139" t="s">
        <v>3738</v>
      </c>
      <c r="B400" s="140">
        <v>5800793</v>
      </c>
      <c r="C400" s="140">
        <v>1520398.9100000001</v>
      </c>
      <c r="D400" s="140">
        <v>7321191.9100000001</v>
      </c>
    </row>
    <row r="401" spans="1:4">
      <c r="A401" s="139" t="s">
        <v>3739</v>
      </c>
      <c r="B401" s="140">
        <v>26263346.640000001</v>
      </c>
      <c r="C401" s="140">
        <v>-2370635.6399999997</v>
      </c>
      <c r="D401" s="140">
        <v>23892711.000000004</v>
      </c>
    </row>
    <row r="402" spans="1:4">
      <c r="A402" s="139" t="s">
        <v>3741</v>
      </c>
      <c r="B402" s="140">
        <v>321562</v>
      </c>
      <c r="C402" s="140">
        <v>-16288</v>
      </c>
      <c r="D402" s="140">
        <v>305274</v>
      </c>
    </row>
    <row r="403" spans="1:4">
      <c r="A403" s="139" t="s">
        <v>3742</v>
      </c>
      <c r="B403" s="140">
        <v>98849422.920000002</v>
      </c>
      <c r="C403" s="140">
        <v>-4389050.6500000004</v>
      </c>
      <c r="D403" s="140">
        <v>94460372.269999996</v>
      </c>
    </row>
    <row r="404" spans="1:4">
      <c r="A404" s="139" t="s">
        <v>3744</v>
      </c>
      <c r="B404" s="140">
        <v>0</v>
      </c>
      <c r="C404" s="140">
        <v>0</v>
      </c>
      <c r="D404" s="140">
        <v>0</v>
      </c>
    </row>
    <row r="405" spans="1:4">
      <c r="A405" s="139" t="s">
        <v>3745</v>
      </c>
      <c r="B405" s="140">
        <v>900864.62</v>
      </c>
      <c r="C405" s="140">
        <v>127486.21</v>
      </c>
      <c r="D405" s="140">
        <v>1028350.83</v>
      </c>
    </row>
    <row r="406" spans="1:4">
      <c r="A406" s="139" t="s">
        <v>3746</v>
      </c>
      <c r="B406" s="140">
        <v>900864.62</v>
      </c>
      <c r="C406" s="140">
        <v>127486.21</v>
      </c>
      <c r="D406" s="140">
        <v>1028350.83</v>
      </c>
    </row>
    <row r="407" spans="1:4">
      <c r="A407" s="139" t="s">
        <v>4412</v>
      </c>
      <c r="B407" s="140">
        <v>0</v>
      </c>
      <c r="C407" s="140">
        <v>14973655.199999999</v>
      </c>
      <c r="D407" s="140">
        <v>14973655.199999999</v>
      </c>
    </row>
    <row r="408" spans="1:4">
      <c r="A408" s="139" t="s">
        <v>4413</v>
      </c>
      <c r="B408" s="140">
        <v>0</v>
      </c>
      <c r="C408" s="140">
        <v>14973655.199999999</v>
      </c>
      <c r="D408" s="140">
        <v>14973655.199999999</v>
      </c>
    </row>
    <row r="409" spans="1:4">
      <c r="A409" s="139" t="s">
        <v>3747</v>
      </c>
      <c r="B409" s="140">
        <v>21436430.780000001</v>
      </c>
      <c r="C409" s="140">
        <v>25563.7</v>
      </c>
      <c r="D409" s="140">
        <v>21461994.48</v>
      </c>
    </row>
    <row r="410" spans="1:4">
      <c r="A410" s="139" t="s">
        <v>3748</v>
      </c>
      <c r="B410" s="140">
        <v>262320805.66</v>
      </c>
      <c r="C410" s="140">
        <v>-9793721.8099999987</v>
      </c>
      <c r="D410" s="140">
        <v>252527083.84999999</v>
      </c>
    </row>
    <row r="411" spans="1:4">
      <c r="A411" s="139" t="s">
        <v>3749</v>
      </c>
      <c r="B411" s="140">
        <v>283757236.44</v>
      </c>
      <c r="C411" s="140">
        <v>-9768158.1099999994</v>
      </c>
      <c r="D411" s="140">
        <v>273989078.33000004</v>
      </c>
    </row>
    <row r="412" spans="1:4">
      <c r="A412" s="137" t="s">
        <v>3750</v>
      </c>
      <c r="B412" s="141">
        <v>776659123.5</v>
      </c>
      <c r="C412" s="141">
        <v>-114481117.44000001</v>
      </c>
      <c r="D412" s="141">
        <v>662178006.06000006</v>
      </c>
    </row>
    <row r="413" spans="1:4">
      <c r="A413" s="139" t="s">
        <v>3751</v>
      </c>
      <c r="B413" s="140">
        <v>249967189.91</v>
      </c>
      <c r="C413" s="140">
        <v>-28031951.920000002</v>
      </c>
      <c r="D413" s="140">
        <v>221935237.99000001</v>
      </c>
    </row>
    <row r="414" spans="1:4">
      <c r="A414" s="139" t="s">
        <v>3752</v>
      </c>
      <c r="B414" s="140">
        <v>278665.32</v>
      </c>
      <c r="C414" s="140">
        <v>119741.75999999999</v>
      </c>
      <c r="D414" s="140">
        <v>398407.08</v>
      </c>
    </row>
    <row r="415" spans="1:4">
      <c r="A415" s="139" t="s">
        <v>3753</v>
      </c>
      <c r="B415" s="140">
        <v>962191.09</v>
      </c>
      <c r="C415" s="140">
        <v>0</v>
      </c>
      <c r="D415" s="140">
        <v>962191.09</v>
      </c>
    </row>
    <row r="416" spans="1:4">
      <c r="A416" s="139" t="s">
        <v>3754</v>
      </c>
      <c r="B416" s="140">
        <v>2598.0300000000002</v>
      </c>
      <c r="C416" s="140">
        <v>0</v>
      </c>
      <c r="D416" s="140">
        <v>2598.0300000000002</v>
      </c>
    </row>
    <row r="417" spans="1:4">
      <c r="A417" s="139" t="s">
        <v>3755</v>
      </c>
      <c r="B417" s="140">
        <v>1396575.46</v>
      </c>
      <c r="C417" s="140">
        <v>2676230.71</v>
      </c>
      <c r="D417" s="140">
        <v>4072806.17</v>
      </c>
    </row>
    <row r="418" spans="1:4">
      <c r="A418" s="139" t="s">
        <v>3756</v>
      </c>
      <c r="B418" s="140">
        <v>506086.94</v>
      </c>
      <c r="C418" s="140">
        <v>-95768.25</v>
      </c>
      <c r="D418" s="140">
        <v>410318.69</v>
      </c>
    </row>
    <row r="419" spans="1:4">
      <c r="A419" s="139" t="s">
        <v>3757</v>
      </c>
      <c r="B419" s="140">
        <v>8566.15</v>
      </c>
      <c r="C419" s="140">
        <v>-3119.02</v>
      </c>
      <c r="D419" s="140">
        <v>5447.13</v>
      </c>
    </row>
    <row r="420" spans="1:4">
      <c r="A420" s="139" t="s">
        <v>3758</v>
      </c>
      <c r="B420" s="140">
        <v>3378433.61</v>
      </c>
      <c r="C420" s="140">
        <v>-179840.19</v>
      </c>
      <c r="D420" s="140">
        <v>3198593.42</v>
      </c>
    </row>
    <row r="421" spans="1:4">
      <c r="A421" s="139" t="s">
        <v>4414</v>
      </c>
      <c r="B421" s="140">
        <v>0</v>
      </c>
      <c r="C421" s="140">
        <v>0</v>
      </c>
      <c r="D421" s="140">
        <v>0</v>
      </c>
    </row>
    <row r="422" spans="1:4">
      <c r="A422" s="139" t="s">
        <v>3759</v>
      </c>
      <c r="B422" s="140">
        <v>63223.76</v>
      </c>
      <c r="C422" s="140">
        <v>2089.7800000000002</v>
      </c>
      <c r="D422" s="140">
        <v>65313.54</v>
      </c>
    </row>
    <row r="423" spans="1:4">
      <c r="A423" s="139" t="s">
        <v>3760</v>
      </c>
      <c r="B423" s="140">
        <v>0</v>
      </c>
      <c r="C423" s="140">
        <v>0</v>
      </c>
      <c r="D423" s="140">
        <v>0</v>
      </c>
    </row>
    <row r="424" spans="1:4">
      <c r="A424" s="139" t="s">
        <v>3761</v>
      </c>
      <c r="B424" s="140">
        <v>4534820.01</v>
      </c>
      <c r="C424" s="140">
        <v>1217723.3800000001</v>
      </c>
      <c r="D424" s="140">
        <v>5752543.3900000006</v>
      </c>
    </row>
    <row r="425" spans="1:4">
      <c r="A425" s="139" t="s">
        <v>3762</v>
      </c>
      <c r="B425" s="140">
        <v>0</v>
      </c>
      <c r="C425" s="140">
        <v>0</v>
      </c>
      <c r="D425" s="140">
        <v>0</v>
      </c>
    </row>
    <row r="426" spans="1:4">
      <c r="A426" s="139" t="s">
        <v>3763</v>
      </c>
      <c r="B426" s="140">
        <v>0</v>
      </c>
      <c r="C426" s="140">
        <v>0</v>
      </c>
      <c r="D426" s="140">
        <v>0</v>
      </c>
    </row>
    <row r="427" spans="1:4">
      <c r="A427" s="139" t="s">
        <v>3764</v>
      </c>
      <c r="B427" s="140">
        <v>81124.789999999994</v>
      </c>
      <c r="C427" s="140">
        <v>-1851.04</v>
      </c>
      <c r="D427" s="140">
        <v>79273.75</v>
      </c>
    </row>
    <row r="428" spans="1:4">
      <c r="A428" s="139" t="s">
        <v>3765</v>
      </c>
      <c r="B428" s="140">
        <v>90141.31</v>
      </c>
      <c r="C428" s="140">
        <v>0</v>
      </c>
      <c r="D428" s="140">
        <v>90141.31</v>
      </c>
    </row>
    <row r="429" spans="1:4">
      <c r="A429" s="139" t="s">
        <v>3767</v>
      </c>
      <c r="B429" s="140">
        <v>4706086.1099999994</v>
      </c>
      <c r="C429" s="140">
        <v>1215872.3400000001</v>
      </c>
      <c r="D429" s="140">
        <v>5921958.4500000002</v>
      </c>
    </row>
    <row r="430" spans="1:4">
      <c r="A430" s="139" t="s">
        <v>3768</v>
      </c>
      <c r="B430" s="140">
        <v>110698115</v>
      </c>
      <c r="C430" s="140">
        <v>-72661737.319999993</v>
      </c>
      <c r="D430" s="140">
        <v>38036377.68</v>
      </c>
    </row>
    <row r="431" spans="1:4">
      <c r="A431" s="139" t="s">
        <v>3769</v>
      </c>
      <c r="B431" s="140">
        <v>110698115</v>
      </c>
      <c r="C431" s="140">
        <v>-72661737.319999993</v>
      </c>
      <c r="D431" s="140">
        <v>38036377.68</v>
      </c>
    </row>
    <row r="432" spans="1:4">
      <c r="A432" s="139" t="s">
        <v>3770</v>
      </c>
      <c r="B432" s="140">
        <v>418.46</v>
      </c>
      <c r="C432" s="140">
        <v>0</v>
      </c>
      <c r="D432" s="140">
        <v>418.46</v>
      </c>
    </row>
    <row r="433" spans="1:4">
      <c r="A433" s="139" t="s">
        <v>3771</v>
      </c>
      <c r="B433" s="140">
        <v>67059324.289999999</v>
      </c>
      <c r="C433" s="140">
        <v>9398799.0099999998</v>
      </c>
      <c r="D433" s="140">
        <v>76458123.299999997</v>
      </c>
    </row>
    <row r="434" spans="1:4">
      <c r="A434" s="139" t="s">
        <v>3772</v>
      </c>
      <c r="B434" s="140">
        <v>0.74</v>
      </c>
      <c r="C434" s="140">
        <v>-0.74</v>
      </c>
      <c r="D434" s="140">
        <v>0</v>
      </c>
    </row>
    <row r="435" spans="1:4">
      <c r="A435" s="139" t="s">
        <v>3773</v>
      </c>
      <c r="B435" s="140">
        <v>41552570.149999999</v>
      </c>
      <c r="C435" s="140">
        <v>449371.17</v>
      </c>
      <c r="D435" s="140">
        <v>42001941.32</v>
      </c>
    </row>
    <row r="436" spans="1:4">
      <c r="A436" s="139" t="s">
        <v>3774</v>
      </c>
      <c r="B436" s="140">
        <v>201995.62</v>
      </c>
      <c r="C436" s="140">
        <v>0</v>
      </c>
      <c r="D436" s="140">
        <v>201995.62</v>
      </c>
    </row>
    <row r="437" spans="1:4">
      <c r="A437" s="139" t="s">
        <v>3775</v>
      </c>
      <c r="B437" s="140">
        <v>19800</v>
      </c>
      <c r="C437" s="140">
        <v>0</v>
      </c>
      <c r="D437" s="140">
        <v>19800</v>
      </c>
    </row>
    <row r="438" spans="1:4">
      <c r="A438" s="139" t="s">
        <v>3776</v>
      </c>
      <c r="B438" s="140">
        <v>0</v>
      </c>
      <c r="C438" s="140">
        <v>2862497.44</v>
      </c>
      <c r="D438" s="140">
        <v>2862497.44</v>
      </c>
    </row>
    <row r="439" spans="1:4">
      <c r="A439" s="139" t="s">
        <v>3777</v>
      </c>
      <c r="B439" s="140">
        <v>392086.54</v>
      </c>
      <c r="C439" s="140">
        <v>-12870.54</v>
      </c>
      <c r="D439" s="140">
        <v>379216</v>
      </c>
    </row>
    <row r="440" spans="1:4">
      <c r="A440" s="139" t="s">
        <v>3778</v>
      </c>
      <c r="B440" s="140">
        <v>4.6900000000000004</v>
      </c>
      <c r="C440" s="140">
        <v>0</v>
      </c>
      <c r="D440" s="140">
        <v>4.6900000000000004</v>
      </c>
    </row>
    <row r="441" spans="1:4">
      <c r="A441" s="139" t="s">
        <v>3779</v>
      </c>
      <c r="B441" s="140">
        <v>87630407.469999999</v>
      </c>
      <c r="C441" s="140">
        <v>-4349290.83</v>
      </c>
      <c r="D441" s="140">
        <v>83281116.640000001</v>
      </c>
    </row>
    <row r="442" spans="1:4">
      <c r="A442" s="139" t="s">
        <v>3780</v>
      </c>
      <c r="B442" s="140">
        <v>47422.43</v>
      </c>
      <c r="C442" s="140">
        <v>0</v>
      </c>
      <c r="D442" s="140">
        <v>47422.43</v>
      </c>
    </row>
    <row r="443" spans="1:4">
      <c r="A443" s="139" t="s">
        <v>3781</v>
      </c>
      <c r="B443" s="140">
        <v>250708834.08000001</v>
      </c>
      <c r="C443" s="140">
        <v>6146485.4199999999</v>
      </c>
      <c r="D443" s="140">
        <v>256855319.49999997</v>
      </c>
    </row>
    <row r="444" spans="1:4">
      <c r="A444" s="139" t="s">
        <v>3782</v>
      </c>
      <c r="B444" s="140">
        <v>819580595.85000002</v>
      </c>
      <c r="C444" s="140">
        <v>-82463491.180000007</v>
      </c>
      <c r="D444" s="140">
        <v>737117104.67000008</v>
      </c>
    </row>
    <row r="445" spans="1:4">
      <c r="A445" s="139" t="s">
        <v>3783</v>
      </c>
      <c r="B445" s="140">
        <v>-0.09</v>
      </c>
      <c r="C445" s="140">
        <v>152188000</v>
      </c>
      <c r="D445" s="140">
        <v>152187999.91</v>
      </c>
    </row>
    <row r="446" spans="1:4">
      <c r="A446" s="139" t="s">
        <v>3784</v>
      </c>
      <c r="B446" s="140">
        <v>-0.09</v>
      </c>
      <c r="C446" s="140">
        <v>152188000</v>
      </c>
      <c r="D446" s="140">
        <v>152187999.91</v>
      </c>
    </row>
    <row r="447" spans="1:4">
      <c r="A447" s="139" t="s">
        <v>3785</v>
      </c>
      <c r="B447" s="140">
        <v>-94838.14</v>
      </c>
      <c r="C447" s="140">
        <v>36291.9</v>
      </c>
      <c r="D447" s="140">
        <v>-58546.239999999998</v>
      </c>
    </row>
    <row r="448" spans="1:4">
      <c r="A448" s="139" t="s">
        <v>3786</v>
      </c>
      <c r="B448" s="140">
        <v>-0.01</v>
      </c>
      <c r="C448" s="140">
        <v>71362.22</v>
      </c>
      <c r="D448" s="140">
        <v>71362.210000000006</v>
      </c>
    </row>
    <row r="449" spans="1:4">
      <c r="A449" s="139" t="s">
        <v>3787</v>
      </c>
      <c r="B449" s="140">
        <v>20702.45</v>
      </c>
      <c r="C449" s="140">
        <v>1755.69</v>
      </c>
      <c r="D449" s="140">
        <v>22458.14</v>
      </c>
    </row>
    <row r="450" spans="1:4">
      <c r="A450" s="139" t="s">
        <v>3788</v>
      </c>
      <c r="B450" s="140">
        <v>514727659.93000001</v>
      </c>
      <c r="C450" s="140">
        <v>-381682251.86000001</v>
      </c>
      <c r="D450" s="140">
        <v>133045408.07000001</v>
      </c>
    </row>
    <row r="451" spans="1:4">
      <c r="A451" s="139" t="s">
        <v>3789</v>
      </c>
      <c r="B451" s="140">
        <v>514653524.22999996</v>
      </c>
      <c r="C451" s="140">
        <v>-381572842.05000001</v>
      </c>
      <c r="D451" s="140">
        <v>133080682.17999999</v>
      </c>
    </row>
    <row r="452" spans="1:4">
      <c r="A452" s="139" t="s">
        <v>3790</v>
      </c>
      <c r="B452" s="140">
        <v>0</v>
      </c>
      <c r="C452" s="140">
        <v>0</v>
      </c>
      <c r="D452" s="140">
        <v>0</v>
      </c>
    </row>
    <row r="453" spans="1:4">
      <c r="A453" s="139" t="s">
        <v>3791</v>
      </c>
      <c r="B453" s="140">
        <v>1666455.49</v>
      </c>
      <c r="C453" s="140">
        <v>0</v>
      </c>
      <c r="D453" s="140">
        <v>1666455.49</v>
      </c>
    </row>
    <row r="454" spans="1:4">
      <c r="A454" s="139" t="s">
        <v>3792</v>
      </c>
      <c r="B454" s="140">
        <v>163121673.41</v>
      </c>
      <c r="C454" s="140">
        <v>-2919815.9099999997</v>
      </c>
      <c r="D454" s="140">
        <v>160201857.5</v>
      </c>
    </row>
    <row r="455" spans="1:4">
      <c r="A455" s="139" t="s">
        <v>3793</v>
      </c>
      <c r="B455" s="140">
        <v>164788128.90000001</v>
      </c>
      <c r="C455" s="140">
        <v>-2919815.9099999997</v>
      </c>
      <c r="D455" s="140">
        <v>161868312.99000001</v>
      </c>
    </row>
    <row r="456" spans="1:4">
      <c r="A456" s="139" t="s">
        <v>3794</v>
      </c>
      <c r="B456" s="140">
        <v>-42363948.649999999</v>
      </c>
      <c r="C456" s="140">
        <v>45192820.029999994</v>
      </c>
      <c r="D456" s="140">
        <v>2828871.38</v>
      </c>
    </row>
    <row r="457" spans="1:4">
      <c r="A457" s="139" t="s">
        <v>3795</v>
      </c>
      <c r="B457" s="140">
        <v>254628</v>
      </c>
      <c r="C457" s="140">
        <v>-254628</v>
      </c>
      <c r="D457" s="140">
        <v>0</v>
      </c>
    </row>
    <row r="458" spans="1:4">
      <c r="A458" s="139" t="s">
        <v>3796</v>
      </c>
      <c r="B458" s="140">
        <v>13108655.260000002</v>
      </c>
      <c r="C458" s="140">
        <v>402676.76</v>
      </c>
      <c r="D458" s="140">
        <v>13511332.02</v>
      </c>
    </row>
    <row r="459" spans="1:4">
      <c r="A459" s="139" t="s">
        <v>3797</v>
      </c>
      <c r="B459" s="140">
        <v>26952332.619999997</v>
      </c>
      <c r="C459" s="140">
        <v>-26960424</v>
      </c>
      <c r="D459" s="140">
        <v>-8091.38</v>
      </c>
    </row>
    <row r="460" spans="1:4">
      <c r="A460" s="139" t="s">
        <v>3798</v>
      </c>
      <c r="B460" s="140">
        <v>33410661.75</v>
      </c>
      <c r="C460" s="140">
        <v>2155645.15</v>
      </c>
      <c r="D460" s="140">
        <v>35566306.899999999</v>
      </c>
    </row>
    <row r="461" spans="1:4">
      <c r="A461" s="139" t="s">
        <v>3799</v>
      </c>
      <c r="B461" s="140">
        <v>2082939.54</v>
      </c>
      <c r="C461" s="140">
        <v>345415.46</v>
      </c>
      <c r="D461" s="140">
        <v>2428355</v>
      </c>
    </row>
    <row r="462" spans="1:4">
      <c r="A462" s="139" t="s">
        <v>3800</v>
      </c>
      <c r="B462" s="140">
        <v>6050.65</v>
      </c>
      <c r="C462" s="140">
        <v>1615.93</v>
      </c>
      <c r="D462" s="140">
        <v>7666.58</v>
      </c>
    </row>
    <row r="463" spans="1:4">
      <c r="A463" s="139" t="s">
        <v>3801</v>
      </c>
      <c r="B463" s="140">
        <v>652666.77</v>
      </c>
      <c r="C463" s="140">
        <v>901799.43</v>
      </c>
      <c r="D463" s="140">
        <v>1554466.2</v>
      </c>
    </row>
    <row r="464" spans="1:4">
      <c r="A464" s="139" t="s">
        <v>3802</v>
      </c>
      <c r="B464" s="140">
        <v>3580.32</v>
      </c>
      <c r="C464" s="140">
        <v>0</v>
      </c>
      <c r="D464" s="140">
        <v>3580.32</v>
      </c>
    </row>
    <row r="465" spans="1:4">
      <c r="A465" s="139" t="s">
        <v>3803</v>
      </c>
      <c r="B465" s="140">
        <v>2652.16</v>
      </c>
      <c r="C465" s="140">
        <v>1438.06</v>
      </c>
      <c r="D465" s="140">
        <v>4090.22</v>
      </c>
    </row>
    <row r="466" spans="1:4">
      <c r="A466" s="139" t="s">
        <v>3804</v>
      </c>
      <c r="B466" s="140">
        <v>-9089248.6300000008</v>
      </c>
      <c r="C466" s="140">
        <v>195759.21</v>
      </c>
      <c r="D466" s="140">
        <v>-8893489.4199999999</v>
      </c>
    </row>
    <row r="467" spans="1:4">
      <c r="A467" s="139" t="s">
        <v>3805</v>
      </c>
      <c r="B467" s="140">
        <v>-6393019.1900000004</v>
      </c>
      <c r="C467" s="140">
        <v>0</v>
      </c>
      <c r="D467" s="140">
        <v>-6393019.1900000004</v>
      </c>
    </row>
    <row r="468" spans="1:4">
      <c r="A468" s="139" t="s">
        <v>3807</v>
      </c>
      <c r="B468" s="140">
        <v>408530.98</v>
      </c>
      <c r="C468" s="140">
        <v>62541.599999999999</v>
      </c>
      <c r="D468" s="140">
        <v>471072.58</v>
      </c>
    </row>
    <row r="469" spans="1:4">
      <c r="A469" s="139" t="s">
        <v>3808</v>
      </c>
      <c r="B469" s="140">
        <v>-1308320.52</v>
      </c>
      <c r="C469" s="140">
        <v>751649.8</v>
      </c>
      <c r="D469" s="140">
        <v>-556670.71999999997</v>
      </c>
    </row>
    <row r="470" spans="1:4">
      <c r="A470" s="139" t="s">
        <v>3810</v>
      </c>
      <c r="B470" s="140">
        <v>2</v>
      </c>
      <c r="C470" s="140">
        <v>0</v>
      </c>
      <c r="D470" s="140">
        <v>2</v>
      </c>
    </row>
    <row r="471" spans="1:4">
      <c r="A471" s="139" t="s">
        <v>3811</v>
      </c>
      <c r="B471" s="140">
        <v>-2</v>
      </c>
      <c r="C471" s="140">
        <v>0</v>
      </c>
      <c r="D471" s="140">
        <v>-2</v>
      </c>
    </row>
    <row r="472" spans="1:4">
      <c r="A472" s="139" t="s">
        <v>3812</v>
      </c>
      <c r="B472" s="140">
        <v>-102332178.87</v>
      </c>
      <c r="C472" s="140">
        <v>215618240.30000001</v>
      </c>
      <c r="D472" s="140">
        <v>113286061.43000001</v>
      </c>
    </row>
    <row r="473" spans="1:4">
      <c r="A473" s="139" t="s">
        <v>3813</v>
      </c>
      <c r="B473" s="140">
        <v>1</v>
      </c>
      <c r="C473" s="140">
        <v>0</v>
      </c>
      <c r="D473" s="140">
        <v>1</v>
      </c>
    </row>
    <row r="474" spans="1:4">
      <c r="A474" s="139" t="s">
        <v>3814</v>
      </c>
      <c r="B474" s="140">
        <v>6393020.0700000003</v>
      </c>
      <c r="C474" s="140">
        <v>0</v>
      </c>
      <c r="D474" s="140">
        <v>6393020.0700000003</v>
      </c>
    </row>
    <row r="475" spans="1:4">
      <c r="A475" s="139" t="s">
        <v>3815</v>
      </c>
      <c r="B475" s="140">
        <v>-78210996.739999995</v>
      </c>
      <c r="C475" s="140">
        <v>238414549.72999999</v>
      </c>
      <c r="D475" s="140">
        <v>160203552.99000001</v>
      </c>
    </row>
    <row r="476" spans="1:4">
      <c r="A476" s="139" t="s">
        <v>3816</v>
      </c>
      <c r="B476" s="140">
        <v>-78210996.739999995</v>
      </c>
      <c r="C476" s="140">
        <v>238414549.72999999</v>
      </c>
      <c r="D476" s="140">
        <v>160203552.99000001</v>
      </c>
    </row>
    <row r="477" spans="1:4">
      <c r="A477" s="139" t="s">
        <v>3817</v>
      </c>
      <c r="B477" s="140">
        <v>0</v>
      </c>
      <c r="C477" s="140">
        <v>0</v>
      </c>
      <c r="D477" s="140">
        <v>0</v>
      </c>
    </row>
    <row r="478" spans="1:4">
      <c r="A478" s="139" t="s">
        <v>3818</v>
      </c>
      <c r="B478" s="140">
        <v>740864.35</v>
      </c>
      <c r="C478" s="140">
        <v>92442.87</v>
      </c>
      <c r="D478" s="140">
        <v>833307.22</v>
      </c>
    </row>
    <row r="479" spans="1:4">
      <c r="A479" s="139" t="s">
        <v>3819</v>
      </c>
      <c r="B479" s="140">
        <v>541865.49</v>
      </c>
      <c r="C479" s="140">
        <v>804106.44</v>
      </c>
      <c r="D479" s="140">
        <v>1345971.93</v>
      </c>
    </row>
    <row r="480" spans="1:4">
      <c r="A480" s="139" t="s">
        <v>4415</v>
      </c>
      <c r="B480" s="140">
        <v>107865027.77000001</v>
      </c>
      <c r="C480" s="140">
        <v>-26206194.440000001</v>
      </c>
      <c r="D480" s="140">
        <v>81658833.329999998</v>
      </c>
    </row>
    <row r="481" spans="1:4">
      <c r="A481" s="139" t="s">
        <v>3820</v>
      </c>
      <c r="B481" s="140">
        <v>3589883</v>
      </c>
      <c r="C481" s="140">
        <v>-1408520.8</v>
      </c>
      <c r="D481" s="140">
        <v>2181362.2000000002</v>
      </c>
    </row>
    <row r="482" spans="1:4">
      <c r="A482" s="139" t="s">
        <v>3821</v>
      </c>
      <c r="B482" s="140">
        <v>0</v>
      </c>
      <c r="C482" s="140">
        <v>0</v>
      </c>
      <c r="D482" s="140">
        <v>0</v>
      </c>
    </row>
    <row r="483" spans="1:4">
      <c r="A483" s="139" t="s">
        <v>4416</v>
      </c>
      <c r="B483" s="140">
        <v>1725934.93</v>
      </c>
      <c r="C483" s="140">
        <v>87238.720000000001</v>
      </c>
      <c r="D483" s="140">
        <v>1813173.6500000001</v>
      </c>
    </row>
    <row r="484" spans="1:4">
      <c r="A484" s="139" t="s">
        <v>3822</v>
      </c>
      <c r="B484" s="140">
        <v>0</v>
      </c>
      <c r="C484" s="140">
        <v>0</v>
      </c>
      <c r="D484" s="140">
        <v>0</v>
      </c>
    </row>
    <row r="485" spans="1:4">
      <c r="A485" s="139" t="s">
        <v>3823</v>
      </c>
      <c r="B485" s="140">
        <v>114463575.53999999</v>
      </c>
      <c r="C485" s="140">
        <v>-26630927.210000001</v>
      </c>
      <c r="D485" s="140">
        <v>87832648.329999998</v>
      </c>
    </row>
    <row r="486" spans="1:4">
      <c r="A486" s="139" t="s">
        <v>3824</v>
      </c>
      <c r="B486" s="140">
        <v>9094.8799999999992</v>
      </c>
      <c r="C486" s="140">
        <v>-87.71</v>
      </c>
      <c r="D486" s="140">
        <v>9007.17</v>
      </c>
    </row>
    <row r="487" spans="1:4">
      <c r="A487" s="139" t="s">
        <v>3825</v>
      </c>
      <c r="B487" s="140">
        <v>-918051.53</v>
      </c>
      <c r="C487" s="140">
        <v>907917.28</v>
      </c>
      <c r="D487" s="140">
        <v>-10134.25</v>
      </c>
    </row>
    <row r="488" spans="1:4">
      <c r="A488" s="139" t="s">
        <v>3826</v>
      </c>
      <c r="B488" s="140">
        <v>-489768.93</v>
      </c>
      <c r="C488" s="140">
        <v>487952.22</v>
      </c>
      <c r="D488" s="140">
        <v>-1816.71</v>
      </c>
    </row>
    <row r="489" spans="1:4">
      <c r="A489" s="139" t="s">
        <v>3827</v>
      </c>
      <c r="B489" s="140">
        <v>8461769.1600000001</v>
      </c>
      <c r="C489" s="140">
        <v>91261.97</v>
      </c>
      <c r="D489" s="140">
        <v>8553031.129999999</v>
      </c>
    </row>
    <row r="490" spans="1:4">
      <c r="A490" s="139" t="s">
        <v>3828</v>
      </c>
      <c r="B490" s="140">
        <v>-3037949.96</v>
      </c>
      <c r="C490" s="140">
        <v>0</v>
      </c>
      <c r="D490" s="140">
        <v>-3037949.96</v>
      </c>
    </row>
    <row r="491" spans="1:4">
      <c r="A491" s="139" t="s">
        <v>3829</v>
      </c>
      <c r="B491" s="140">
        <v>324.27</v>
      </c>
      <c r="C491" s="140">
        <v>826.72</v>
      </c>
      <c r="D491" s="140">
        <v>1150.99</v>
      </c>
    </row>
    <row r="492" spans="1:4">
      <c r="A492" s="139" t="s">
        <v>3830</v>
      </c>
      <c r="B492" s="140">
        <v>1492.18</v>
      </c>
      <c r="C492" s="140">
        <v>207.77</v>
      </c>
      <c r="D492" s="140">
        <v>1699.95</v>
      </c>
    </row>
    <row r="493" spans="1:4">
      <c r="A493" s="139" t="s">
        <v>3831</v>
      </c>
      <c r="B493" s="140">
        <v>0</v>
      </c>
      <c r="C493" s="140">
        <v>14226.36</v>
      </c>
      <c r="D493" s="140">
        <v>14226.36</v>
      </c>
    </row>
    <row r="494" spans="1:4">
      <c r="A494" s="139" t="s">
        <v>3832</v>
      </c>
      <c r="B494" s="140">
        <v>16776021.439999999</v>
      </c>
      <c r="C494" s="140">
        <v>1023540.06</v>
      </c>
      <c r="D494" s="140">
        <v>17799561.5</v>
      </c>
    </row>
    <row r="495" spans="1:4">
      <c r="A495" s="139" t="s">
        <v>3833</v>
      </c>
      <c r="B495" s="140">
        <v>3095118.2399999998</v>
      </c>
      <c r="C495" s="140">
        <v>0</v>
      </c>
      <c r="D495" s="140">
        <v>3095118.2399999998</v>
      </c>
    </row>
    <row r="496" spans="1:4">
      <c r="A496" s="139" t="s">
        <v>3834</v>
      </c>
      <c r="B496" s="140">
        <v>23898049.75</v>
      </c>
      <c r="C496" s="140">
        <v>2525844.6700000004</v>
      </c>
      <c r="D496" s="140">
        <v>26423894.420000002</v>
      </c>
    </row>
    <row r="497" spans="1:4">
      <c r="A497" s="139" t="s">
        <v>3835</v>
      </c>
      <c r="B497" s="140">
        <v>-18073.25</v>
      </c>
      <c r="C497" s="140">
        <v>6763.98</v>
      </c>
      <c r="D497" s="140">
        <v>-11309.27</v>
      </c>
    </row>
    <row r="498" spans="1:4">
      <c r="A498" s="139" t="s">
        <v>3836</v>
      </c>
      <c r="B498" s="140">
        <v>-93429.42</v>
      </c>
      <c r="C498" s="140">
        <v>6948.84</v>
      </c>
      <c r="D498" s="140">
        <v>-86480.58</v>
      </c>
    </row>
    <row r="499" spans="1:4">
      <c r="A499" s="139" t="s">
        <v>3837</v>
      </c>
      <c r="B499" s="140">
        <v>-37115.15</v>
      </c>
      <c r="C499" s="140">
        <v>30847.439999999999</v>
      </c>
      <c r="D499" s="140">
        <v>-6267.71</v>
      </c>
    </row>
    <row r="500" spans="1:4">
      <c r="A500" s="139" t="s">
        <v>3838</v>
      </c>
      <c r="B500" s="140">
        <v>-8900.7000000000007</v>
      </c>
      <c r="C500" s="140">
        <v>4184.82</v>
      </c>
      <c r="D500" s="140">
        <v>-4715.88</v>
      </c>
    </row>
    <row r="501" spans="1:4">
      <c r="A501" s="139" t="s">
        <v>3839</v>
      </c>
      <c r="B501" s="140">
        <v>-198183.75</v>
      </c>
      <c r="C501" s="140">
        <v>143496.15</v>
      </c>
      <c r="D501" s="140">
        <v>-54687.6</v>
      </c>
    </row>
    <row r="502" spans="1:4">
      <c r="A502" s="139" t="s">
        <v>3841</v>
      </c>
      <c r="B502" s="140">
        <v>11827419.000000002</v>
      </c>
      <c r="C502" s="140">
        <v>-5989974</v>
      </c>
      <c r="D502" s="140">
        <v>5837445</v>
      </c>
    </row>
    <row r="503" spans="1:4">
      <c r="A503" s="139" t="s">
        <v>3842</v>
      </c>
      <c r="B503" s="140">
        <v>9923562.3299999982</v>
      </c>
      <c r="C503" s="140">
        <v>-3673405.17</v>
      </c>
      <c r="D503" s="140">
        <v>6250157.1600000001</v>
      </c>
    </row>
    <row r="504" spans="1:4">
      <c r="A504" s="139" t="s">
        <v>3843</v>
      </c>
      <c r="B504" s="140">
        <v>14219.82</v>
      </c>
      <c r="C504" s="140">
        <v>0</v>
      </c>
      <c r="D504" s="140">
        <v>14219.82</v>
      </c>
    </row>
    <row r="505" spans="1:4">
      <c r="A505" s="139" t="s">
        <v>3844</v>
      </c>
      <c r="B505" s="140">
        <v>306959.84000000003</v>
      </c>
      <c r="C505" s="140">
        <v>0</v>
      </c>
      <c r="D505" s="140">
        <v>306959.84000000003</v>
      </c>
    </row>
    <row r="506" spans="1:4">
      <c r="A506" s="139" t="s">
        <v>3845</v>
      </c>
      <c r="B506" s="140">
        <v>1021513.53</v>
      </c>
      <c r="C506" s="140">
        <v>7229521.2800000003</v>
      </c>
      <c r="D506" s="140">
        <v>8251034.8100000005</v>
      </c>
    </row>
    <row r="507" spans="1:4">
      <c r="A507" s="139" t="s">
        <v>3846</v>
      </c>
      <c r="B507" s="140">
        <v>536076.02</v>
      </c>
      <c r="C507" s="140">
        <v>24035.16</v>
      </c>
      <c r="D507" s="140">
        <v>560111.18000000005</v>
      </c>
    </row>
    <row r="508" spans="1:4">
      <c r="A508" s="139" t="s">
        <v>4417</v>
      </c>
      <c r="B508" s="140">
        <v>141867.92000000001</v>
      </c>
      <c r="C508" s="140">
        <v>5782.99</v>
      </c>
      <c r="D508" s="140">
        <v>147650.91</v>
      </c>
    </row>
    <row r="509" spans="1:4">
      <c r="A509" s="139" t="s">
        <v>3847</v>
      </c>
      <c r="B509" s="140">
        <v>5833965.6699999999</v>
      </c>
      <c r="C509" s="140">
        <v>0</v>
      </c>
      <c r="D509" s="140">
        <v>5833965.6699999999</v>
      </c>
    </row>
    <row r="510" spans="1:4">
      <c r="A510" s="139" t="s">
        <v>3848</v>
      </c>
      <c r="B510" s="140">
        <v>533860</v>
      </c>
      <c r="C510" s="140">
        <v>-6300</v>
      </c>
      <c r="D510" s="140">
        <v>527560</v>
      </c>
    </row>
    <row r="511" spans="1:4">
      <c r="A511" s="139" t="s">
        <v>4418</v>
      </c>
      <c r="B511" s="140">
        <v>3052973.29</v>
      </c>
      <c r="C511" s="140">
        <v>59889.919999999998</v>
      </c>
      <c r="D511" s="140">
        <v>3112863.21</v>
      </c>
    </row>
    <row r="512" spans="1:4">
      <c r="A512" s="139" t="s">
        <v>3849</v>
      </c>
      <c r="B512" s="140">
        <v>343747.66</v>
      </c>
      <c r="C512" s="140">
        <v>238613.83</v>
      </c>
      <c r="D512" s="140">
        <v>582361.49</v>
      </c>
    </row>
    <row r="513" spans="1:4">
      <c r="A513" s="139" t="s">
        <v>3850</v>
      </c>
      <c r="B513" s="140">
        <v>268961.45</v>
      </c>
      <c r="C513" s="140">
        <v>1089.8</v>
      </c>
      <c r="D513" s="140">
        <v>270051.25</v>
      </c>
    </row>
    <row r="514" spans="1:4">
      <c r="A514" s="139" t="s">
        <v>3851</v>
      </c>
      <c r="B514" s="140">
        <v>1164008.32</v>
      </c>
      <c r="C514" s="140">
        <v>424825</v>
      </c>
      <c r="D514" s="140">
        <v>1588833.3199999998</v>
      </c>
    </row>
    <row r="515" spans="1:4">
      <c r="A515" s="139" t="s">
        <v>3852</v>
      </c>
      <c r="B515" s="140">
        <v>16296281.810000001</v>
      </c>
      <c r="C515" s="140">
        <v>4450721.4800000004</v>
      </c>
      <c r="D515" s="140">
        <v>20747003.290000003</v>
      </c>
    </row>
    <row r="516" spans="1:4">
      <c r="A516" s="139" t="s">
        <v>3853</v>
      </c>
      <c r="B516" s="140">
        <v>34927336.990000002</v>
      </c>
      <c r="C516" s="140">
        <v>977455.71</v>
      </c>
      <c r="D516" s="140">
        <v>35904792.700000003</v>
      </c>
    </row>
    <row r="517" spans="1:4">
      <c r="A517" s="139" t="s">
        <v>3854</v>
      </c>
      <c r="B517" s="140">
        <v>5707415.6500000004</v>
      </c>
      <c r="C517" s="140">
        <v>0</v>
      </c>
      <c r="D517" s="140">
        <v>5707415.6500000004</v>
      </c>
    </row>
    <row r="518" spans="1:4">
      <c r="A518" s="139" t="s">
        <v>4419</v>
      </c>
      <c r="B518" s="140">
        <v>200000</v>
      </c>
      <c r="C518" s="140">
        <v>-200000</v>
      </c>
      <c r="D518" s="140">
        <v>0</v>
      </c>
    </row>
    <row r="519" spans="1:4">
      <c r="A519" s="139" t="s">
        <v>3856</v>
      </c>
      <c r="B519" s="140">
        <v>-762317.85</v>
      </c>
      <c r="C519" s="140">
        <v>4212.04</v>
      </c>
      <c r="D519" s="140">
        <v>-758105.81</v>
      </c>
    </row>
    <row r="520" spans="1:4">
      <c r="A520" s="139" t="s">
        <v>3857</v>
      </c>
      <c r="B520" s="140">
        <v>0</v>
      </c>
      <c r="C520" s="140">
        <v>340791</v>
      </c>
      <c r="D520" s="140">
        <v>340791</v>
      </c>
    </row>
    <row r="521" spans="1:4">
      <c r="A521" s="139" t="s">
        <v>3858</v>
      </c>
      <c r="B521" s="140">
        <v>0</v>
      </c>
      <c r="C521" s="140">
        <v>1844875</v>
      </c>
      <c r="D521" s="140">
        <v>1844875</v>
      </c>
    </row>
    <row r="522" spans="1:4">
      <c r="A522" s="139" t="s">
        <v>3859</v>
      </c>
      <c r="B522" s="140">
        <v>0</v>
      </c>
      <c r="C522" s="140">
        <v>2834513</v>
      </c>
      <c r="D522" s="140">
        <v>2834513</v>
      </c>
    </row>
    <row r="523" spans="1:4">
      <c r="A523" s="139" t="s">
        <v>3860</v>
      </c>
      <c r="B523" s="140">
        <v>960771</v>
      </c>
      <c r="C523" s="140">
        <v>-144978</v>
      </c>
      <c r="D523" s="140">
        <v>815793</v>
      </c>
    </row>
    <row r="524" spans="1:4">
      <c r="A524" s="139" t="s">
        <v>3861</v>
      </c>
      <c r="B524" s="140">
        <v>91942920.180000007</v>
      </c>
      <c r="C524" s="140">
        <v>8613910.2699999996</v>
      </c>
      <c r="D524" s="140">
        <v>100556830.45</v>
      </c>
    </row>
    <row r="525" spans="1:4">
      <c r="A525" s="139" t="s">
        <v>3862</v>
      </c>
      <c r="B525" s="140">
        <v>860746.11</v>
      </c>
      <c r="C525" s="140">
        <v>108024.2</v>
      </c>
      <c r="D525" s="140">
        <v>968770.31</v>
      </c>
    </row>
    <row r="526" spans="1:4">
      <c r="A526" s="139" t="s">
        <v>3863</v>
      </c>
      <c r="B526" s="140">
        <v>860746.11</v>
      </c>
      <c r="C526" s="140">
        <v>108024.2</v>
      </c>
      <c r="D526" s="140">
        <v>968770.31</v>
      </c>
    </row>
    <row r="527" spans="1:4">
      <c r="A527" s="139" t="s">
        <v>3864</v>
      </c>
      <c r="B527" s="140">
        <v>92803666.289999992</v>
      </c>
      <c r="C527" s="140">
        <v>8721934.4699999988</v>
      </c>
      <c r="D527" s="140">
        <v>101525600.76000001</v>
      </c>
    </row>
    <row r="528" spans="1:4">
      <c r="A528" s="139" t="s">
        <v>3865</v>
      </c>
      <c r="B528" s="140">
        <v>48519525.479999997</v>
      </c>
      <c r="C528" s="140">
        <v>185661.67</v>
      </c>
      <c r="D528" s="140">
        <v>48705187.149999999</v>
      </c>
    </row>
    <row r="529" spans="1:4">
      <c r="A529" s="139" t="s">
        <v>3866</v>
      </c>
      <c r="B529" s="140">
        <v>9650370.8499999996</v>
      </c>
      <c r="C529" s="140">
        <v>-1302963.08</v>
      </c>
      <c r="D529" s="140">
        <v>8347407.7700000005</v>
      </c>
    </row>
    <row r="530" spans="1:4">
      <c r="A530" s="139" t="s">
        <v>3867</v>
      </c>
      <c r="B530" s="140">
        <v>58169896.329999998</v>
      </c>
      <c r="C530" s="140">
        <v>-1117301.4100000001</v>
      </c>
      <c r="D530" s="140">
        <v>57052594.920000002</v>
      </c>
    </row>
    <row r="531" spans="1:4">
      <c r="A531" s="139" t="s">
        <v>4420</v>
      </c>
      <c r="B531" s="140">
        <v>0</v>
      </c>
      <c r="C531" s="140">
        <v>14973655.199999999</v>
      </c>
      <c r="D531" s="140">
        <v>14973655.199999999</v>
      </c>
    </row>
    <row r="532" spans="1:4">
      <c r="A532" s="139" t="s">
        <v>4421</v>
      </c>
      <c r="B532" s="140">
        <v>0</v>
      </c>
      <c r="C532" s="140">
        <v>14973655.199999999</v>
      </c>
      <c r="D532" s="140">
        <v>14973655.199999999</v>
      </c>
    </row>
    <row r="533" spans="1:4">
      <c r="A533" s="139" t="s">
        <v>4422</v>
      </c>
      <c r="B533" s="140">
        <v>0</v>
      </c>
      <c r="C533" s="140">
        <v>-14973655.199999999</v>
      </c>
      <c r="D533" s="140">
        <v>-14973655.199999999</v>
      </c>
    </row>
    <row r="534" spans="1:4">
      <c r="A534" s="139" t="s">
        <v>3868</v>
      </c>
      <c r="B534" s="140">
        <v>0</v>
      </c>
      <c r="C534" s="140">
        <v>0</v>
      </c>
      <c r="D534" s="140">
        <v>0</v>
      </c>
    </row>
    <row r="535" spans="1:4">
      <c r="A535" s="139" t="s">
        <v>3869</v>
      </c>
      <c r="B535" s="140">
        <v>0</v>
      </c>
      <c r="C535" s="140">
        <v>0</v>
      </c>
      <c r="D535" s="140">
        <v>0</v>
      </c>
    </row>
    <row r="536" spans="1:4">
      <c r="A536" s="137" t="s">
        <v>3870</v>
      </c>
      <c r="B536" s="141">
        <v>1710146440.0599999</v>
      </c>
      <c r="C536" s="141">
        <v>-92854048.890000001</v>
      </c>
      <c r="D536" s="141">
        <v>1617292391.1700001</v>
      </c>
    </row>
    <row r="537" spans="1:4">
      <c r="A537" s="139" t="s">
        <v>3871</v>
      </c>
      <c r="B537" s="140">
        <v>31484343.800000001</v>
      </c>
      <c r="C537" s="140">
        <v>1380345.65</v>
      </c>
      <c r="D537" s="140">
        <v>32864689.450000003</v>
      </c>
    </row>
    <row r="538" spans="1:4">
      <c r="A538" s="139" t="s">
        <v>3872</v>
      </c>
      <c r="B538" s="140">
        <v>14717936.279999999</v>
      </c>
      <c r="C538" s="140">
        <v>-262715</v>
      </c>
      <c r="D538" s="140">
        <v>14455221.279999999</v>
      </c>
    </row>
    <row r="539" spans="1:4">
      <c r="A539" s="139" t="s">
        <v>3873</v>
      </c>
      <c r="B539" s="140">
        <v>306503.42</v>
      </c>
      <c r="C539" s="140">
        <v>0</v>
      </c>
      <c r="D539" s="140">
        <v>306503.42</v>
      </c>
    </row>
    <row r="540" spans="1:4">
      <c r="A540" s="139" t="s">
        <v>3874</v>
      </c>
      <c r="B540" s="140">
        <v>46508783.5</v>
      </c>
      <c r="C540" s="140">
        <v>1117630.6500000001</v>
      </c>
      <c r="D540" s="140">
        <v>47626414.149999999</v>
      </c>
    </row>
    <row r="541" spans="1:4">
      <c r="A541" s="139" t="s">
        <v>3875</v>
      </c>
      <c r="B541" s="140">
        <v>235952026.82000002</v>
      </c>
      <c r="C541" s="140">
        <v>5100000</v>
      </c>
      <c r="D541" s="140">
        <v>241052026.81999999</v>
      </c>
    </row>
    <row r="542" spans="1:4">
      <c r="A542" s="139" t="s">
        <v>3876</v>
      </c>
      <c r="B542" s="140">
        <v>919363.74</v>
      </c>
      <c r="C542" s="140">
        <v>-36774.58</v>
      </c>
      <c r="D542" s="140">
        <v>882589.16</v>
      </c>
    </row>
    <row r="543" spans="1:4">
      <c r="A543" s="139" t="s">
        <v>3877</v>
      </c>
      <c r="B543" s="140">
        <v>236871390.56</v>
      </c>
      <c r="C543" s="140">
        <v>5063225.42</v>
      </c>
      <c r="D543" s="140">
        <v>241934615.97999999</v>
      </c>
    </row>
    <row r="544" spans="1:4">
      <c r="A544" s="139" t="s">
        <v>3878</v>
      </c>
      <c r="B544" s="140">
        <v>489363.3</v>
      </c>
      <c r="C544" s="140">
        <v>-489363.22</v>
      </c>
      <c r="D544" s="140">
        <v>0.08</v>
      </c>
    </row>
    <row r="545" spans="1:4">
      <c r="A545" s="139" t="s">
        <v>3879</v>
      </c>
      <c r="B545" s="140">
        <v>3675150.28</v>
      </c>
      <c r="C545" s="140">
        <v>0</v>
      </c>
      <c r="D545" s="140">
        <v>3675150.28</v>
      </c>
    </row>
    <row r="546" spans="1:4">
      <c r="A546" s="139" t="s">
        <v>3880</v>
      </c>
      <c r="B546" s="140">
        <v>999369.43</v>
      </c>
      <c r="C546" s="140">
        <v>-9423.3799999999992</v>
      </c>
      <c r="D546" s="140">
        <v>989946.05</v>
      </c>
    </row>
    <row r="547" spans="1:4">
      <c r="A547" s="139" t="s">
        <v>3881</v>
      </c>
      <c r="B547" s="140">
        <v>9325773.4900000002</v>
      </c>
      <c r="C547" s="140">
        <v>-395094.29</v>
      </c>
      <c r="D547" s="140">
        <v>8930679.1999999993</v>
      </c>
    </row>
    <row r="548" spans="1:4">
      <c r="A548" s="139" t="s">
        <v>3882</v>
      </c>
      <c r="B548" s="140">
        <v>16091161.379999999</v>
      </c>
      <c r="C548" s="140">
        <v>-22504.23</v>
      </c>
      <c r="D548" s="140">
        <v>16068657.15</v>
      </c>
    </row>
    <row r="549" spans="1:4">
      <c r="A549" s="139" t="s">
        <v>3883</v>
      </c>
      <c r="B549" s="140">
        <v>0</v>
      </c>
      <c r="C549" s="140">
        <v>1777492.38</v>
      </c>
      <c r="D549" s="140">
        <v>1777492.38</v>
      </c>
    </row>
    <row r="550" spans="1:4">
      <c r="A550" s="139" t="s">
        <v>3884</v>
      </c>
      <c r="B550" s="140">
        <v>0</v>
      </c>
      <c r="C550" s="140">
        <v>2683303.0500000003</v>
      </c>
      <c r="D550" s="140">
        <v>2683303.0500000003</v>
      </c>
    </row>
    <row r="551" spans="1:4">
      <c r="A551" s="139" t="s">
        <v>3885</v>
      </c>
      <c r="B551" s="140">
        <v>0</v>
      </c>
      <c r="C551" s="140">
        <v>4021581.7600000002</v>
      </c>
      <c r="D551" s="140">
        <v>4021581.7600000002</v>
      </c>
    </row>
    <row r="552" spans="1:4">
      <c r="A552" s="139" t="s">
        <v>3886</v>
      </c>
      <c r="B552" s="140">
        <v>3918467.06</v>
      </c>
      <c r="C552" s="140">
        <v>-255718.9</v>
      </c>
      <c r="D552" s="140">
        <v>3662748.16</v>
      </c>
    </row>
    <row r="553" spans="1:4">
      <c r="A553" s="139" t="s">
        <v>3887</v>
      </c>
      <c r="B553" s="140">
        <v>30798.42</v>
      </c>
      <c r="C553" s="140">
        <v>4192.3900000000003</v>
      </c>
      <c r="D553" s="140">
        <v>34990.81</v>
      </c>
    </row>
    <row r="554" spans="1:4">
      <c r="A554" s="139" t="s">
        <v>4423</v>
      </c>
      <c r="B554" s="140">
        <v>3462645.92</v>
      </c>
      <c r="C554" s="140">
        <v>2127754.7399999998</v>
      </c>
      <c r="D554" s="140">
        <v>5590400.6599999992</v>
      </c>
    </row>
    <row r="555" spans="1:4">
      <c r="A555" s="139" t="s">
        <v>4424</v>
      </c>
      <c r="B555" s="140">
        <v>0</v>
      </c>
      <c r="C555" s="140">
        <v>0</v>
      </c>
      <c r="D555" s="140">
        <v>0</v>
      </c>
    </row>
    <row r="556" spans="1:4">
      <c r="A556" s="139" t="s">
        <v>3888</v>
      </c>
      <c r="B556" s="140">
        <v>280640.45</v>
      </c>
      <c r="C556" s="140">
        <v>-8684.8799999999992</v>
      </c>
      <c r="D556" s="140">
        <v>271955.57</v>
      </c>
    </row>
    <row r="557" spans="1:4">
      <c r="A557" s="139" t="s">
        <v>3889</v>
      </c>
      <c r="B557" s="140">
        <v>-7.0000000000000007E-2</v>
      </c>
      <c r="C557" s="140">
        <v>0</v>
      </c>
      <c r="D557" s="140">
        <v>-7.0000000000000007E-2</v>
      </c>
    </row>
    <row r="558" spans="1:4">
      <c r="A558" s="139" t="s">
        <v>3890</v>
      </c>
      <c r="B558" s="140">
        <v>0</v>
      </c>
      <c r="C558" s="140">
        <v>0</v>
      </c>
      <c r="D558" s="140">
        <v>0</v>
      </c>
    </row>
    <row r="559" spans="1:4">
      <c r="A559" s="139" t="s">
        <v>3891</v>
      </c>
      <c r="B559" s="140">
        <v>150906939.31</v>
      </c>
      <c r="C559" s="140">
        <v>-627840309.95000005</v>
      </c>
      <c r="D559" s="140">
        <v>-476933370.63999999</v>
      </c>
    </row>
    <row r="560" spans="1:4">
      <c r="A560" s="139" t="s">
        <v>3892</v>
      </c>
      <c r="B560" s="140">
        <v>-150906940.09999999</v>
      </c>
      <c r="C560" s="140">
        <v>627840309.95000005</v>
      </c>
      <c r="D560" s="140">
        <v>476933369.85000002</v>
      </c>
    </row>
    <row r="561" spans="1:4">
      <c r="A561" s="139" t="s">
        <v>3893</v>
      </c>
      <c r="B561" s="140">
        <v>0</v>
      </c>
      <c r="C561" s="140">
        <v>0</v>
      </c>
      <c r="D561" s="140">
        <v>0</v>
      </c>
    </row>
    <row r="562" spans="1:4">
      <c r="A562" s="139" t="s">
        <v>3894</v>
      </c>
      <c r="B562" s="140">
        <v>38273368.869999997</v>
      </c>
      <c r="C562" s="140">
        <v>9433535.4199999999</v>
      </c>
      <c r="D562" s="140">
        <v>47706904.290000007</v>
      </c>
    </row>
    <row r="563" spans="1:4">
      <c r="A563" s="139" t="s">
        <v>3895</v>
      </c>
      <c r="B563" s="140">
        <v>38273368.869999997</v>
      </c>
      <c r="C563" s="140">
        <v>9433535.4199999999</v>
      </c>
      <c r="D563" s="140">
        <v>47706904.290000007</v>
      </c>
    </row>
    <row r="564" spans="1:4">
      <c r="A564" s="139" t="s">
        <v>4425</v>
      </c>
      <c r="B564" s="140">
        <v>34297634.450000003</v>
      </c>
      <c r="C564" s="140">
        <v>-34297634.450000003</v>
      </c>
      <c r="D564" s="140">
        <v>0</v>
      </c>
    </row>
    <row r="565" spans="1:4">
      <c r="A565" s="139" t="s">
        <v>3896</v>
      </c>
      <c r="B565" s="140">
        <v>34023419</v>
      </c>
      <c r="C565" s="140">
        <v>939041</v>
      </c>
      <c r="D565" s="140">
        <v>34962460</v>
      </c>
    </row>
    <row r="566" spans="1:4">
      <c r="A566" s="139" t="s">
        <v>3897</v>
      </c>
      <c r="B566" s="140">
        <v>-199999999.88</v>
      </c>
      <c r="C566" s="140">
        <v>0</v>
      </c>
      <c r="D566" s="140">
        <v>-199999999.88</v>
      </c>
    </row>
    <row r="567" spans="1:4">
      <c r="A567" s="139" t="s">
        <v>3898</v>
      </c>
      <c r="B567" s="140">
        <v>77749432.75</v>
      </c>
      <c r="C567" s="140">
        <v>-45639254.579999998</v>
      </c>
      <c r="D567" s="140">
        <v>32110178.169999998</v>
      </c>
    </row>
    <row r="568" spans="1:4">
      <c r="A568" s="139" t="s">
        <v>3899</v>
      </c>
      <c r="B568" s="140">
        <v>29000000</v>
      </c>
      <c r="C568" s="140">
        <v>0</v>
      </c>
      <c r="D568" s="140">
        <v>29000000</v>
      </c>
    </row>
    <row r="569" spans="1:4">
      <c r="A569" s="139" t="s">
        <v>3900</v>
      </c>
      <c r="B569" s="140">
        <v>17205.25</v>
      </c>
      <c r="C569" s="140">
        <v>-17205.25</v>
      </c>
      <c r="D569" s="140">
        <v>0</v>
      </c>
    </row>
    <row r="570" spans="1:4">
      <c r="A570" s="139" t="s">
        <v>3902</v>
      </c>
      <c r="B570" s="140">
        <v>10497620.489999998</v>
      </c>
      <c r="C570" s="140">
        <v>-1323492.0099999998</v>
      </c>
      <c r="D570" s="140">
        <v>9174128.4800000004</v>
      </c>
    </row>
    <row r="571" spans="1:4">
      <c r="A571" s="139" t="s">
        <v>3903</v>
      </c>
      <c r="B571" s="140">
        <v>1042386</v>
      </c>
      <c r="C571" s="140">
        <v>182815</v>
      </c>
      <c r="D571" s="140">
        <v>1225201</v>
      </c>
    </row>
    <row r="572" spans="1:4">
      <c r="A572" s="139" t="s">
        <v>3904</v>
      </c>
      <c r="B572" s="140">
        <v>7187749.6600000001</v>
      </c>
      <c r="C572" s="140">
        <v>-162529.57</v>
      </c>
      <c r="D572" s="140">
        <v>7025220.0900000008</v>
      </c>
    </row>
    <row r="573" spans="1:4">
      <c r="A573" s="139" t="s">
        <v>3905</v>
      </c>
      <c r="B573" s="140">
        <v>0</v>
      </c>
      <c r="C573" s="140">
        <v>0</v>
      </c>
      <c r="D573" s="140">
        <v>0</v>
      </c>
    </row>
    <row r="574" spans="1:4">
      <c r="A574" s="139" t="s">
        <v>3906</v>
      </c>
      <c r="B574" s="140">
        <v>0</v>
      </c>
      <c r="C574" s="140">
        <v>0</v>
      </c>
      <c r="D574" s="140">
        <v>0</v>
      </c>
    </row>
    <row r="575" spans="1:4">
      <c r="A575" s="139" t="s">
        <v>4426</v>
      </c>
      <c r="B575" s="140">
        <v>112421838.52000001</v>
      </c>
      <c r="C575" s="140">
        <v>-620076.17000000004</v>
      </c>
      <c r="D575" s="140">
        <v>111801762.34999999</v>
      </c>
    </row>
    <row r="576" spans="1:4">
      <c r="A576" s="139" t="s">
        <v>4427</v>
      </c>
      <c r="B576" s="140">
        <v>7325613.1200000001</v>
      </c>
      <c r="C576" s="140">
        <v>9608.41</v>
      </c>
      <c r="D576" s="140">
        <v>7335221.5299999993</v>
      </c>
    </row>
    <row r="577" spans="1:4">
      <c r="A577" s="139" t="s">
        <v>3907</v>
      </c>
      <c r="B577" s="140">
        <v>0</v>
      </c>
      <c r="C577" s="140">
        <v>0</v>
      </c>
      <c r="D577" s="140">
        <v>0</v>
      </c>
    </row>
    <row r="578" spans="1:4">
      <c r="A578" s="139" t="s">
        <v>3908</v>
      </c>
      <c r="B578" s="140">
        <v>5036813.91</v>
      </c>
      <c r="C578" s="140">
        <v>-3258895.65</v>
      </c>
      <c r="D578" s="140">
        <v>1777918.26</v>
      </c>
    </row>
    <row r="579" spans="1:4">
      <c r="A579" s="139" t="s">
        <v>3909</v>
      </c>
      <c r="B579" s="140">
        <v>76755146.510000005</v>
      </c>
      <c r="C579" s="140">
        <v>20392446.460000001</v>
      </c>
      <c r="D579" s="140">
        <v>97147592.969999999</v>
      </c>
    </row>
    <row r="580" spans="1:4">
      <c r="A580" s="139" t="s">
        <v>3910</v>
      </c>
      <c r="B580" s="140">
        <v>77734432</v>
      </c>
      <c r="C580" s="140">
        <v>-77734432</v>
      </c>
      <c r="D580" s="140">
        <v>0</v>
      </c>
    </row>
    <row r="581" spans="1:4">
      <c r="A581" s="139" t="s">
        <v>3911</v>
      </c>
      <c r="B581" s="140">
        <v>7700238.5599999996</v>
      </c>
      <c r="C581" s="140">
        <v>247182.97</v>
      </c>
      <c r="D581" s="140">
        <v>7947421.5300000003</v>
      </c>
    </row>
    <row r="582" spans="1:4">
      <c r="A582" s="139" t="s">
        <v>3912</v>
      </c>
      <c r="B582" s="140">
        <v>680789530.10000002</v>
      </c>
      <c r="C582" s="140">
        <v>-141282425.84</v>
      </c>
      <c r="D582" s="140">
        <v>539507104.25999999</v>
      </c>
    </row>
    <row r="583" spans="1:4">
      <c r="A583" s="139" t="s">
        <v>3913</v>
      </c>
      <c r="B583" s="140">
        <v>509371737.15999997</v>
      </c>
      <c r="C583" s="140">
        <v>-3193058.84</v>
      </c>
      <c r="D583" s="140">
        <v>506178678.31999999</v>
      </c>
    </row>
    <row r="584" spans="1:4">
      <c r="A584" s="139" t="s">
        <v>3914</v>
      </c>
      <c r="B584" s="140">
        <v>172929164.91999999</v>
      </c>
      <c r="C584" s="140">
        <v>-1084027.5</v>
      </c>
      <c r="D584" s="140">
        <v>171845137.42000002</v>
      </c>
    </row>
    <row r="585" spans="1:4">
      <c r="A585" s="139" t="s">
        <v>3915</v>
      </c>
      <c r="B585" s="140">
        <v>-2723378.79</v>
      </c>
      <c r="C585" s="140">
        <v>1911037.08</v>
      </c>
      <c r="D585" s="140">
        <v>-812341.71</v>
      </c>
    </row>
    <row r="586" spans="1:4">
      <c r="A586" s="139" t="s">
        <v>3916</v>
      </c>
      <c r="B586" s="140">
        <v>-80252912.349999994</v>
      </c>
      <c r="C586" s="140">
        <v>-1718939.25</v>
      </c>
      <c r="D586" s="140">
        <v>-81971851.599999994</v>
      </c>
    </row>
    <row r="587" spans="1:4">
      <c r="A587" s="139" t="s">
        <v>3917</v>
      </c>
      <c r="B587" s="140">
        <v>-759830435.63999999</v>
      </c>
      <c r="C587" s="140">
        <v>647110.01</v>
      </c>
      <c r="D587" s="140">
        <v>-759183325.63</v>
      </c>
    </row>
    <row r="588" spans="1:4">
      <c r="A588" s="139" t="s">
        <v>3918</v>
      </c>
      <c r="B588" s="140">
        <v>1440619965.74</v>
      </c>
      <c r="C588" s="140">
        <v>-141929535.84999999</v>
      </c>
      <c r="D588" s="140">
        <v>1298690429.8900001</v>
      </c>
    </row>
    <row r="589" spans="1:4">
      <c r="A589" s="139" t="s">
        <v>3919</v>
      </c>
      <c r="B589" s="140">
        <v>0.55000000000000004</v>
      </c>
      <c r="C589" s="140">
        <v>0</v>
      </c>
      <c r="D589" s="140">
        <v>0.55000000000000004</v>
      </c>
    </row>
    <row r="590" spans="1:4">
      <c r="A590" s="139" t="s">
        <v>3920</v>
      </c>
      <c r="B590" s="140">
        <v>0.17</v>
      </c>
      <c r="C590" s="140">
        <v>0</v>
      </c>
      <c r="D590" s="140">
        <v>0.17</v>
      </c>
    </row>
    <row r="591" spans="1:4">
      <c r="A591" s="139" t="s">
        <v>3921</v>
      </c>
      <c r="B591" s="140">
        <v>0.72</v>
      </c>
      <c r="C591" s="140">
        <v>0</v>
      </c>
      <c r="D591" s="140">
        <v>0.72</v>
      </c>
    </row>
    <row r="592" spans="1:4">
      <c r="A592" s="139" t="s">
        <v>3922</v>
      </c>
      <c r="B592" s="140">
        <v>2232438413.0900002</v>
      </c>
      <c r="C592" s="140">
        <v>15289767.720000001</v>
      </c>
      <c r="D592" s="140">
        <v>2247728180.8099999</v>
      </c>
    </row>
    <row r="593" spans="1:4">
      <c r="A593" s="139" t="s">
        <v>3923</v>
      </c>
      <c r="B593" s="140">
        <v>606091379.87</v>
      </c>
      <c r="C593" s="140">
        <v>4635725.12</v>
      </c>
      <c r="D593" s="140">
        <v>610727104.99000001</v>
      </c>
    </row>
    <row r="594" spans="1:4">
      <c r="A594" s="139" t="s">
        <v>3924</v>
      </c>
      <c r="B594" s="140">
        <v>2838529792.96</v>
      </c>
      <c r="C594" s="140">
        <v>19925492.84</v>
      </c>
      <c r="D594" s="140">
        <v>2858455285.7999997</v>
      </c>
    </row>
    <row r="595" spans="1:4">
      <c r="A595" s="139" t="s">
        <v>3925</v>
      </c>
      <c r="B595" s="140">
        <v>649700728.47000003</v>
      </c>
      <c r="C595" s="140">
        <v>-9875845.6099999994</v>
      </c>
      <c r="D595" s="140">
        <v>639824882.86000001</v>
      </c>
    </row>
    <row r="596" spans="1:4">
      <c r="A596" s="139" t="s">
        <v>3926</v>
      </c>
      <c r="B596" s="140">
        <v>180029008.28999999</v>
      </c>
      <c r="C596" s="140">
        <v>-2209123.7000000002</v>
      </c>
      <c r="D596" s="140">
        <v>177819884.59</v>
      </c>
    </row>
    <row r="597" spans="1:4">
      <c r="A597" s="139" t="s">
        <v>3927</v>
      </c>
      <c r="B597" s="140">
        <v>829729736.76000011</v>
      </c>
      <c r="C597" s="140">
        <v>-12084969.310000001</v>
      </c>
      <c r="D597" s="140">
        <v>817644767.44999993</v>
      </c>
    </row>
    <row r="598" spans="1:4">
      <c r="A598" s="137" t="s">
        <v>3928</v>
      </c>
      <c r="B598" s="141">
        <v>5430533039.1099997</v>
      </c>
      <c r="C598" s="141">
        <v>-118474620.83</v>
      </c>
      <c r="D598" s="141">
        <v>5312058418.2799997</v>
      </c>
    </row>
    <row r="599" spans="1:4">
      <c r="A599" s="139" t="s">
        <v>3929</v>
      </c>
      <c r="B599" s="140">
        <v>0</v>
      </c>
      <c r="C599" s="140">
        <v>0</v>
      </c>
      <c r="D599" s="140">
        <v>0</v>
      </c>
    </row>
    <row r="600" spans="1:4">
      <c r="A600" s="139" t="s">
        <v>3931</v>
      </c>
      <c r="B600" s="140">
        <v>0</v>
      </c>
      <c r="C600" s="140">
        <v>0</v>
      </c>
      <c r="D600" s="140">
        <v>0</v>
      </c>
    </row>
    <row r="601" spans="1:4">
      <c r="A601" s="139" t="s">
        <v>3932</v>
      </c>
      <c r="B601" s="140">
        <v>0</v>
      </c>
      <c r="C601" s="140">
        <v>0</v>
      </c>
      <c r="D601" s="140">
        <v>0</v>
      </c>
    </row>
    <row r="602" spans="1:4">
      <c r="A602" s="139" t="s">
        <v>3933</v>
      </c>
      <c r="B602" s="140">
        <v>0</v>
      </c>
      <c r="C602" s="140">
        <v>0</v>
      </c>
      <c r="D602" s="140">
        <v>0</v>
      </c>
    </row>
    <row r="603" spans="1:4">
      <c r="A603" s="139" t="s">
        <v>3934</v>
      </c>
      <c r="B603" s="140">
        <v>0</v>
      </c>
      <c r="C603" s="140">
        <v>0</v>
      </c>
      <c r="D603" s="140">
        <v>0</v>
      </c>
    </row>
    <row r="604" spans="1:4">
      <c r="A604" s="139" t="s">
        <v>3935</v>
      </c>
      <c r="B604" s="140">
        <v>0</v>
      </c>
      <c r="C604" s="140">
        <v>0</v>
      </c>
      <c r="D604" s="140">
        <v>0</v>
      </c>
    </row>
    <row r="605" spans="1:4">
      <c r="A605" s="139" t="s">
        <v>3936</v>
      </c>
      <c r="B605" s="140">
        <v>0</v>
      </c>
      <c r="C605" s="140">
        <v>0</v>
      </c>
      <c r="D605" s="140">
        <v>0</v>
      </c>
    </row>
    <row r="606" spans="1:4">
      <c r="A606" s="137" t="s">
        <v>3937</v>
      </c>
      <c r="B606" s="141">
        <v>0</v>
      </c>
      <c r="C606" s="141">
        <v>0</v>
      </c>
      <c r="D606" s="141">
        <v>0</v>
      </c>
    </row>
    <row r="607" spans="1:4">
      <c r="A607" s="137" t="s">
        <v>3938</v>
      </c>
      <c r="B607" s="142">
        <v>27365832126.389999</v>
      </c>
      <c r="C607" s="142">
        <v>-201869347.60999998</v>
      </c>
      <c r="D607" s="142">
        <v>27163962778.780003</v>
      </c>
    </row>
    <row r="608" spans="1:4" ht="14.4">
      <c r="A608" s="138" t="s">
        <v>1731</v>
      </c>
      <c r="B608" s="138"/>
      <c r="C608" s="138"/>
      <c r="D608" s="138"/>
    </row>
    <row r="609" spans="1:4">
      <c r="A609" s="137" t="s">
        <v>2788</v>
      </c>
      <c r="B609" s="142"/>
      <c r="C609" s="142"/>
      <c r="D609" s="142"/>
    </row>
    <row r="610" spans="1:4">
      <c r="A610" s="139" t="s">
        <v>3939</v>
      </c>
      <c r="B610" s="140">
        <v>3662219551.6500001</v>
      </c>
      <c r="C610" s="140">
        <v>263919574.64999998</v>
      </c>
      <c r="D610" s="140">
        <v>3926139126.3000002</v>
      </c>
    </row>
    <row r="611" spans="1:4">
      <c r="A611" s="139" t="s">
        <v>3940</v>
      </c>
      <c r="B611" s="140">
        <v>1587615193.6300001</v>
      </c>
      <c r="C611" s="140">
        <v>128932555.85000001</v>
      </c>
      <c r="D611" s="140">
        <v>1716547749.48</v>
      </c>
    </row>
    <row r="612" spans="1:4">
      <c r="A612" s="139" t="s">
        <v>3941</v>
      </c>
      <c r="B612" s="140">
        <v>334633443.19</v>
      </c>
      <c r="C612" s="140">
        <v>32329677.319999997</v>
      </c>
      <c r="D612" s="140">
        <v>366963120.50999999</v>
      </c>
    </row>
    <row r="613" spans="1:4">
      <c r="A613" s="139" t="s">
        <v>3942</v>
      </c>
      <c r="B613" s="140">
        <v>3452164.58</v>
      </c>
      <c r="C613" s="140">
        <v>327478.61</v>
      </c>
      <c r="D613" s="140">
        <v>3779643.19</v>
      </c>
    </row>
    <row r="614" spans="1:4">
      <c r="A614" s="139" t="s">
        <v>3943</v>
      </c>
      <c r="B614" s="140">
        <v>390737689.44</v>
      </c>
      <c r="C614" s="140">
        <v>33554698.07</v>
      </c>
      <c r="D614" s="140">
        <v>424292387.50999999</v>
      </c>
    </row>
    <row r="615" spans="1:4">
      <c r="A615" s="139" t="s">
        <v>4428</v>
      </c>
      <c r="B615" s="140">
        <v>-1322.98</v>
      </c>
      <c r="C615" s="140">
        <v>-1795.54</v>
      </c>
      <c r="D615" s="140">
        <v>-3118.52</v>
      </c>
    </row>
    <row r="616" spans="1:4">
      <c r="A616" s="139" t="s">
        <v>3944</v>
      </c>
      <c r="B616" s="140">
        <v>139094532.19999999</v>
      </c>
      <c r="C616" s="140">
        <v>9151528.8499999996</v>
      </c>
      <c r="D616" s="140">
        <v>148246061.04999998</v>
      </c>
    </row>
    <row r="617" spans="1:4">
      <c r="A617" s="139" t="s">
        <v>4429</v>
      </c>
      <c r="B617" s="140">
        <v>30130.560000000001</v>
      </c>
      <c r="C617" s="140">
        <v>6974.99</v>
      </c>
      <c r="D617" s="140">
        <v>37105.550000000003</v>
      </c>
    </row>
    <row r="618" spans="1:4">
      <c r="A618" s="139" t="s">
        <v>3945</v>
      </c>
      <c r="B618" s="140">
        <v>-136.71</v>
      </c>
      <c r="C618" s="140">
        <v>0</v>
      </c>
      <c r="D618" s="140">
        <v>-136.71</v>
      </c>
    </row>
    <row r="619" spans="1:4">
      <c r="A619" s="139" t="s">
        <v>3946</v>
      </c>
      <c r="B619" s="140">
        <v>6117781245.5599995</v>
      </c>
      <c r="C619" s="140">
        <v>468220692.80000001</v>
      </c>
      <c r="D619" s="140">
        <v>6586001938.3599997</v>
      </c>
    </row>
    <row r="620" spans="1:4">
      <c r="A620" s="139" t="s">
        <v>3947</v>
      </c>
      <c r="B620" s="140">
        <v>13912500.98</v>
      </c>
      <c r="C620" s="140">
        <v>1156561</v>
      </c>
      <c r="D620" s="140">
        <v>15069061.98</v>
      </c>
    </row>
    <row r="621" spans="1:4">
      <c r="A621" s="139" t="s">
        <v>3948</v>
      </c>
      <c r="B621" s="140">
        <v>12953431.430000002</v>
      </c>
      <c r="C621" s="140">
        <v>1066766.67</v>
      </c>
      <c r="D621" s="140">
        <v>14020198.100000001</v>
      </c>
    </row>
    <row r="622" spans="1:4">
      <c r="A622" s="139" t="s">
        <v>3949</v>
      </c>
      <c r="B622" s="140">
        <v>81686288.810000002</v>
      </c>
      <c r="C622" s="140">
        <v>7793668.669999999</v>
      </c>
      <c r="D622" s="140">
        <v>89479957.480000004</v>
      </c>
    </row>
    <row r="623" spans="1:4">
      <c r="A623" s="139" t="s">
        <v>3950</v>
      </c>
      <c r="B623" s="140">
        <v>4322440.05</v>
      </c>
      <c r="C623" s="140">
        <v>412437.39</v>
      </c>
      <c r="D623" s="140">
        <v>4734877.4399999995</v>
      </c>
    </row>
    <row r="624" spans="1:4">
      <c r="A624" s="139" t="s">
        <v>3951</v>
      </c>
      <c r="B624" s="140">
        <v>127387.36</v>
      </c>
      <c r="C624" s="140">
        <v>18458.259999999998</v>
      </c>
      <c r="D624" s="140">
        <v>145845.62</v>
      </c>
    </row>
    <row r="625" spans="1:4">
      <c r="A625" s="139" t="s">
        <v>3952</v>
      </c>
      <c r="B625" s="140">
        <v>269828.57</v>
      </c>
      <c r="C625" s="140">
        <v>18752.36</v>
      </c>
      <c r="D625" s="140">
        <v>288580.93</v>
      </c>
    </row>
    <row r="626" spans="1:4">
      <c r="A626" s="139" t="s">
        <v>3953</v>
      </c>
      <c r="B626" s="140">
        <v>38500</v>
      </c>
      <c r="C626" s="140">
        <v>3500</v>
      </c>
      <c r="D626" s="140">
        <v>42000</v>
      </c>
    </row>
    <row r="627" spans="1:4">
      <c r="A627" s="139" t="s">
        <v>3954</v>
      </c>
      <c r="B627" s="140">
        <v>247266.07</v>
      </c>
      <c r="C627" s="140">
        <v>4597.67</v>
      </c>
      <c r="D627" s="140">
        <v>251863.74</v>
      </c>
    </row>
    <row r="628" spans="1:4">
      <c r="A628" s="139" t="s">
        <v>4430</v>
      </c>
      <c r="B628" s="140"/>
      <c r="C628" s="140">
        <v>0</v>
      </c>
      <c r="D628" s="140">
        <v>0</v>
      </c>
    </row>
    <row r="629" spans="1:4">
      <c r="A629" s="139" t="s">
        <v>3955</v>
      </c>
      <c r="B629" s="140">
        <v>9387817.3399999999</v>
      </c>
      <c r="C629" s="140">
        <v>874648.69</v>
      </c>
      <c r="D629" s="140">
        <v>10262466.029999999</v>
      </c>
    </row>
    <row r="630" spans="1:4">
      <c r="A630" s="139" t="s">
        <v>3956</v>
      </c>
      <c r="B630" s="140">
        <v>1946121.62</v>
      </c>
      <c r="C630" s="140">
        <v>7936.26</v>
      </c>
      <c r="D630" s="140">
        <v>1954057.8800000001</v>
      </c>
    </row>
    <row r="631" spans="1:4">
      <c r="A631" s="139" t="s">
        <v>3957</v>
      </c>
      <c r="B631" s="140">
        <v>4559018.7</v>
      </c>
      <c r="C631" s="140">
        <v>381839.51</v>
      </c>
      <c r="D631" s="140">
        <v>4940858.21</v>
      </c>
    </row>
    <row r="632" spans="1:4">
      <c r="A632" s="139" t="s">
        <v>3958</v>
      </c>
      <c r="B632" s="140">
        <v>46842.68</v>
      </c>
      <c r="C632" s="140">
        <v>-121828.16</v>
      </c>
      <c r="D632" s="140">
        <v>-74985.48</v>
      </c>
    </row>
    <row r="633" spans="1:4">
      <c r="A633" s="139" t="s">
        <v>3959</v>
      </c>
      <c r="B633" s="140">
        <v>-19959178.259999998</v>
      </c>
      <c r="C633" s="140">
        <v>17691161</v>
      </c>
      <c r="D633" s="140">
        <v>-2268017.2600000002</v>
      </c>
    </row>
    <row r="634" spans="1:4">
      <c r="A634" s="139" t="s">
        <v>3960</v>
      </c>
      <c r="B634" s="140">
        <v>312174.67</v>
      </c>
      <c r="C634" s="140">
        <v>58044.3</v>
      </c>
      <c r="D634" s="140">
        <v>370218.97</v>
      </c>
    </row>
    <row r="635" spans="1:4">
      <c r="A635" s="139" t="s">
        <v>3961</v>
      </c>
      <c r="B635" s="140">
        <v>8980.5300000000007</v>
      </c>
      <c r="C635" s="140">
        <v>870.99</v>
      </c>
      <c r="D635" s="140">
        <v>9851.52</v>
      </c>
    </row>
    <row r="636" spans="1:4">
      <c r="A636" s="139" t="s">
        <v>3962</v>
      </c>
      <c r="B636" s="140">
        <v>0</v>
      </c>
      <c r="C636" s="140">
        <v>0</v>
      </c>
      <c r="D636" s="140">
        <v>0</v>
      </c>
    </row>
    <row r="637" spans="1:4">
      <c r="A637" s="139" t="s">
        <v>3963</v>
      </c>
      <c r="B637" s="140">
        <v>4905.8599999999997</v>
      </c>
      <c r="C637" s="140">
        <v>0</v>
      </c>
      <c r="D637" s="140">
        <v>4905.8599999999997</v>
      </c>
    </row>
    <row r="638" spans="1:4">
      <c r="A638" s="139" t="s">
        <v>3964</v>
      </c>
      <c r="B638" s="140">
        <v>1101728.2</v>
      </c>
      <c r="C638" s="140">
        <v>98377.69</v>
      </c>
      <c r="D638" s="140">
        <v>1200105.8899999999</v>
      </c>
    </row>
    <row r="639" spans="1:4">
      <c r="A639" s="139" t="s">
        <v>3965</v>
      </c>
      <c r="B639" s="140">
        <v>141837143.75</v>
      </c>
      <c r="C639" s="140">
        <v>10160932.729999999</v>
      </c>
      <c r="D639" s="140">
        <v>151998076.47999999</v>
      </c>
    </row>
    <row r="640" spans="1:4">
      <c r="A640" s="139" t="s">
        <v>3966</v>
      </c>
      <c r="B640" s="140">
        <v>3638385.9</v>
      </c>
      <c r="C640" s="140">
        <v>265276.01</v>
      </c>
      <c r="D640" s="140">
        <v>3903661.91</v>
      </c>
    </row>
    <row r="641" spans="1:4">
      <c r="A641" s="139" t="s">
        <v>3967</v>
      </c>
      <c r="B641" s="140">
        <v>6618256.1199999992</v>
      </c>
      <c r="C641" s="140">
        <v>461034.33</v>
      </c>
      <c r="D641" s="140">
        <v>7079290.4500000002</v>
      </c>
    </row>
    <row r="642" spans="1:4">
      <c r="A642" s="139" t="s">
        <v>3968</v>
      </c>
      <c r="B642" s="140">
        <v>5100297.29</v>
      </c>
      <c r="C642" s="140">
        <v>376897.93</v>
      </c>
      <c r="D642" s="140">
        <v>5477195.2199999997</v>
      </c>
    </row>
    <row r="643" spans="1:4">
      <c r="A643" s="139" t="s">
        <v>3969</v>
      </c>
      <c r="B643" s="140">
        <v>132688.72</v>
      </c>
      <c r="C643" s="140">
        <v>7878.72</v>
      </c>
      <c r="D643" s="140">
        <v>140567.44</v>
      </c>
    </row>
    <row r="644" spans="1:4">
      <c r="A644" s="139" t="s">
        <v>3970</v>
      </c>
      <c r="B644" s="140">
        <v>407679.96</v>
      </c>
      <c r="C644" s="140">
        <v>24207.01</v>
      </c>
      <c r="D644" s="140">
        <v>431886.97</v>
      </c>
    </row>
    <row r="645" spans="1:4">
      <c r="A645" s="139" t="s">
        <v>3971</v>
      </c>
      <c r="B645" s="140">
        <v>2398860.2600000002</v>
      </c>
      <c r="C645" s="140">
        <v>24387.94</v>
      </c>
      <c r="D645" s="140">
        <v>2423248.2000000002</v>
      </c>
    </row>
    <row r="646" spans="1:4">
      <c r="A646" s="139" t="s">
        <v>4431</v>
      </c>
      <c r="B646" s="140">
        <v>342.24</v>
      </c>
      <c r="C646" s="140">
        <v>31.25</v>
      </c>
      <c r="D646" s="140">
        <v>373.49</v>
      </c>
    </row>
    <row r="647" spans="1:4">
      <c r="A647" s="139" t="s">
        <v>3972</v>
      </c>
      <c r="B647" s="140">
        <v>1175807.75</v>
      </c>
      <c r="C647" s="140">
        <v>17205.25</v>
      </c>
      <c r="D647" s="140">
        <v>1193013</v>
      </c>
    </row>
    <row r="648" spans="1:4">
      <c r="A648" s="139" t="s">
        <v>4432</v>
      </c>
      <c r="B648" s="140">
        <v>6471.92</v>
      </c>
      <c r="C648" s="140">
        <v>58.24</v>
      </c>
      <c r="D648" s="140">
        <v>6530.16</v>
      </c>
    </row>
    <row r="649" spans="1:4">
      <c r="A649" s="139" t="s">
        <v>3973</v>
      </c>
      <c r="B649" s="140">
        <v>18491</v>
      </c>
      <c r="C649" s="140">
        <v>1372.68</v>
      </c>
      <c r="D649" s="140">
        <v>19863.68</v>
      </c>
    </row>
    <row r="650" spans="1:4">
      <c r="A650" s="139" t="s">
        <v>3974</v>
      </c>
      <c r="B650" s="140">
        <v>1041811.0000000001</v>
      </c>
      <c r="C650" s="140">
        <v>0</v>
      </c>
      <c r="D650" s="140">
        <v>1041811.0000000001</v>
      </c>
    </row>
    <row r="651" spans="1:4">
      <c r="A651" s="139" t="s">
        <v>3975</v>
      </c>
      <c r="B651" s="140">
        <v>273342290.52000004</v>
      </c>
      <c r="C651" s="140">
        <v>40805074.390000001</v>
      </c>
      <c r="D651" s="140">
        <v>314147364.91000003</v>
      </c>
    </row>
    <row r="652" spans="1:4">
      <c r="A652" s="139" t="s">
        <v>3976</v>
      </c>
      <c r="B652" s="140">
        <v>6391123536.0799999</v>
      </c>
      <c r="C652" s="140">
        <v>509025767.18999994</v>
      </c>
      <c r="D652" s="140">
        <v>6900149303.2700005</v>
      </c>
    </row>
    <row r="653" spans="1:4">
      <c r="A653" s="139" t="s">
        <v>3977</v>
      </c>
      <c r="B653" s="140">
        <v>6391123536.0799999</v>
      </c>
      <c r="C653" s="140">
        <v>509025767.18999994</v>
      </c>
      <c r="D653" s="140">
        <v>6900149303.2700005</v>
      </c>
    </row>
    <row r="654" spans="1:4">
      <c r="A654" s="139" t="s">
        <v>3979</v>
      </c>
      <c r="B654" s="140">
        <v>84473738.620000005</v>
      </c>
      <c r="C654" s="140">
        <v>3085026.07</v>
      </c>
      <c r="D654" s="140">
        <v>87558764.689999998</v>
      </c>
    </row>
    <row r="655" spans="1:4">
      <c r="A655" s="139" t="s">
        <v>3980</v>
      </c>
      <c r="B655" s="140">
        <v>183553917.81999999</v>
      </c>
      <c r="C655" s="140">
        <v>10852671.449999999</v>
      </c>
      <c r="D655" s="140">
        <v>194406589.27000001</v>
      </c>
    </row>
    <row r="656" spans="1:4">
      <c r="A656" s="139" t="s">
        <v>3981</v>
      </c>
      <c r="B656" s="140">
        <v>9223230</v>
      </c>
      <c r="C656" s="140">
        <v>522806.81</v>
      </c>
      <c r="D656" s="140">
        <v>9746036.8100000005</v>
      </c>
    </row>
    <row r="657" spans="1:4">
      <c r="A657" s="139" t="s">
        <v>3983</v>
      </c>
      <c r="B657" s="140">
        <v>23100</v>
      </c>
      <c r="C657" s="140">
        <v>2100</v>
      </c>
      <c r="D657" s="140">
        <v>25200</v>
      </c>
    </row>
    <row r="658" spans="1:4">
      <c r="A658" s="139" t="s">
        <v>3984</v>
      </c>
      <c r="B658" s="140">
        <v>277273986.44</v>
      </c>
      <c r="C658" s="140">
        <v>14462604.33</v>
      </c>
      <c r="D658" s="140">
        <v>291736590.76999998</v>
      </c>
    </row>
    <row r="659" spans="1:4">
      <c r="A659" s="139" t="s">
        <v>3985</v>
      </c>
      <c r="B659" s="140">
        <v>961933911.23000002</v>
      </c>
      <c r="C659" s="140">
        <v>78483677.359999999</v>
      </c>
      <c r="D659" s="140">
        <v>1040417588.59</v>
      </c>
    </row>
    <row r="660" spans="1:4">
      <c r="A660" s="139" t="s">
        <v>3987</v>
      </c>
      <c r="B660" s="140">
        <v>8864285.2000000011</v>
      </c>
      <c r="C660" s="140">
        <v>261178.87</v>
      </c>
      <c r="D660" s="140">
        <v>9125464.0700000003</v>
      </c>
    </row>
    <row r="661" spans="1:4">
      <c r="A661" s="139" t="s">
        <v>3988</v>
      </c>
      <c r="B661" s="140">
        <v>970798196.43000007</v>
      </c>
      <c r="C661" s="140">
        <v>78744856.230000004</v>
      </c>
      <c r="D661" s="140">
        <v>1049543052.66</v>
      </c>
    </row>
    <row r="662" spans="1:4">
      <c r="A662" s="139" t="s">
        <v>3989</v>
      </c>
      <c r="B662" s="140">
        <v>1248072182.8699999</v>
      </c>
      <c r="C662" s="140">
        <v>93207460.560000002</v>
      </c>
      <c r="D662" s="140">
        <v>1341279643.4300001</v>
      </c>
    </row>
    <row r="663" spans="1:4">
      <c r="A663" s="139" t="s">
        <v>3990</v>
      </c>
      <c r="B663" s="140">
        <v>79373094.540000007</v>
      </c>
      <c r="C663" s="140">
        <v>1412630.96</v>
      </c>
      <c r="D663" s="140">
        <v>80785725.5</v>
      </c>
    </row>
    <row r="664" spans="1:4">
      <c r="A664" s="139" t="s">
        <v>3991</v>
      </c>
      <c r="B664" s="140">
        <v>1298747.8899999999</v>
      </c>
      <c r="C664" s="140">
        <v>124313.29</v>
      </c>
      <c r="D664" s="140">
        <v>1423061.1800000002</v>
      </c>
    </row>
    <row r="665" spans="1:4">
      <c r="A665" s="139" t="s">
        <v>3992</v>
      </c>
      <c r="B665" s="140">
        <v>80671842.430000007</v>
      </c>
      <c r="C665" s="140">
        <v>1536944.25</v>
      </c>
      <c r="D665" s="140">
        <v>82208786.680000007</v>
      </c>
    </row>
    <row r="666" spans="1:4">
      <c r="A666" s="139" t="s">
        <v>3993</v>
      </c>
      <c r="B666" s="140">
        <v>30953.26</v>
      </c>
      <c r="C666" s="140">
        <v>-26.65</v>
      </c>
      <c r="D666" s="140">
        <v>30926.61</v>
      </c>
    </row>
    <row r="667" spans="1:4">
      <c r="A667" s="139" t="s">
        <v>3994</v>
      </c>
      <c r="B667" s="140">
        <v>120087879.19</v>
      </c>
      <c r="C667" s="140">
        <v>10231147.039999999</v>
      </c>
      <c r="D667" s="140">
        <v>130319026.23</v>
      </c>
    </row>
    <row r="668" spans="1:4">
      <c r="A668" s="139" t="s">
        <v>3995</v>
      </c>
      <c r="B668" s="140">
        <v>411035564.83000004</v>
      </c>
      <c r="C668" s="140">
        <v>36853839.899999999</v>
      </c>
      <c r="D668" s="140">
        <v>447889404.72999996</v>
      </c>
    </row>
    <row r="669" spans="1:4">
      <c r="A669" s="139" t="s">
        <v>3996</v>
      </c>
      <c r="B669" s="140">
        <v>611826239.71000004</v>
      </c>
      <c r="C669" s="140">
        <v>48621904.539999999</v>
      </c>
      <c r="D669" s="140">
        <v>660448144.25</v>
      </c>
    </row>
    <row r="670" spans="1:4">
      <c r="A670" s="139" t="s">
        <v>3999</v>
      </c>
      <c r="B670" s="140">
        <v>57945224.280000001</v>
      </c>
      <c r="C670" s="140">
        <v>19556043.629999999</v>
      </c>
      <c r="D670" s="140">
        <v>77501267.909999996</v>
      </c>
    </row>
    <row r="671" spans="1:4">
      <c r="A671" s="139" t="s">
        <v>4433</v>
      </c>
      <c r="B671" s="140">
        <v>520</v>
      </c>
      <c r="C671" s="140">
        <v>261.02</v>
      </c>
      <c r="D671" s="140">
        <v>781.02</v>
      </c>
    </row>
    <row r="672" spans="1:4">
      <c r="A672" s="139" t="s">
        <v>4000</v>
      </c>
      <c r="B672" s="140">
        <v>3767.39</v>
      </c>
      <c r="C672" s="140">
        <v>53</v>
      </c>
      <c r="D672" s="140">
        <v>3820.39</v>
      </c>
    </row>
    <row r="673" spans="1:4">
      <c r="A673" s="139" t="s">
        <v>4001</v>
      </c>
      <c r="B673" s="140">
        <v>2098255.7000000002</v>
      </c>
      <c r="C673" s="140">
        <v>-372678.8</v>
      </c>
      <c r="D673" s="140">
        <v>1725576.9</v>
      </c>
    </row>
    <row r="674" spans="1:4">
      <c r="A674" s="139" t="s">
        <v>4002</v>
      </c>
      <c r="B674" s="140">
        <v>89.83</v>
      </c>
      <c r="C674" s="140">
        <v>0</v>
      </c>
      <c r="D674" s="140">
        <v>89.83</v>
      </c>
    </row>
    <row r="675" spans="1:4">
      <c r="A675" s="139" t="s">
        <v>4003</v>
      </c>
      <c r="B675" s="140">
        <v>40.630000000000003</v>
      </c>
      <c r="C675" s="140">
        <v>1.51</v>
      </c>
      <c r="D675" s="140">
        <v>42.14</v>
      </c>
    </row>
    <row r="676" spans="1:4">
      <c r="A676" s="139" t="s">
        <v>4004</v>
      </c>
      <c r="B676" s="140">
        <v>3907156.17</v>
      </c>
      <c r="C676" s="140">
        <v>659948.24</v>
      </c>
      <c r="D676" s="140">
        <v>4567104.41</v>
      </c>
    </row>
    <row r="677" spans="1:4">
      <c r="A677" s="139" t="s">
        <v>4005</v>
      </c>
      <c r="B677" s="140">
        <v>1081.45</v>
      </c>
      <c r="C677" s="140">
        <v>47.97</v>
      </c>
      <c r="D677" s="140">
        <v>1129.42</v>
      </c>
    </row>
    <row r="678" spans="1:4">
      <c r="A678" s="139" t="s">
        <v>4006</v>
      </c>
      <c r="B678" s="140">
        <v>2348220.0500000003</v>
      </c>
      <c r="C678" s="140">
        <v>256290.33</v>
      </c>
      <c r="D678" s="140">
        <v>2604510.38</v>
      </c>
    </row>
    <row r="679" spans="1:4">
      <c r="A679" s="139" t="s">
        <v>4007</v>
      </c>
      <c r="B679" s="140">
        <v>3836676.5</v>
      </c>
      <c r="C679" s="140">
        <v>440014.26</v>
      </c>
      <c r="D679" s="140">
        <v>4276690.76</v>
      </c>
    </row>
    <row r="680" spans="1:4">
      <c r="A680" s="139" t="s">
        <v>4008</v>
      </c>
      <c r="B680" s="140">
        <v>-1337131.1400000001</v>
      </c>
      <c r="C680" s="140">
        <v>-113697.52</v>
      </c>
      <c r="D680" s="140">
        <v>-1450828.66</v>
      </c>
    </row>
    <row r="681" spans="1:4">
      <c r="A681" s="139" t="s">
        <v>4009</v>
      </c>
      <c r="B681" s="140">
        <v>34483433.780000001</v>
      </c>
      <c r="C681" s="140">
        <v>3906002.89</v>
      </c>
      <c r="D681" s="140">
        <v>38389436.670000002</v>
      </c>
    </row>
    <row r="682" spans="1:4">
      <c r="A682" s="139" t="s">
        <v>4010</v>
      </c>
      <c r="B682" s="140">
        <v>40428.839999999997</v>
      </c>
      <c r="C682" s="140">
        <v>4903.97</v>
      </c>
      <c r="D682" s="140">
        <v>45332.81</v>
      </c>
    </row>
    <row r="683" spans="1:4">
      <c r="A683" s="139" t="s">
        <v>4011</v>
      </c>
      <c r="B683" s="140">
        <v>19423982.09</v>
      </c>
      <c r="C683" s="140">
        <v>11381724.33</v>
      </c>
      <c r="D683" s="140">
        <v>30805706.419999998</v>
      </c>
    </row>
    <row r="684" spans="1:4">
      <c r="A684" s="139" t="s">
        <v>4012</v>
      </c>
      <c r="B684" s="140">
        <v>1523334.72</v>
      </c>
      <c r="C684" s="140">
        <v>158326.19</v>
      </c>
      <c r="D684" s="140">
        <v>1681660.9100000001</v>
      </c>
    </row>
    <row r="685" spans="1:4">
      <c r="A685" s="139" t="s">
        <v>4013</v>
      </c>
      <c r="B685" s="140">
        <v>128900.93</v>
      </c>
      <c r="C685" s="140">
        <v>-2099.6799999999998</v>
      </c>
      <c r="D685" s="140">
        <v>126801.25</v>
      </c>
    </row>
    <row r="686" spans="1:4">
      <c r="A686" s="139" t="s">
        <v>4014</v>
      </c>
      <c r="B686" s="140">
        <v>19733824</v>
      </c>
      <c r="C686" s="140">
        <v>1793984.0000000002</v>
      </c>
      <c r="D686" s="140">
        <v>21527808</v>
      </c>
    </row>
    <row r="687" spans="1:4">
      <c r="A687" s="139" t="s">
        <v>4015</v>
      </c>
      <c r="B687" s="140">
        <v>334849030.34999996</v>
      </c>
      <c r="C687" s="140">
        <v>31087056.300000001</v>
      </c>
      <c r="D687" s="140">
        <v>365936086.64999998</v>
      </c>
    </row>
    <row r="688" spans="1:4">
      <c r="A688" s="139" t="s">
        <v>4016</v>
      </c>
      <c r="B688" s="140">
        <v>1875254.8900000001</v>
      </c>
      <c r="C688" s="140">
        <v>-2593648.2800000003</v>
      </c>
      <c r="D688" s="140">
        <v>-718393.39</v>
      </c>
    </row>
    <row r="689" spans="1:4">
      <c r="A689" s="139" t="s">
        <v>4017</v>
      </c>
      <c r="B689" s="140">
        <v>2034670.7500000002</v>
      </c>
      <c r="C689" s="140">
        <v>-400028.65</v>
      </c>
      <c r="D689" s="140">
        <v>1634642.1</v>
      </c>
    </row>
    <row r="690" spans="1:4">
      <c r="A690" s="139" t="s">
        <v>4018</v>
      </c>
      <c r="B690" s="140">
        <v>4158483.1199999996</v>
      </c>
      <c r="C690" s="140">
        <v>378043.92</v>
      </c>
      <c r="D690" s="140">
        <v>4536527.04</v>
      </c>
    </row>
    <row r="691" spans="1:4">
      <c r="A691" s="139" t="s">
        <v>4434</v>
      </c>
      <c r="B691" s="140">
        <v>1034352.88</v>
      </c>
      <c r="C691" s="140">
        <v>94032.08</v>
      </c>
      <c r="D691" s="140">
        <v>1128384.96</v>
      </c>
    </row>
    <row r="692" spans="1:4">
      <c r="A692" s="139" t="s">
        <v>4019</v>
      </c>
      <c r="B692" s="140">
        <v>96298.03</v>
      </c>
      <c r="C692" s="140">
        <v>8141.44</v>
      </c>
      <c r="D692" s="140">
        <v>104439.47</v>
      </c>
    </row>
    <row r="693" spans="1:4">
      <c r="A693" s="139" t="s">
        <v>4020</v>
      </c>
      <c r="B693" s="140">
        <v>1695.02</v>
      </c>
      <c r="C693" s="140">
        <v>0</v>
      </c>
      <c r="D693" s="140">
        <v>1695.02</v>
      </c>
    </row>
    <row r="694" spans="1:4">
      <c r="A694" s="139" t="s">
        <v>4021</v>
      </c>
      <c r="B694" s="140">
        <v>188799.94</v>
      </c>
      <c r="C694" s="140">
        <v>17163.63</v>
      </c>
      <c r="D694" s="140">
        <v>205963.57</v>
      </c>
    </row>
    <row r="695" spans="1:4">
      <c r="A695" s="139" t="s">
        <v>4022</v>
      </c>
      <c r="B695" s="140">
        <v>69808487.189999998</v>
      </c>
      <c r="C695" s="140">
        <v>9840169.3000000007</v>
      </c>
      <c r="D695" s="140">
        <v>79648656.49000001</v>
      </c>
    </row>
    <row r="696" spans="1:4">
      <c r="A696" s="139" t="s">
        <v>4435</v>
      </c>
      <c r="B696" s="140">
        <v>9.61</v>
      </c>
      <c r="C696" s="140">
        <v>2227.9</v>
      </c>
      <c r="D696" s="140">
        <v>2237.5100000000002</v>
      </c>
    </row>
    <row r="697" spans="1:4">
      <c r="A697" s="139" t="s">
        <v>4023</v>
      </c>
      <c r="B697" s="140">
        <v>3916.6</v>
      </c>
      <c r="C697" s="140">
        <v>2792.34</v>
      </c>
      <c r="D697" s="140">
        <v>6708.94</v>
      </c>
    </row>
    <row r="698" spans="1:4">
      <c r="A698" s="139" t="s">
        <v>4024</v>
      </c>
      <c r="B698" s="140">
        <v>-32958154.460000001</v>
      </c>
      <c r="C698" s="140">
        <v>1669113.1099999999</v>
      </c>
      <c r="D698" s="140">
        <v>-31289041.349999998</v>
      </c>
    </row>
    <row r="699" spans="1:4">
      <c r="A699" s="139" t="s">
        <v>4025</v>
      </c>
      <c r="B699" s="140">
        <v>-43277668.089999996</v>
      </c>
      <c r="C699" s="140">
        <v>-3941775.95</v>
      </c>
      <c r="D699" s="140">
        <v>-47219444.039999999</v>
      </c>
    </row>
    <row r="700" spans="1:4">
      <c r="A700" s="139" t="s">
        <v>4027</v>
      </c>
      <c r="B700" s="140">
        <v>6536415.4799999995</v>
      </c>
      <c r="C700" s="140">
        <v>349696.61</v>
      </c>
      <c r="D700" s="140">
        <v>6886112.0899999999</v>
      </c>
    </row>
    <row r="701" spans="1:4">
      <c r="A701" s="139" t="s">
        <v>4028</v>
      </c>
      <c r="B701" s="140">
        <v>214229.73</v>
      </c>
      <c r="C701" s="140">
        <v>19475.43</v>
      </c>
      <c r="D701" s="140">
        <v>233705.16</v>
      </c>
    </row>
    <row r="702" spans="1:4">
      <c r="A702" s="139" t="s">
        <v>4029</v>
      </c>
      <c r="B702" s="140">
        <v>-1101104.45</v>
      </c>
      <c r="C702" s="140">
        <v>-101090.92</v>
      </c>
      <c r="D702" s="140">
        <v>-1202195.3700000001</v>
      </c>
    </row>
    <row r="703" spans="1:4">
      <c r="A703" s="139" t="s">
        <v>4030</v>
      </c>
      <c r="B703" s="140">
        <v>4318380.17</v>
      </c>
      <c r="C703" s="140">
        <v>226584.27</v>
      </c>
      <c r="D703" s="140">
        <v>4544964.4400000004</v>
      </c>
    </row>
    <row r="704" spans="1:4">
      <c r="A704" s="139" t="s">
        <v>4031</v>
      </c>
      <c r="B704" s="140">
        <v>-14233199.15</v>
      </c>
      <c r="C704" s="140">
        <v>-852382</v>
      </c>
      <c r="D704" s="140">
        <v>-15085581.15</v>
      </c>
    </row>
    <row r="705" spans="1:4">
      <c r="A705" s="139" t="s">
        <v>4032</v>
      </c>
      <c r="B705" s="140">
        <v>682164.35</v>
      </c>
      <c r="C705" s="140">
        <v>54.7</v>
      </c>
      <c r="D705" s="140">
        <v>682219.05</v>
      </c>
    </row>
    <row r="706" spans="1:4">
      <c r="A706" s="139" t="s">
        <v>4033</v>
      </c>
      <c r="B706" s="140">
        <v>89524.28</v>
      </c>
      <c r="C706" s="140">
        <v>0</v>
      </c>
      <c r="D706" s="140">
        <v>89524.28</v>
      </c>
    </row>
    <row r="707" spans="1:4">
      <c r="A707" s="139" t="s">
        <v>4034</v>
      </c>
      <c r="B707" s="140">
        <v>408857.07</v>
      </c>
      <c r="C707" s="140">
        <v>78023.53</v>
      </c>
      <c r="D707" s="140">
        <v>486880.6</v>
      </c>
    </row>
    <row r="708" spans="1:4">
      <c r="A708" s="139" t="s">
        <v>4035</v>
      </c>
      <c r="B708" s="140">
        <v>642530.55000000005</v>
      </c>
      <c r="C708" s="140">
        <v>85862.06</v>
      </c>
      <c r="D708" s="140">
        <v>728392.61</v>
      </c>
    </row>
    <row r="709" spans="1:4">
      <c r="A709" s="139" t="s">
        <v>4036</v>
      </c>
      <c r="B709" s="140">
        <v>37669.629999999997</v>
      </c>
      <c r="C709" s="140">
        <v>5245.88</v>
      </c>
      <c r="D709" s="140">
        <v>42915.51</v>
      </c>
    </row>
    <row r="710" spans="1:4">
      <c r="A710" s="139" t="s">
        <v>4037</v>
      </c>
      <c r="B710" s="140">
        <v>331.52</v>
      </c>
      <c r="C710" s="140">
        <v>51.98</v>
      </c>
      <c r="D710" s="140">
        <v>383.5</v>
      </c>
    </row>
    <row r="711" spans="1:4">
      <c r="A711" s="139" t="s">
        <v>4038</v>
      </c>
      <c r="B711" s="140">
        <v>660861.14</v>
      </c>
      <c r="C711" s="140">
        <v>222664.24</v>
      </c>
      <c r="D711" s="140">
        <v>883525.38</v>
      </c>
    </row>
    <row r="712" spans="1:4">
      <c r="A712" s="139" t="s">
        <v>4039</v>
      </c>
      <c r="B712" s="140">
        <v>8673.5499999999993</v>
      </c>
      <c r="C712" s="140">
        <v>2560.17</v>
      </c>
      <c r="D712" s="140">
        <v>11233.72</v>
      </c>
    </row>
    <row r="713" spans="1:4">
      <c r="A713" s="139" t="s">
        <v>4040</v>
      </c>
      <c r="B713" s="140">
        <v>14035871.580000002</v>
      </c>
      <c r="C713" s="140">
        <v>1348846.23</v>
      </c>
      <c r="D713" s="140">
        <v>15384717.810000001</v>
      </c>
    </row>
    <row r="714" spans="1:4">
      <c r="A714" s="139" t="s">
        <v>4041</v>
      </c>
      <c r="B714" s="140">
        <v>-2408389.71</v>
      </c>
      <c r="C714" s="140">
        <v>-216181.83</v>
      </c>
      <c r="D714" s="140">
        <v>-2624571.5399999996</v>
      </c>
    </row>
    <row r="715" spans="1:4">
      <c r="A715" s="139" t="s">
        <v>4436</v>
      </c>
      <c r="B715" s="140"/>
      <c r="C715" s="140">
        <v>0</v>
      </c>
      <c r="D715" s="140">
        <v>0</v>
      </c>
    </row>
    <row r="716" spans="1:4">
      <c r="A716" s="139" t="s">
        <v>4042</v>
      </c>
      <c r="B716" s="140">
        <v>8949492.9900000002</v>
      </c>
      <c r="C716" s="140">
        <v>911266.45</v>
      </c>
      <c r="D716" s="140">
        <v>9860759.4399999995</v>
      </c>
    </row>
    <row r="717" spans="1:4">
      <c r="A717" s="139" t="s">
        <v>4043</v>
      </c>
      <c r="B717" s="140">
        <v>500795289.77999997</v>
      </c>
      <c r="C717" s="140">
        <v>75913089.280000001</v>
      </c>
      <c r="D717" s="140">
        <v>576708379.05999994</v>
      </c>
    </row>
    <row r="718" spans="1:4">
      <c r="A718" s="139" t="s">
        <v>4044</v>
      </c>
      <c r="B718" s="140">
        <v>11190162.809999999</v>
      </c>
      <c r="C718" s="140">
        <v>865778.82</v>
      </c>
      <c r="D718" s="140">
        <v>12055941.629999999</v>
      </c>
    </row>
    <row r="719" spans="1:4">
      <c r="A719" s="139" t="s">
        <v>4045</v>
      </c>
      <c r="B719" s="140">
        <v>1344734.7899999998</v>
      </c>
      <c r="C719" s="140">
        <v>120408.69</v>
      </c>
      <c r="D719" s="140">
        <v>1465143.48</v>
      </c>
    </row>
    <row r="720" spans="1:4">
      <c r="A720" s="139" t="s">
        <v>4046</v>
      </c>
      <c r="B720" s="140">
        <v>476241.13</v>
      </c>
      <c r="C720" s="140">
        <v>44648.23</v>
      </c>
      <c r="D720" s="140">
        <v>520889.36</v>
      </c>
    </row>
    <row r="721" spans="1:4">
      <c r="A721" s="139" t="s">
        <v>4047</v>
      </c>
      <c r="B721" s="140">
        <v>215419.4</v>
      </c>
      <c r="C721" s="140">
        <v>16109.75</v>
      </c>
      <c r="D721" s="140">
        <v>231529.15</v>
      </c>
    </row>
    <row r="722" spans="1:4">
      <c r="A722" s="139" t="s">
        <v>4048</v>
      </c>
      <c r="B722" s="140">
        <v>1836139.37</v>
      </c>
      <c r="C722" s="140">
        <v>-1105.07</v>
      </c>
      <c r="D722" s="140">
        <v>1835034.3</v>
      </c>
    </row>
    <row r="723" spans="1:4">
      <c r="A723" s="139" t="s">
        <v>4049</v>
      </c>
      <c r="B723" s="140">
        <v>26088202.75</v>
      </c>
      <c r="C723" s="140">
        <v>2924524.9200000004</v>
      </c>
      <c r="D723" s="140">
        <v>29012727.669999998</v>
      </c>
    </row>
    <row r="724" spans="1:4">
      <c r="A724" s="139" t="s">
        <v>4437</v>
      </c>
      <c r="B724" s="140">
        <v>2077.36</v>
      </c>
      <c r="C724" s="140">
        <v>0</v>
      </c>
      <c r="D724" s="140">
        <v>2077.36</v>
      </c>
    </row>
    <row r="725" spans="1:4">
      <c r="A725" s="139" t="s">
        <v>4050</v>
      </c>
      <c r="B725" s="140">
        <v>41152977.609999999</v>
      </c>
      <c r="C725" s="140">
        <v>3970365.3400000003</v>
      </c>
      <c r="D725" s="140">
        <v>45123342.950000003</v>
      </c>
    </row>
    <row r="726" spans="1:4">
      <c r="A726" s="139" t="s">
        <v>4051</v>
      </c>
      <c r="B726" s="140">
        <v>161840.85999999999</v>
      </c>
      <c r="C726" s="140">
        <v>7920.34</v>
      </c>
      <c r="D726" s="140">
        <v>169761.2</v>
      </c>
    </row>
    <row r="727" spans="1:4">
      <c r="A727" s="139" t="s">
        <v>4052</v>
      </c>
      <c r="B727" s="140">
        <v>777615.33</v>
      </c>
      <c r="C727" s="140">
        <v>91853.2</v>
      </c>
      <c r="D727" s="140">
        <v>869468.53</v>
      </c>
    </row>
    <row r="728" spans="1:4">
      <c r="A728" s="139" t="s">
        <v>4053</v>
      </c>
      <c r="B728" s="140">
        <v>16510817.840000002</v>
      </c>
      <c r="C728" s="140">
        <v>1217173.42</v>
      </c>
      <c r="D728" s="140">
        <v>17727991.259999998</v>
      </c>
    </row>
    <row r="729" spans="1:4">
      <c r="A729" s="139" t="s">
        <v>4054</v>
      </c>
      <c r="B729" s="140">
        <v>14840018.619999999</v>
      </c>
      <c r="C729" s="140">
        <v>1469471.8199999998</v>
      </c>
      <c r="D729" s="140">
        <v>16309490.439999999</v>
      </c>
    </row>
    <row r="730" spans="1:4">
      <c r="A730" s="139" t="s">
        <v>4055</v>
      </c>
      <c r="B730" s="140">
        <v>8515105.1099999994</v>
      </c>
      <c r="C730" s="140">
        <v>892305.09</v>
      </c>
      <c r="D730" s="140">
        <v>9407410.1999999993</v>
      </c>
    </row>
    <row r="731" spans="1:4">
      <c r="A731" s="139" t="s">
        <v>4056</v>
      </c>
      <c r="B731" s="140">
        <v>13259619.5</v>
      </c>
      <c r="C731" s="140">
        <v>1326130.1599999999</v>
      </c>
      <c r="D731" s="140">
        <v>14585749.66</v>
      </c>
    </row>
    <row r="732" spans="1:4">
      <c r="A732" s="139" t="s">
        <v>4057</v>
      </c>
      <c r="B732" s="140">
        <v>619944.35</v>
      </c>
      <c r="C732" s="140">
        <v>97034.62</v>
      </c>
      <c r="D732" s="140">
        <v>716978.97</v>
      </c>
    </row>
    <row r="733" spans="1:4">
      <c r="A733" s="139" t="s">
        <v>4058</v>
      </c>
      <c r="B733" s="140">
        <v>32105939.739999998</v>
      </c>
      <c r="C733" s="140">
        <v>475275.33</v>
      </c>
      <c r="D733" s="140">
        <v>32581215.07</v>
      </c>
    </row>
    <row r="734" spans="1:4">
      <c r="A734" s="139" t="s">
        <v>4059</v>
      </c>
      <c r="B734" s="140">
        <v>859046.04</v>
      </c>
      <c r="C734" s="140">
        <v>166711.73000000001</v>
      </c>
      <c r="D734" s="140">
        <v>1025757.7700000001</v>
      </c>
    </row>
    <row r="735" spans="1:4">
      <c r="A735" s="139" t="s">
        <v>4060</v>
      </c>
      <c r="B735" s="140">
        <v>2430.71</v>
      </c>
      <c r="C735" s="140">
        <v>458.97</v>
      </c>
      <c r="D735" s="140">
        <v>2889.68</v>
      </c>
    </row>
    <row r="736" spans="1:4">
      <c r="A736" s="139" t="s">
        <v>4061</v>
      </c>
      <c r="B736" s="140">
        <v>87652378.100000009</v>
      </c>
      <c r="C736" s="140">
        <v>5744334.6800000006</v>
      </c>
      <c r="D736" s="140">
        <v>93396712.780000001</v>
      </c>
    </row>
    <row r="737" spans="1:4">
      <c r="A737" s="139" t="s">
        <v>4062</v>
      </c>
      <c r="B737" s="140"/>
      <c r="C737" s="140">
        <v>1625</v>
      </c>
      <c r="D737" s="140">
        <v>1625</v>
      </c>
    </row>
    <row r="738" spans="1:4">
      <c r="A738" s="139" t="s">
        <v>4063</v>
      </c>
      <c r="B738" s="140">
        <v>201178.62</v>
      </c>
      <c r="C738" s="140">
        <v>0</v>
      </c>
      <c r="D738" s="140">
        <v>201178.62</v>
      </c>
    </row>
    <row r="739" spans="1:4">
      <c r="A739" s="139" t="s">
        <v>4064</v>
      </c>
      <c r="B739" s="140">
        <v>11632514.48</v>
      </c>
      <c r="C739" s="140">
        <v>1076670.6100000001</v>
      </c>
      <c r="D739" s="140">
        <v>12709185.09</v>
      </c>
    </row>
    <row r="740" spans="1:4">
      <c r="A740" s="139" t="s">
        <v>4065</v>
      </c>
      <c r="B740" s="140">
        <v>2900128.95</v>
      </c>
      <c r="C740" s="140">
        <v>316464.89</v>
      </c>
      <c r="D740" s="140">
        <v>3216593.84</v>
      </c>
    </row>
    <row r="741" spans="1:4">
      <c r="A741" s="139" t="s">
        <v>4066</v>
      </c>
      <c r="B741" s="140">
        <v>94368433.820000008</v>
      </c>
      <c r="C741" s="140">
        <v>8562484.1099999994</v>
      </c>
      <c r="D741" s="140">
        <v>102930917.92999999</v>
      </c>
    </row>
    <row r="742" spans="1:4">
      <c r="A742" s="139" t="s">
        <v>4067</v>
      </c>
      <c r="B742" s="140">
        <v>2462666.88</v>
      </c>
      <c r="C742" s="140">
        <v>-1367040.01</v>
      </c>
      <c r="D742" s="140">
        <v>1095626.8699999999</v>
      </c>
    </row>
    <row r="743" spans="1:4">
      <c r="A743" s="139" t="s">
        <v>4068</v>
      </c>
      <c r="B743" s="140">
        <v>3902352</v>
      </c>
      <c r="C743" s="140">
        <v>318728</v>
      </c>
      <c r="D743" s="140">
        <v>4221080</v>
      </c>
    </row>
    <row r="744" spans="1:4">
      <c r="A744" s="139" t="s">
        <v>4069</v>
      </c>
      <c r="B744" s="140">
        <v>560114.47</v>
      </c>
      <c r="C744" s="140">
        <v>28814.93</v>
      </c>
      <c r="D744" s="140">
        <v>588929.4</v>
      </c>
    </row>
    <row r="745" spans="1:4">
      <c r="A745" s="139" t="s">
        <v>4070</v>
      </c>
      <c r="B745" s="140">
        <v>116027389.21999998</v>
      </c>
      <c r="C745" s="140">
        <v>8937747.5300000012</v>
      </c>
      <c r="D745" s="140">
        <v>124965136.75</v>
      </c>
    </row>
    <row r="746" spans="1:4">
      <c r="A746" s="139" t="s">
        <v>4071</v>
      </c>
      <c r="B746" s="140">
        <v>863441.48</v>
      </c>
      <c r="C746" s="140">
        <v>325054.84000000003</v>
      </c>
      <c r="D746" s="140">
        <v>1188496.3199999998</v>
      </c>
    </row>
    <row r="747" spans="1:4">
      <c r="A747" s="139" t="s">
        <v>4072</v>
      </c>
      <c r="B747" s="140">
        <v>3080594.56</v>
      </c>
      <c r="C747" s="140">
        <v>227267.24</v>
      </c>
      <c r="D747" s="140">
        <v>3307861.8</v>
      </c>
    </row>
    <row r="748" spans="1:4">
      <c r="A748" s="139" t="s">
        <v>4073</v>
      </c>
      <c r="B748" s="140">
        <v>180563.67</v>
      </c>
      <c r="C748" s="140">
        <v>7138.92</v>
      </c>
      <c r="D748" s="140">
        <v>187702.59</v>
      </c>
    </row>
    <row r="749" spans="1:4">
      <c r="A749" s="139" t="s">
        <v>4074</v>
      </c>
      <c r="B749" s="140">
        <v>4296643.55</v>
      </c>
      <c r="C749" s="140">
        <v>298437.57</v>
      </c>
      <c r="D749" s="140">
        <v>4595081.12</v>
      </c>
    </row>
    <row r="750" spans="1:4">
      <c r="A750" s="139" t="s">
        <v>4075</v>
      </c>
      <c r="B750" s="140">
        <v>534987.61</v>
      </c>
      <c r="C750" s="140">
        <v>28189.27</v>
      </c>
      <c r="D750" s="140">
        <v>563176.88</v>
      </c>
    </row>
    <row r="751" spans="1:4">
      <c r="A751" s="139" t="s">
        <v>4076</v>
      </c>
      <c r="B751" s="140">
        <v>4097519.89</v>
      </c>
      <c r="C751" s="140">
        <v>307317.63</v>
      </c>
      <c r="D751" s="140">
        <v>4404837.5199999996</v>
      </c>
    </row>
    <row r="752" spans="1:4">
      <c r="A752" s="139" t="s">
        <v>4077</v>
      </c>
      <c r="B752" s="140">
        <v>289976.65000000002</v>
      </c>
      <c r="C752" s="140">
        <v>11051.66</v>
      </c>
      <c r="D752" s="140">
        <v>301028.31</v>
      </c>
    </row>
    <row r="753" spans="1:4">
      <c r="A753" s="139" t="s">
        <v>4078</v>
      </c>
      <c r="B753" s="140">
        <v>5501963.5</v>
      </c>
      <c r="C753" s="140">
        <v>535536.52</v>
      </c>
      <c r="D753" s="140">
        <v>6037500.0199999996</v>
      </c>
    </row>
    <row r="754" spans="1:4">
      <c r="A754" s="139" t="s">
        <v>4079</v>
      </c>
      <c r="B754" s="140">
        <v>4240579.2300000004</v>
      </c>
      <c r="C754" s="140">
        <v>460174.74</v>
      </c>
      <c r="D754" s="140">
        <v>4700753.97</v>
      </c>
    </row>
    <row r="755" spans="1:4">
      <c r="A755" s="139" t="s">
        <v>4080</v>
      </c>
      <c r="B755" s="140">
        <v>25739955.370000001</v>
      </c>
      <c r="C755" s="140">
        <v>-504452.46</v>
      </c>
      <c r="D755" s="140">
        <v>25235502.91</v>
      </c>
    </row>
    <row r="756" spans="1:4">
      <c r="A756" s="139" t="s">
        <v>4081</v>
      </c>
      <c r="B756" s="140">
        <v>201000</v>
      </c>
      <c r="C756" s="140">
        <v>0</v>
      </c>
      <c r="D756" s="140">
        <v>201000</v>
      </c>
    </row>
    <row r="757" spans="1:4">
      <c r="A757" s="139" t="s">
        <v>4082</v>
      </c>
      <c r="B757" s="140">
        <v>1439017.65</v>
      </c>
      <c r="C757" s="140">
        <v>-312316.32</v>
      </c>
      <c r="D757" s="140">
        <v>1126701.33</v>
      </c>
    </row>
    <row r="758" spans="1:4">
      <c r="A758" s="139" t="s">
        <v>4083</v>
      </c>
      <c r="B758" s="140">
        <v>50466243.160000004</v>
      </c>
      <c r="C758" s="140">
        <v>1383399.61</v>
      </c>
      <c r="D758" s="140">
        <v>51849642.770000003</v>
      </c>
    </row>
    <row r="759" spans="1:4">
      <c r="A759" s="139" t="s">
        <v>4438</v>
      </c>
      <c r="B759" s="140">
        <v>2.81</v>
      </c>
      <c r="C759" s="140">
        <v>0</v>
      </c>
      <c r="D759" s="140">
        <v>2.81</v>
      </c>
    </row>
    <row r="760" spans="1:4">
      <c r="A760" s="139" t="s">
        <v>4439</v>
      </c>
      <c r="B760" s="140">
        <v>2.81</v>
      </c>
      <c r="C760" s="140">
        <v>0</v>
      </c>
      <c r="D760" s="140">
        <v>2.81</v>
      </c>
    </row>
    <row r="761" spans="1:4">
      <c r="A761" s="139" t="s">
        <v>4440</v>
      </c>
      <c r="B761" s="140">
        <v>1.74</v>
      </c>
      <c r="C761" s="140">
        <v>0</v>
      </c>
      <c r="D761" s="140">
        <v>1.74</v>
      </c>
    </row>
    <row r="762" spans="1:4">
      <c r="A762" s="139" t="s">
        <v>4441</v>
      </c>
      <c r="B762" s="140">
        <v>0.87</v>
      </c>
      <c r="C762" s="140">
        <v>0</v>
      </c>
      <c r="D762" s="140">
        <v>0.87</v>
      </c>
    </row>
    <row r="763" spans="1:4">
      <c r="A763" s="139" t="s">
        <v>4442</v>
      </c>
      <c r="B763" s="140">
        <v>0.28999999999999998</v>
      </c>
      <c r="C763" s="140">
        <v>0</v>
      </c>
      <c r="D763" s="140">
        <v>0.28999999999999998</v>
      </c>
    </row>
    <row r="764" spans="1:4">
      <c r="A764" s="139" t="s">
        <v>4084</v>
      </c>
      <c r="B764" s="140">
        <v>-17815.98</v>
      </c>
      <c r="C764" s="140">
        <v>11.66</v>
      </c>
      <c r="D764" s="140">
        <v>-17804.32</v>
      </c>
    </row>
    <row r="765" spans="1:4">
      <c r="A765" s="139" t="s">
        <v>4085</v>
      </c>
      <c r="B765" s="140">
        <v>-17813.080000000002</v>
      </c>
      <c r="C765" s="140">
        <v>11.66</v>
      </c>
      <c r="D765" s="140">
        <v>-17801.419999999998</v>
      </c>
    </row>
    <row r="766" spans="1:4">
      <c r="A766" s="139" t="s">
        <v>4086</v>
      </c>
      <c r="B766" s="140">
        <v>1807704.86</v>
      </c>
      <c r="C766" s="140">
        <v>158479.75</v>
      </c>
      <c r="D766" s="140">
        <v>1966184.6099999999</v>
      </c>
    </row>
    <row r="767" spans="1:4">
      <c r="A767" s="139" t="s">
        <v>4087</v>
      </c>
      <c r="B767" s="140">
        <v>266945.06</v>
      </c>
      <c r="C767" s="140">
        <v>5941.99</v>
      </c>
      <c r="D767" s="140">
        <v>272887.05</v>
      </c>
    </row>
    <row r="768" spans="1:4">
      <c r="A768" s="139" t="s">
        <v>4088</v>
      </c>
      <c r="B768" s="140">
        <v>2074649.9200000002</v>
      </c>
      <c r="C768" s="140">
        <v>164421.74</v>
      </c>
      <c r="D768" s="140">
        <v>2239071.6599999997</v>
      </c>
    </row>
    <row r="769" spans="1:4">
      <c r="A769" s="139" t="s">
        <v>4443</v>
      </c>
      <c r="B769" s="140">
        <v>8.77</v>
      </c>
      <c r="C769" s="140">
        <v>0</v>
      </c>
      <c r="D769" s="140">
        <v>8.77</v>
      </c>
    </row>
    <row r="770" spans="1:4">
      <c r="A770" s="139" t="s">
        <v>4089</v>
      </c>
      <c r="B770" s="140">
        <v>5561650.8399999999</v>
      </c>
      <c r="C770" s="140">
        <v>1117710.8099999998</v>
      </c>
      <c r="D770" s="140">
        <v>6679361.6500000004</v>
      </c>
    </row>
    <row r="771" spans="1:4">
      <c r="A771" s="139" t="s">
        <v>4444</v>
      </c>
      <c r="B771" s="140">
        <v>112460.34</v>
      </c>
      <c r="C771" s="140">
        <v>5929.29</v>
      </c>
      <c r="D771" s="140">
        <v>118389.63</v>
      </c>
    </row>
    <row r="772" spans="1:4">
      <c r="A772" s="139" t="s">
        <v>4090</v>
      </c>
      <c r="B772" s="140">
        <v>190044.28</v>
      </c>
      <c r="C772" s="140">
        <v>42332.86</v>
      </c>
      <c r="D772" s="140">
        <v>232377.14</v>
      </c>
    </row>
    <row r="773" spans="1:4">
      <c r="A773" s="139" t="s">
        <v>4091</v>
      </c>
      <c r="B773" s="140">
        <v>293099.43</v>
      </c>
      <c r="C773" s="140">
        <v>10742.37</v>
      </c>
      <c r="D773" s="140">
        <v>303841.8</v>
      </c>
    </row>
    <row r="774" spans="1:4">
      <c r="A774" s="139" t="s">
        <v>4092</v>
      </c>
      <c r="B774" s="140">
        <v>6157263.6600000001</v>
      </c>
      <c r="C774" s="140">
        <v>1176715.33</v>
      </c>
      <c r="D774" s="140">
        <v>7333978.9899999993</v>
      </c>
    </row>
    <row r="775" spans="1:4">
      <c r="A775" s="139" t="s">
        <v>4093</v>
      </c>
      <c r="B775" s="140">
        <v>5329860.3600000003</v>
      </c>
      <c r="C775" s="140">
        <v>125163.43</v>
      </c>
      <c r="D775" s="140">
        <v>5455023.79</v>
      </c>
    </row>
    <row r="776" spans="1:4">
      <c r="A776" s="139" t="s">
        <v>4095</v>
      </c>
      <c r="B776" s="140">
        <v>678044.59</v>
      </c>
      <c r="C776" s="140">
        <v>55583.55</v>
      </c>
      <c r="D776" s="140">
        <v>733628.14</v>
      </c>
    </row>
    <row r="777" spans="1:4">
      <c r="A777" s="139" t="s">
        <v>4097</v>
      </c>
      <c r="B777" s="140">
        <v>-4653713.84</v>
      </c>
      <c r="C777" s="140">
        <v>-431989.05</v>
      </c>
      <c r="D777" s="140">
        <v>-5085702.8900000006</v>
      </c>
    </row>
    <row r="778" spans="1:4">
      <c r="A778" s="139" t="s">
        <v>4098</v>
      </c>
      <c r="B778" s="140">
        <v>2034168.74</v>
      </c>
      <c r="C778" s="140">
        <v>122661.22</v>
      </c>
      <c r="D778" s="140">
        <v>2156829.96</v>
      </c>
    </row>
    <row r="779" spans="1:4">
      <c r="A779" s="139" t="s">
        <v>4099</v>
      </c>
      <c r="B779" s="140">
        <v>6199944.0599999996</v>
      </c>
      <c r="C779" s="140">
        <v>458190.93</v>
      </c>
      <c r="D779" s="140">
        <v>6658134.9900000002</v>
      </c>
    </row>
    <row r="780" spans="1:4">
      <c r="A780" s="139" t="s">
        <v>4100</v>
      </c>
      <c r="B780" s="140">
        <v>-2909550.17</v>
      </c>
      <c r="C780" s="140">
        <v>-436802.5</v>
      </c>
      <c r="D780" s="140">
        <v>-3346352.67</v>
      </c>
    </row>
    <row r="781" spans="1:4">
      <c r="A781" s="139" t="s">
        <v>4101</v>
      </c>
      <c r="B781" s="140">
        <v>539222.04</v>
      </c>
      <c r="C781" s="140">
        <v>42904.63</v>
      </c>
      <c r="D781" s="140">
        <v>582126.67000000004</v>
      </c>
    </row>
    <row r="782" spans="1:4">
      <c r="A782" s="139" t="s">
        <v>4102</v>
      </c>
      <c r="B782" s="140">
        <v>1277120.9200000002</v>
      </c>
      <c r="C782" s="140">
        <v>129686.34</v>
      </c>
      <c r="D782" s="140">
        <v>1406807.26</v>
      </c>
    </row>
    <row r="783" spans="1:4">
      <c r="A783" s="139" t="s">
        <v>4103</v>
      </c>
      <c r="B783" s="140">
        <v>1.75</v>
      </c>
      <c r="C783" s="140">
        <v>0</v>
      </c>
      <c r="D783" s="140">
        <v>1.75</v>
      </c>
    </row>
    <row r="784" spans="1:4">
      <c r="A784" s="139" t="s">
        <v>4104</v>
      </c>
      <c r="B784" s="140">
        <v>68907.539999999994</v>
      </c>
      <c r="C784" s="140">
        <v>6005.03</v>
      </c>
      <c r="D784" s="140">
        <v>74912.570000000007</v>
      </c>
    </row>
    <row r="785" spans="1:4">
      <c r="A785" s="139" t="s">
        <v>4105</v>
      </c>
      <c r="B785" s="140">
        <v>3734995.7600000002</v>
      </c>
      <c r="C785" s="140">
        <v>303920.15000000002</v>
      </c>
      <c r="D785" s="140">
        <v>4038915.9099999997</v>
      </c>
    </row>
    <row r="786" spans="1:4">
      <c r="A786" s="139" t="s">
        <v>4106</v>
      </c>
      <c r="B786" s="140">
        <v>248446.36</v>
      </c>
      <c r="C786" s="140">
        <v>100563.56</v>
      </c>
      <c r="D786" s="140">
        <v>349009.91999999998</v>
      </c>
    </row>
    <row r="787" spans="1:4">
      <c r="A787" s="139" t="s">
        <v>4107</v>
      </c>
      <c r="B787" s="140">
        <v>12547448.109999999</v>
      </c>
      <c r="C787" s="140">
        <v>475887.29</v>
      </c>
      <c r="D787" s="140">
        <v>13023335.4</v>
      </c>
    </row>
    <row r="788" spans="1:4">
      <c r="A788" s="139" t="s">
        <v>4108</v>
      </c>
      <c r="B788" s="140">
        <v>21769.74</v>
      </c>
      <c r="C788" s="140">
        <v>1607.9</v>
      </c>
      <c r="D788" s="140">
        <v>23377.64</v>
      </c>
    </row>
    <row r="789" spans="1:4">
      <c r="A789" s="139" t="s">
        <v>4109</v>
      </c>
      <c r="B789" s="140">
        <v>4139317.7699999996</v>
      </c>
      <c r="C789" s="140">
        <v>1269823.53</v>
      </c>
      <c r="D789" s="140">
        <v>5409141.2999999998</v>
      </c>
    </row>
    <row r="790" spans="1:4">
      <c r="A790" s="139" t="s">
        <v>4110</v>
      </c>
      <c r="B790" s="140">
        <v>2886239.75</v>
      </c>
      <c r="C790" s="140">
        <v>48059.55</v>
      </c>
      <c r="D790" s="140">
        <v>2934299.3</v>
      </c>
    </row>
    <row r="791" spans="1:4">
      <c r="A791" s="139" t="s">
        <v>4111</v>
      </c>
      <c r="B791" s="140">
        <v>1088618.6600000001</v>
      </c>
      <c r="C791" s="140">
        <v>73225.429999999993</v>
      </c>
      <c r="D791" s="140">
        <v>1161844.0900000001</v>
      </c>
    </row>
    <row r="792" spans="1:4">
      <c r="A792" s="139" t="s">
        <v>4112</v>
      </c>
      <c r="B792" s="140">
        <v>332678.27</v>
      </c>
      <c r="C792" s="140">
        <v>37884.449999999997</v>
      </c>
      <c r="D792" s="140">
        <v>370562.72</v>
      </c>
    </row>
    <row r="793" spans="1:4">
      <c r="A793" s="139" t="s">
        <v>4113</v>
      </c>
      <c r="B793" s="140">
        <v>0</v>
      </c>
      <c r="C793" s="140">
        <v>0</v>
      </c>
      <c r="D793" s="140">
        <v>0</v>
      </c>
    </row>
    <row r="794" spans="1:4">
      <c r="A794" s="139" t="s">
        <v>4114</v>
      </c>
      <c r="B794" s="140">
        <v>0</v>
      </c>
      <c r="C794" s="140">
        <v>0</v>
      </c>
      <c r="D794" s="140">
        <v>0</v>
      </c>
    </row>
    <row r="795" spans="1:4">
      <c r="A795" s="139" t="s">
        <v>4115</v>
      </c>
      <c r="B795" s="140">
        <v>1739146.29</v>
      </c>
      <c r="C795" s="140">
        <v>-1739146.29</v>
      </c>
      <c r="D795" s="140">
        <v>0</v>
      </c>
    </row>
    <row r="796" spans="1:4">
      <c r="A796" s="139" t="s">
        <v>4116</v>
      </c>
      <c r="B796" s="140">
        <v>1900074.02</v>
      </c>
      <c r="C796" s="140">
        <v>-1900074.02</v>
      </c>
      <c r="D796" s="140">
        <v>0</v>
      </c>
    </row>
    <row r="797" spans="1:4">
      <c r="A797" s="139" t="s">
        <v>4117</v>
      </c>
      <c r="B797" s="140">
        <v>940493.43</v>
      </c>
      <c r="C797" s="140">
        <v>25175.63</v>
      </c>
      <c r="D797" s="140">
        <v>965669.06</v>
      </c>
    </row>
    <row r="798" spans="1:4">
      <c r="A798" s="139" t="s">
        <v>4118</v>
      </c>
      <c r="B798" s="140">
        <v>976764.26</v>
      </c>
      <c r="C798" s="140">
        <v>4000.53</v>
      </c>
      <c r="D798" s="140">
        <v>980764.79</v>
      </c>
    </row>
    <row r="799" spans="1:4">
      <c r="A799" s="139" t="s">
        <v>4119</v>
      </c>
      <c r="B799" s="140">
        <v>7122857.8099999996</v>
      </c>
      <c r="C799" s="140">
        <v>-98872.33</v>
      </c>
      <c r="D799" s="140">
        <v>7023985.4800000004</v>
      </c>
    </row>
    <row r="800" spans="1:4">
      <c r="A800" s="139" t="s">
        <v>4120</v>
      </c>
      <c r="B800" s="140">
        <v>4864072.32</v>
      </c>
      <c r="C800" s="140">
        <v>231626.52</v>
      </c>
      <c r="D800" s="140">
        <v>5095698.84</v>
      </c>
    </row>
    <row r="801" spans="1:4">
      <c r="A801" s="139" t="s">
        <v>4121</v>
      </c>
      <c r="B801" s="140">
        <v>19498.87</v>
      </c>
      <c r="C801" s="140">
        <v>1096.47</v>
      </c>
      <c r="D801" s="140">
        <v>20595.34</v>
      </c>
    </row>
    <row r="802" spans="1:4">
      <c r="A802" s="139" t="s">
        <v>4122</v>
      </c>
      <c r="B802" s="140">
        <v>379694.31</v>
      </c>
      <c r="C802" s="140">
        <v>13673.67</v>
      </c>
      <c r="D802" s="140">
        <v>393367.98</v>
      </c>
    </row>
    <row r="803" spans="1:4">
      <c r="A803" s="139" t="s">
        <v>4123</v>
      </c>
      <c r="B803" s="140">
        <v>26411225.5</v>
      </c>
      <c r="C803" s="140">
        <v>-2031918.96</v>
      </c>
      <c r="D803" s="140">
        <v>24379306.540000003</v>
      </c>
    </row>
    <row r="804" spans="1:4">
      <c r="A804" s="139" t="s">
        <v>4124</v>
      </c>
      <c r="B804" s="140">
        <v>843267054.78999996</v>
      </c>
      <c r="C804" s="140">
        <v>95734053.5</v>
      </c>
      <c r="D804" s="140">
        <v>939001108.28999996</v>
      </c>
    </row>
    <row r="805" spans="1:4">
      <c r="A805" s="139" t="s">
        <v>4125</v>
      </c>
      <c r="B805" s="140">
        <v>0</v>
      </c>
      <c r="C805" s="140">
        <v>0</v>
      </c>
      <c r="D805" s="140">
        <v>0</v>
      </c>
    </row>
    <row r="806" spans="1:4">
      <c r="A806" s="139" t="s">
        <v>4128</v>
      </c>
      <c r="B806" s="140">
        <v>0</v>
      </c>
      <c r="C806" s="140">
        <v>0</v>
      </c>
      <c r="D806" s="140">
        <v>0</v>
      </c>
    </row>
    <row r="807" spans="1:4">
      <c r="A807" s="139" t="s">
        <v>4129</v>
      </c>
      <c r="B807" s="140">
        <v>2703165477.3699999</v>
      </c>
      <c r="C807" s="140">
        <v>237563418.60000002</v>
      </c>
      <c r="D807" s="140">
        <v>2940728895.9699998</v>
      </c>
    </row>
    <row r="808" spans="1:4">
      <c r="A808" s="139" t="s">
        <v>4130</v>
      </c>
      <c r="B808" s="140">
        <v>823936013.74000001</v>
      </c>
      <c r="C808" s="140">
        <v>76960716.159999996</v>
      </c>
      <c r="D808" s="140">
        <v>900896729.89999998</v>
      </c>
    </row>
    <row r="809" spans="1:4">
      <c r="A809" s="139" t="s">
        <v>4131</v>
      </c>
      <c r="B809" s="140">
        <v>-42713</v>
      </c>
      <c r="C809" s="140">
        <v>-3883</v>
      </c>
      <c r="D809" s="140">
        <v>-46596</v>
      </c>
    </row>
    <row r="810" spans="1:4">
      <c r="A810" s="139" t="s">
        <v>4445</v>
      </c>
      <c r="B810" s="140"/>
      <c r="C810" s="140">
        <v>0</v>
      </c>
      <c r="D810" s="140">
        <v>0</v>
      </c>
    </row>
    <row r="811" spans="1:4">
      <c r="A811" s="139" t="s">
        <v>4446</v>
      </c>
      <c r="B811" s="140">
        <v>0</v>
      </c>
      <c r="C811" s="140">
        <v>0</v>
      </c>
      <c r="D811" s="140">
        <v>0</v>
      </c>
    </row>
    <row r="812" spans="1:4">
      <c r="A812" s="139" t="s">
        <v>4447</v>
      </c>
      <c r="B812" s="140">
        <v>131361.38</v>
      </c>
      <c r="C812" s="140">
        <v>-141954.79999999999</v>
      </c>
      <c r="D812" s="140">
        <v>-10593.42</v>
      </c>
    </row>
    <row r="813" spans="1:4">
      <c r="A813" s="139" t="s">
        <v>4132</v>
      </c>
      <c r="B813" s="140">
        <v>824024662.12</v>
      </c>
      <c r="C813" s="140">
        <v>76814878.359999999</v>
      </c>
      <c r="D813" s="140">
        <v>900839540.48000002</v>
      </c>
    </row>
    <row r="814" spans="1:4">
      <c r="A814" s="139" t="s">
        <v>4133</v>
      </c>
      <c r="B814" s="140">
        <v>824024662.12</v>
      </c>
      <c r="C814" s="140">
        <v>76814878.359999999</v>
      </c>
      <c r="D814" s="140">
        <v>900839540.48000002</v>
      </c>
    </row>
    <row r="815" spans="1:4">
      <c r="A815" s="139" t="s">
        <v>4134</v>
      </c>
      <c r="B815" s="140">
        <v>37493063.780000001</v>
      </c>
      <c r="C815" s="140">
        <v>3836715.71</v>
      </c>
      <c r="D815" s="140">
        <v>41329779.490000002</v>
      </c>
    </row>
    <row r="816" spans="1:4">
      <c r="A816" s="139" t="s">
        <v>4135</v>
      </c>
      <c r="B816" s="140">
        <v>37493063.780000001</v>
      </c>
      <c r="C816" s="140">
        <v>3836715.71</v>
      </c>
      <c r="D816" s="140">
        <v>41329779.490000002</v>
      </c>
    </row>
    <row r="817" spans="1:4">
      <c r="A817" s="139" t="s">
        <v>4136</v>
      </c>
      <c r="B817" s="140">
        <v>37493063.780000001</v>
      </c>
      <c r="C817" s="140">
        <v>3836715.71</v>
      </c>
      <c r="D817" s="140">
        <v>41329779.490000002</v>
      </c>
    </row>
    <row r="818" spans="1:4">
      <c r="A818" s="139" t="s">
        <v>4137</v>
      </c>
      <c r="B818" s="140">
        <v>4466161.26</v>
      </c>
      <c r="C818" s="140">
        <v>1678390.32</v>
      </c>
      <c r="D818" s="140">
        <v>6144551.5800000001</v>
      </c>
    </row>
    <row r="819" spans="1:4">
      <c r="A819" s="139" t="s">
        <v>4138</v>
      </c>
      <c r="B819" s="140">
        <v>14123535</v>
      </c>
      <c r="C819" s="140">
        <v>786219</v>
      </c>
      <c r="D819" s="140">
        <v>14909754</v>
      </c>
    </row>
    <row r="820" spans="1:4">
      <c r="A820" s="139" t="s">
        <v>4139</v>
      </c>
      <c r="B820" s="140">
        <v>2548773.59</v>
      </c>
      <c r="C820" s="140">
        <v>211823.5</v>
      </c>
      <c r="D820" s="140">
        <v>2760597.09</v>
      </c>
    </row>
    <row r="821" spans="1:4">
      <c r="A821" s="139" t="s">
        <v>4448</v>
      </c>
      <c r="B821" s="140">
        <v>-13539.52</v>
      </c>
      <c r="C821" s="140">
        <v>0</v>
      </c>
      <c r="D821" s="140">
        <v>-13539.52</v>
      </c>
    </row>
    <row r="822" spans="1:4">
      <c r="A822" s="139" t="s">
        <v>4140</v>
      </c>
      <c r="B822" s="140">
        <v>1517168.1800000002</v>
      </c>
      <c r="C822" s="140">
        <v>137924.38</v>
      </c>
      <c r="D822" s="140">
        <v>1655092.56</v>
      </c>
    </row>
    <row r="823" spans="1:4">
      <c r="A823" s="139" t="s">
        <v>4141</v>
      </c>
      <c r="B823" s="140">
        <v>-1123772</v>
      </c>
      <c r="C823" s="140">
        <v>187838</v>
      </c>
      <c r="D823" s="140">
        <v>-935934</v>
      </c>
    </row>
    <row r="824" spans="1:4">
      <c r="A824" s="139" t="s">
        <v>4142</v>
      </c>
      <c r="B824" s="140">
        <v>59725.39</v>
      </c>
      <c r="C824" s="140">
        <v>5429.58</v>
      </c>
      <c r="D824" s="140">
        <v>65154.97</v>
      </c>
    </row>
    <row r="825" spans="1:4">
      <c r="A825" s="139" t="s">
        <v>4143</v>
      </c>
      <c r="B825" s="140">
        <v>612851.69999999995</v>
      </c>
      <c r="C825" s="140">
        <v>36321.72</v>
      </c>
      <c r="D825" s="140">
        <v>649173.42000000004</v>
      </c>
    </row>
    <row r="826" spans="1:4">
      <c r="A826" s="139" t="s">
        <v>4146</v>
      </c>
      <c r="B826" s="140">
        <v>5002472.96</v>
      </c>
      <c r="C826" s="140">
        <v>454770.27</v>
      </c>
      <c r="D826" s="140">
        <v>5457243.2299999995</v>
      </c>
    </row>
    <row r="827" spans="1:4">
      <c r="A827" s="139" t="s">
        <v>4147</v>
      </c>
      <c r="B827" s="140">
        <v>11979946</v>
      </c>
      <c r="C827" s="140">
        <v>1089086</v>
      </c>
      <c r="D827" s="140">
        <v>13069032</v>
      </c>
    </row>
    <row r="828" spans="1:4">
      <c r="A828" s="139" t="s">
        <v>4149</v>
      </c>
      <c r="B828" s="140">
        <v>1348769.66</v>
      </c>
      <c r="C828" s="140">
        <v>-9558989.8000000007</v>
      </c>
      <c r="D828" s="140">
        <v>-8210220.1399999997</v>
      </c>
    </row>
    <row r="829" spans="1:4">
      <c r="A829" s="139" t="s">
        <v>4150</v>
      </c>
      <c r="B829" s="140">
        <v>780865971.48000002</v>
      </c>
      <c r="C829" s="140">
        <v>48835529.640000001</v>
      </c>
      <c r="D829" s="140">
        <v>829701501.12</v>
      </c>
    </row>
    <row r="830" spans="1:4">
      <c r="A830" s="139" t="s">
        <v>4151</v>
      </c>
      <c r="B830" s="140">
        <v>821388063.70000005</v>
      </c>
      <c r="C830" s="140">
        <v>43864342.609999999</v>
      </c>
      <c r="D830" s="140">
        <v>865252406.31000006</v>
      </c>
    </row>
    <row r="831" spans="1:4">
      <c r="A831" s="139" t="s">
        <v>4152</v>
      </c>
      <c r="B831" s="140">
        <v>363495.17</v>
      </c>
      <c r="C831" s="140">
        <v>218473.17</v>
      </c>
      <c r="D831" s="140">
        <v>581968.34</v>
      </c>
    </row>
    <row r="832" spans="1:4">
      <c r="A832" s="139" t="s">
        <v>4449</v>
      </c>
      <c r="B832" s="140">
        <v>-363495.17</v>
      </c>
      <c r="C832" s="140">
        <v>-218473.17</v>
      </c>
      <c r="D832" s="140">
        <v>-581968.34</v>
      </c>
    </row>
    <row r="833" spans="1:4">
      <c r="A833" s="139" t="s">
        <v>4156</v>
      </c>
      <c r="B833" s="140">
        <v>84008.87</v>
      </c>
      <c r="C833" s="140">
        <v>7637.17</v>
      </c>
      <c r="D833" s="140">
        <v>91646.04</v>
      </c>
    </row>
    <row r="834" spans="1:4">
      <c r="A834" s="139" t="s">
        <v>4157</v>
      </c>
      <c r="B834" s="140">
        <v>84008.87</v>
      </c>
      <c r="C834" s="140">
        <v>7637.17</v>
      </c>
      <c r="D834" s="140">
        <v>91646.04</v>
      </c>
    </row>
    <row r="835" spans="1:4">
      <c r="A835" s="139" t="s">
        <v>4158</v>
      </c>
      <c r="B835" s="140">
        <v>626024.27</v>
      </c>
      <c r="C835" s="140">
        <v>45250.81</v>
      </c>
      <c r="D835" s="140">
        <v>671275.08</v>
      </c>
    </row>
    <row r="836" spans="1:4">
      <c r="A836" s="139" t="s">
        <v>4159</v>
      </c>
      <c r="B836" s="140">
        <v>626024.27</v>
      </c>
      <c r="C836" s="140">
        <v>45250.81</v>
      </c>
      <c r="D836" s="140">
        <v>671275.08</v>
      </c>
    </row>
    <row r="837" spans="1:4">
      <c r="A837" s="139" t="s">
        <v>4450</v>
      </c>
      <c r="B837" s="140">
        <v>-93750000</v>
      </c>
      <c r="C837" s="140">
        <v>-47250000</v>
      </c>
      <c r="D837" s="140">
        <v>-141000000</v>
      </c>
    </row>
    <row r="838" spans="1:4">
      <c r="A838" s="139" t="s">
        <v>4160</v>
      </c>
      <c r="B838" s="140">
        <v>-14125210</v>
      </c>
      <c r="C838" s="140">
        <v>-1284110.0000000002</v>
      </c>
      <c r="D838" s="140">
        <v>-15409320</v>
      </c>
    </row>
    <row r="839" spans="1:4">
      <c r="A839" s="139" t="s">
        <v>4161</v>
      </c>
      <c r="B839" s="140">
        <v>-107875210</v>
      </c>
      <c r="C839" s="140">
        <v>-48534110</v>
      </c>
      <c r="D839" s="140">
        <v>-156409320</v>
      </c>
    </row>
    <row r="840" spans="1:4">
      <c r="A840" s="139" t="s">
        <v>4162</v>
      </c>
      <c r="B840" s="140">
        <v>1575377117.5699999</v>
      </c>
      <c r="C840" s="140">
        <v>75816241.49000001</v>
      </c>
      <c r="D840" s="140">
        <v>1651193359.0600002</v>
      </c>
    </row>
    <row r="841" spans="1:4">
      <c r="A841" s="139" t="s">
        <v>4163</v>
      </c>
      <c r="B841" s="140">
        <v>3817188.52</v>
      </c>
      <c r="C841" s="140">
        <v>296408.99</v>
      </c>
      <c r="D841" s="140">
        <v>4113597.5100000002</v>
      </c>
    </row>
    <row r="842" spans="1:4">
      <c r="A842" s="139" t="s">
        <v>4164</v>
      </c>
      <c r="B842" s="140">
        <v>75077.149999999994</v>
      </c>
      <c r="C842" s="140">
        <v>-16284.82</v>
      </c>
      <c r="D842" s="140">
        <v>58792.33</v>
      </c>
    </row>
    <row r="843" spans="1:4">
      <c r="A843" s="139" t="s">
        <v>4165</v>
      </c>
      <c r="B843" s="140">
        <v>22367812.440000001</v>
      </c>
      <c r="C843" s="140">
        <v>3005729.29</v>
      </c>
      <c r="D843" s="140">
        <v>25373541.73</v>
      </c>
    </row>
    <row r="844" spans="1:4">
      <c r="A844" s="139" t="s">
        <v>4166</v>
      </c>
      <c r="B844" s="140">
        <v>1.03</v>
      </c>
      <c r="C844" s="140">
        <v>0</v>
      </c>
      <c r="D844" s="140">
        <v>1.03</v>
      </c>
    </row>
    <row r="845" spans="1:4">
      <c r="A845" s="139" t="s">
        <v>4167</v>
      </c>
      <c r="B845" s="140">
        <v>7901518.9299999997</v>
      </c>
      <c r="C845" s="140">
        <v>795950.34</v>
      </c>
      <c r="D845" s="140">
        <v>8697469.2699999996</v>
      </c>
    </row>
    <row r="846" spans="1:4">
      <c r="A846" s="139" t="s">
        <v>4168</v>
      </c>
      <c r="B846" s="140">
        <v>66658.41</v>
      </c>
      <c r="C846" s="140">
        <v>19.84</v>
      </c>
      <c r="D846" s="140">
        <v>66678.25</v>
      </c>
    </row>
    <row r="847" spans="1:4">
      <c r="A847" s="139" t="s">
        <v>4169</v>
      </c>
      <c r="B847" s="140">
        <v>3221247.62</v>
      </c>
      <c r="C847" s="140">
        <v>1932844.6900000002</v>
      </c>
      <c r="D847" s="140">
        <v>5154092.3099999996</v>
      </c>
    </row>
    <row r="848" spans="1:4">
      <c r="A848" s="139" t="s">
        <v>4170</v>
      </c>
      <c r="B848" s="140">
        <v>30.26</v>
      </c>
      <c r="C848" s="140">
        <v>0</v>
      </c>
      <c r="D848" s="140">
        <v>30.26</v>
      </c>
    </row>
    <row r="849" spans="1:4">
      <c r="A849" s="139" t="s">
        <v>4171</v>
      </c>
      <c r="B849" s="140">
        <v>1814476.7</v>
      </c>
      <c r="C849" s="140">
        <v>947224.48</v>
      </c>
      <c r="D849" s="140">
        <v>2761701.18</v>
      </c>
    </row>
    <row r="850" spans="1:4">
      <c r="A850" s="139" t="s">
        <v>4172</v>
      </c>
      <c r="B850" s="140">
        <v>3575.71</v>
      </c>
      <c r="C850" s="140">
        <v>0</v>
      </c>
      <c r="D850" s="140">
        <v>3575.71</v>
      </c>
    </row>
    <row r="851" spans="1:4">
      <c r="A851" s="139" t="s">
        <v>4173</v>
      </c>
      <c r="B851" s="140">
        <v>39267586.769999996</v>
      </c>
      <c r="C851" s="140">
        <v>6961892.8099999996</v>
      </c>
      <c r="D851" s="140">
        <v>46229479.579999998</v>
      </c>
    </row>
    <row r="852" spans="1:4">
      <c r="A852" s="139" t="s">
        <v>4174</v>
      </c>
      <c r="B852" s="140">
        <v>48371.39</v>
      </c>
      <c r="C852" s="140">
        <v>0</v>
      </c>
      <c r="D852" s="140">
        <v>48371.39</v>
      </c>
    </row>
    <row r="853" spans="1:4">
      <c r="A853" s="139" t="s">
        <v>4175</v>
      </c>
      <c r="B853" s="140">
        <v>82765.820000000007</v>
      </c>
      <c r="C853" s="140">
        <v>15060.16</v>
      </c>
      <c r="D853" s="140">
        <v>97825.98</v>
      </c>
    </row>
    <row r="854" spans="1:4">
      <c r="A854" s="139" t="s">
        <v>4176</v>
      </c>
      <c r="B854" s="140">
        <v>372904.48</v>
      </c>
      <c r="C854" s="140">
        <v>5288.51</v>
      </c>
      <c r="D854" s="140">
        <v>378192.99</v>
      </c>
    </row>
    <row r="855" spans="1:4">
      <c r="A855" s="139" t="s">
        <v>4177</v>
      </c>
      <c r="B855" s="140">
        <v>1388842.2799999998</v>
      </c>
      <c r="C855" s="140">
        <v>39854.910000000003</v>
      </c>
      <c r="D855" s="140">
        <v>1428697.19</v>
      </c>
    </row>
    <row r="856" spans="1:4">
      <c r="A856" s="139" t="s">
        <v>4178</v>
      </c>
      <c r="B856" s="140">
        <v>606459.62</v>
      </c>
      <c r="C856" s="140">
        <v>46865.87</v>
      </c>
      <c r="D856" s="140">
        <v>653325.49</v>
      </c>
    </row>
    <row r="857" spans="1:4">
      <c r="A857" s="139" t="s">
        <v>4179</v>
      </c>
      <c r="B857" s="140">
        <v>3137036.84</v>
      </c>
      <c r="C857" s="140">
        <v>164635.82999999999</v>
      </c>
      <c r="D857" s="140">
        <v>3301672.67</v>
      </c>
    </row>
    <row r="858" spans="1:4">
      <c r="A858" s="139" t="s">
        <v>4180</v>
      </c>
      <c r="B858" s="140">
        <v>11596340.02</v>
      </c>
      <c r="C858" s="140">
        <v>1389384.6300000001</v>
      </c>
      <c r="D858" s="140">
        <v>12985724.649999999</v>
      </c>
    </row>
    <row r="859" spans="1:4">
      <c r="A859" s="139" t="s">
        <v>4181</v>
      </c>
      <c r="B859" s="140">
        <v>449005.54</v>
      </c>
      <c r="C859" s="140">
        <v>28349.14</v>
      </c>
      <c r="D859" s="140">
        <v>477354.68</v>
      </c>
    </row>
    <row r="860" spans="1:4">
      <c r="A860" s="139" t="s">
        <v>4182</v>
      </c>
      <c r="B860" s="140">
        <v>-114163.32</v>
      </c>
      <c r="C860" s="140">
        <v>0</v>
      </c>
      <c r="D860" s="140">
        <v>-114163.32</v>
      </c>
    </row>
    <row r="861" spans="1:4">
      <c r="A861" s="139" t="s">
        <v>4183</v>
      </c>
      <c r="B861" s="140">
        <v>17567562.669999998</v>
      </c>
      <c r="C861" s="140">
        <v>1689439.05</v>
      </c>
      <c r="D861" s="140">
        <v>19257001.719999999</v>
      </c>
    </row>
    <row r="862" spans="1:4">
      <c r="A862" s="139" t="s">
        <v>4184</v>
      </c>
      <c r="B862" s="140">
        <v>1654320.86</v>
      </c>
      <c r="C862" s="140">
        <v>24527.42</v>
      </c>
      <c r="D862" s="140">
        <v>1678848.28</v>
      </c>
    </row>
    <row r="863" spans="1:4">
      <c r="A863" s="139" t="s">
        <v>4185</v>
      </c>
      <c r="B863" s="140">
        <v>378418.28</v>
      </c>
      <c r="C863" s="140">
        <v>55744.29</v>
      </c>
      <c r="D863" s="140">
        <v>434162.57</v>
      </c>
    </row>
    <row r="864" spans="1:4">
      <c r="A864" s="139" t="s">
        <v>4186</v>
      </c>
      <c r="B864" s="140">
        <v>17003.25</v>
      </c>
      <c r="C864" s="140">
        <v>2199.5700000000002</v>
      </c>
      <c r="D864" s="140">
        <v>19202.82</v>
      </c>
    </row>
    <row r="865" spans="1:4">
      <c r="A865" s="139" t="s">
        <v>4187</v>
      </c>
      <c r="B865" s="140">
        <v>2906598.71</v>
      </c>
      <c r="C865" s="140">
        <v>308422.71000000002</v>
      </c>
      <c r="D865" s="140">
        <v>3215021.42</v>
      </c>
    </row>
    <row r="866" spans="1:4">
      <c r="A866" s="139" t="s">
        <v>4188</v>
      </c>
      <c r="B866" s="140">
        <v>26864981.559999999</v>
      </c>
      <c r="C866" s="140">
        <v>-521123.36</v>
      </c>
      <c r="D866" s="140">
        <v>26343858.200000003</v>
      </c>
    </row>
    <row r="867" spans="1:4">
      <c r="A867" s="139" t="s">
        <v>4189</v>
      </c>
      <c r="B867" s="140">
        <v>40866794.960000001</v>
      </c>
      <c r="C867" s="140">
        <v>2896134.94</v>
      </c>
      <c r="D867" s="140">
        <v>43762929.899999999</v>
      </c>
    </row>
    <row r="868" spans="1:4">
      <c r="A868" s="139" t="s">
        <v>4190</v>
      </c>
      <c r="B868" s="140">
        <v>5809865.25</v>
      </c>
      <c r="C868" s="140">
        <v>555952.44999999995</v>
      </c>
      <c r="D868" s="140">
        <v>6365817.7000000002</v>
      </c>
    </row>
    <row r="869" spans="1:4">
      <c r="A869" s="139" t="s">
        <v>4191</v>
      </c>
      <c r="B869" s="140">
        <v>158592.85</v>
      </c>
      <c r="C869" s="140">
        <v>16498.23</v>
      </c>
      <c r="D869" s="140">
        <v>175091.08</v>
      </c>
    </row>
    <row r="870" spans="1:4">
      <c r="A870" s="139" t="s">
        <v>4451</v>
      </c>
      <c r="B870" s="140">
        <v>6119.15</v>
      </c>
      <c r="C870" s="140">
        <v>41.13</v>
      </c>
      <c r="D870" s="140">
        <v>6160.28</v>
      </c>
    </row>
    <row r="871" spans="1:4">
      <c r="A871" s="139" t="s">
        <v>4192</v>
      </c>
      <c r="B871" s="140">
        <v>1017231.01</v>
      </c>
      <c r="C871" s="140">
        <v>291174.87</v>
      </c>
      <c r="D871" s="140">
        <v>1308405.8800000001</v>
      </c>
    </row>
    <row r="872" spans="1:4">
      <c r="A872" s="139" t="s">
        <v>4193</v>
      </c>
      <c r="B872" s="140">
        <v>1814817.66</v>
      </c>
      <c r="C872" s="140">
        <v>256432.43</v>
      </c>
      <c r="D872" s="140">
        <v>2071250.09</v>
      </c>
    </row>
    <row r="873" spans="1:4">
      <c r="A873" s="139" t="s">
        <v>4194</v>
      </c>
      <c r="B873" s="140">
        <v>218585.96</v>
      </c>
      <c r="C873" s="140">
        <v>142306.57</v>
      </c>
      <c r="D873" s="140">
        <v>360892.53</v>
      </c>
    </row>
    <row r="874" spans="1:4">
      <c r="A874" s="139" t="s">
        <v>4195</v>
      </c>
      <c r="B874" s="140">
        <v>81713329.5</v>
      </c>
      <c r="C874" s="140">
        <v>4028311.25</v>
      </c>
      <c r="D874" s="140">
        <v>85741640.75</v>
      </c>
    </row>
    <row r="875" spans="1:4">
      <c r="A875" s="139" t="s">
        <v>4196</v>
      </c>
      <c r="B875" s="140">
        <v>8294466.5800000001</v>
      </c>
      <c r="C875" s="140">
        <v>1478351.3499999999</v>
      </c>
      <c r="D875" s="140">
        <v>9772817.9299999997</v>
      </c>
    </row>
    <row r="876" spans="1:4">
      <c r="A876" s="139" t="s">
        <v>4197</v>
      </c>
      <c r="B876" s="140">
        <v>7914525.0200000005</v>
      </c>
      <c r="C876" s="140">
        <v>468904.12</v>
      </c>
      <c r="D876" s="140">
        <v>8383429.1399999997</v>
      </c>
    </row>
    <row r="877" spans="1:4">
      <c r="A877" s="139" t="s">
        <v>4198</v>
      </c>
      <c r="B877" s="140">
        <v>9446417.7599999998</v>
      </c>
      <c r="C877" s="140">
        <v>2116890.85</v>
      </c>
      <c r="D877" s="140">
        <v>11563308.610000001</v>
      </c>
    </row>
    <row r="878" spans="1:4">
      <c r="A878" s="139" t="s">
        <v>4200</v>
      </c>
      <c r="B878" s="140">
        <v>25250028.73</v>
      </c>
      <c r="C878" s="140">
        <v>3083600.7800000003</v>
      </c>
      <c r="D878" s="140">
        <v>28333629.509999998</v>
      </c>
    </row>
    <row r="879" spans="1:4">
      <c r="A879" s="139" t="s">
        <v>4201</v>
      </c>
      <c r="B879" s="140">
        <v>50905438.089999996</v>
      </c>
      <c r="C879" s="140">
        <v>7147747.1000000006</v>
      </c>
      <c r="D879" s="140">
        <v>58053185.189999998</v>
      </c>
    </row>
    <row r="880" spans="1:4">
      <c r="A880" s="139" t="s">
        <v>4202</v>
      </c>
      <c r="B880" s="140">
        <v>94891.61</v>
      </c>
      <c r="C880" s="140">
        <v>28188.080000000002</v>
      </c>
      <c r="D880" s="140">
        <v>123079.69</v>
      </c>
    </row>
    <row r="881" spans="1:4">
      <c r="A881" s="139" t="s">
        <v>4203</v>
      </c>
      <c r="B881" s="140">
        <v>19060.2</v>
      </c>
      <c r="C881" s="140">
        <v>-3352.01</v>
      </c>
      <c r="D881" s="140">
        <v>15708.19</v>
      </c>
    </row>
    <row r="882" spans="1:4">
      <c r="A882" s="139" t="s">
        <v>4204</v>
      </c>
      <c r="B882" s="140">
        <v>113951.81</v>
      </c>
      <c r="C882" s="140">
        <v>24836.07</v>
      </c>
      <c r="D882" s="140">
        <v>138787.88</v>
      </c>
    </row>
    <row r="883" spans="1:4">
      <c r="A883" s="139" t="s">
        <v>4205</v>
      </c>
      <c r="B883" s="140">
        <v>10256.73</v>
      </c>
      <c r="C883" s="140">
        <v>0</v>
      </c>
      <c r="D883" s="140">
        <v>10256.73</v>
      </c>
    </row>
    <row r="884" spans="1:4">
      <c r="A884" s="139" t="s">
        <v>4206</v>
      </c>
      <c r="B884" s="140">
        <v>10256.73</v>
      </c>
      <c r="C884" s="140">
        <v>0</v>
      </c>
      <c r="D884" s="140">
        <v>10256.73</v>
      </c>
    </row>
    <row r="885" spans="1:4">
      <c r="A885" s="139" t="s">
        <v>4207</v>
      </c>
      <c r="B885" s="140">
        <v>7599.11</v>
      </c>
      <c r="C885" s="140">
        <v>1192.02</v>
      </c>
      <c r="D885" s="140">
        <v>8791.1299999999992</v>
      </c>
    </row>
    <row r="886" spans="1:4">
      <c r="A886" s="139" t="s">
        <v>4208</v>
      </c>
      <c r="B886" s="140">
        <v>1013.31</v>
      </c>
      <c r="C886" s="140">
        <v>0</v>
      </c>
      <c r="D886" s="140">
        <v>1013.31</v>
      </c>
    </row>
    <row r="887" spans="1:4">
      <c r="A887" s="139" t="s">
        <v>4209</v>
      </c>
      <c r="B887" s="140">
        <v>8612.42</v>
      </c>
      <c r="C887" s="140">
        <v>1192.02</v>
      </c>
      <c r="D887" s="140">
        <v>9804.44</v>
      </c>
    </row>
    <row r="888" spans="1:4">
      <c r="A888" s="139" t="s">
        <v>4210</v>
      </c>
      <c r="B888" s="140">
        <v>189586737.99000001</v>
      </c>
      <c r="C888" s="140">
        <v>19853418.300000001</v>
      </c>
      <c r="D888" s="140">
        <v>209440156.29000002</v>
      </c>
    </row>
    <row r="889" spans="1:4">
      <c r="A889" s="139" t="s">
        <v>4211</v>
      </c>
      <c r="B889" s="140">
        <v>1385965.63</v>
      </c>
      <c r="C889" s="140">
        <v>-289373.51</v>
      </c>
      <c r="D889" s="140">
        <v>1096592.1200000001</v>
      </c>
    </row>
    <row r="890" spans="1:4">
      <c r="A890" s="139" t="s">
        <v>4212</v>
      </c>
      <c r="B890" s="140">
        <v>173253664.34</v>
      </c>
      <c r="C890" s="140">
        <v>-27445063.510000002</v>
      </c>
      <c r="D890" s="140">
        <v>145808600.82999998</v>
      </c>
    </row>
    <row r="891" spans="1:4">
      <c r="A891" s="139" t="s">
        <v>4213</v>
      </c>
      <c r="B891" s="140">
        <v>147166186.98000002</v>
      </c>
      <c r="C891" s="140">
        <v>11586728.84</v>
      </c>
      <c r="D891" s="140">
        <v>158752915.81999999</v>
      </c>
    </row>
    <row r="892" spans="1:4">
      <c r="A892" s="139" t="s">
        <v>4214</v>
      </c>
      <c r="B892" s="140">
        <v>-591.6</v>
      </c>
      <c r="C892" s="140">
        <v>-60</v>
      </c>
      <c r="D892" s="140">
        <v>-651.6</v>
      </c>
    </row>
    <row r="893" spans="1:4">
      <c r="A893" s="139" t="s">
        <v>4216</v>
      </c>
      <c r="B893" s="140">
        <v>84651.67</v>
      </c>
      <c r="C893" s="140">
        <v>1615.93</v>
      </c>
      <c r="D893" s="140">
        <v>86267.6</v>
      </c>
    </row>
    <row r="894" spans="1:4">
      <c r="A894" s="139" t="s">
        <v>4217</v>
      </c>
      <c r="B894" s="140">
        <v>595654.13</v>
      </c>
      <c r="C894" s="140">
        <v>-316132.74</v>
      </c>
      <c r="D894" s="140">
        <v>279521.39</v>
      </c>
    </row>
    <row r="895" spans="1:4">
      <c r="A895" s="139" t="s">
        <v>4218</v>
      </c>
      <c r="B895" s="140">
        <v>24090217.390000001</v>
      </c>
      <c r="C895" s="140">
        <v>2585613.0300000003</v>
      </c>
      <c r="D895" s="140">
        <v>26675830.420000002</v>
      </c>
    </row>
    <row r="896" spans="1:4">
      <c r="A896" s="139" t="s">
        <v>4219</v>
      </c>
      <c r="B896" s="140">
        <v>147292897.09999999</v>
      </c>
      <c r="C896" s="140">
        <v>11228004.879999999</v>
      </c>
      <c r="D896" s="140">
        <v>158520901.97999999</v>
      </c>
    </row>
    <row r="897" spans="1:4">
      <c r="A897" s="139" t="s">
        <v>4222</v>
      </c>
      <c r="B897" s="140">
        <v>499784.76</v>
      </c>
      <c r="C897" s="140">
        <v>-855115.17</v>
      </c>
      <c r="D897" s="140">
        <v>-355330.41</v>
      </c>
    </row>
    <row r="898" spans="1:4">
      <c r="A898" s="139" t="s">
        <v>4223</v>
      </c>
      <c r="B898" s="140">
        <v>-11796765</v>
      </c>
      <c r="C898" s="140">
        <v>320177.18</v>
      </c>
      <c r="D898" s="140">
        <v>-11476587.819999998</v>
      </c>
    </row>
    <row r="899" spans="1:4">
      <c r="A899" s="139" t="s">
        <v>4224</v>
      </c>
      <c r="B899" s="140">
        <v>482571665.40000004</v>
      </c>
      <c r="C899" s="140">
        <v>-3183605.0700000003</v>
      </c>
      <c r="D899" s="140">
        <v>479388060.33000004</v>
      </c>
    </row>
    <row r="900" spans="1:4">
      <c r="A900" s="139" t="s">
        <v>4225</v>
      </c>
      <c r="B900" s="140">
        <v>4950700998.3299999</v>
      </c>
      <c r="C900" s="140">
        <v>330049473.31999999</v>
      </c>
      <c r="D900" s="140">
        <v>5280750471.6500006</v>
      </c>
    </row>
    <row r="901" spans="1:4">
      <c r="A901" s="139" t="s">
        <v>4226</v>
      </c>
      <c r="B901" s="140">
        <v>254528789.56</v>
      </c>
      <c r="C901" s="140">
        <v>12328242.470000001</v>
      </c>
      <c r="D901" s="140">
        <v>266857032.03</v>
      </c>
    </row>
    <row r="902" spans="1:4">
      <c r="A902" s="139" t="s">
        <v>4227</v>
      </c>
      <c r="B902" s="140">
        <v>254528789.56</v>
      </c>
      <c r="C902" s="140">
        <v>12328242.470000001</v>
      </c>
      <c r="D902" s="140">
        <v>266857032.03</v>
      </c>
    </row>
    <row r="903" spans="1:4">
      <c r="A903" s="139" t="s">
        <v>4228</v>
      </c>
      <c r="B903" s="140">
        <v>6723417.5800000001</v>
      </c>
      <c r="C903" s="140">
        <v>751649.8</v>
      </c>
      <c r="D903" s="140">
        <v>7475067.3799999999</v>
      </c>
    </row>
    <row r="904" spans="1:4">
      <c r="A904" s="139" t="s">
        <v>4230</v>
      </c>
      <c r="B904" s="140">
        <v>6723417.5800000001</v>
      </c>
      <c r="C904" s="140">
        <v>751649.8</v>
      </c>
      <c r="D904" s="140">
        <v>7475067.3799999999</v>
      </c>
    </row>
    <row r="905" spans="1:4">
      <c r="A905" s="139" t="s">
        <v>4231</v>
      </c>
      <c r="B905" s="140">
        <v>261252207.13999999</v>
      </c>
      <c r="C905" s="140">
        <v>13079892.270000001</v>
      </c>
      <c r="D905" s="140">
        <v>274332099.40999997</v>
      </c>
    </row>
    <row r="906" spans="1:4">
      <c r="A906" s="139" t="s">
        <v>4232</v>
      </c>
      <c r="B906" s="140">
        <v>68977172</v>
      </c>
      <c r="C906" s="140">
        <v>-3375211.08</v>
      </c>
      <c r="D906" s="140">
        <v>65601960.920000002</v>
      </c>
    </row>
    <row r="907" spans="1:4">
      <c r="A907" s="139" t="s">
        <v>4233</v>
      </c>
      <c r="B907" s="140">
        <v>4168519.57</v>
      </c>
      <c r="C907" s="140">
        <v>62541.599999999999</v>
      </c>
      <c r="D907" s="140">
        <v>4231061.1700000009</v>
      </c>
    </row>
    <row r="908" spans="1:4">
      <c r="A908" s="139" t="s">
        <v>4234</v>
      </c>
      <c r="B908" s="140">
        <v>73145691.570000008</v>
      </c>
      <c r="C908" s="140">
        <v>-3312669.4800000004</v>
      </c>
      <c r="D908" s="140">
        <v>69833022.089999989</v>
      </c>
    </row>
    <row r="909" spans="1:4">
      <c r="A909" s="139" t="s">
        <v>4235</v>
      </c>
      <c r="B909" s="140">
        <v>467895559.51999998</v>
      </c>
      <c r="C909" s="140">
        <v>39240733.869999997</v>
      </c>
      <c r="D909" s="140">
        <v>507136293.39000005</v>
      </c>
    </row>
    <row r="910" spans="1:4">
      <c r="A910" s="139" t="s">
        <v>4236</v>
      </c>
      <c r="B910" s="140">
        <v>120118653.14000002</v>
      </c>
      <c r="C910" s="140">
        <v>17754946.469999999</v>
      </c>
      <c r="D910" s="140">
        <v>137873599.60999998</v>
      </c>
    </row>
    <row r="911" spans="1:4">
      <c r="A911" s="139" t="s">
        <v>4237</v>
      </c>
      <c r="B911" s="140">
        <v>40421769.100000001</v>
      </c>
      <c r="C911" s="140">
        <v>-616426.32999999996</v>
      </c>
      <c r="D911" s="140">
        <v>39805342.770000003</v>
      </c>
    </row>
    <row r="912" spans="1:4">
      <c r="A912" s="139" t="s">
        <v>4238</v>
      </c>
      <c r="B912" s="140">
        <v>8724086.6899999995</v>
      </c>
      <c r="C912" s="140">
        <v>-62541.599999999999</v>
      </c>
      <c r="D912" s="140">
        <v>8661545.0899999999</v>
      </c>
    </row>
    <row r="913" spans="1:4">
      <c r="A913" s="139" t="s">
        <v>4239</v>
      </c>
      <c r="B913" s="140">
        <v>1044723.87</v>
      </c>
      <c r="C913" s="140">
        <v>0</v>
      </c>
      <c r="D913" s="140">
        <v>1044723.87</v>
      </c>
    </row>
    <row r="914" spans="1:4">
      <c r="A914" s="139" t="s">
        <v>4240</v>
      </c>
      <c r="B914" s="140">
        <v>638204792.32000005</v>
      </c>
      <c r="C914" s="140">
        <v>56316712.410000004</v>
      </c>
      <c r="D914" s="140">
        <v>694521504.73000002</v>
      </c>
    </row>
    <row r="915" spans="1:4">
      <c r="A915" s="139" t="s">
        <v>4241</v>
      </c>
      <c r="B915" s="140">
        <v>-536452887.38</v>
      </c>
      <c r="C915" s="140">
        <v>-25088000.77</v>
      </c>
      <c r="D915" s="140">
        <v>-561540888.14999998</v>
      </c>
    </row>
    <row r="916" spans="1:4">
      <c r="A916" s="139" t="s">
        <v>4242</v>
      </c>
      <c r="B916" s="140">
        <v>-127591399.06999999</v>
      </c>
      <c r="C916" s="140">
        <v>-6290678.4100000001</v>
      </c>
      <c r="D916" s="140">
        <v>-133882077.48</v>
      </c>
    </row>
    <row r="917" spans="1:4">
      <c r="A917" s="139" t="s">
        <v>4243</v>
      </c>
      <c r="B917" s="140">
        <v>-51468233.159999996</v>
      </c>
      <c r="C917" s="140">
        <v>-130067.13</v>
      </c>
      <c r="D917" s="140">
        <v>-51598300.289999999</v>
      </c>
    </row>
    <row r="918" spans="1:4">
      <c r="A918" s="139" t="s">
        <v>4244</v>
      </c>
      <c r="B918" s="140">
        <v>-12523373.4</v>
      </c>
      <c r="C918" s="140">
        <v>0</v>
      </c>
      <c r="D918" s="140">
        <v>-12523373.4</v>
      </c>
    </row>
    <row r="919" spans="1:4">
      <c r="A919" s="139" t="s">
        <v>4245</v>
      </c>
      <c r="B919" s="140">
        <v>-21861774</v>
      </c>
      <c r="C919" s="140">
        <v>-3193058.84</v>
      </c>
      <c r="D919" s="140">
        <v>-25054832.84</v>
      </c>
    </row>
    <row r="920" spans="1:4">
      <c r="A920" s="139" t="s">
        <v>4246</v>
      </c>
      <c r="B920" s="140">
        <v>-749897667.00999999</v>
      </c>
      <c r="C920" s="140">
        <v>-34701805.149999999</v>
      </c>
      <c r="D920" s="140">
        <v>-784599472.15999997</v>
      </c>
    </row>
    <row r="921" spans="1:4">
      <c r="A921" s="139" t="s">
        <v>4247</v>
      </c>
      <c r="B921" s="140">
        <v>-111692874.69000001</v>
      </c>
      <c r="C921" s="140">
        <v>21614907.260000002</v>
      </c>
      <c r="D921" s="140">
        <v>-90077967.429999992</v>
      </c>
    </row>
    <row r="922" spans="1:4">
      <c r="A922" s="139" t="s">
        <v>4248</v>
      </c>
      <c r="B922" s="140">
        <v>-404520.42</v>
      </c>
      <c r="C922" s="140">
        <v>-36774.58</v>
      </c>
      <c r="D922" s="140">
        <v>-441295</v>
      </c>
    </row>
    <row r="923" spans="1:4">
      <c r="A923" s="139" t="s">
        <v>4249</v>
      </c>
      <c r="B923" s="140">
        <v>-404520.42</v>
      </c>
      <c r="C923" s="140">
        <v>-36774.58</v>
      </c>
      <c r="D923" s="140">
        <v>-441295</v>
      </c>
    </row>
    <row r="924" spans="1:4">
      <c r="A924" s="139" t="s">
        <v>4250</v>
      </c>
      <c r="B924" s="140">
        <v>222300503.59999999</v>
      </c>
      <c r="C924" s="140">
        <v>31345355.469999999</v>
      </c>
      <c r="D924" s="140">
        <v>253645859.06999999</v>
      </c>
    </row>
    <row r="925" spans="1:4">
      <c r="A925" s="139" t="s">
        <v>4251</v>
      </c>
      <c r="B925" s="140">
        <v>5173001501.9300003</v>
      </c>
      <c r="C925" s="140">
        <v>361394828.78999996</v>
      </c>
      <c r="D925" s="140">
        <v>5534396330.7199993</v>
      </c>
    </row>
    <row r="926" spans="1:4">
      <c r="A926" s="139" t="s">
        <v>4252</v>
      </c>
      <c r="B926" s="140">
        <v>1218122034.1500001</v>
      </c>
      <c r="C926" s="140">
        <v>147630938.40000001</v>
      </c>
      <c r="D926" s="140">
        <v>1365752972.55</v>
      </c>
    </row>
    <row r="927" spans="1:4">
      <c r="A927" s="139" t="s">
        <v>4253</v>
      </c>
      <c r="B927" s="140">
        <v>19391.560000000001</v>
      </c>
      <c r="C927" s="140">
        <v>0</v>
      </c>
      <c r="D927" s="140">
        <v>19391.560000000001</v>
      </c>
    </row>
    <row r="928" spans="1:4">
      <c r="A928" s="139" t="s">
        <v>4452</v>
      </c>
      <c r="B928" s="140">
        <v>19391.560000000001</v>
      </c>
      <c r="C928" s="140">
        <v>0</v>
      </c>
      <c r="D928" s="140">
        <v>19391.560000000001</v>
      </c>
    </row>
    <row r="929" spans="1:4">
      <c r="A929" s="139" t="s">
        <v>4255</v>
      </c>
      <c r="B929" s="140">
        <v>-132386.74</v>
      </c>
      <c r="C929" s="140">
        <v>-16695.259999999998</v>
      </c>
      <c r="D929" s="140">
        <v>-149082</v>
      </c>
    </row>
    <row r="930" spans="1:4">
      <c r="A930" s="139" t="s">
        <v>4256</v>
      </c>
      <c r="B930" s="140">
        <v>-132386.74</v>
      </c>
      <c r="C930" s="140">
        <v>-16695.259999999998</v>
      </c>
      <c r="D930" s="140">
        <v>-149082</v>
      </c>
    </row>
    <row r="931" spans="1:4">
      <c r="A931" s="139" t="s">
        <v>4257</v>
      </c>
      <c r="B931" s="140">
        <v>814673.17</v>
      </c>
      <c r="C931" s="140">
        <v>254036.76</v>
      </c>
      <c r="D931" s="140">
        <v>1068709.93</v>
      </c>
    </row>
    <row r="932" spans="1:4">
      <c r="A932" s="139" t="s">
        <v>4258</v>
      </c>
      <c r="B932" s="140">
        <v>141025.49</v>
      </c>
      <c r="C932" s="140">
        <v>209715.82</v>
      </c>
      <c r="D932" s="140">
        <v>350741.31</v>
      </c>
    </row>
    <row r="933" spans="1:4">
      <c r="A933" s="139" t="s">
        <v>4259</v>
      </c>
      <c r="B933" s="140">
        <v>2006514</v>
      </c>
      <c r="C933" s="140">
        <v>1678512.8800000001</v>
      </c>
      <c r="D933" s="140">
        <v>3685026.88</v>
      </c>
    </row>
    <row r="934" spans="1:4">
      <c r="A934" s="139" t="s">
        <v>4260</v>
      </c>
      <c r="B934" s="140">
        <v>184609.37</v>
      </c>
      <c r="C934" s="140">
        <v>16782.669999999998</v>
      </c>
      <c r="D934" s="140">
        <v>201392.04</v>
      </c>
    </row>
    <row r="935" spans="1:4">
      <c r="A935" s="139" t="s">
        <v>4261</v>
      </c>
      <c r="B935" s="140">
        <v>3146822.0300000003</v>
      </c>
      <c r="C935" s="140">
        <v>2159048.13</v>
      </c>
      <c r="D935" s="140">
        <v>5305870.16</v>
      </c>
    </row>
    <row r="936" spans="1:4">
      <c r="A936" s="139" t="s">
        <v>4262</v>
      </c>
      <c r="B936" s="140">
        <v>13403562.719999999</v>
      </c>
      <c r="C936" s="140">
        <v>1669847.8299999998</v>
      </c>
      <c r="D936" s="140">
        <v>15073410.549999999</v>
      </c>
    </row>
    <row r="937" spans="1:4">
      <c r="A937" s="139" t="s">
        <v>4263</v>
      </c>
      <c r="B937" s="140">
        <v>13403562.719999999</v>
      </c>
      <c r="C937" s="140">
        <v>1669847.8299999998</v>
      </c>
      <c r="D937" s="140">
        <v>15073410.549999999</v>
      </c>
    </row>
    <row r="938" spans="1:4">
      <c r="A938" s="139" t="s">
        <v>4264</v>
      </c>
      <c r="B938" s="140">
        <v>521679</v>
      </c>
      <c r="C938" s="140">
        <v>46574.47</v>
      </c>
      <c r="D938" s="140">
        <v>568253.47</v>
      </c>
    </row>
    <row r="939" spans="1:4">
      <c r="A939" s="139" t="s">
        <v>4265</v>
      </c>
      <c r="B939" s="140">
        <v>-521679</v>
      </c>
      <c r="C939" s="140">
        <v>-46574.47</v>
      </c>
      <c r="D939" s="140">
        <v>-568253.47</v>
      </c>
    </row>
    <row r="940" spans="1:4">
      <c r="A940" s="139" t="s">
        <v>4266</v>
      </c>
      <c r="B940" s="140">
        <v>-584993.1</v>
      </c>
      <c r="C940" s="140">
        <v>0</v>
      </c>
      <c r="D940" s="140">
        <v>-584993.1</v>
      </c>
    </row>
    <row r="941" spans="1:4">
      <c r="A941" s="139" t="s">
        <v>4267</v>
      </c>
      <c r="B941" s="140">
        <v>34899.56</v>
      </c>
      <c r="C941" s="140">
        <v>0</v>
      </c>
      <c r="D941" s="140">
        <v>34899.56</v>
      </c>
    </row>
    <row r="942" spans="1:4">
      <c r="A942" s="139" t="s">
        <v>4268</v>
      </c>
      <c r="B942" s="140">
        <v>-99134.3</v>
      </c>
      <c r="C942" s="140">
        <v>99134.3</v>
      </c>
      <c r="D942" s="140">
        <v>0</v>
      </c>
    </row>
    <row r="943" spans="1:4">
      <c r="A943" s="139" t="s">
        <v>4453</v>
      </c>
      <c r="B943" s="140">
        <v>22743.22</v>
      </c>
      <c r="C943" s="140">
        <v>2047</v>
      </c>
      <c r="D943" s="140">
        <v>24790.22</v>
      </c>
    </row>
    <row r="944" spans="1:4">
      <c r="A944" s="139" t="s">
        <v>4454</v>
      </c>
      <c r="B944" s="140">
        <v>22743.22</v>
      </c>
      <c r="C944" s="140">
        <v>2047</v>
      </c>
      <c r="D944" s="140">
        <v>24790.22</v>
      </c>
    </row>
    <row r="945" spans="1:4">
      <c r="A945" s="139" t="s">
        <v>4269</v>
      </c>
      <c r="B945" s="140">
        <v>1935298.66</v>
      </c>
      <c r="C945" s="140">
        <v>0</v>
      </c>
      <c r="D945" s="140">
        <v>1935298.66</v>
      </c>
    </row>
    <row r="946" spans="1:4">
      <c r="A946" s="139" t="s">
        <v>4270</v>
      </c>
      <c r="B946" s="140">
        <v>2385183.5700000003</v>
      </c>
      <c r="C946" s="140">
        <v>216834.87</v>
      </c>
      <c r="D946" s="140">
        <v>2602018.44</v>
      </c>
    </row>
    <row r="947" spans="1:4">
      <c r="A947" s="139" t="s">
        <v>4271</v>
      </c>
      <c r="B947" s="140">
        <v>208696.62</v>
      </c>
      <c r="C947" s="140">
        <v>1221227.5899999999</v>
      </c>
      <c r="D947" s="140">
        <v>1429924.21</v>
      </c>
    </row>
    <row r="948" spans="1:4">
      <c r="A948" s="139" t="s">
        <v>4272</v>
      </c>
      <c r="B948" s="140">
        <v>4166983.0700000003</v>
      </c>
      <c r="C948" s="140">
        <v>23481.15</v>
      </c>
      <c r="D948" s="140">
        <v>4190464.22</v>
      </c>
    </row>
    <row r="949" spans="1:4">
      <c r="A949" s="139" t="s">
        <v>4273</v>
      </c>
      <c r="B949" s="140">
        <v>8046934.0800000001</v>
      </c>
      <c r="C949" s="140">
        <v>1560677.9100000001</v>
      </c>
      <c r="D949" s="140">
        <v>9607611.9900000002</v>
      </c>
    </row>
    <row r="950" spans="1:4">
      <c r="A950" s="139" t="s">
        <v>4274</v>
      </c>
      <c r="B950" s="140">
        <v>1568006.77</v>
      </c>
      <c r="C950" s="140">
        <v>216941.23</v>
      </c>
      <c r="D950" s="140">
        <v>1784948</v>
      </c>
    </row>
    <row r="951" spans="1:4">
      <c r="A951" s="139" t="s">
        <v>4275</v>
      </c>
      <c r="B951" s="140">
        <v>1568006.77</v>
      </c>
      <c r="C951" s="140">
        <v>216941.23</v>
      </c>
      <c r="D951" s="140">
        <v>1784948</v>
      </c>
    </row>
    <row r="952" spans="1:4">
      <c r="A952" s="139" t="s">
        <v>4276</v>
      </c>
      <c r="B952" s="140">
        <v>263377.24</v>
      </c>
      <c r="C952" s="140">
        <v>70189.34</v>
      </c>
      <c r="D952" s="140">
        <v>333566.58</v>
      </c>
    </row>
    <row r="953" spans="1:4">
      <c r="A953" s="139" t="s">
        <v>4277</v>
      </c>
      <c r="B953" s="140">
        <v>119383.99</v>
      </c>
      <c r="C953" s="140">
        <v>21525.59</v>
      </c>
      <c r="D953" s="140">
        <v>140909.57999999999</v>
      </c>
    </row>
    <row r="954" spans="1:4">
      <c r="A954" s="139" t="s">
        <v>4455</v>
      </c>
      <c r="B954" s="140">
        <v>2500</v>
      </c>
      <c r="C954" s="140">
        <v>0</v>
      </c>
      <c r="D954" s="140">
        <v>2500</v>
      </c>
    </row>
    <row r="955" spans="1:4">
      <c r="A955" s="139" t="s">
        <v>4278</v>
      </c>
      <c r="B955" s="140">
        <v>-58191056.119999997</v>
      </c>
      <c r="C955" s="140">
        <v>-5101953.1000000006</v>
      </c>
      <c r="D955" s="140">
        <v>-63293009.219999999</v>
      </c>
    </row>
    <row r="956" spans="1:4">
      <c r="A956" s="139" t="s">
        <v>4279</v>
      </c>
      <c r="B956" s="140">
        <v>58576317.350000001</v>
      </c>
      <c r="C956" s="140">
        <v>5193668.03</v>
      </c>
      <c r="D956" s="140">
        <v>63769985.380000003</v>
      </c>
    </row>
    <row r="957" spans="1:4">
      <c r="A957" s="139" t="s">
        <v>4280</v>
      </c>
      <c r="B957" s="140">
        <v>385.73</v>
      </c>
      <c r="C957" s="140">
        <v>0</v>
      </c>
      <c r="D957" s="140">
        <v>385.73</v>
      </c>
    </row>
    <row r="958" spans="1:4">
      <c r="A958" s="139" t="s">
        <v>4281</v>
      </c>
      <c r="B958" s="140">
        <v>26601298.66</v>
      </c>
      <c r="C958" s="140">
        <v>1051603.95</v>
      </c>
      <c r="D958" s="140">
        <v>27652902.609999999</v>
      </c>
    </row>
    <row r="959" spans="1:4">
      <c r="A959" s="139" t="s">
        <v>4456</v>
      </c>
      <c r="B959" s="140">
        <v>26601684.390000001</v>
      </c>
      <c r="C959" s="140">
        <v>1051603.95</v>
      </c>
      <c r="D959" s="140">
        <v>27653288.34</v>
      </c>
    </row>
    <row r="960" spans="1:4">
      <c r="A960" s="139" t="s">
        <v>4283</v>
      </c>
      <c r="B960" s="140">
        <v>-31974632.959999997</v>
      </c>
      <c r="C960" s="140">
        <v>-4142064.08</v>
      </c>
      <c r="D960" s="140">
        <v>-36116697.039999999</v>
      </c>
    </row>
    <row r="961" spans="1:4">
      <c r="A961" s="139" t="s">
        <v>4284</v>
      </c>
      <c r="B961" s="140">
        <v>41067894.809999995</v>
      </c>
      <c r="C961" s="140">
        <v>5873108.75</v>
      </c>
      <c r="D961" s="140">
        <v>46941003.559999995</v>
      </c>
    </row>
    <row r="962" spans="1:4">
      <c r="A962" s="139" t="s">
        <v>4457</v>
      </c>
      <c r="B962" s="140"/>
      <c r="C962" s="140">
        <v>154.72999999999999</v>
      </c>
      <c r="D962" s="140">
        <v>154.72999999999999</v>
      </c>
    </row>
    <row r="963" spans="1:4">
      <c r="A963" s="139" t="s">
        <v>4285</v>
      </c>
      <c r="B963" s="140">
        <v>-9461960.870000001</v>
      </c>
      <c r="C963" s="140">
        <v>558120.27</v>
      </c>
      <c r="D963" s="140">
        <v>-8903840.5999999996</v>
      </c>
    </row>
    <row r="964" spans="1:4">
      <c r="A964" s="139" t="s">
        <v>4286</v>
      </c>
      <c r="B964" s="140">
        <v>-9461960.870000001</v>
      </c>
      <c r="C964" s="140">
        <v>558275</v>
      </c>
      <c r="D964" s="140">
        <v>-8903685.8699999992</v>
      </c>
    </row>
    <row r="965" spans="1:4">
      <c r="A965" s="139" t="s">
        <v>4287</v>
      </c>
      <c r="B965" s="140">
        <v>48004540.390000001</v>
      </c>
      <c r="C965" s="140">
        <v>10243584.450000001</v>
      </c>
      <c r="D965" s="140">
        <v>58248124.840000004</v>
      </c>
    </row>
    <row r="966" spans="1:4">
      <c r="A966" s="139" t="s">
        <v>4288</v>
      </c>
      <c r="B966" s="140">
        <v>-282275.69</v>
      </c>
      <c r="C966" s="140">
        <v>-54411.66</v>
      </c>
      <c r="D966" s="140">
        <v>-336687.35</v>
      </c>
    </row>
    <row r="967" spans="1:4">
      <c r="A967" s="139" t="s">
        <v>4289</v>
      </c>
      <c r="B967" s="140">
        <v>282275.69</v>
      </c>
      <c r="C967" s="140">
        <v>54411.66</v>
      </c>
      <c r="D967" s="140">
        <v>336687.35</v>
      </c>
    </row>
    <row r="968" spans="1:4">
      <c r="A968" s="139" t="s">
        <v>4290</v>
      </c>
      <c r="B968" s="140">
        <v>9152.2199999999993</v>
      </c>
      <c r="C968" s="140">
        <v>832.02</v>
      </c>
      <c r="D968" s="140">
        <v>9984.24</v>
      </c>
    </row>
    <row r="969" spans="1:4">
      <c r="A969" s="139" t="s">
        <v>4291</v>
      </c>
      <c r="B969" s="140">
        <v>713815.08</v>
      </c>
      <c r="C969" s="140">
        <v>64892.28</v>
      </c>
      <c r="D969" s="140">
        <v>778707.36</v>
      </c>
    </row>
    <row r="970" spans="1:4">
      <c r="A970" s="139" t="s">
        <v>4292</v>
      </c>
      <c r="B970" s="140">
        <v>722967.3</v>
      </c>
      <c r="C970" s="140">
        <v>65724.3</v>
      </c>
      <c r="D970" s="140">
        <v>788691.6</v>
      </c>
    </row>
    <row r="971" spans="1:4">
      <c r="A971" s="139" t="s">
        <v>4293</v>
      </c>
      <c r="B971" s="140">
        <v>3979048.3499999996</v>
      </c>
      <c r="C971" s="140">
        <v>1050903.6200000001</v>
      </c>
      <c r="D971" s="140">
        <v>5029951.9700000007</v>
      </c>
    </row>
    <row r="972" spans="1:4">
      <c r="A972" s="139" t="s">
        <v>4295</v>
      </c>
      <c r="B972" s="140">
        <v>3979048.3499999996</v>
      </c>
      <c r="C972" s="140">
        <v>1050903.6200000001</v>
      </c>
      <c r="D972" s="140">
        <v>5029951.9700000007</v>
      </c>
    </row>
    <row r="973" spans="1:4">
      <c r="A973" s="139" t="s">
        <v>4296</v>
      </c>
      <c r="B973" s="140">
        <v>2855755.08</v>
      </c>
      <c r="C973" s="140">
        <v>-2042557.25</v>
      </c>
      <c r="D973" s="140">
        <v>813197.83</v>
      </c>
    </row>
    <row r="974" spans="1:4">
      <c r="A974" s="139" t="s">
        <v>4297</v>
      </c>
      <c r="B974" s="140">
        <v>2855755.08</v>
      </c>
      <c r="C974" s="140">
        <v>-2042557.25</v>
      </c>
      <c r="D974" s="140">
        <v>813197.83</v>
      </c>
    </row>
    <row r="975" spans="1:4">
      <c r="A975" s="139" t="s">
        <v>4298</v>
      </c>
      <c r="B975" s="140">
        <v>87004.41</v>
      </c>
      <c r="C975" s="140">
        <v>0</v>
      </c>
      <c r="D975" s="140">
        <v>87004.41</v>
      </c>
    </row>
    <row r="976" spans="1:4">
      <c r="A976" s="139" t="s">
        <v>4299</v>
      </c>
      <c r="B976" s="140">
        <v>87004.41</v>
      </c>
      <c r="C976" s="140">
        <v>0</v>
      </c>
      <c r="D976" s="140">
        <v>87004.41</v>
      </c>
    </row>
    <row r="977" spans="1:4">
      <c r="A977" s="139" t="s">
        <v>4300</v>
      </c>
      <c r="B977" s="140">
        <v>3671503.8099999996</v>
      </c>
      <c r="C977" s="140">
        <v>434740.55</v>
      </c>
      <c r="D977" s="140">
        <v>4106244.3600000003</v>
      </c>
    </row>
    <row r="978" spans="1:4">
      <c r="A978" s="139" t="s">
        <v>4301</v>
      </c>
      <c r="B978" s="140">
        <v>3671503.8099999996</v>
      </c>
      <c r="C978" s="140">
        <v>434740.55</v>
      </c>
      <c r="D978" s="140">
        <v>4106244.3600000003</v>
      </c>
    </row>
    <row r="979" spans="1:4">
      <c r="A979" s="139" t="s">
        <v>4302</v>
      </c>
      <c r="B979" s="140">
        <v>4041046.56</v>
      </c>
      <c r="C979" s="140">
        <v>-192962.12</v>
      </c>
      <c r="D979" s="140">
        <v>3848084.44</v>
      </c>
    </row>
    <row r="980" spans="1:4">
      <c r="A980" s="139" t="s">
        <v>4303</v>
      </c>
      <c r="B980" s="140">
        <v>4041046.56</v>
      </c>
      <c r="C980" s="140">
        <v>-192962.12</v>
      </c>
      <c r="D980" s="140">
        <v>3848084.44</v>
      </c>
    </row>
    <row r="981" spans="1:4">
      <c r="A981" s="139" t="s">
        <v>4308</v>
      </c>
      <c r="B981" s="140">
        <v>0</v>
      </c>
      <c r="C981" s="140">
        <v>0</v>
      </c>
      <c r="D981" s="140">
        <v>0</v>
      </c>
    </row>
    <row r="982" spans="1:4">
      <c r="A982" s="139" t="s">
        <v>4309</v>
      </c>
      <c r="B982" s="140">
        <v>0</v>
      </c>
      <c r="C982" s="140">
        <v>0</v>
      </c>
      <c r="D982" s="140">
        <v>0</v>
      </c>
    </row>
    <row r="983" spans="1:4">
      <c r="A983" s="139" t="s">
        <v>4311</v>
      </c>
      <c r="B983" s="140">
        <v>-1348001.9</v>
      </c>
      <c r="C983" s="140">
        <v>2647.48</v>
      </c>
      <c r="D983" s="140">
        <v>-1345354.42</v>
      </c>
    </row>
    <row r="984" spans="1:4">
      <c r="A984" s="139" t="s">
        <v>4312</v>
      </c>
      <c r="B984" s="140">
        <v>2693044.6599999997</v>
      </c>
      <c r="C984" s="140">
        <v>-190314.64</v>
      </c>
      <c r="D984" s="140">
        <v>2502730.02</v>
      </c>
    </row>
    <row r="985" spans="1:4">
      <c r="A985" s="139" t="s">
        <v>4313</v>
      </c>
      <c r="B985" s="140">
        <v>14009323.609999999</v>
      </c>
      <c r="C985" s="140">
        <v>-681503.42</v>
      </c>
      <c r="D985" s="140">
        <v>13327820.189999999</v>
      </c>
    </row>
    <row r="986" spans="1:4">
      <c r="A986" s="139" t="s">
        <v>4314</v>
      </c>
      <c r="B986" s="140">
        <v>14291599.300000001</v>
      </c>
      <c r="C986" s="140">
        <v>-627091.76</v>
      </c>
      <c r="D986" s="140">
        <v>13664507.540000001</v>
      </c>
    </row>
    <row r="987" spans="1:4">
      <c r="A987" s="139" t="s">
        <v>4315</v>
      </c>
      <c r="B987" s="140">
        <v>254628</v>
      </c>
      <c r="C987" s="140">
        <v>23148</v>
      </c>
      <c r="D987" s="140">
        <v>277776</v>
      </c>
    </row>
    <row r="988" spans="1:4">
      <c r="A988" s="139" t="s">
        <v>4458</v>
      </c>
      <c r="B988" s="140">
        <v>254628</v>
      </c>
      <c r="C988" s="140">
        <v>23148</v>
      </c>
      <c r="D988" s="140">
        <v>277776</v>
      </c>
    </row>
    <row r="989" spans="1:4">
      <c r="A989" s="139" t="s">
        <v>4317</v>
      </c>
      <c r="B989" s="140">
        <v>3821106.94</v>
      </c>
      <c r="C989" s="140">
        <v>1633179.95</v>
      </c>
      <c r="D989" s="140">
        <v>5454286.8900000006</v>
      </c>
    </row>
    <row r="990" spans="1:4">
      <c r="A990" s="139" t="s">
        <v>4318</v>
      </c>
      <c r="B990" s="140">
        <v>-782973.35</v>
      </c>
      <c r="C990" s="140">
        <v>0</v>
      </c>
      <c r="D990" s="140">
        <v>-782973.35</v>
      </c>
    </row>
    <row r="991" spans="1:4">
      <c r="A991" s="139" t="s">
        <v>4319</v>
      </c>
      <c r="B991" s="140">
        <v>3038133.5900000003</v>
      </c>
      <c r="C991" s="140">
        <v>1633179.95</v>
      </c>
      <c r="D991" s="140">
        <v>4671313.54</v>
      </c>
    </row>
    <row r="992" spans="1:4">
      <c r="A992" s="139" t="s">
        <v>4320</v>
      </c>
      <c r="B992" s="140">
        <v>-205064.48</v>
      </c>
      <c r="C992" s="140">
        <v>0</v>
      </c>
      <c r="D992" s="140">
        <v>-205064.48</v>
      </c>
    </row>
    <row r="993" spans="1:4">
      <c r="A993" s="139" t="s">
        <v>4322</v>
      </c>
      <c r="B993" s="140">
        <v>-205064.48</v>
      </c>
      <c r="C993" s="140">
        <v>0</v>
      </c>
      <c r="D993" s="140">
        <v>-205064.48</v>
      </c>
    </row>
    <row r="994" spans="1:4">
      <c r="A994" s="139" t="s">
        <v>4323</v>
      </c>
      <c r="B994" s="140">
        <v>1047076.94</v>
      </c>
      <c r="C994" s="140">
        <v>450498.61</v>
      </c>
      <c r="D994" s="140">
        <v>1497575.55</v>
      </c>
    </row>
    <row r="995" spans="1:4">
      <c r="A995" s="139" t="s">
        <v>4324</v>
      </c>
      <c r="B995" s="140">
        <v>1047076.94</v>
      </c>
      <c r="C995" s="140">
        <v>450498.61</v>
      </c>
      <c r="D995" s="140">
        <v>1497575.55</v>
      </c>
    </row>
    <row r="996" spans="1:4">
      <c r="A996" s="139" t="s">
        <v>4459</v>
      </c>
      <c r="B996" s="140">
        <v>-22.93</v>
      </c>
      <c r="C996" s="140">
        <v>0</v>
      </c>
      <c r="D996" s="140">
        <v>-22.93</v>
      </c>
    </row>
    <row r="997" spans="1:4">
      <c r="A997" s="139" t="s">
        <v>4460</v>
      </c>
      <c r="B997" s="140">
        <v>-22.93</v>
      </c>
      <c r="C997" s="140">
        <v>0</v>
      </c>
      <c r="D997" s="140">
        <v>-22.93</v>
      </c>
    </row>
    <row r="998" spans="1:4">
      <c r="A998" s="139" t="s">
        <v>4325</v>
      </c>
      <c r="B998" s="140">
        <v>841989.53</v>
      </c>
      <c r="C998" s="140">
        <v>450498.61</v>
      </c>
      <c r="D998" s="140">
        <v>1292488.1400000001</v>
      </c>
    </row>
    <row r="999" spans="1:4">
      <c r="A999" s="139" t="s">
        <v>4326</v>
      </c>
      <c r="B999" s="140">
        <v>3880123.12</v>
      </c>
      <c r="C999" s="140">
        <v>2083678.5599999998</v>
      </c>
      <c r="D999" s="140">
        <v>5963801.6800000006</v>
      </c>
    </row>
    <row r="1000" spans="1:4">
      <c r="A1000" s="139" t="s">
        <v>4327</v>
      </c>
      <c r="B1000" s="140">
        <v>1266551.8999999999</v>
      </c>
      <c r="C1000" s="140">
        <v>158779.95000000001</v>
      </c>
      <c r="D1000" s="140">
        <v>1425331.8499999999</v>
      </c>
    </row>
    <row r="1001" spans="1:4">
      <c r="A1001" s="139" t="s">
        <v>4328</v>
      </c>
      <c r="B1001" s="140">
        <v>128453.71</v>
      </c>
      <c r="C1001" s="140">
        <v>0</v>
      </c>
      <c r="D1001" s="140">
        <v>128453.71</v>
      </c>
    </row>
    <row r="1002" spans="1:4">
      <c r="A1002" s="139" t="s">
        <v>4329</v>
      </c>
      <c r="B1002" s="140">
        <v>351022.19</v>
      </c>
      <c r="C1002" s="140">
        <v>44005.54</v>
      </c>
      <c r="D1002" s="140">
        <v>395027.73</v>
      </c>
    </row>
    <row r="1003" spans="1:4">
      <c r="A1003" s="139" t="s">
        <v>4330</v>
      </c>
      <c r="B1003" s="140">
        <v>35600.68</v>
      </c>
      <c r="C1003" s="140">
        <v>0</v>
      </c>
      <c r="D1003" s="140">
        <v>35600.68</v>
      </c>
    </row>
    <row r="1004" spans="1:4">
      <c r="A1004" s="139" t="s">
        <v>4331</v>
      </c>
      <c r="B1004" s="140">
        <v>1781628.48</v>
      </c>
      <c r="C1004" s="140">
        <v>202785.49</v>
      </c>
      <c r="D1004" s="140">
        <v>1984413.9699999997</v>
      </c>
    </row>
    <row r="1005" spans="1:4">
      <c r="A1005" s="139" t="s">
        <v>4332</v>
      </c>
      <c r="B1005" s="140">
        <v>-290974.12</v>
      </c>
      <c r="C1005" s="140">
        <v>-40465.86</v>
      </c>
      <c r="D1005" s="140">
        <v>-331439.98</v>
      </c>
    </row>
    <row r="1006" spans="1:4">
      <c r="A1006" s="139" t="s">
        <v>4333</v>
      </c>
      <c r="B1006" s="140">
        <v>-235166.62</v>
      </c>
      <c r="C1006" s="140">
        <v>0</v>
      </c>
      <c r="D1006" s="140">
        <v>-235166.62</v>
      </c>
    </row>
    <row r="1007" spans="1:4">
      <c r="A1007" s="139" t="s">
        <v>4334</v>
      </c>
      <c r="B1007" s="140">
        <v>-80642.86</v>
      </c>
      <c r="C1007" s="140">
        <v>-11215.04</v>
      </c>
      <c r="D1007" s="140">
        <v>-91857.9</v>
      </c>
    </row>
    <row r="1008" spans="1:4">
      <c r="A1008" s="139" t="s">
        <v>4335</v>
      </c>
      <c r="B1008" s="140">
        <v>-65175.94</v>
      </c>
      <c r="C1008" s="140">
        <v>0</v>
      </c>
      <c r="D1008" s="140">
        <v>-65175.94</v>
      </c>
    </row>
    <row r="1009" spans="1:4">
      <c r="A1009" s="139" t="s">
        <v>4336</v>
      </c>
      <c r="B1009" s="140">
        <v>-671959.54</v>
      </c>
      <c r="C1009" s="140">
        <v>-51680.9</v>
      </c>
      <c r="D1009" s="140">
        <v>-723640.44</v>
      </c>
    </row>
    <row r="1010" spans="1:4">
      <c r="A1010" s="139" t="s">
        <v>4337</v>
      </c>
      <c r="B1010" s="140">
        <v>1109668.94</v>
      </c>
      <c r="C1010" s="140">
        <v>151104.59</v>
      </c>
      <c r="D1010" s="140">
        <v>1260773.53</v>
      </c>
    </row>
    <row r="1011" spans="1:4">
      <c r="A1011" s="139" t="s">
        <v>4338</v>
      </c>
      <c r="B1011" s="140">
        <v>5244420.0599999996</v>
      </c>
      <c r="C1011" s="140">
        <v>2257931.15</v>
      </c>
      <c r="D1011" s="140">
        <v>7502351.21</v>
      </c>
    </row>
    <row r="1012" spans="1:4">
      <c r="A1012" s="139" t="s">
        <v>4339</v>
      </c>
      <c r="B1012" s="140">
        <v>28468521.029999997</v>
      </c>
      <c r="C1012" s="140">
        <v>8612745.0600000005</v>
      </c>
      <c r="D1012" s="140">
        <v>37081266.090000004</v>
      </c>
    </row>
    <row r="1013" spans="1:4">
      <c r="A1013" s="139" t="s">
        <v>4340</v>
      </c>
      <c r="B1013" s="140">
        <v>1246590555.1800001</v>
      </c>
      <c r="C1013" s="140">
        <v>156243683.46000001</v>
      </c>
      <c r="D1013" s="140">
        <v>1402834238.6399999</v>
      </c>
    </row>
    <row r="1014" spans="1:4">
      <c r="A1014" s="139" t="s">
        <v>4341</v>
      </c>
      <c r="B1014" s="140">
        <v>560781.28</v>
      </c>
      <c r="C1014" s="140">
        <v>51795.96</v>
      </c>
      <c r="D1014" s="140">
        <v>612577.24</v>
      </c>
    </row>
    <row r="1015" spans="1:4">
      <c r="A1015" s="139" t="s">
        <v>4342</v>
      </c>
      <c r="B1015" s="140">
        <v>905791</v>
      </c>
      <c r="C1015" s="140">
        <v>101805.22</v>
      </c>
      <c r="D1015" s="140">
        <v>1007596.22</v>
      </c>
    </row>
    <row r="1016" spans="1:4">
      <c r="A1016" s="139" t="s">
        <v>4343</v>
      </c>
      <c r="B1016" s="140">
        <v>4705681.1700000009</v>
      </c>
      <c r="C1016" s="140">
        <v>514566.57</v>
      </c>
      <c r="D1016" s="140">
        <v>5220247.7399999993</v>
      </c>
    </row>
    <row r="1017" spans="1:4">
      <c r="A1017" s="139" t="s">
        <v>4344</v>
      </c>
      <c r="B1017" s="140">
        <v>6172253.4500000002</v>
      </c>
      <c r="C1017" s="140">
        <v>668167.75</v>
      </c>
      <c r="D1017" s="140">
        <v>6840421.2000000002</v>
      </c>
    </row>
    <row r="1018" spans="1:4">
      <c r="A1018" s="139" t="s">
        <v>4345</v>
      </c>
      <c r="B1018" s="140">
        <v>704748.17</v>
      </c>
      <c r="C1018" s="140">
        <v>69566.78</v>
      </c>
      <c r="D1018" s="140">
        <v>774314.95</v>
      </c>
    </row>
    <row r="1019" spans="1:4">
      <c r="A1019" s="139" t="s">
        <v>4346</v>
      </c>
      <c r="B1019" s="140">
        <v>704748.17</v>
      </c>
      <c r="C1019" s="140">
        <v>69566.78</v>
      </c>
      <c r="D1019" s="140">
        <v>774314.95</v>
      </c>
    </row>
    <row r="1020" spans="1:4">
      <c r="A1020" s="139" t="s">
        <v>4347</v>
      </c>
      <c r="B1020" s="140">
        <v>6877001.6199999992</v>
      </c>
      <c r="C1020" s="140">
        <v>737734.53</v>
      </c>
      <c r="D1020" s="140">
        <v>7614736.1499999994</v>
      </c>
    </row>
    <row r="1021" spans="1:4">
      <c r="A1021" s="139" t="s">
        <v>4348</v>
      </c>
      <c r="B1021" s="140">
        <v>26398906.890000001</v>
      </c>
      <c r="C1021" s="140">
        <v>93792.38</v>
      </c>
      <c r="D1021" s="140">
        <v>26492699.27</v>
      </c>
    </row>
    <row r="1022" spans="1:4">
      <c r="A1022" s="139" t="s">
        <v>4349</v>
      </c>
      <c r="B1022" s="140">
        <v>26398906.890000001</v>
      </c>
      <c r="C1022" s="140">
        <v>93792.38</v>
      </c>
      <c r="D1022" s="140">
        <v>26492699.27</v>
      </c>
    </row>
    <row r="1023" spans="1:4">
      <c r="A1023" s="139" t="s">
        <v>4350</v>
      </c>
      <c r="B1023" s="140">
        <v>8.77</v>
      </c>
      <c r="C1023" s="140">
        <v>0</v>
      </c>
      <c r="D1023" s="140">
        <v>8.77</v>
      </c>
    </row>
    <row r="1024" spans="1:4">
      <c r="A1024" s="139" t="s">
        <v>4461</v>
      </c>
      <c r="B1024" s="140">
        <v>337494.34</v>
      </c>
      <c r="C1024" s="140">
        <v>50088.31</v>
      </c>
      <c r="D1024" s="140">
        <v>387582.65</v>
      </c>
    </row>
    <row r="1025" spans="1:4">
      <c r="A1025" s="139" t="s">
        <v>4351</v>
      </c>
      <c r="B1025" s="140">
        <v>4814487.88</v>
      </c>
      <c r="C1025" s="140">
        <v>492614.44</v>
      </c>
      <c r="D1025" s="140">
        <v>5307102.3199999994</v>
      </c>
    </row>
    <row r="1026" spans="1:4">
      <c r="A1026" s="139" t="s">
        <v>4352</v>
      </c>
      <c r="B1026" s="140">
        <v>-48556143.93</v>
      </c>
      <c r="C1026" s="140">
        <v>-2389090.94</v>
      </c>
      <c r="D1026" s="140">
        <v>-50945234.869999997</v>
      </c>
    </row>
    <row r="1027" spans="1:4">
      <c r="A1027" s="139" t="s">
        <v>4353</v>
      </c>
      <c r="B1027" s="140">
        <v>3362010.4099999997</v>
      </c>
      <c r="C1027" s="140">
        <v>-1320899.1100000001</v>
      </c>
      <c r="D1027" s="140">
        <v>2041111.3</v>
      </c>
    </row>
    <row r="1028" spans="1:4">
      <c r="A1028" s="139" t="s">
        <v>4354</v>
      </c>
      <c r="B1028" s="140">
        <v>-40042142.530000001</v>
      </c>
      <c r="C1028" s="140">
        <v>-3167287.3</v>
      </c>
      <c r="D1028" s="140">
        <v>-43209429.829999998</v>
      </c>
    </row>
    <row r="1029" spans="1:4">
      <c r="A1029" s="139" t="s">
        <v>4355</v>
      </c>
      <c r="B1029" s="140">
        <v>-13643235.640000001</v>
      </c>
      <c r="C1029" s="140">
        <v>-3073494.92</v>
      </c>
      <c r="D1029" s="140">
        <v>-16716730.560000001</v>
      </c>
    </row>
    <row r="1030" spans="1:4">
      <c r="A1030" s="139" t="s">
        <v>4356</v>
      </c>
      <c r="B1030" s="140">
        <v>-5096490.6100000003</v>
      </c>
      <c r="C1030" s="140">
        <v>-637570.94999999995</v>
      </c>
      <c r="D1030" s="140">
        <v>-5734061.5600000005</v>
      </c>
    </row>
    <row r="1031" spans="1:4">
      <c r="A1031" s="139" t="s">
        <v>4357</v>
      </c>
      <c r="B1031" s="140">
        <v>-5096490.6100000003</v>
      </c>
      <c r="C1031" s="140">
        <v>-637570.94999999995</v>
      </c>
      <c r="D1031" s="140">
        <v>-5734061.5600000005</v>
      </c>
    </row>
    <row r="1032" spans="1:4">
      <c r="A1032" s="139" t="s">
        <v>4358</v>
      </c>
      <c r="B1032" s="140">
        <v>16906791.390000001</v>
      </c>
      <c r="C1032" s="140">
        <v>1813173.65</v>
      </c>
      <c r="D1032" s="140">
        <v>18719965.039999999</v>
      </c>
    </row>
    <row r="1033" spans="1:4">
      <c r="A1033" s="139" t="s">
        <v>4359</v>
      </c>
      <c r="B1033" s="140">
        <v>348300166.53999996</v>
      </c>
      <c r="C1033" s="140">
        <v>34216582.890000001</v>
      </c>
      <c r="D1033" s="140">
        <v>382516749.43000001</v>
      </c>
    </row>
    <row r="1034" spans="1:4">
      <c r="A1034" s="139" t="s">
        <v>4360</v>
      </c>
      <c r="B1034" s="140">
        <v>365206957.93000001</v>
      </c>
      <c r="C1034" s="140">
        <v>36029756.539999999</v>
      </c>
      <c r="D1034" s="140">
        <v>401236714.47000003</v>
      </c>
    </row>
    <row r="1035" spans="1:4">
      <c r="A1035" s="139" t="s">
        <v>4361</v>
      </c>
      <c r="B1035" s="140">
        <v>365206957.93000001</v>
      </c>
      <c r="C1035" s="140">
        <v>36029756.539999999</v>
      </c>
      <c r="D1035" s="140">
        <v>401236714.47000003</v>
      </c>
    </row>
    <row r="1036" spans="1:4">
      <c r="A1036" s="139" t="s">
        <v>4362</v>
      </c>
      <c r="B1036" s="140">
        <v>353344233.30000001</v>
      </c>
      <c r="C1036" s="140">
        <v>33056425.199999999</v>
      </c>
      <c r="D1036" s="140">
        <v>386400658.5</v>
      </c>
    </row>
    <row r="1037" spans="1:4">
      <c r="A1037" s="139" t="s">
        <v>4363</v>
      </c>
      <c r="B1037" s="140">
        <v>893246321.88</v>
      </c>
      <c r="C1037" s="140">
        <v>123187258.25999999</v>
      </c>
      <c r="D1037" s="140">
        <v>1016433580.14</v>
      </c>
    </row>
    <row r="1038" spans="1:4">
      <c r="A1038" s="139" t="s">
        <v>4462</v>
      </c>
      <c r="B1038" s="140">
        <v>0</v>
      </c>
      <c r="C1038" s="140">
        <v>0</v>
      </c>
      <c r="D1038" s="140">
        <v>0</v>
      </c>
    </row>
    <row r="1039" spans="1:4">
      <c r="A1039" s="139" t="s">
        <v>4463</v>
      </c>
      <c r="B1039" s="140">
        <v>0</v>
      </c>
      <c r="C1039" s="140">
        <v>0</v>
      </c>
      <c r="D1039" s="140">
        <v>0</v>
      </c>
    </row>
    <row r="1040" spans="1:4">
      <c r="A1040" s="139" t="s">
        <v>4464</v>
      </c>
      <c r="B1040" s="140">
        <v>0</v>
      </c>
      <c r="C1040" s="140">
        <v>0</v>
      </c>
      <c r="D1040" s="140">
        <v>0</v>
      </c>
    </row>
    <row r="1041" spans="1:4">
      <c r="A1041" s="139" t="s">
        <v>4465</v>
      </c>
      <c r="B1041" s="140">
        <v>0</v>
      </c>
      <c r="C1041" s="140">
        <v>0</v>
      </c>
      <c r="D1041" s="140">
        <v>0</v>
      </c>
    </row>
    <row r="1042" spans="1:4">
      <c r="A1042" s="139" t="s">
        <v>4366</v>
      </c>
      <c r="B1042" s="140">
        <v>0</v>
      </c>
      <c r="C1042" s="140">
        <v>0</v>
      </c>
      <c r="D1042" s="140">
        <v>0</v>
      </c>
    </row>
    <row r="1043" spans="1:4">
      <c r="A1043" s="139" t="s">
        <v>4367</v>
      </c>
      <c r="B1043" s="140">
        <v>0</v>
      </c>
      <c r="C1043" s="140">
        <v>0</v>
      </c>
      <c r="D1043" s="140">
        <v>0</v>
      </c>
    </row>
    <row r="1044" spans="1:4">
      <c r="A1044" s="139" t="s">
        <v>4368</v>
      </c>
      <c r="B1044" s="140">
        <v>0</v>
      </c>
      <c r="C1044" s="140">
        <v>0</v>
      </c>
      <c r="D1044" s="140">
        <v>0</v>
      </c>
    </row>
    <row r="1045" spans="1:4">
      <c r="A1045" s="137" t="s">
        <v>4369</v>
      </c>
      <c r="B1045" s="142">
        <v>893246321.88</v>
      </c>
      <c r="C1045" s="142">
        <v>123187258.25999999</v>
      </c>
      <c r="D1045" s="142">
        <v>1016433580.14</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A0A60-EC0F-40CB-8A4D-F7691BB61DE5}">
  <dimension ref="AJ40:AJ55"/>
  <sheetViews>
    <sheetView tabSelected="1" workbookViewId="0">
      <selection activeCell="E16" sqref="E16:K43"/>
    </sheetView>
  </sheetViews>
  <sheetFormatPr defaultRowHeight="13.2"/>
  <cols>
    <col min="36" max="36" width="21.77734375" customWidth="1"/>
  </cols>
  <sheetData>
    <row r="40" spans="36:36">
      <c r="AJ40">
        <v>1720307</v>
      </c>
    </row>
    <row r="41" spans="36:36">
      <c r="AJ41">
        <v>192614</v>
      </c>
    </row>
    <row r="42" spans="36:36">
      <c r="AJ42">
        <v>2154</v>
      </c>
    </row>
    <row r="43" spans="36:36">
      <c r="AJ43">
        <v>3035</v>
      </c>
    </row>
    <row r="44" spans="36:36">
      <c r="AJ44">
        <v>24902</v>
      </c>
    </row>
    <row r="55" spans="36:36">
      <c r="AJ55">
        <v>1943012</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89AD9-709F-43C8-98C5-226ADC16D865}">
  <dimension ref="V25:V39"/>
  <sheetViews>
    <sheetView tabSelected="1" workbookViewId="0">
      <selection activeCell="E16" sqref="E16:K43"/>
    </sheetView>
  </sheetViews>
  <sheetFormatPr defaultRowHeight="13.2"/>
  <cols>
    <col min="22" max="22" width="13" bestFit="1" customWidth="1"/>
  </cols>
  <sheetData>
    <row r="25" spans="22:22">
      <c r="V25" s="35"/>
    </row>
    <row r="26" spans="22:22">
      <c r="V26" s="35"/>
    </row>
    <row r="27" spans="22:22">
      <c r="V27" s="35">
        <v>1719905</v>
      </c>
    </row>
    <row r="28" spans="22:22">
      <c r="V28" s="35">
        <v>184453</v>
      </c>
    </row>
    <row r="29" spans="22:22">
      <c r="V29" s="35">
        <v>1868</v>
      </c>
    </row>
    <row r="30" spans="22:22">
      <c r="V30" s="35">
        <v>3737</v>
      </c>
    </row>
    <row r="31" spans="22:22">
      <c r="V31" s="35">
        <v>23090</v>
      </c>
    </row>
    <row r="35" spans="22:22">
      <c r="V35" s="35"/>
    </row>
    <row r="36" spans="22:22">
      <c r="V36" s="35"/>
    </row>
    <row r="37" spans="22:22">
      <c r="V37" s="35"/>
    </row>
    <row r="38" spans="22:22">
      <c r="V38" s="35"/>
    </row>
    <row r="39" spans="22:22">
      <c r="V39" s="35">
        <f>SUM(V27:V38)</f>
        <v>1933053</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99E21-4391-4F52-B399-B83F1049AB7E}">
  <dimension ref="A1:R50"/>
  <sheetViews>
    <sheetView tabSelected="1" workbookViewId="0">
      <selection activeCell="E16" sqref="E16:K43"/>
    </sheetView>
  </sheetViews>
  <sheetFormatPr defaultColWidth="8.77734375" defaultRowHeight="13.2"/>
  <cols>
    <col min="1" max="1" width="8.77734375" style="84"/>
    <col min="2" max="3" width="32.109375" style="84" customWidth="1"/>
    <col min="4" max="4" width="10.33203125" style="84" bestFit="1" customWidth="1"/>
    <col min="5" max="5" width="11.77734375" style="84" customWidth="1"/>
    <col min="6" max="6" width="13.6640625" style="84" customWidth="1"/>
    <col min="7" max="7" width="11.77734375" style="84" customWidth="1"/>
    <col min="8" max="8" width="10.33203125" style="84" customWidth="1"/>
    <col min="9" max="9" width="10.77734375" style="84" bestFit="1" customWidth="1"/>
    <col min="10" max="10" width="10.33203125" style="85" bestFit="1" customWidth="1"/>
    <col min="11" max="12" width="8.77734375" style="84"/>
    <col min="13" max="13" width="10.33203125" style="84" bestFit="1" customWidth="1"/>
    <col min="14" max="16384" width="8.77734375" style="84"/>
  </cols>
  <sheetData>
    <row r="1" spans="1:12" ht="14.4">
      <c r="A1" s="82" t="s">
        <v>49</v>
      </c>
      <c r="B1" s="83"/>
      <c r="C1" s="83"/>
      <c r="D1" s="83" t="str" cm="1">
        <f t="array" aca="1" ref="D1" ca="1">CELL("filename",A1)</f>
        <v>K:\REGULATORY MATTERS 2009 FORWARD\20240025-Petition for Rate Case Increase\Discovery\OPC POD 1 (1-26)\Attachments\Q7\MFR C\[C-33 Performance Indices.xlsx]Procedures &amp; Inputs</v>
      </c>
      <c r="E1" s="83"/>
      <c r="G1" s="83"/>
      <c r="H1" s="83"/>
    </row>
    <row r="2" spans="1:12" ht="14.4">
      <c r="A2" s="82"/>
      <c r="B2" s="83"/>
      <c r="C2" s="83"/>
      <c r="D2" s="83"/>
      <c r="E2" s="83"/>
      <c r="F2" s="83"/>
      <c r="G2" s="83"/>
      <c r="H2" s="83"/>
    </row>
    <row r="3" spans="1:12" ht="14.4">
      <c r="A3" s="82" t="s">
        <v>50</v>
      </c>
      <c r="B3" s="83"/>
      <c r="C3" s="83"/>
      <c r="D3" s="83"/>
      <c r="E3" s="83"/>
      <c r="F3" s="83"/>
      <c r="G3" s="83"/>
      <c r="H3" s="83"/>
    </row>
    <row r="4" spans="1:12" ht="14.4">
      <c r="A4" s="82"/>
      <c r="B4" s="86" t="s">
        <v>51</v>
      </c>
      <c r="C4" s="86"/>
      <c r="D4" s="87" t="s">
        <v>52</v>
      </c>
      <c r="E4" s="83"/>
      <c r="F4" s="83"/>
      <c r="G4" s="83"/>
      <c r="H4" s="83"/>
    </row>
    <row r="5" spans="1:12" ht="14.4">
      <c r="A5" s="82"/>
      <c r="B5" s="83"/>
      <c r="C5" s="83"/>
      <c r="D5" s="83"/>
      <c r="E5" s="83"/>
      <c r="F5" s="83"/>
      <c r="G5" s="83"/>
      <c r="H5" s="83"/>
    </row>
    <row r="6" spans="1:12" ht="14.4">
      <c r="A6" s="88"/>
      <c r="B6" s="89" t="s">
        <v>53</v>
      </c>
      <c r="C6" s="90"/>
      <c r="D6" s="90"/>
      <c r="E6" s="90"/>
      <c r="F6" s="90"/>
      <c r="G6" s="90"/>
      <c r="H6" s="90"/>
      <c r="I6" s="90"/>
      <c r="J6" s="90"/>
      <c r="K6" s="91"/>
      <c r="L6" s="91"/>
    </row>
    <row r="7" spans="1:12" ht="14.4">
      <c r="A7" s="82"/>
      <c r="B7" s="83" t="s">
        <v>54</v>
      </c>
      <c r="C7" s="83"/>
      <c r="D7" s="83"/>
      <c r="E7" s="83"/>
      <c r="F7" s="83"/>
      <c r="G7" s="83"/>
      <c r="H7" s="83"/>
      <c r="I7" s="83"/>
      <c r="J7" s="83"/>
    </row>
    <row r="8" spans="1:12" ht="14.4">
      <c r="A8" s="82"/>
      <c r="B8" s="83"/>
      <c r="C8" s="83"/>
      <c r="D8" s="83"/>
      <c r="E8" s="83"/>
      <c r="F8" s="83"/>
      <c r="G8" s="83"/>
      <c r="H8" s="83"/>
      <c r="I8" s="83"/>
      <c r="J8" s="83"/>
    </row>
    <row r="9" spans="1:12" ht="14.4">
      <c r="A9" s="92" t="s">
        <v>55</v>
      </c>
      <c r="B9" s="83" t="s">
        <v>56</v>
      </c>
      <c r="C9" s="83"/>
      <c r="D9" s="83"/>
      <c r="E9" s="83"/>
      <c r="F9" s="83"/>
      <c r="G9" s="83"/>
      <c r="H9" s="83"/>
      <c r="I9" s="83"/>
      <c r="J9" s="83"/>
    </row>
    <row r="10" spans="1:12" ht="14.4">
      <c r="A10" s="92"/>
      <c r="B10" s="83"/>
      <c r="C10" s="83"/>
      <c r="D10" s="83"/>
      <c r="E10" s="83"/>
      <c r="F10" s="83"/>
      <c r="G10" s="83"/>
      <c r="H10" s="83"/>
      <c r="I10" s="83"/>
      <c r="J10" s="83"/>
    </row>
    <row r="11" spans="1:12" ht="14.4">
      <c r="A11" s="92" t="s">
        <v>57</v>
      </c>
      <c r="B11" s="83" t="s">
        <v>58</v>
      </c>
      <c r="C11" s="83"/>
      <c r="D11" s="83"/>
      <c r="E11" s="83"/>
      <c r="F11" s="83"/>
      <c r="G11" s="83"/>
      <c r="H11" s="83"/>
      <c r="I11" s="83"/>
      <c r="J11" s="83"/>
    </row>
    <row r="12" spans="1:12" ht="14.4">
      <c r="A12" s="92"/>
      <c r="B12" s="83"/>
      <c r="C12" s="83"/>
      <c r="D12" s="83"/>
      <c r="E12" s="83"/>
      <c r="F12" s="83"/>
      <c r="G12" s="83"/>
      <c r="H12" s="83"/>
      <c r="I12" s="83"/>
      <c r="J12" s="83"/>
    </row>
    <row r="13" spans="1:12" ht="14.4">
      <c r="A13" s="92"/>
      <c r="B13" s="83"/>
      <c r="C13" s="83"/>
      <c r="D13" s="83"/>
      <c r="E13" s="83"/>
      <c r="F13" s="83"/>
      <c r="G13" s="83"/>
      <c r="H13" s="83"/>
      <c r="I13" s="83"/>
      <c r="J13" s="83"/>
    </row>
    <row r="14" spans="1:12" ht="14.4">
      <c r="C14" s="83"/>
      <c r="D14" s="83"/>
      <c r="E14" s="83"/>
      <c r="F14" s="83"/>
      <c r="G14" s="83"/>
      <c r="H14" s="83"/>
      <c r="I14" s="83"/>
      <c r="J14" s="83"/>
    </row>
    <row r="15" spans="1:12" ht="14.4">
      <c r="C15" s="83"/>
      <c r="D15" s="83"/>
      <c r="E15" s="83"/>
      <c r="F15" s="83"/>
      <c r="G15" s="83"/>
      <c r="H15" s="83"/>
      <c r="I15" s="83"/>
      <c r="J15" s="83"/>
    </row>
    <row r="16" spans="1:12" ht="14.4">
      <c r="A16" s="92" t="s">
        <v>59</v>
      </c>
      <c r="B16" s="83" t="s">
        <v>60</v>
      </c>
      <c r="C16" s="83"/>
      <c r="D16" s="83"/>
      <c r="E16" s="83"/>
      <c r="F16" s="83"/>
      <c r="G16" s="83"/>
      <c r="H16" s="83"/>
      <c r="I16" s="83"/>
      <c r="J16" s="83"/>
    </row>
    <row r="17" spans="1:12" ht="14.4">
      <c r="A17" s="92"/>
      <c r="B17" s="83"/>
      <c r="C17" s="83"/>
      <c r="D17" s="83"/>
      <c r="E17" s="83"/>
      <c r="F17" s="83"/>
      <c r="G17" s="83"/>
      <c r="H17" s="83"/>
      <c r="I17" s="83"/>
      <c r="J17" s="83"/>
    </row>
    <row r="18" spans="1:12" ht="14.4">
      <c r="A18" s="92"/>
      <c r="B18" s="83"/>
      <c r="C18" s="83"/>
      <c r="D18" s="83"/>
      <c r="E18" s="83"/>
      <c r="F18" s="83"/>
      <c r="G18" s="83"/>
      <c r="H18" s="83"/>
      <c r="I18" s="83"/>
      <c r="J18" s="83"/>
    </row>
    <row r="19" spans="1:12" ht="14.4">
      <c r="A19" s="92" t="s">
        <v>61</v>
      </c>
      <c r="B19" s="83" t="s">
        <v>62</v>
      </c>
      <c r="C19" s="83"/>
      <c r="D19" s="83"/>
      <c r="E19" s="83"/>
      <c r="F19" s="83"/>
      <c r="G19" s="83"/>
      <c r="H19" s="83"/>
      <c r="I19" s="83"/>
    </row>
    <row r="20" spans="1:12" s="96" customFormat="1" ht="14.4">
      <c r="A20" s="93"/>
      <c r="B20" s="94" t="s">
        <v>63</v>
      </c>
      <c r="C20" s="94" t="s">
        <v>64</v>
      </c>
      <c r="D20" s="94"/>
      <c r="E20" s="94" t="s">
        <v>65</v>
      </c>
      <c r="F20" s="94"/>
      <c r="G20" s="94"/>
      <c r="H20" s="94"/>
      <c r="I20" s="94"/>
      <c r="J20" s="95"/>
    </row>
    <row r="21" spans="1:12" ht="14.4">
      <c r="A21" s="82"/>
      <c r="B21" s="82"/>
      <c r="C21" s="82"/>
      <c r="D21" s="82"/>
      <c r="E21" s="82"/>
      <c r="F21" s="82"/>
      <c r="G21" s="82"/>
      <c r="H21" s="82"/>
    </row>
    <row r="22" spans="1:12" ht="14.4">
      <c r="A22" s="82"/>
      <c r="B22" s="82"/>
      <c r="C22" s="82"/>
      <c r="D22" s="82"/>
      <c r="E22" s="82"/>
      <c r="F22" s="82"/>
      <c r="G22" s="82"/>
      <c r="H22" s="82"/>
    </row>
    <row r="23" spans="1:12" ht="14.4">
      <c r="A23" s="82"/>
      <c r="B23" s="82"/>
      <c r="C23" s="82"/>
      <c r="D23" s="82"/>
      <c r="E23" s="82"/>
      <c r="F23" s="82"/>
      <c r="G23" s="82"/>
      <c r="H23" s="82"/>
    </row>
    <row r="24" spans="1:12" ht="14.4">
      <c r="A24" s="82"/>
      <c r="B24" s="82"/>
      <c r="C24" s="82"/>
      <c r="D24" s="82"/>
      <c r="E24" s="82"/>
      <c r="F24" s="82"/>
      <c r="G24" s="82"/>
      <c r="H24" s="82"/>
    </row>
    <row r="25" spans="1:12" ht="14.4">
      <c r="A25" s="82"/>
      <c r="B25" s="83"/>
      <c r="C25" s="83"/>
      <c r="D25" s="83"/>
      <c r="E25" s="83"/>
      <c r="F25" s="83"/>
      <c r="G25" s="83"/>
      <c r="H25" s="83"/>
    </row>
    <row r="26" spans="1:12" ht="14.4">
      <c r="A26" s="82"/>
      <c r="B26" s="83"/>
      <c r="C26" s="83"/>
      <c r="D26" s="83"/>
      <c r="E26" s="83"/>
      <c r="F26" s="83"/>
      <c r="G26" s="83"/>
      <c r="H26" s="83"/>
      <c r="K26" s="85"/>
      <c r="L26" s="85"/>
    </row>
    <row r="27" spans="1:12" ht="14.4">
      <c r="A27" s="82">
        <v>1</v>
      </c>
      <c r="B27" s="97" t="s">
        <v>4370</v>
      </c>
      <c r="C27" s="97"/>
      <c r="D27" s="83"/>
      <c r="E27" s="83"/>
      <c r="F27" s="83"/>
      <c r="G27" s="83"/>
      <c r="H27" s="83"/>
      <c r="K27" s="85"/>
      <c r="L27" s="85"/>
    </row>
    <row r="28" spans="1:12" ht="14.4">
      <c r="A28" s="82"/>
      <c r="B28" s="83"/>
      <c r="C28" s="83"/>
      <c r="D28" s="83"/>
      <c r="E28" s="83"/>
      <c r="F28" s="83"/>
      <c r="G28" s="83"/>
      <c r="H28" s="83"/>
      <c r="K28" s="85"/>
      <c r="L28" s="85"/>
    </row>
    <row r="29" spans="1:12" ht="14.4">
      <c r="A29" s="82">
        <f>+A27+1</f>
        <v>2</v>
      </c>
      <c r="B29" s="87" t="s">
        <v>66</v>
      </c>
      <c r="C29" s="87"/>
      <c r="D29" s="83"/>
      <c r="E29" s="83"/>
      <c r="F29" s="83"/>
      <c r="G29" s="98"/>
      <c r="H29" s="83"/>
    </row>
    <row r="30" spans="1:12" ht="14.4">
      <c r="A30" s="82"/>
      <c r="B30" s="99" t="s">
        <v>8</v>
      </c>
      <c r="C30" s="99"/>
      <c r="D30" s="98" t="s">
        <v>67</v>
      </c>
      <c r="E30" s="83">
        <v>2027</v>
      </c>
      <c r="F30" s="100">
        <v>46752</v>
      </c>
      <c r="G30" s="83" t="s">
        <v>68</v>
      </c>
      <c r="H30" s="83"/>
    </row>
    <row r="31" spans="1:12" ht="14.4">
      <c r="A31" s="82"/>
      <c r="B31" s="99" t="s">
        <v>10</v>
      </c>
      <c r="C31" s="99"/>
      <c r="D31" s="98" t="s">
        <v>69</v>
      </c>
      <c r="E31" s="83">
        <f>+E30-1</f>
        <v>2026</v>
      </c>
      <c r="F31" s="100">
        <v>46387</v>
      </c>
      <c r="G31" s="83" t="s">
        <v>70</v>
      </c>
      <c r="H31" s="83"/>
    </row>
    <row r="32" spans="1:12" ht="14.4">
      <c r="A32" s="82"/>
      <c r="B32" s="99" t="s">
        <v>11</v>
      </c>
      <c r="C32" s="99"/>
      <c r="D32" s="98" t="s">
        <v>71</v>
      </c>
      <c r="E32" s="83">
        <f>+E31-1</f>
        <v>2025</v>
      </c>
      <c r="F32" s="100">
        <v>46022</v>
      </c>
      <c r="G32" s="83" t="s">
        <v>72</v>
      </c>
      <c r="H32" s="83"/>
    </row>
    <row r="33" spans="1:18" ht="14.4">
      <c r="A33" s="82"/>
      <c r="B33" s="101" t="s">
        <v>73</v>
      </c>
      <c r="C33" s="101"/>
      <c r="D33" s="98" t="s">
        <v>74</v>
      </c>
      <c r="E33" s="83">
        <f t="shared" ref="E33" si="0">+E32-1</f>
        <v>2024</v>
      </c>
      <c r="F33" s="100">
        <v>45657</v>
      </c>
      <c r="G33" s="83" t="s">
        <v>75</v>
      </c>
      <c r="H33" s="83"/>
      <c r="J33" s="234"/>
    </row>
    <row r="34" spans="1:18" ht="14.4">
      <c r="A34" s="82"/>
      <c r="B34" s="83" t="s">
        <v>12</v>
      </c>
      <c r="C34" s="101"/>
      <c r="D34" s="98" t="s">
        <v>76</v>
      </c>
      <c r="E34" s="83">
        <f>+E33-1</f>
        <v>2023</v>
      </c>
      <c r="F34" s="100">
        <v>45291</v>
      </c>
      <c r="G34" s="83" t="s">
        <v>77</v>
      </c>
      <c r="H34" s="83"/>
      <c r="J34" s="234"/>
    </row>
    <row r="35" spans="1:18">
      <c r="R35" s="102"/>
    </row>
    <row r="36" spans="1:18" ht="14.4">
      <c r="A36" s="82">
        <v>3</v>
      </c>
      <c r="B36" s="97" t="s">
        <v>4371</v>
      </c>
      <c r="C36" s="97"/>
    </row>
    <row r="37" spans="1:18" ht="14.4">
      <c r="B37" s="97"/>
    </row>
    <row r="38" spans="1:18">
      <c r="J38" s="84"/>
    </row>
    <row r="39" spans="1:18">
      <c r="J39" s="84"/>
    </row>
    <row r="40" spans="1:18">
      <c r="J40" s="84"/>
    </row>
    <row r="41" spans="1:18">
      <c r="J41" s="84"/>
    </row>
    <row r="42" spans="1:18">
      <c r="J42" s="84"/>
    </row>
    <row r="43" spans="1:18">
      <c r="J43" s="84"/>
    </row>
    <row r="44" spans="1:18">
      <c r="J44" s="84"/>
    </row>
    <row r="45" spans="1:18">
      <c r="J45" s="84"/>
    </row>
    <row r="46" spans="1:18">
      <c r="J46" s="84"/>
    </row>
    <row r="47" spans="1:18">
      <c r="J47" s="84"/>
    </row>
    <row r="48" spans="1:18">
      <c r="J48" s="84"/>
    </row>
    <row r="49" spans="10:10">
      <c r="J49" s="84"/>
    </row>
    <row r="50" spans="10:10">
      <c r="J50" s="84"/>
    </row>
  </sheetData>
  <phoneticPr fontId="42" type="noConversion"/>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6CCFC-2A23-452B-A8AC-66D45EC61C2C}">
  <dimension ref="A1:M50"/>
  <sheetViews>
    <sheetView tabSelected="1" zoomScale="90" zoomScaleNormal="90" workbookViewId="0">
      <selection activeCell="E16" sqref="E16:K43"/>
    </sheetView>
  </sheetViews>
  <sheetFormatPr defaultColWidth="9.109375" defaultRowHeight="13.8"/>
  <cols>
    <col min="1" max="1" width="3.6640625" style="297" customWidth="1"/>
    <col min="2" max="2" width="45.109375" style="297" customWidth="1"/>
    <col min="3" max="3" width="8.77734375" style="297" customWidth="1"/>
    <col min="4" max="6" width="14.33203125" style="297" customWidth="1"/>
    <col min="7" max="7" width="14" style="297" customWidth="1"/>
    <col min="8" max="9" width="15" style="297" customWidth="1"/>
    <col min="10" max="10" width="15.33203125" style="297" customWidth="1"/>
    <col min="11" max="11" width="19.77734375" style="297" customWidth="1"/>
    <col min="12" max="12" width="23.109375" style="297" customWidth="1"/>
    <col min="13" max="16384" width="9.109375" style="297"/>
  </cols>
  <sheetData>
    <row r="1" spans="1:12">
      <c r="A1" s="1" t="s">
        <v>7878</v>
      </c>
      <c r="B1" s="182"/>
      <c r="C1" s="381" t="s">
        <v>7879</v>
      </c>
      <c r="D1" s="381"/>
      <c r="E1" s="381"/>
      <c r="F1" s="381"/>
      <c r="G1" s="296"/>
      <c r="H1" s="1"/>
      <c r="J1" s="1" t="s">
        <v>2</v>
      </c>
      <c r="L1" s="297" t="s">
        <v>7880</v>
      </c>
    </row>
    <row r="2" spans="1:12">
      <c r="A2" s="3"/>
      <c r="B2" s="3"/>
      <c r="C2" s="3"/>
      <c r="D2" s="3"/>
      <c r="E2" s="3"/>
      <c r="F2" s="183"/>
      <c r="G2" s="183"/>
      <c r="H2" s="183"/>
      <c r="I2" s="183"/>
      <c r="J2" s="183"/>
      <c r="K2" s="103"/>
    </row>
    <row r="3" spans="1:12">
      <c r="A3" s="297" t="s">
        <v>3</v>
      </c>
      <c r="B3" s="6"/>
      <c r="C3" s="4" t="s">
        <v>4</v>
      </c>
      <c r="D3" s="382" t="s">
        <v>7881</v>
      </c>
      <c r="E3" s="382"/>
      <c r="F3" s="382"/>
      <c r="G3" s="298"/>
      <c r="H3" s="299" t="s">
        <v>6</v>
      </c>
      <c r="I3" s="6"/>
      <c r="J3" s="6"/>
      <c r="K3" s="6"/>
    </row>
    <row r="4" spans="1:12">
      <c r="B4" s="6"/>
      <c r="C4" s="6"/>
      <c r="D4" s="383"/>
      <c r="E4" s="383"/>
      <c r="F4" s="383"/>
      <c r="G4" s="300" t="s">
        <v>7882</v>
      </c>
      <c r="H4" s="103" t="s">
        <v>8</v>
      </c>
      <c r="J4" s="301">
        <v>46752</v>
      </c>
      <c r="K4" s="6"/>
    </row>
    <row r="5" spans="1:12">
      <c r="A5" s="297" t="s">
        <v>9</v>
      </c>
      <c r="B5" s="184"/>
      <c r="C5" s="184"/>
      <c r="D5" s="384"/>
      <c r="E5" s="384"/>
      <c r="F5" s="384"/>
      <c r="G5" s="300" t="s">
        <v>7882</v>
      </c>
      <c r="H5" s="103" t="s">
        <v>10</v>
      </c>
      <c r="J5" s="301">
        <v>46387</v>
      </c>
      <c r="K5" s="301"/>
    </row>
    <row r="6" spans="1:12">
      <c r="A6" s="106"/>
      <c r="D6" s="78"/>
      <c r="E6" s="78"/>
      <c r="F6" s="78"/>
      <c r="G6" s="300" t="s">
        <v>7882</v>
      </c>
      <c r="H6" s="103" t="s">
        <v>11</v>
      </c>
      <c r="J6" s="301">
        <v>46022</v>
      </c>
      <c r="K6" s="301"/>
    </row>
    <row r="7" spans="1:12">
      <c r="A7" s="301" t="s">
        <v>4370</v>
      </c>
      <c r="F7" s="107"/>
      <c r="G7" s="300" t="s">
        <v>7882</v>
      </c>
      <c r="H7" s="103" t="s">
        <v>73</v>
      </c>
      <c r="J7" s="301">
        <v>45657</v>
      </c>
      <c r="K7" s="301"/>
    </row>
    <row r="8" spans="1:12">
      <c r="F8" s="107"/>
      <c r="G8" s="300" t="s">
        <v>7</v>
      </c>
      <c r="H8" s="103" t="s">
        <v>12</v>
      </c>
      <c r="I8" s="301"/>
      <c r="J8" s="301">
        <v>45291</v>
      </c>
      <c r="K8" s="301"/>
    </row>
    <row r="9" spans="1:12" s="306" customFormat="1">
      <c r="A9" s="302"/>
      <c r="B9" s="302"/>
      <c r="C9" s="302"/>
      <c r="D9" s="302"/>
      <c r="E9" s="303" t="s">
        <v>1735</v>
      </c>
      <c r="F9" s="302"/>
      <c r="G9" s="302"/>
      <c r="H9" s="304" t="s">
        <v>7883</v>
      </c>
      <c r="I9" s="301"/>
      <c r="J9" s="305"/>
      <c r="K9"/>
    </row>
    <row r="10" spans="1:12" s="306" customFormat="1">
      <c r="A10" s="302"/>
      <c r="B10" s="302"/>
      <c r="C10" s="302"/>
      <c r="D10" s="302"/>
      <c r="E10" s="302"/>
      <c r="F10" s="302"/>
      <c r="G10" s="302"/>
      <c r="H10" s="304"/>
      <c r="I10" s="301"/>
      <c r="J10" s="305"/>
      <c r="K10"/>
    </row>
    <row r="11" spans="1:12" s="306" customFormat="1">
      <c r="A11" s="307"/>
      <c r="B11" s="308">
        <v>-1</v>
      </c>
      <c r="C11" s="309"/>
      <c r="D11" s="310"/>
      <c r="E11" s="310">
        <v>-2</v>
      </c>
      <c r="F11" s="310">
        <v>-3</v>
      </c>
      <c r="G11" s="310">
        <v>-4</v>
      </c>
      <c r="H11" s="310">
        <v>-5</v>
      </c>
      <c r="I11" s="310">
        <v>-6</v>
      </c>
      <c r="J11" s="310">
        <v>-7</v>
      </c>
      <c r="K11"/>
      <c r="L11" s="302"/>
    </row>
    <row r="12" spans="1:12" s="306" customFormat="1">
      <c r="A12" s="311" t="s">
        <v>13</v>
      </c>
      <c r="B12" s="311"/>
      <c r="C12" s="311"/>
      <c r="D12" s="311"/>
      <c r="E12" s="312" t="s">
        <v>16</v>
      </c>
      <c r="F12" s="311" t="s">
        <v>16</v>
      </c>
      <c r="G12" s="311" t="s">
        <v>16</v>
      </c>
      <c r="H12" s="311" t="s">
        <v>16</v>
      </c>
      <c r="I12" s="311" t="s">
        <v>16</v>
      </c>
      <c r="J12" s="311" t="s">
        <v>7884</v>
      </c>
      <c r="K12"/>
      <c r="L12" s="313"/>
    </row>
    <row r="13" spans="1:12" s="306" customFormat="1">
      <c r="A13" s="314" t="s">
        <v>14</v>
      </c>
      <c r="B13" s="315" t="s">
        <v>7885</v>
      </c>
      <c r="C13" s="316"/>
      <c r="D13" s="317"/>
      <c r="E13" s="316">
        <v>2019</v>
      </c>
      <c r="F13" s="316">
        <v>2020</v>
      </c>
      <c r="G13" s="316">
        <v>2021</v>
      </c>
      <c r="H13" s="316">
        <v>2022</v>
      </c>
      <c r="I13" s="316">
        <v>2023</v>
      </c>
      <c r="J13" s="316" t="s">
        <v>7886</v>
      </c>
      <c r="K13"/>
      <c r="L13" s="311" t="s">
        <v>1731</v>
      </c>
    </row>
    <row r="14" spans="1:12" s="306" customFormat="1">
      <c r="A14" s="18">
        <v>1</v>
      </c>
      <c r="B14" s="19" t="s">
        <v>7887</v>
      </c>
      <c r="C14" s="318"/>
      <c r="D14" s="319"/>
      <c r="E14" s="27"/>
      <c r="J14" s="27"/>
      <c r="K14"/>
      <c r="L14" s="28"/>
    </row>
    <row r="15" spans="1:12" s="306" customFormat="1">
      <c r="A15" s="18">
        <v>2</v>
      </c>
      <c r="B15" s="320"/>
      <c r="C15" s="321"/>
      <c r="D15" s="321"/>
      <c r="E15" s="27"/>
      <c r="J15" s="27"/>
      <c r="K15"/>
      <c r="L15" s="28"/>
    </row>
    <row r="16" spans="1:12" s="306" customFormat="1">
      <c r="A16" s="18">
        <v>3</v>
      </c>
      <c r="B16" s="320" t="s">
        <v>7888</v>
      </c>
      <c r="C16" s="322"/>
      <c r="D16" s="27"/>
      <c r="E16" s="27">
        <v>9973</v>
      </c>
      <c r="F16" s="27">
        <v>9649</v>
      </c>
      <c r="G16" s="27">
        <v>9682</v>
      </c>
      <c r="H16" s="27">
        <v>9974</v>
      </c>
      <c r="I16" s="27">
        <v>10235</v>
      </c>
      <c r="J16" s="323">
        <v>6.4619754771563231E-3</v>
      </c>
      <c r="K16"/>
      <c r="L16" s="324"/>
    </row>
    <row r="17" spans="1:13" s="306" customFormat="1">
      <c r="A17" s="18">
        <v>4</v>
      </c>
      <c r="B17" s="320" t="s">
        <v>1731</v>
      </c>
      <c r="C17" s="325"/>
      <c r="D17" s="321"/>
      <c r="E17" s="321"/>
      <c r="J17" s="323"/>
      <c r="K17"/>
      <c r="L17" s="28"/>
    </row>
    <row r="18" spans="1:13" s="306" customFormat="1">
      <c r="A18" s="18">
        <v>5</v>
      </c>
      <c r="B18" s="320" t="s">
        <v>7889</v>
      </c>
      <c r="C18" s="326"/>
      <c r="D18" s="327"/>
      <c r="E18" s="328">
        <v>5.4411873824249595</v>
      </c>
      <c r="F18" s="328">
        <v>5.1770548465206314</v>
      </c>
      <c r="G18" s="328">
        <v>4.9829851797106759</v>
      </c>
      <c r="H18" s="328">
        <v>5.1597136757243591</v>
      </c>
      <c r="I18" s="328">
        <v>5.2001485611567446</v>
      </c>
      <c r="J18" s="323">
        <v>-1.1391927186930495E-2</v>
      </c>
      <c r="L18" s="28"/>
    </row>
    <row r="19" spans="1:13" s="306" customFormat="1">
      <c r="A19" s="18">
        <v>6</v>
      </c>
      <c r="B19" s="320" t="s">
        <v>1731</v>
      </c>
      <c r="C19" s="329"/>
      <c r="D19" s="329"/>
      <c r="E19" s="330"/>
      <c r="J19" s="323"/>
      <c r="L19" s="331"/>
    </row>
    <row r="20" spans="1:13" s="306" customFormat="1">
      <c r="A20" s="18">
        <v>7</v>
      </c>
      <c r="B20" s="320" t="s">
        <v>7890</v>
      </c>
      <c r="C20" s="332"/>
      <c r="D20" s="333"/>
      <c r="E20" s="21">
        <v>39187343</v>
      </c>
      <c r="F20" s="21">
        <v>39230213</v>
      </c>
      <c r="G20" s="21">
        <v>39681797</v>
      </c>
      <c r="H20" s="21">
        <v>40511973</v>
      </c>
      <c r="I20" s="21">
        <v>40832186</v>
      </c>
      <c r="J20" s="323">
        <v>1.0226557239661371E-2</v>
      </c>
      <c r="L20" s="28"/>
    </row>
    <row r="21" spans="1:13" s="306" customFormat="1">
      <c r="A21" s="18">
        <v>8</v>
      </c>
      <c r="B21" s="19" t="s">
        <v>1731</v>
      </c>
      <c r="C21" s="334"/>
      <c r="D21" s="332"/>
      <c r="E21" s="21"/>
      <c r="J21" s="323"/>
      <c r="L21" s="28"/>
    </row>
    <row r="22" spans="1:13" s="306" customFormat="1">
      <c r="A22" s="18">
        <v>9</v>
      </c>
      <c r="B22" s="306" t="s">
        <v>7891</v>
      </c>
      <c r="D22" s="335"/>
      <c r="E22" s="335">
        <v>21380.294423178486</v>
      </c>
      <c r="F22" s="335">
        <v>21048.498739940584</v>
      </c>
      <c r="G22" s="335">
        <v>20422.826518827471</v>
      </c>
      <c r="H22" s="335">
        <v>20957.507631710047</v>
      </c>
      <c r="I22" s="335">
        <v>20745.816636715641</v>
      </c>
      <c r="J22" s="323">
        <v>-7.5596957978385504E-3</v>
      </c>
      <c r="L22" s="28"/>
    </row>
    <row r="23" spans="1:13" s="306" customFormat="1">
      <c r="A23" s="18">
        <v>10</v>
      </c>
      <c r="L23" s="28"/>
    </row>
    <row r="24" spans="1:13" s="306" customFormat="1">
      <c r="A24" s="18">
        <v>11</v>
      </c>
      <c r="B24" s="320" t="s">
        <v>7892</v>
      </c>
      <c r="C24" s="336"/>
      <c r="D24" s="321"/>
      <c r="E24" s="21">
        <v>1832872</v>
      </c>
      <c r="F24" s="21">
        <v>1863801</v>
      </c>
      <c r="G24" s="21">
        <v>1943012</v>
      </c>
      <c r="H24" s="21">
        <v>1933053</v>
      </c>
      <c r="I24" s="21">
        <v>1968213</v>
      </c>
      <c r="J24" s="323">
        <v>1.7652803215213786E-2</v>
      </c>
      <c r="L24" s="28"/>
    </row>
    <row r="25" spans="1:13" s="306" customFormat="1">
      <c r="A25" s="18">
        <v>12</v>
      </c>
      <c r="B25" s="320"/>
      <c r="C25" s="336"/>
      <c r="D25" s="336"/>
      <c r="E25" s="21"/>
      <c r="J25" s="323"/>
      <c r="L25" s="28"/>
    </row>
    <row r="26" spans="1:13" s="306" customFormat="1">
      <c r="A26" s="18">
        <v>13</v>
      </c>
      <c r="B26" s="320" t="s">
        <v>7893</v>
      </c>
      <c r="C26" s="336"/>
      <c r="D26" s="21"/>
      <c r="E26" s="337">
        <v>9902.2300350000005</v>
      </c>
      <c r="F26" s="337">
        <v>9891</v>
      </c>
      <c r="G26" s="337">
        <v>9948.3481824296032</v>
      </c>
      <c r="H26" s="337">
        <v>10122</v>
      </c>
      <c r="I26" s="337">
        <v>10290</v>
      </c>
      <c r="J26" s="323">
        <v>9.5571775961116323E-3</v>
      </c>
      <c r="L26" s="28"/>
    </row>
    <row r="27" spans="1:13">
      <c r="A27" s="18">
        <v>14</v>
      </c>
      <c r="B27" s="320"/>
      <c r="C27" s="338"/>
      <c r="D27" s="27"/>
      <c r="E27" s="21"/>
      <c r="F27" s="306"/>
      <c r="G27" s="306"/>
      <c r="H27" s="306"/>
      <c r="I27" s="306"/>
      <c r="J27" s="323"/>
      <c r="L27" s="28"/>
    </row>
    <row r="28" spans="1:13">
      <c r="A28" s="18">
        <v>15</v>
      </c>
      <c r="B28" s="320" t="s">
        <v>7894</v>
      </c>
      <c r="C28" s="339"/>
      <c r="D28" s="340"/>
      <c r="E28" s="21">
        <v>7178351.71</v>
      </c>
      <c r="F28" s="21">
        <v>7258954.5099999998</v>
      </c>
      <c r="G28" s="21">
        <v>7366631.6200000001</v>
      </c>
      <c r="H28" s="21">
        <v>7524502.2000000002</v>
      </c>
      <c r="I28" s="21">
        <v>7637190.2000000002</v>
      </c>
      <c r="J28" s="323">
        <v>1.537063981870801E-2</v>
      </c>
      <c r="M28" s="306"/>
    </row>
    <row r="29" spans="1:13">
      <c r="A29" s="18">
        <v>16</v>
      </c>
      <c r="B29" s="19"/>
      <c r="C29" s="341"/>
      <c r="D29" s="342"/>
      <c r="E29" s="329"/>
      <c r="J29" s="323"/>
    </row>
    <row r="30" spans="1:13">
      <c r="A30" s="18">
        <v>17</v>
      </c>
      <c r="B30" s="19" t="s">
        <v>7895</v>
      </c>
      <c r="C30" s="318"/>
      <c r="D30" s="27"/>
      <c r="E30" s="343">
        <v>46103</v>
      </c>
      <c r="F30" s="343">
        <v>46239</v>
      </c>
      <c r="G30" s="333">
        <v>46626</v>
      </c>
      <c r="H30" s="333">
        <v>48018</v>
      </c>
      <c r="I30" s="333">
        <v>47921</v>
      </c>
      <c r="J30" s="323">
        <v>9.6223554745861195E-3</v>
      </c>
    </row>
    <row r="31" spans="1:13">
      <c r="A31" s="18">
        <v>18</v>
      </c>
      <c r="B31" s="344"/>
      <c r="C31" s="345"/>
      <c r="D31" s="321"/>
      <c r="E31" s="27"/>
      <c r="J31" s="323"/>
      <c r="K31" s="27"/>
    </row>
    <row r="32" spans="1:13">
      <c r="A32" s="18">
        <v>19</v>
      </c>
      <c r="B32" s="320" t="s">
        <v>7896</v>
      </c>
      <c r="C32" s="345"/>
      <c r="D32" s="321"/>
      <c r="E32" s="27">
        <v>5190.8499999999995</v>
      </c>
      <c r="F32" s="27">
        <v>5196.49</v>
      </c>
      <c r="G32" s="27">
        <v>5114.6500000000005</v>
      </c>
      <c r="H32" s="27">
        <v>5190.5200000000004</v>
      </c>
      <c r="I32" s="27">
        <v>5183.62</v>
      </c>
      <c r="J32" s="323">
        <v>-3.4851230807464439E-4</v>
      </c>
      <c r="K32" s="27"/>
    </row>
    <row r="33" spans="1:10">
      <c r="A33" s="18">
        <v>20</v>
      </c>
      <c r="B33" s="344"/>
      <c r="C33" s="345"/>
      <c r="D33" s="21"/>
      <c r="E33" s="21"/>
      <c r="F33" s="336"/>
      <c r="G33" s="336"/>
      <c r="H33" s="321"/>
      <c r="I33" s="27"/>
      <c r="J33" s="27"/>
    </row>
    <row r="34" spans="1:10">
      <c r="A34" s="18">
        <v>21</v>
      </c>
      <c r="B34" s="19"/>
      <c r="C34" s="346"/>
      <c r="D34" s="21"/>
      <c r="E34" s="21"/>
      <c r="F34" s="332"/>
      <c r="G34" s="332"/>
      <c r="H34" s="1"/>
      <c r="I34" s="27"/>
      <c r="J34" s="27"/>
    </row>
    <row r="35" spans="1:10">
      <c r="A35" s="18">
        <v>22</v>
      </c>
      <c r="B35" s="19"/>
      <c r="C35" s="24"/>
      <c r="D35" s="21"/>
      <c r="E35" s="21"/>
      <c r="F35" s="332"/>
      <c r="G35" s="332"/>
      <c r="H35" s="1"/>
      <c r="I35" s="27"/>
      <c r="J35" s="27"/>
    </row>
    <row r="36" spans="1:10">
      <c r="A36" s="18">
        <v>23</v>
      </c>
      <c r="B36" s="19"/>
      <c r="C36" s="28"/>
      <c r="D36" s="28"/>
      <c r="E36" s="28"/>
      <c r="F36" s="28"/>
      <c r="G36" s="28"/>
      <c r="H36" s="1"/>
      <c r="I36" s="18"/>
      <c r="J36" s="27"/>
    </row>
    <row r="37" spans="1:10">
      <c r="A37" s="18">
        <v>24</v>
      </c>
      <c r="B37" s="19"/>
      <c r="C37" s="19"/>
      <c r="D37" s="21"/>
      <c r="E37" s="21"/>
      <c r="F37" s="27"/>
      <c r="G37" s="27"/>
      <c r="H37" s="1"/>
      <c r="I37" s="27"/>
      <c r="J37" s="27"/>
    </row>
    <row r="38" spans="1:10">
      <c r="A38" s="18">
        <v>25</v>
      </c>
      <c r="B38" s="19" t="s">
        <v>7897</v>
      </c>
      <c r="C38" s="19"/>
      <c r="D38" s="347"/>
      <c r="E38" s="21"/>
      <c r="F38" s="348"/>
      <c r="G38" s="348"/>
      <c r="H38" s="1"/>
      <c r="I38" s="348"/>
      <c r="J38" s="27"/>
    </row>
    <row r="39" spans="1:10">
      <c r="A39" s="18">
        <v>26</v>
      </c>
      <c r="B39" s="19"/>
      <c r="C39" s="19"/>
      <c r="D39" s="21"/>
      <c r="E39" s="21"/>
      <c r="F39" s="348"/>
      <c r="G39" s="348"/>
      <c r="H39" s="1"/>
      <c r="I39" s="27"/>
      <c r="J39" s="27"/>
    </row>
    <row r="40" spans="1:10">
      <c r="A40" s="18">
        <v>27</v>
      </c>
      <c r="B40" s="19"/>
      <c r="C40" s="19"/>
      <c r="D40" s="21"/>
      <c r="E40" s="21"/>
      <c r="F40" s="27"/>
      <c r="G40" s="27"/>
      <c r="H40" s="1"/>
      <c r="I40" s="27"/>
      <c r="J40" s="27"/>
    </row>
    <row r="41" spans="1:10">
      <c r="A41" s="18">
        <v>28</v>
      </c>
      <c r="B41" s="19"/>
      <c r="C41" s="19"/>
      <c r="D41" s="21"/>
      <c r="E41" s="21"/>
      <c r="F41" s="27"/>
      <c r="G41" s="27"/>
      <c r="H41" s="1"/>
      <c r="I41" s="27"/>
      <c r="J41" s="27"/>
    </row>
    <row r="42" spans="1:10">
      <c r="A42" s="18">
        <v>29</v>
      </c>
      <c r="B42" s="19"/>
      <c r="C42" s="19"/>
      <c r="D42" s="21"/>
      <c r="E42" s="21"/>
      <c r="F42" s="27"/>
      <c r="G42" s="27"/>
      <c r="H42" s="1"/>
      <c r="I42" s="27"/>
      <c r="J42" s="27"/>
    </row>
    <row r="43" spans="1:10">
      <c r="A43" s="18">
        <v>30</v>
      </c>
      <c r="B43" s="19"/>
      <c r="C43" s="19"/>
      <c r="D43" s="21"/>
      <c r="E43" s="21"/>
      <c r="F43" s="27"/>
      <c r="G43" s="27"/>
      <c r="H43" s="1"/>
      <c r="I43" s="27"/>
      <c r="J43" s="27"/>
    </row>
    <row r="44" spans="1:10">
      <c r="A44" s="18">
        <v>31</v>
      </c>
      <c r="B44" s="19"/>
      <c r="C44" s="19"/>
      <c r="D44" s="21"/>
      <c r="E44" s="21"/>
      <c r="F44" s="27"/>
      <c r="G44" s="27"/>
      <c r="H44" s="1"/>
      <c r="I44" s="27"/>
      <c r="J44" s="27"/>
    </row>
    <row r="45" spans="1:10">
      <c r="A45" s="18">
        <v>32</v>
      </c>
      <c r="B45" s="19"/>
      <c r="C45" s="19"/>
      <c r="D45" s="21"/>
      <c r="E45" s="21"/>
      <c r="F45" s="27"/>
      <c r="G45" s="27"/>
      <c r="H45" s="1"/>
      <c r="I45" s="27"/>
      <c r="J45" s="27"/>
    </row>
    <row r="46" spans="1:10">
      <c r="A46" s="18">
        <v>33</v>
      </c>
      <c r="B46" s="19"/>
      <c r="C46" s="19"/>
      <c r="D46" s="21"/>
      <c r="E46" s="21"/>
      <c r="F46" s="27"/>
      <c r="G46" s="27"/>
      <c r="H46" s="1"/>
      <c r="I46" s="27"/>
      <c r="J46" s="27"/>
    </row>
    <row r="47" spans="1:10">
      <c r="A47" s="18">
        <v>34</v>
      </c>
      <c r="B47" s="19"/>
      <c r="C47" s="19"/>
      <c r="D47" s="21"/>
      <c r="E47" s="21"/>
      <c r="F47" s="27"/>
      <c r="G47" s="27"/>
      <c r="H47" s="1"/>
      <c r="I47" s="27"/>
      <c r="J47" s="27"/>
    </row>
    <row r="48" spans="1:10">
      <c r="A48" s="349" t="s">
        <v>7898</v>
      </c>
      <c r="B48" s="349"/>
      <c r="C48" s="349"/>
      <c r="D48" s="350"/>
      <c r="E48" s="350"/>
      <c r="F48" s="351"/>
      <c r="G48" s="351"/>
      <c r="H48" s="352" t="s">
        <v>1963</v>
      </c>
      <c r="I48" s="353"/>
      <c r="J48" s="353"/>
    </row>
    <row r="49" spans="8:8">
      <c r="H49" s="1"/>
    </row>
    <row r="50" spans="8:8">
      <c r="H50" s="1"/>
    </row>
  </sheetData>
  <mergeCells count="2">
    <mergeCell ref="C1:F1"/>
    <mergeCell ref="D3:F5"/>
  </mergeCells>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A086F-8140-46FB-9E69-0DE5CB467FC5}">
  <dimension ref="R36:AT163"/>
  <sheetViews>
    <sheetView tabSelected="1" topLeftCell="A125" zoomScaleNormal="100" workbookViewId="0">
      <selection activeCell="E16" sqref="E16:K43"/>
    </sheetView>
  </sheetViews>
  <sheetFormatPr defaultRowHeight="13.2"/>
  <cols>
    <col min="18" max="18" width="14.6640625" bestFit="1" customWidth="1"/>
    <col min="36" max="36" width="16" bestFit="1" customWidth="1"/>
    <col min="37" max="37" width="43.77734375" bestFit="1" customWidth="1"/>
    <col min="43" max="43" width="29" bestFit="1" customWidth="1"/>
  </cols>
  <sheetData>
    <row r="36" spans="37:46">
      <c r="AK36" t="s">
        <v>7899</v>
      </c>
      <c r="AQ36" t="s">
        <v>7900</v>
      </c>
    </row>
    <row r="37" spans="37:46">
      <c r="AK37" s="35">
        <v>40511973</v>
      </c>
      <c r="AL37" s="35"/>
      <c r="AM37" s="35"/>
      <c r="AN37" s="35"/>
      <c r="AO37" s="35"/>
      <c r="AP37" s="35"/>
      <c r="AQ37" s="35">
        <v>1933053</v>
      </c>
      <c r="AR37" s="35"/>
      <c r="AS37" s="35"/>
      <c r="AT37" s="35"/>
    </row>
    <row r="38" spans="37:46">
      <c r="AK38" s="35"/>
      <c r="AL38" s="35"/>
      <c r="AM38" s="35"/>
      <c r="AN38" s="35"/>
      <c r="AO38" s="35"/>
      <c r="AP38" s="35"/>
      <c r="AQ38" s="35"/>
      <c r="AR38" s="35"/>
      <c r="AS38" s="35"/>
      <c r="AT38" s="35"/>
    </row>
    <row r="39" spans="37:46">
      <c r="AK39" s="35"/>
      <c r="AL39" s="35"/>
      <c r="AM39" s="35"/>
      <c r="AN39" s="35"/>
      <c r="AO39" s="35"/>
      <c r="AP39" s="35"/>
      <c r="AQ39" s="35"/>
      <c r="AR39" s="35"/>
      <c r="AS39" s="35"/>
      <c r="AT39" s="35"/>
    </row>
    <row r="40" spans="37:46">
      <c r="AK40" s="35"/>
      <c r="AL40" s="35"/>
      <c r="AM40" s="35"/>
      <c r="AN40" s="35"/>
      <c r="AO40" s="35"/>
      <c r="AP40" s="35"/>
      <c r="AQ40" s="35"/>
      <c r="AR40" s="35"/>
      <c r="AS40" s="35"/>
      <c r="AT40" s="35"/>
    </row>
    <row r="41" spans="37:46">
      <c r="AK41" s="35"/>
      <c r="AL41" s="35"/>
      <c r="AM41" s="35"/>
      <c r="AN41" s="35"/>
      <c r="AO41" s="35"/>
      <c r="AP41" s="35"/>
      <c r="AQ41" s="35"/>
      <c r="AR41" s="35"/>
      <c r="AS41" s="35"/>
      <c r="AT41" s="35"/>
    </row>
    <row r="42" spans="37:46">
      <c r="AK42" s="35"/>
      <c r="AL42" s="35"/>
      <c r="AM42" s="35"/>
      <c r="AN42" s="35"/>
      <c r="AO42" s="35"/>
      <c r="AP42" s="35"/>
      <c r="AQ42" s="35"/>
      <c r="AR42" s="35"/>
      <c r="AS42" s="35"/>
      <c r="AT42" s="35"/>
    </row>
    <row r="43" spans="37:46">
      <c r="AK43" s="35"/>
      <c r="AL43" s="35"/>
      <c r="AM43" s="35"/>
      <c r="AN43" s="35"/>
      <c r="AO43" s="35"/>
      <c r="AP43" s="35"/>
      <c r="AQ43" s="35"/>
      <c r="AR43" s="35"/>
      <c r="AS43" s="35"/>
      <c r="AT43" s="35"/>
    </row>
    <row r="44" spans="37:46">
      <c r="AK44" s="35"/>
      <c r="AL44" s="35"/>
      <c r="AM44" s="35"/>
      <c r="AN44" s="35"/>
      <c r="AO44" s="35"/>
      <c r="AP44" s="35"/>
      <c r="AQ44" s="35"/>
      <c r="AR44" s="35"/>
      <c r="AS44" s="35"/>
      <c r="AT44" s="35"/>
    </row>
    <row r="45" spans="37:46">
      <c r="AK45" s="35"/>
      <c r="AL45" s="35"/>
      <c r="AM45" s="35"/>
      <c r="AN45" s="35"/>
      <c r="AO45" s="35"/>
      <c r="AP45" s="35"/>
      <c r="AQ45" s="35"/>
      <c r="AR45" s="35"/>
      <c r="AS45" s="35"/>
      <c r="AT45" s="35"/>
    </row>
    <row r="46" spans="37:46">
      <c r="AK46" s="35"/>
      <c r="AL46" s="35"/>
      <c r="AM46" s="35"/>
      <c r="AN46" s="35"/>
      <c r="AO46" s="35"/>
      <c r="AP46" s="35"/>
      <c r="AQ46" s="35"/>
      <c r="AR46" s="35"/>
      <c r="AS46" s="35"/>
      <c r="AT46" s="35"/>
    </row>
    <row r="47" spans="37:46">
      <c r="AK47" s="35"/>
      <c r="AL47" s="35"/>
      <c r="AM47" s="35"/>
      <c r="AN47" s="35"/>
      <c r="AO47" s="35"/>
      <c r="AP47" s="35"/>
      <c r="AQ47" s="35"/>
      <c r="AR47" s="35"/>
      <c r="AS47" s="35"/>
      <c r="AT47" s="35"/>
    </row>
    <row r="48" spans="37:46">
      <c r="AK48" s="35"/>
      <c r="AL48" s="35"/>
      <c r="AM48" s="35"/>
      <c r="AN48" s="35"/>
      <c r="AO48" s="35"/>
      <c r="AP48" s="35"/>
      <c r="AQ48" s="35"/>
      <c r="AR48" s="35"/>
      <c r="AS48" s="35"/>
      <c r="AT48" s="35"/>
    </row>
    <row r="49" spans="37:46">
      <c r="AK49" s="35"/>
      <c r="AL49" s="35"/>
      <c r="AM49" s="35"/>
      <c r="AN49" s="35"/>
      <c r="AO49" s="35"/>
      <c r="AP49" s="35"/>
      <c r="AQ49" s="35"/>
      <c r="AR49" s="35"/>
      <c r="AS49" s="35"/>
      <c r="AT49" s="35"/>
    </row>
    <row r="50" spans="37:46">
      <c r="AK50" s="35"/>
      <c r="AL50" s="35"/>
      <c r="AM50" s="35"/>
      <c r="AN50" s="35"/>
      <c r="AO50" s="35"/>
      <c r="AP50" s="35"/>
      <c r="AQ50" s="35"/>
      <c r="AR50" s="35"/>
      <c r="AS50" s="35"/>
      <c r="AT50" s="35"/>
    </row>
    <row r="51" spans="37:46">
      <c r="AK51" s="35"/>
      <c r="AL51" s="35"/>
      <c r="AM51" s="35"/>
      <c r="AN51" s="35"/>
      <c r="AO51" s="35"/>
      <c r="AP51" s="35"/>
      <c r="AQ51" s="35"/>
      <c r="AR51" s="35"/>
      <c r="AS51" s="35"/>
      <c r="AT51" s="35"/>
    </row>
    <row r="52" spans="37:46">
      <c r="AK52" s="35"/>
      <c r="AL52" s="35"/>
      <c r="AM52" s="35"/>
      <c r="AN52" s="35"/>
      <c r="AO52" s="35"/>
      <c r="AP52" s="35"/>
      <c r="AQ52" s="35"/>
      <c r="AR52" s="35"/>
      <c r="AS52" s="35"/>
      <c r="AT52" s="35"/>
    </row>
    <row r="53" spans="37:46">
      <c r="AK53" s="35"/>
      <c r="AL53" s="35"/>
      <c r="AM53" s="35"/>
      <c r="AN53" s="35"/>
      <c r="AO53" s="35"/>
      <c r="AP53" s="35"/>
      <c r="AQ53" s="35"/>
      <c r="AR53" s="35"/>
      <c r="AS53" s="35"/>
      <c r="AT53" s="35"/>
    </row>
    <row r="54" spans="37:46">
      <c r="AK54" s="35"/>
      <c r="AL54" s="35"/>
      <c r="AM54" s="35"/>
      <c r="AN54" s="35"/>
      <c r="AO54" s="35"/>
      <c r="AP54" s="35"/>
      <c r="AQ54" s="35"/>
      <c r="AR54" s="35"/>
      <c r="AS54" s="35"/>
      <c r="AT54" s="35"/>
    </row>
    <row r="55" spans="37:46">
      <c r="AK55" s="35"/>
      <c r="AL55" s="35"/>
      <c r="AM55" s="35"/>
      <c r="AN55" s="35"/>
      <c r="AO55" s="35"/>
      <c r="AP55" s="35"/>
      <c r="AQ55" s="35"/>
      <c r="AR55" s="35"/>
      <c r="AS55" s="35"/>
      <c r="AT55" s="35"/>
    </row>
    <row r="56" spans="37:46">
      <c r="AK56" s="35"/>
      <c r="AL56" s="35"/>
      <c r="AM56" s="35"/>
      <c r="AN56" s="35"/>
      <c r="AO56" s="35"/>
      <c r="AP56" s="35"/>
      <c r="AQ56" s="35"/>
      <c r="AR56" s="35"/>
      <c r="AS56" s="35"/>
      <c r="AT56" s="35"/>
    </row>
    <row r="57" spans="37:46">
      <c r="AK57" s="35"/>
      <c r="AL57" s="35"/>
      <c r="AM57" s="35"/>
      <c r="AN57" s="35"/>
      <c r="AO57" s="35"/>
      <c r="AP57" s="35"/>
      <c r="AQ57" s="35"/>
      <c r="AR57" s="35"/>
      <c r="AS57" s="35"/>
      <c r="AT57" s="35"/>
    </row>
    <row r="58" spans="37:46">
      <c r="AK58" s="35"/>
      <c r="AL58" s="35"/>
      <c r="AM58" s="35"/>
      <c r="AN58" s="35"/>
      <c r="AO58" s="35"/>
      <c r="AP58" s="35"/>
      <c r="AQ58" s="35"/>
      <c r="AR58" s="35"/>
      <c r="AS58" s="35"/>
      <c r="AT58" s="35"/>
    </row>
    <row r="138" spans="36:36">
      <c r="AJ138" s="35">
        <v>21750264</v>
      </c>
    </row>
    <row r="139" spans="36:36">
      <c r="AJ139" s="35">
        <v>12450255</v>
      </c>
    </row>
    <row r="140" spans="36:36">
      <c r="AJ140" s="35">
        <v>3395705</v>
      </c>
    </row>
    <row r="141" spans="36:36">
      <c r="AJ141" s="35">
        <v>3204759</v>
      </c>
    </row>
    <row r="142" spans="36:36">
      <c r="AJ142" s="35">
        <v>31203</v>
      </c>
    </row>
    <row r="143" spans="36:36" ht="13.8" thickBot="1">
      <c r="AJ143" s="354">
        <f>SUM(AJ138:AJ142)</f>
        <v>40832186</v>
      </c>
    </row>
    <row r="144" spans="36:36" ht="13.8" thickTop="1">
      <c r="AJ144" s="35"/>
    </row>
    <row r="157" spans="18:18">
      <c r="R157" s="35">
        <v>1753585</v>
      </c>
    </row>
    <row r="158" spans="18:18">
      <c r="R158" s="35">
        <v>186521</v>
      </c>
    </row>
    <row r="159" spans="18:18">
      <c r="R159" s="35">
        <v>1773</v>
      </c>
    </row>
    <row r="160" spans="18:18">
      <c r="R160" s="35">
        <v>22658</v>
      </c>
    </row>
    <row r="161" spans="18:18">
      <c r="R161" s="35">
        <v>3676</v>
      </c>
    </row>
    <row r="162" spans="18:18" ht="13.8" thickBot="1">
      <c r="R162" s="354">
        <f>SUM(R157:R161)</f>
        <v>1968213</v>
      </c>
    </row>
    <row r="163" spans="18:18" ht="13.8" thickTop="1"/>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19C2-A6C1-4210-A3CA-04280ECE720A}">
  <dimension ref="A1"/>
  <sheetViews>
    <sheetView tabSelected="1" workbookViewId="0">
      <selection activeCell="E16" sqref="E16:K43"/>
    </sheetView>
  </sheetViews>
  <sheetFormatPr defaultRowHeight="13.2"/>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3FD9-559D-4A1D-AFD5-DA689C7C08CE}">
  <dimension ref="A4:AE58"/>
  <sheetViews>
    <sheetView tabSelected="1" zoomScale="70" zoomScaleNormal="70" workbookViewId="0">
      <selection activeCell="E16" sqref="E16:K43"/>
    </sheetView>
  </sheetViews>
  <sheetFormatPr defaultRowHeight="13.2"/>
  <cols>
    <col min="2" max="2" width="14.77734375" customWidth="1"/>
    <col min="3" max="3" width="33.77734375" customWidth="1"/>
    <col min="4" max="4" width="18.109375" customWidth="1"/>
    <col min="5" max="5" width="36.109375" bestFit="1" customWidth="1"/>
    <col min="6" max="6" width="42.6640625" customWidth="1"/>
    <col min="7" max="7" width="46.44140625" bestFit="1" customWidth="1"/>
    <col min="8" max="8" width="17" bestFit="1" customWidth="1"/>
    <col min="9" max="9" width="3.6640625" customWidth="1"/>
    <col min="10" max="10" width="18.77734375" style="35" customWidth="1"/>
    <col min="11" max="11" width="20.33203125" bestFit="1" customWidth="1"/>
    <col min="12" max="12" width="3.6640625" customWidth="1"/>
    <col min="13" max="13" width="26.109375" customWidth="1"/>
    <col min="31" max="31" width="11.109375" customWidth="1"/>
  </cols>
  <sheetData>
    <row r="4" spans="1:31" ht="13.8">
      <c r="C4" s="2"/>
      <c r="D4" s="2"/>
      <c r="E4" s="2"/>
      <c r="F4" s="2"/>
      <c r="G4" s="2"/>
    </row>
    <row r="5" spans="1:31" ht="46.5" customHeight="1">
      <c r="A5" t="s">
        <v>16</v>
      </c>
      <c r="B5" t="s">
        <v>16</v>
      </c>
      <c r="C5" s="2" t="s">
        <v>79</v>
      </c>
      <c r="D5" s="2"/>
      <c r="E5" s="2"/>
      <c r="F5" s="2"/>
      <c r="G5" s="2"/>
      <c r="H5" s="41" t="s">
        <v>80</v>
      </c>
      <c r="J5" s="60" t="s">
        <v>81</v>
      </c>
      <c r="K5" t="s">
        <v>82</v>
      </c>
      <c r="M5" s="61" t="s">
        <v>38</v>
      </c>
    </row>
    <row r="6" spans="1:31" ht="14.25" customHeight="1">
      <c r="A6" s="181">
        <f t="shared" ref="A6" si="0">_xlfn.NUMBERVALUE(RIGHT(B6,4))</f>
        <v>2021</v>
      </c>
      <c r="B6" s="2" t="s">
        <v>83</v>
      </c>
      <c r="C6" s="2" t="s">
        <v>84</v>
      </c>
      <c r="D6" s="2" t="s">
        <v>85</v>
      </c>
      <c r="E6" s="2" t="s">
        <v>86</v>
      </c>
      <c r="F6" s="2"/>
      <c r="G6" s="2"/>
      <c r="H6" s="283">
        <f>(VLOOKUP(D6,'WKTB_REG 2021'!$A:$E,5,FALSE)+VLOOKUP(E6,'WKTB_REG 2021'!$A:$E,5,FALSE))/1000</f>
        <v>13255924.363</v>
      </c>
      <c r="J6" s="143">
        <f>+'MFR C-34 Copy'!G26</f>
        <v>9948.3481824296032</v>
      </c>
      <c r="K6" t="s">
        <v>87</v>
      </c>
      <c r="M6" s="143">
        <f>+H6/J6</f>
        <v>1332.4749114040976</v>
      </c>
    </row>
    <row r="7" spans="1:31" ht="14.25" customHeight="1">
      <c r="A7" s="181">
        <f t="shared" ref="A7:A12" si="1">_xlfn.NUMBERVALUE(RIGHT(B7,4))</f>
        <v>2022</v>
      </c>
      <c r="B7" s="2" t="s">
        <v>78</v>
      </c>
      <c r="C7" s="2" t="s">
        <v>88</v>
      </c>
      <c r="D7" s="2" t="s">
        <v>85</v>
      </c>
      <c r="E7" s="2" t="s">
        <v>86</v>
      </c>
      <c r="F7" s="125"/>
      <c r="G7" s="2"/>
      <c r="H7" s="180">
        <f>(VLOOKUP(D7,'WKTB_REG 2022'!$A:$D,4,FALSE)+VLOOKUP(E7,'WKTB_REG 2022'!$A:$D,4,FALSE))/1000</f>
        <v>14578798.785060002</v>
      </c>
      <c r="J7" s="143">
        <f>+'MFR C-34 Copy'!H26</f>
        <v>10122</v>
      </c>
      <c r="K7" t="s">
        <v>87</v>
      </c>
      <c r="M7" s="143">
        <f>+H7/J7</f>
        <v>1440.3081194487256</v>
      </c>
      <c r="P7" s="80" t="s">
        <v>89</v>
      </c>
      <c r="Q7" s="80" t="s">
        <v>90</v>
      </c>
      <c r="R7" s="80"/>
      <c r="S7" s="80"/>
      <c r="T7" s="80"/>
      <c r="U7" s="80"/>
      <c r="V7" s="80"/>
      <c r="W7" s="80"/>
      <c r="X7" s="80"/>
      <c r="Y7" s="80"/>
      <c r="Z7" s="80"/>
      <c r="AA7" s="80"/>
      <c r="AB7" s="80"/>
      <c r="AC7" s="80"/>
      <c r="AD7" s="80"/>
      <c r="AE7" s="80"/>
    </row>
    <row r="8" spans="1:31" ht="14.25" customHeight="1">
      <c r="A8" s="181">
        <f t="shared" si="1"/>
        <v>2023</v>
      </c>
      <c r="B8" s="2" t="s">
        <v>77</v>
      </c>
      <c r="C8" s="2" t="s">
        <v>7874</v>
      </c>
      <c r="D8" s="2" t="s">
        <v>85</v>
      </c>
      <c r="E8" s="2" t="s">
        <v>86</v>
      </c>
      <c r="F8" s="125"/>
      <c r="G8" s="2"/>
      <c r="H8" s="180">
        <f>(VLOOKUP(D8,'WKTB_REG 2023'!$A:$D,4,FALSE)+VLOOKUP(E8,'WKTB_REG 2023'!$A:$D,4,FALSE))/1000</f>
        <v>15508162.796279998</v>
      </c>
      <c r="J8" s="143">
        <f>+'MFR C-34 Copy'!I26</f>
        <v>10290</v>
      </c>
      <c r="K8" t="s">
        <v>87</v>
      </c>
      <c r="M8" s="143">
        <f>+H8/J8</f>
        <v>1507.1100871020408</v>
      </c>
      <c r="P8" s="80" t="s">
        <v>96</v>
      </c>
      <c r="Q8" s="80" t="s">
        <v>97</v>
      </c>
      <c r="R8" s="80"/>
      <c r="S8" s="80"/>
      <c r="T8" s="80"/>
      <c r="U8" s="80"/>
      <c r="V8" s="80"/>
      <c r="W8" s="80"/>
      <c r="X8" s="80"/>
      <c r="Y8" s="80"/>
      <c r="Z8" s="80"/>
      <c r="AA8" s="80"/>
      <c r="AB8" s="80"/>
      <c r="AC8" s="80"/>
      <c r="AD8" s="80"/>
      <c r="AE8" s="80"/>
    </row>
    <row r="9" spans="1:31" ht="14.25" customHeight="1">
      <c r="A9" s="181">
        <f t="shared" si="1"/>
        <v>2024</v>
      </c>
      <c r="B9" s="2" t="s">
        <v>75</v>
      </c>
      <c r="C9" s="2" t="s">
        <v>91</v>
      </c>
      <c r="D9" s="2" t="s">
        <v>92</v>
      </c>
      <c r="E9" s="125" t="s">
        <v>93</v>
      </c>
      <c r="F9" s="125" t="s">
        <v>94</v>
      </c>
      <c r="G9" s="2" t="s">
        <v>95</v>
      </c>
      <c r="H9" s="180">
        <f>VLOOKUP(D9,'REG FL  BS - 4 Results'!$A:$CN,MATCH('Capital Cost '!B9,'REG FL  BS - 4 Results'!$2:$2,0),FALSE)/1000-VLOOKUP(E9,'REG FL  BS - 4 Results'!$A:$CN,MATCH('Capital Cost '!B9,'REG FL  BS - 4 Results'!$2:$2,0),FALSE)/1000-VLOOKUP(F9,'REG FL  BS - 4 Results'!$A:$CN,MATCH('Capital Cost '!B9,'REG FL  BS - 4 Results'!$2:$2,0),FALSE)/1000+VLOOKUP(G9,'REG FL  BS - 4 Results'!$A:$CN,MATCH(B9,'REG FL  BS - 4 Results'!$2:$2,0),FALSE)/1000</f>
        <v>18322957.746810488</v>
      </c>
      <c r="J9" s="143">
        <f>+H55</f>
        <v>10418</v>
      </c>
      <c r="K9" t="s">
        <v>7873</v>
      </c>
      <c r="M9" s="143">
        <f t="shared" ref="M9:M12" si="2">+H9/J9</f>
        <v>1758.7788200048462</v>
      </c>
      <c r="P9" s="80" t="s">
        <v>98</v>
      </c>
      <c r="Q9" s="80" t="s">
        <v>99</v>
      </c>
      <c r="R9" s="80"/>
      <c r="S9" s="80"/>
      <c r="T9" s="80"/>
      <c r="U9" s="80"/>
      <c r="V9" s="80"/>
      <c r="W9" s="80"/>
      <c r="X9" s="80"/>
      <c r="Y9" s="80"/>
      <c r="Z9" s="80"/>
      <c r="AA9" s="80"/>
      <c r="AB9" s="80"/>
      <c r="AC9" s="80"/>
      <c r="AD9" s="80"/>
      <c r="AE9" s="80"/>
    </row>
    <row r="10" spans="1:31" ht="14.25" customHeight="1">
      <c r="A10" s="181">
        <f t="shared" si="1"/>
        <v>2025</v>
      </c>
      <c r="B10" s="2" t="s">
        <v>72</v>
      </c>
      <c r="C10" s="2" t="s">
        <v>91</v>
      </c>
      <c r="D10" s="2" t="s">
        <v>92</v>
      </c>
      <c r="E10" s="125" t="s">
        <v>93</v>
      </c>
      <c r="F10" s="125" t="s">
        <v>94</v>
      </c>
      <c r="G10" s="2" t="s">
        <v>95</v>
      </c>
      <c r="H10" s="180">
        <f>VLOOKUP(D10,'REG FL  BS - 4 Results'!$A:$CN,MATCH('Capital Cost '!B10,'REG FL  BS - 4 Results'!$2:$2,0),FALSE)/1000-VLOOKUP(E10,'REG FL  BS - 4 Results'!$A:$CN,MATCH('Capital Cost '!B10,'REG FL  BS - 4 Results'!$2:$2,0),FALSE)/1000-VLOOKUP(F10,'REG FL  BS - 4 Results'!$A:$CN,MATCH('Capital Cost '!B10,'REG FL  BS - 4 Results'!$2:$2,0),FALSE)/1000+VLOOKUP(G10,'REG FL  BS - 4 Results'!$A:$CN,MATCH(B10,'REG FL  BS - 4 Results'!$2:$2,0),FALSE)/1000</f>
        <v>20542977.361601118</v>
      </c>
      <c r="J10" s="143">
        <f t="shared" ref="J10:J12" si="3">+H56</f>
        <v>10681</v>
      </c>
      <c r="K10" t="s">
        <v>7873</v>
      </c>
      <c r="M10" s="143">
        <f>+H10/J10</f>
        <v>1923.3196668477781</v>
      </c>
    </row>
    <row r="11" spans="1:31" ht="14.25" customHeight="1">
      <c r="A11" s="181">
        <f t="shared" si="1"/>
        <v>2026</v>
      </c>
      <c r="B11" s="2" t="s">
        <v>70</v>
      </c>
      <c r="C11" s="2" t="s">
        <v>91</v>
      </c>
      <c r="D11" s="2" t="s">
        <v>92</v>
      </c>
      <c r="E11" s="125" t="s">
        <v>93</v>
      </c>
      <c r="F11" s="125" t="s">
        <v>94</v>
      </c>
      <c r="G11" s="2" t="s">
        <v>95</v>
      </c>
      <c r="H11" s="180">
        <f>VLOOKUP(D11,'REG FL  BS - 4 Results'!$A:$CN,MATCH('Capital Cost '!B11,'REG FL  BS - 4 Results'!$2:$2,0),FALSE)/1000-VLOOKUP(E11,'REG FL  BS - 4 Results'!$A:$CN,MATCH('Capital Cost '!B11,'REG FL  BS - 4 Results'!$2:$2,0),FALSE)/1000-VLOOKUP(F11,'REG FL  BS - 4 Results'!$A:$CN,MATCH('Capital Cost '!B11,'REG FL  BS - 4 Results'!$2:$2,0),FALSE)/1000+VLOOKUP(G11,'REG FL  BS - 4 Results'!$A:$CN,MATCH(B11,'REG FL  BS - 4 Results'!$2:$2,0),FALSE)/1000</f>
        <v>21733185.687450707</v>
      </c>
      <c r="J11" s="143">
        <f t="shared" si="3"/>
        <v>11319</v>
      </c>
      <c r="K11" t="s">
        <v>7873</v>
      </c>
      <c r="M11" s="143">
        <f t="shared" si="2"/>
        <v>1920.0623453883477</v>
      </c>
    </row>
    <row r="12" spans="1:31" ht="14.25" customHeight="1">
      <c r="A12" s="181">
        <f t="shared" si="1"/>
        <v>2027</v>
      </c>
      <c r="B12" s="2" t="s">
        <v>68</v>
      </c>
      <c r="C12" s="2" t="s">
        <v>91</v>
      </c>
      <c r="D12" s="2" t="s">
        <v>92</v>
      </c>
      <c r="E12" s="125" t="s">
        <v>93</v>
      </c>
      <c r="F12" s="125" t="s">
        <v>94</v>
      </c>
      <c r="G12" s="2" t="s">
        <v>95</v>
      </c>
      <c r="H12" s="180">
        <f>VLOOKUP(D12,'REG FL  BS - 4 Results'!$A:$CN,MATCH('Capital Cost '!B12,'REG FL  BS - 4 Results'!$2:$2,0),FALSE)/1000-VLOOKUP(E12,'REG FL  BS - 4 Results'!$A:$CN,MATCH('Capital Cost '!B12,'REG FL  BS - 4 Results'!$2:$2,0),FALSE)/1000-VLOOKUP(F12,'REG FL  BS - 4 Results'!$A:$CN,MATCH('Capital Cost '!B12,'REG FL  BS - 4 Results'!$2:$2,0),FALSE)/1000+VLOOKUP(G12,'REG FL  BS - 4 Results'!$A:$CN,MATCH(B12,'REG FL  BS - 4 Results'!$2:$2,0),FALSE)/1000</f>
        <v>22880408.236929957</v>
      </c>
      <c r="J12" s="143">
        <f t="shared" si="3"/>
        <v>11038</v>
      </c>
      <c r="K12" t="s">
        <v>7873</v>
      </c>
      <c r="M12" s="143">
        <f t="shared" si="2"/>
        <v>2072.8762671616196</v>
      </c>
    </row>
    <row r="14" spans="1:31" ht="13.8">
      <c r="B14" s="2" t="s">
        <v>7876</v>
      </c>
      <c r="M14" s="143"/>
    </row>
    <row r="17" spans="8:8">
      <c r="H17" s="35"/>
    </row>
    <row r="18" spans="8:8">
      <c r="H18" s="35"/>
    </row>
    <row r="19" spans="8:8">
      <c r="H19" s="35"/>
    </row>
    <row r="20" spans="8:8">
      <c r="H20" s="35"/>
    </row>
    <row r="21" spans="8:8">
      <c r="H21" s="35"/>
    </row>
    <row r="22" spans="8:8">
      <c r="H22" s="35"/>
    </row>
    <row r="23" spans="8:8">
      <c r="H23" s="35"/>
    </row>
    <row r="24" spans="8:8">
      <c r="H24" s="35"/>
    </row>
    <row r="25" spans="8:8">
      <c r="H25" s="35"/>
    </row>
    <row r="55" spans="8:8">
      <c r="H55">
        <v>10418</v>
      </c>
    </row>
    <row r="56" spans="8:8">
      <c r="H56">
        <v>10681</v>
      </c>
    </row>
    <row r="57" spans="8:8">
      <c r="H57">
        <v>11319</v>
      </c>
    </row>
    <row r="58" spans="8:8">
      <c r="H58">
        <v>11038</v>
      </c>
    </row>
  </sheetData>
  <phoneticPr fontId="42" type="noConversion"/>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1F35-9482-4E16-A0DB-8B41ADEA7809}">
  <dimension ref="A1:CN1223"/>
  <sheetViews>
    <sheetView tabSelected="1" workbookViewId="0">
      <selection activeCell="E16" sqref="E16:K43"/>
    </sheetView>
  </sheetViews>
  <sheetFormatPr defaultColWidth="9.33203125" defaultRowHeight="10.199999999999999"/>
  <cols>
    <col min="1" max="1" width="57" style="289" customWidth="1"/>
    <col min="2" max="52" width="14.77734375" style="126" hidden="1" customWidth="1"/>
    <col min="53" max="53" width="14.77734375" style="126" bestFit="1" customWidth="1"/>
    <col min="54" max="65" width="14.77734375" style="126" hidden="1" customWidth="1"/>
    <col min="66" max="66" width="14.77734375" style="126" bestFit="1" customWidth="1"/>
    <col min="67" max="78" width="14.77734375" style="126" hidden="1" customWidth="1"/>
    <col min="79" max="79" width="14.77734375" style="126" bestFit="1" customWidth="1"/>
    <col min="80" max="91" width="14.77734375" style="126" hidden="1" customWidth="1"/>
    <col min="92" max="92" width="14.77734375" style="126" bestFit="1" customWidth="1"/>
    <col min="93" max="93" width="9.33203125" style="126"/>
    <col min="94" max="94" width="14.33203125" style="126" bestFit="1" customWidth="1"/>
    <col min="95" max="95" width="9.33203125" style="126"/>
    <col min="96" max="96" width="14.33203125" style="126" bestFit="1" customWidth="1"/>
    <col min="97" max="16384" width="9.33203125" style="126"/>
  </cols>
  <sheetData>
    <row r="1" spans="1:92" s="124" customFormat="1" ht="30.6">
      <c r="A1" s="286" t="s">
        <v>7875</v>
      </c>
    </row>
    <row r="2" spans="1:92" s="124" customFormat="1">
      <c r="A2" s="287" t="s">
        <v>4467</v>
      </c>
      <c r="BA2" s="124" t="s">
        <v>75</v>
      </c>
      <c r="BN2" s="124" t="s">
        <v>72</v>
      </c>
      <c r="CA2" s="124" t="s">
        <v>70</v>
      </c>
      <c r="CN2" s="124" t="s">
        <v>68</v>
      </c>
    </row>
    <row r="3" spans="1:92" s="124" customFormat="1">
      <c r="A3" s="287"/>
    </row>
    <row r="4" spans="1:92">
      <c r="A4" s="288" t="s">
        <v>102</v>
      </c>
    </row>
    <row r="5" spans="1:92">
      <c r="A5" s="289" t="s">
        <v>103</v>
      </c>
    </row>
    <row r="6" spans="1:92">
      <c r="A6" s="289" t="s">
        <v>104</v>
      </c>
    </row>
    <row r="7" spans="1:92">
      <c r="A7" s="289" t="s">
        <v>105</v>
      </c>
    </row>
    <row r="8" spans="1:92">
      <c r="A8" s="289" t="s">
        <v>106</v>
      </c>
    </row>
    <row r="9" spans="1:92">
      <c r="A9" s="289" t="s">
        <v>107</v>
      </c>
    </row>
    <row r="10" spans="1:92">
      <c r="A10" s="289" t="s">
        <v>108</v>
      </c>
      <c r="BA10" s="126">
        <v>1493412000</v>
      </c>
      <c r="BN10" s="126">
        <v>1493412000</v>
      </c>
      <c r="CA10" s="126">
        <v>1493412000</v>
      </c>
      <c r="CN10" s="126">
        <v>1493412000</v>
      </c>
    </row>
    <row r="11" spans="1:92">
      <c r="A11" s="289" t="s">
        <v>109</v>
      </c>
      <c r="BA11" s="126">
        <v>1493412000</v>
      </c>
      <c r="BN11" s="126">
        <v>1493412000</v>
      </c>
      <c r="CA11" s="126">
        <v>1493412000</v>
      </c>
      <c r="CN11" s="126">
        <v>1493412000</v>
      </c>
    </row>
    <row r="12" spans="1:92">
      <c r="A12" s="289" t="s">
        <v>110</v>
      </c>
      <c r="BA12" s="126">
        <v>1670012000</v>
      </c>
      <c r="BN12" s="126">
        <v>1670012000</v>
      </c>
      <c r="CA12" s="126">
        <v>1670012000</v>
      </c>
      <c r="CN12" s="126">
        <v>1670012000</v>
      </c>
    </row>
    <row r="13" spans="1:92">
      <c r="A13" s="289" t="s">
        <v>111</v>
      </c>
      <c r="BA13" s="126">
        <v>1670013000</v>
      </c>
      <c r="BN13" s="126">
        <v>1670013000</v>
      </c>
      <c r="CA13" s="126">
        <v>1670013000</v>
      </c>
      <c r="CN13" s="126">
        <v>1670013000</v>
      </c>
    </row>
    <row r="14" spans="1:92">
      <c r="A14" s="289" t="s">
        <v>112</v>
      </c>
      <c r="BA14" s="126">
        <v>1000</v>
      </c>
      <c r="BN14" s="126">
        <v>1000</v>
      </c>
      <c r="CA14" s="126">
        <v>1000</v>
      </c>
      <c r="CN14" s="126">
        <v>1000</v>
      </c>
    </row>
    <row r="15" spans="1:92">
      <c r="A15" s="289" t="s">
        <v>113</v>
      </c>
    </row>
    <row r="16" spans="1:92">
      <c r="A16" s="289" t="s">
        <v>114</v>
      </c>
    </row>
    <row r="17" spans="1:92">
      <c r="A17" s="289" t="s">
        <v>115</v>
      </c>
      <c r="BA17" s="126">
        <v>1000</v>
      </c>
      <c r="BN17" s="126">
        <v>1000</v>
      </c>
      <c r="CA17" s="126">
        <v>1000</v>
      </c>
      <c r="CN17" s="126">
        <v>1000</v>
      </c>
    </row>
    <row r="18" spans="1:92">
      <c r="A18" s="289" t="s">
        <v>116</v>
      </c>
      <c r="BA18" s="126">
        <v>0</v>
      </c>
      <c r="BN18" s="126">
        <v>0</v>
      </c>
      <c r="CA18" s="126">
        <v>0</v>
      </c>
      <c r="CN18" s="126">
        <v>0</v>
      </c>
    </row>
    <row r="19" spans="1:92">
      <c r="A19" s="289" t="s">
        <v>117</v>
      </c>
      <c r="BA19" s="126">
        <v>36000</v>
      </c>
      <c r="BN19" s="126">
        <v>36000</v>
      </c>
      <c r="CA19" s="126">
        <v>36000</v>
      </c>
      <c r="CN19" s="126">
        <v>36000</v>
      </c>
    </row>
    <row r="20" spans="1:92">
      <c r="A20" s="289" t="s">
        <v>118</v>
      </c>
      <c r="BA20" s="126">
        <v>202212000</v>
      </c>
      <c r="BN20" s="126">
        <v>202212000</v>
      </c>
      <c r="CA20" s="126">
        <v>202212000</v>
      </c>
      <c r="CN20" s="126">
        <v>202212000</v>
      </c>
    </row>
    <row r="21" spans="1:92">
      <c r="A21" s="289" t="s">
        <v>119</v>
      </c>
      <c r="BA21" s="126">
        <v>60000</v>
      </c>
      <c r="BN21" s="126">
        <v>72000</v>
      </c>
      <c r="CA21" s="126">
        <v>84000</v>
      </c>
      <c r="CN21" s="126">
        <v>96000</v>
      </c>
    </row>
    <row r="22" spans="1:92">
      <c r="A22" s="289" t="s">
        <v>120</v>
      </c>
      <c r="BA22" s="126">
        <v>202412000</v>
      </c>
      <c r="BN22" s="126">
        <v>202512000</v>
      </c>
      <c r="CA22" s="126">
        <v>202612000</v>
      </c>
      <c r="CN22" s="126">
        <v>202712000</v>
      </c>
    </row>
    <row r="23" spans="1:92">
      <c r="A23" s="289" t="s">
        <v>121</v>
      </c>
      <c r="BA23" s="126">
        <v>59000</v>
      </c>
      <c r="BN23" s="126">
        <v>71000</v>
      </c>
      <c r="CA23" s="126">
        <v>83000</v>
      </c>
      <c r="CN23" s="126">
        <v>95000</v>
      </c>
    </row>
    <row r="24" spans="1:92">
      <c r="A24" s="289" t="s">
        <v>122</v>
      </c>
      <c r="BA24" s="126">
        <v>59000</v>
      </c>
      <c r="BN24" s="126">
        <v>71000</v>
      </c>
      <c r="CA24" s="126">
        <v>83000</v>
      </c>
      <c r="CN24" s="126">
        <v>95000</v>
      </c>
    </row>
    <row r="25" spans="1:92">
      <c r="A25" s="289" t="s">
        <v>123</v>
      </c>
      <c r="BA25" s="126">
        <v>202411000</v>
      </c>
      <c r="BN25" s="126">
        <v>202511000</v>
      </c>
      <c r="CA25" s="126">
        <v>202611000</v>
      </c>
      <c r="CN25" s="126">
        <v>202711000</v>
      </c>
    </row>
    <row r="26" spans="1:92">
      <c r="A26" s="289" t="s">
        <v>124</v>
      </c>
      <c r="BA26" s="126">
        <v>202401000</v>
      </c>
      <c r="BN26" s="126">
        <v>202501000</v>
      </c>
      <c r="CA26" s="126">
        <v>202601000</v>
      </c>
      <c r="CN26" s="126">
        <v>202701000</v>
      </c>
    </row>
    <row r="27" spans="1:92">
      <c r="A27" s="289" t="s">
        <v>125</v>
      </c>
      <c r="BA27" s="126">
        <v>202312000</v>
      </c>
      <c r="BN27" s="126">
        <v>202412000</v>
      </c>
      <c r="CA27" s="126">
        <v>202512000</v>
      </c>
      <c r="CN27" s="126">
        <v>202612000</v>
      </c>
    </row>
    <row r="28" spans="1:92">
      <c r="A28" s="289" t="s">
        <v>126</v>
      </c>
      <c r="BA28" s="126">
        <v>0</v>
      </c>
      <c r="BN28" s="126">
        <v>0</v>
      </c>
      <c r="CA28" s="126">
        <v>0</v>
      </c>
      <c r="CN28" s="126">
        <v>0</v>
      </c>
    </row>
    <row r="29" spans="1:92">
      <c r="A29" s="289" t="s">
        <v>127</v>
      </c>
    </row>
    <row r="30" spans="1:92">
      <c r="A30" s="289" t="s">
        <v>128</v>
      </c>
      <c r="BA30" s="126">
        <v>0</v>
      </c>
      <c r="BN30" s="126">
        <v>0</v>
      </c>
      <c r="CA30" s="126">
        <v>0</v>
      </c>
      <c r="CN30" s="126">
        <v>0</v>
      </c>
    </row>
    <row r="31" spans="1:92">
      <c r="A31" s="289" t="s">
        <v>129</v>
      </c>
      <c r="BA31" s="126">
        <v>0</v>
      </c>
      <c r="BN31" s="126">
        <v>0</v>
      </c>
      <c r="CA31" s="126">
        <v>0</v>
      </c>
      <c r="CN31" s="126">
        <v>0</v>
      </c>
    </row>
    <row r="32" spans="1:92">
      <c r="A32" s="289" t="s">
        <v>130</v>
      </c>
      <c r="BA32" s="126">
        <v>1000</v>
      </c>
      <c r="BN32" s="126">
        <v>1000</v>
      </c>
      <c r="CA32" s="126">
        <v>1000</v>
      </c>
      <c r="CN32" s="126">
        <v>1000</v>
      </c>
    </row>
    <row r="33" spans="1:92">
      <c r="A33" s="289" t="s">
        <v>131</v>
      </c>
      <c r="BA33" s="126">
        <v>1000</v>
      </c>
      <c r="BN33" s="126">
        <v>1000</v>
      </c>
      <c r="CA33" s="126">
        <v>1000</v>
      </c>
      <c r="CN33" s="126">
        <v>1000</v>
      </c>
    </row>
    <row r="34" spans="1:92">
      <c r="A34" s="289" t="s">
        <v>132</v>
      </c>
      <c r="BA34" s="126">
        <v>0</v>
      </c>
      <c r="BN34" s="126">
        <v>0</v>
      </c>
      <c r="CA34" s="126">
        <v>0</v>
      </c>
      <c r="CN34" s="126">
        <v>0</v>
      </c>
    </row>
    <row r="35" spans="1:92">
      <c r="A35" s="289" t="s">
        <v>133</v>
      </c>
    </row>
    <row r="36" spans="1:92">
      <c r="A36" s="289" t="s">
        <v>134</v>
      </c>
      <c r="BA36" s="126">
        <v>12000</v>
      </c>
      <c r="BN36" s="126">
        <v>12000</v>
      </c>
      <c r="CA36" s="126">
        <v>12000</v>
      </c>
      <c r="CN36" s="126">
        <v>12000</v>
      </c>
    </row>
    <row r="37" spans="1:92">
      <c r="A37" s="289" t="s">
        <v>135</v>
      </c>
      <c r="BA37" s="126">
        <v>1000</v>
      </c>
      <c r="BN37" s="126">
        <v>1000</v>
      </c>
      <c r="CA37" s="126">
        <v>1000</v>
      </c>
      <c r="CN37" s="126">
        <v>1000</v>
      </c>
    </row>
    <row r="38" spans="1:92">
      <c r="A38" s="289" t="s">
        <v>136</v>
      </c>
      <c r="BA38" s="126">
        <v>1000</v>
      </c>
      <c r="BN38" s="126">
        <v>1000</v>
      </c>
      <c r="CA38" s="126">
        <v>1000</v>
      </c>
      <c r="CN38" s="126">
        <v>1000</v>
      </c>
    </row>
    <row r="39" spans="1:92">
      <c r="A39" s="289" t="s">
        <v>137</v>
      </c>
      <c r="BA39" s="126">
        <v>0</v>
      </c>
      <c r="BN39" s="126">
        <v>0</v>
      </c>
      <c r="CA39" s="126">
        <v>0</v>
      </c>
      <c r="CN39" s="126">
        <v>0</v>
      </c>
    </row>
    <row r="40" spans="1:92">
      <c r="A40" s="289" t="s">
        <v>138</v>
      </c>
      <c r="BA40" s="126">
        <v>0</v>
      </c>
      <c r="BN40" s="126">
        <v>0</v>
      </c>
      <c r="CA40" s="126">
        <v>0</v>
      </c>
      <c r="CN40" s="126">
        <v>0</v>
      </c>
    </row>
    <row r="41" spans="1:92">
      <c r="A41" s="289" t="s">
        <v>139</v>
      </c>
      <c r="BA41" s="126">
        <v>0</v>
      </c>
      <c r="BN41" s="126">
        <v>0</v>
      </c>
      <c r="CA41" s="126">
        <v>0</v>
      </c>
      <c r="CN41" s="126">
        <v>0</v>
      </c>
    </row>
    <row r="42" spans="1:92">
      <c r="A42" s="289" t="s">
        <v>140</v>
      </c>
      <c r="BA42" s="126">
        <v>0</v>
      </c>
      <c r="BN42" s="126">
        <v>0</v>
      </c>
      <c r="CA42" s="126">
        <v>0</v>
      </c>
      <c r="CN42" s="126">
        <v>0</v>
      </c>
    </row>
    <row r="43" spans="1:92">
      <c r="A43" s="289" t="s">
        <v>141</v>
      </c>
      <c r="BA43" s="126">
        <v>1000</v>
      </c>
      <c r="BN43" s="126">
        <v>1000</v>
      </c>
      <c r="CA43" s="126">
        <v>1000</v>
      </c>
      <c r="CN43" s="126">
        <v>1000</v>
      </c>
    </row>
    <row r="44" spans="1:92">
      <c r="A44" s="289" t="s">
        <v>142</v>
      </c>
    </row>
    <row r="45" spans="1:92">
      <c r="A45" s="289" t="s">
        <v>143</v>
      </c>
      <c r="BA45" s="126">
        <v>0</v>
      </c>
      <c r="BN45" s="126">
        <v>0</v>
      </c>
      <c r="CA45" s="126">
        <v>0</v>
      </c>
      <c r="CN45" s="126">
        <v>0</v>
      </c>
    </row>
    <row r="46" spans="1:92">
      <c r="A46" s="289" t="s">
        <v>144</v>
      </c>
    </row>
    <row r="47" spans="1:92">
      <c r="A47" s="289" t="s">
        <v>145</v>
      </c>
      <c r="BA47" s="126">
        <v>0</v>
      </c>
      <c r="BN47" s="126">
        <v>0</v>
      </c>
      <c r="CA47" s="126">
        <v>0</v>
      </c>
      <c r="CN47" s="126">
        <v>0</v>
      </c>
    </row>
    <row r="48" spans="1:92">
      <c r="A48" s="289" t="s">
        <v>146</v>
      </c>
      <c r="BA48" s="126">
        <v>0</v>
      </c>
      <c r="BN48" s="126">
        <v>0</v>
      </c>
      <c r="CA48" s="126">
        <v>0</v>
      </c>
      <c r="CN48" s="126">
        <v>0</v>
      </c>
    </row>
    <row r="49" spans="1:92">
      <c r="A49" s="289" t="s">
        <v>147</v>
      </c>
      <c r="BA49" s="126">
        <v>0</v>
      </c>
      <c r="BN49" s="126">
        <v>0</v>
      </c>
      <c r="CA49" s="126">
        <v>0</v>
      </c>
      <c r="CN49" s="126">
        <v>0</v>
      </c>
    </row>
    <row r="50" spans="1:92">
      <c r="A50" s="289" t="s">
        <v>148</v>
      </c>
    </row>
    <row r="51" spans="1:92">
      <c r="A51" s="289" t="s">
        <v>149</v>
      </c>
      <c r="BA51" s="126">
        <v>0</v>
      </c>
      <c r="BN51" s="126">
        <v>0</v>
      </c>
      <c r="CA51" s="126">
        <v>0</v>
      </c>
      <c r="CN51" s="126">
        <v>0</v>
      </c>
    </row>
    <row r="52" spans="1:92">
      <c r="A52" s="289" t="s">
        <v>150</v>
      </c>
    </row>
    <row r="53" spans="1:92">
      <c r="A53" s="289" t="s">
        <v>151</v>
      </c>
      <c r="BA53" s="126">
        <v>0</v>
      </c>
      <c r="BN53" s="126">
        <v>0</v>
      </c>
      <c r="CA53" s="126">
        <v>0</v>
      </c>
      <c r="CN53" s="126">
        <v>0</v>
      </c>
    </row>
    <row r="54" spans="1:92">
      <c r="A54" s="289" t="s">
        <v>152</v>
      </c>
      <c r="BA54" s="126">
        <v>0</v>
      </c>
      <c r="BN54" s="126">
        <v>0</v>
      </c>
      <c r="CA54" s="126">
        <v>0</v>
      </c>
      <c r="CN54" s="126">
        <v>0</v>
      </c>
    </row>
    <row r="55" spans="1:92">
      <c r="A55" s="289" t="s">
        <v>153</v>
      </c>
    </row>
    <row r="56" spans="1:92">
      <c r="A56" s="289" t="s">
        <v>154</v>
      </c>
      <c r="BA56" s="126">
        <v>0</v>
      </c>
      <c r="BN56" s="126">
        <v>0</v>
      </c>
      <c r="CA56" s="126">
        <v>0</v>
      </c>
      <c r="CN56" s="126">
        <v>0</v>
      </c>
    </row>
    <row r="57" spans="1:92">
      <c r="A57" s="289" t="s">
        <v>155</v>
      </c>
      <c r="BA57" s="126">
        <v>0</v>
      </c>
      <c r="BN57" s="126">
        <v>0</v>
      </c>
      <c r="CA57" s="126">
        <v>0</v>
      </c>
      <c r="CN57" s="126">
        <v>0</v>
      </c>
    </row>
    <row r="58" spans="1:92">
      <c r="A58" s="289" t="s">
        <v>156</v>
      </c>
      <c r="BA58" s="126">
        <v>0</v>
      </c>
      <c r="BN58" s="126">
        <v>0</v>
      </c>
      <c r="CA58" s="126">
        <v>0</v>
      </c>
      <c r="CN58" s="126">
        <v>0</v>
      </c>
    </row>
    <row r="59" spans="1:92">
      <c r="A59" s="289" t="s">
        <v>157</v>
      </c>
    </row>
    <row r="60" spans="1:92">
      <c r="A60" s="289" t="s">
        <v>158</v>
      </c>
      <c r="BA60" s="126">
        <v>0</v>
      </c>
      <c r="BN60" s="126">
        <v>0</v>
      </c>
      <c r="CA60" s="126">
        <v>0</v>
      </c>
      <c r="CN60" s="126">
        <v>0</v>
      </c>
    </row>
    <row r="61" spans="1:92">
      <c r="A61" s="289" t="s">
        <v>159</v>
      </c>
    </row>
    <row r="62" spans="1:92">
      <c r="A62" s="289" t="s">
        <v>160</v>
      </c>
      <c r="BA62" s="126">
        <v>0</v>
      </c>
      <c r="BN62" s="126">
        <v>0</v>
      </c>
      <c r="CA62" s="126">
        <v>0</v>
      </c>
      <c r="CN62" s="126">
        <v>0</v>
      </c>
    </row>
    <row r="63" spans="1:92">
      <c r="A63" s="289" t="s">
        <v>161</v>
      </c>
    </row>
    <row r="64" spans="1:92">
      <c r="A64" s="289" t="s">
        <v>162</v>
      </c>
    </row>
    <row r="65" spans="1:92">
      <c r="A65" s="288" t="s">
        <v>163</v>
      </c>
    </row>
    <row r="66" spans="1:92">
      <c r="A66" s="289" t="s">
        <v>164</v>
      </c>
    </row>
    <row r="67" spans="1:92">
      <c r="A67" s="288" t="s">
        <v>165</v>
      </c>
    </row>
    <row r="68" spans="1:92">
      <c r="A68" s="289" t="s">
        <v>166</v>
      </c>
      <c r="BA68" s="126">
        <v>25053197298.544102</v>
      </c>
      <c r="BN68" s="126">
        <v>27843251172.843399</v>
      </c>
      <c r="CA68" s="126">
        <v>29775293880.265499</v>
      </c>
      <c r="CN68" s="126">
        <v>31792560437.456299</v>
      </c>
    </row>
    <row r="69" spans="1:92">
      <c r="A69" s="289" t="s">
        <v>167</v>
      </c>
      <c r="BA69" s="126">
        <v>0</v>
      </c>
      <c r="BN69" s="126">
        <v>0</v>
      </c>
      <c r="CA69" s="126">
        <v>0</v>
      </c>
      <c r="CN69" s="126">
        <v>0</v>
      </c>
    </row>
    <row r="70" spans="1:92">
      <c r="A70" s="295" t="s">
        <v>168</v>
      </c>
      <c r="BA70" s="294">
        <v>235782330.40000001</v>
      </c>
      <c r="BN70" s="126">
        <v>235782330.40000001</v>
      </c>
      <c r="CA70" s="126">
        <v>235782330.40000001</v>
      </c>
      <c r="CN70" s="126">
        <v>235782330.40000001</v>
      </c>
    </row>
    <row r="71" spans="1:92">
      <c r="A71" s="295" t="s">
        <v>169</v>
      </c>
      <c r="BA71" s="294">
        <v>422472187.15999901</v>
      </c>
      <c r="BN71" s="126">
        <v>422472187.15999901</v>
      </c>
      <c r="CA71" s="126">
        <v>422472187.15999901</v>
      </c>
      <c r="CN71" s="126">
        <v>422472187.15999901</v>
      </c>
    </row>
    <row r="72" spans="1:92">
      <c r="A72" s="289" t="s">
        <v>170</v>
      </c>
      <c r="BA72" s="126">
        <v>0</v>
      </c>
      <c r="BN72" s="126">
        <v>0</v>
      </c>
      <c r="CA72" s="126">
        <v>0</v>
      </c>
      <c r="CN72" s="126">
        <v>0</v>
      </c>
    </row>
    <row r="73" spans="1:92">
      <c r="A73" s="289" t="s">
        <v>171</v>
      </c>
      <c r="BA73" s="126">
        <v>25397736.120000001</v>
      </c>
      <c r="BN73" s="126">
        <v>25397736.120000001</v>
      </c>
      <c r="CA73" s="126">
        <v>25397736.120000001</v>
      </c>
      <c r="CN73" s="126">
        <v>25397736.120000001</v>
      </c>
    </row>
    <row r="74" spans="1:92">
      <c r="A74" s="289" t="s">
        <v>172</v>
      </c>
      <c r="BA74" s="126">
        <v>43263724.819999903</v>
      </c>
      <c r="BN74" s="126">
        <v>43263724.819999903</v>
      </c>
      <c r="CA74" s="126">
        <v>43263724.819999903</v>
      </c>
      <c r="CN74" s="126">
        <v>43263724.819999903</v>
      </c>
    </row>
    <row r="75" spans="1:92">
      <c r="A75" s="289" t="s">
        <v>173</v>
      </c>
      <c r="BA75" s="126">
        <v>-2489592.16</v>
      </c>
      <c r="BN75" s="126">
        <v>-2489592.16</v>
      </c>
      <c r="CA75" s="126">
        <v>-2489592.16</v>
      </c>
      <c r="CN75" s="126">
        <v>-2489592.16</v>
      </c>
    </row>
    <row r="76" spans="1:92">
      <c r="A76" s="293" t="s">
        <v>174</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92">
        <v>25777623684.884102</v>
      </c>
      <c r="BB76" s="235"/>
      <c r="BC76" s="235"/>
      <c r="BD76" s="235"/>
      <c r="BE76" s="235"/>
      <c r="BF76" s="235"/>
      <c r="BG76" s="235"/>
      <c r="BH76" s="235"/>
      <c r="BI76" s="235"/>
      <c r="BJ76" s="235"/>
      <c r="BK76" s="235"/>
      <c r="BL76" s="235"/>
      <c r="BM76" s="235"/>
      <c r="BN76" s="235">
        <v>28567677559.183399</v>
      </c>
      <c r="BO76" s="235"/>
      <c r="BP76" s="235"/>
      <c r="BQ76" s="235"/>
      <c r="BR76" s="235"/>
      <c r="BS76" s="235"/>
      <c r="BT76" s="235"/>
      <c r="BU76" s="235"/>
      <c r="BV76" s="235"/>
      <c r="BW76" s="235"/>
      <c r="BX76" s="235"/>
      <c r="BY76" s="235"/>
      <c r="BZ76" s="235"/>
      <c r="CA76" s="235">
        <v>30499720266.605499</v>
      </c>
      <c r="CB76" s="235"/>
      <c r="CC76" s="235"/>
      <c r="CD76" s="235"/>
      <c r="CE76" s="235"/>
      <c r="CF76" s="235"/>
      <c r="CG76" s="235"/>
      <c r="CH76" s="235"/>
      <c r="CI76" s="235"/>
      <c r="CJ76" s="235"/>
      <c r="CK76" s="235"/>
      <c r="CL76" s="235"/>
      <c r="CM76" s="235"/>
      <c r="CN76" s="235">
        <v>32516986823.796299</v>
      </c>
    </row>
    <row r="77" spans="1:92">
      <c r="A77" s="289" t="s">
        <v>175</v>
      </c>
    </row>
    <row r="78" spans="1:92">
      <c r="A78" s="289" t="s">
        <v>176</v>
      </c>
    </row>
    <row r="79" spans="1:92">
      <c r="A79" s="289" t="s">
        <v>177</v>
      </c>
      <c r="BN79" s="126">
        <v>0</v>
      </c>
      <c r="CA79" s="126">
        <v>0</v>
      </c>
      <c r="CN79" s="126">
        <v>0</v>
      </c>
    </row>
    <row r="80" spans="1:92">
      <c r="A80" s="289" t="s">
        <v>178</v>
      </c>
      <c r="BA80" s="126">
        <v>0</v>
      </c>
      <c r="BN80" s="126">
        <v>0</v>
      </c>
      <c r="CA80" s="126">
        <v>0</v>
      </c>
      <c r="CN80" s="126">
        <v>0</v>
      </c>
    </row>
    <row r="81" spans="1:92">
      <c r="A81" s="289" t="s">
        <v>179</v>
      </c>
    </row>
    <row r="82" spans="1:92">
      <c r="A82" s="288" t="s">
        <v>180</v>
      </c>
    </row>
    <row r="83" spans="1:92">
      <c r="A83" s="289" t="s">
        <v>181</v>
      </c>
      <c r="BA83" s="126">
        <v>0</v>
      </c>
      <c r="BN83" s="126">
        <v>0</v>
      </c>
      <c r="CA83" s="126">
        <v>0</v>
      </c>
      <c r="CN83" s="126">
        <v>0</v>
      </c>
    </row>
    <row r="84" spans="1:92">
      <c r="A84" s="289" t="s">
        <v>182</v>
      </c>
      <c r="BA84" s="126">
        <v>0</v>
      </c>
      <c r="BN84" s="126">
        <v>0</v>
      </c>
      <c r="CA84" s="126">
        <v>0</v>
      </c>
      <c r="CN84" s="126">
        <v>0</v>
      </c>
    </row>
    <row r="85" spans="1:92">
      <c r="A85" s="289" t="s">
        <v>183</v>
      </c>
      <c r="BA85" s="126">
        <v>-13.73</v>
      </c>
      <c r="BN85" s="126">
        <v>-13.73</v>
      </c>
      <c r="CA85" s="126">
        <v>-13.73</v>
      </c>
      <c r="CN85" s="126">
        <v>-13.73</v>
      </c>
    </row>
    <row r="86" spans="1:92">
      <c r="A86" s="289" t="s">
        <v>184</v>
      </c>
      <c r="BA86" s="126">
        <v>129702876.8</v>
      </c>
      <c r="BN86" s="126">
        <v>129702876.8</v>
      </c>
      <c r="CA86" s="126">
        <v>129702876.8</v>
      </c>
      <c r="CN86" s="126">
        <v>129702876.8</v>
      </c>
    </row>
    <row r="87" spans="1:92">
      <c r="A87" s="290" t="s">
        <v>185</v>
      </c>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v>129702863.06999999</v>
      </c>
      <c r="BB87" s="235"/>
      <c r="BC87" s="235"/>
      <c r="BD87" s="235"/>
      <c r="BE87" s="235"/>
      <c r="BF87" s="235"/>
      <c r="BG87" s="235"/>
      <c r="BH87" s="235"/>
      <c r="BI87" s="235"/>
      <c r="BJ87" s="235"/>
      <c r="BK87" s="235"/>
      <c r="BL87" s="235"/>
      <c r="BM87" s="235"/>
      <c r="BN87" s="235">
        <v>129702863.06999999</v>
      </c>
      <c r="BO87" s="235"/>
      <c r="BP87" s="235"/>
      <c r="BQ87" s="235"/>
      <c r="BR87" s="235"/>
      <c r="BS87" s="235"/>
      <c r="BT87" s="235"/>
      <c r="BU87" s="235"/>
      <c r="BV87" s="235"/>
      <c r="BW87" s="235"/>
      <c r="BX87" s="235"/>
      <c r="BY87" s="235"/>
      <c r="BZ87" s="235"/>
      <c r="CA87" s="235">
        <v>129702863.06999999</v>
      </c>
      <c r="CB87" s="235"/>
      <c r="CC87" s="235"/>
      <c r="CD87" s="235"/>
      <c r="CE87" s="235"/>
      <c r="CF87" s="235"/>
      <c r="CG87" s="235"/>
      <c r="CH87" s="235"/>
      <c r="CI87" s="235"/>
      <c r="CJ87" s="235"/>
      <c r="CK87" s="235"/>
      <c r="CL87" s="235"/>
      <c r="CM87" s="235"/>
      <c r="CN87" s="235">
        <v>129702863.06999999</v>
      </c>
    </row>
    <row r="88" spans="1:92">
      <c r="A88" s="289" t="s">
        <v>186</v>
      </c>
    </row>
    <row r="89" spans="1:92">
      <c r="A89" s="288" t="s">
        <v>187</v>
      </c>
    </row>
    <row r="90" spans="1:92">
      <c r="A90" s="289" t="s">
        <v>188</v>
      </c>
      <c r="BA90" s="126">
        <v>3580458572.0399899</v>
      </c>
      <c r="BN90" s="126">
        <v>3580458572.0399899</v>
      </c>
      <c r="CA90" s="126">
        <v>3580458572.0399899</v>
      </c>
      <c r="CN90" s="126">
        <v>3580458572.0399899</v>
      </c>
    </row>
    <row r="91" spans="1:92">
      <c r="A91" s="289" t="s">
        <v>189</v>
      </c>
      <c r="BA91" s="126">
        <v>0</v>
      </c>
      <c r="BN91" s="126">
        <v>0</v>
      </c>
      <c r="CA91" s="126">
        <v>0</v>
      </c>
      <c r="CN91" s="126">
        <v>0</v>
      </c>
    </row>
    <row r="92" spans="1:92">
      <c r="A92" s="289" t="s">
        <v>190</v>
      </c>
      <c r="BA92" s="126">
        <v>0</v>
      </c>
      <c r="BN92" s="126">
        <v>0</v>
      </c>
      <c r="CA92" s="126">
        <v>0</v>
      </c>
      <c r="CN92" s="126">
        <v>0</v>
      </c>
    </row>
    <row r="93" spans="1:92">
      <c r="A93" s="290" t="s">
        <v>191</v>
      </c>
      <c r="BA93" s="126">
        <v>3580458572.0399899</v>
      </c>
      <c r="BN93" s="126">
        <v>3580458572.0399899</v>
      </c>
      <c r="CA93" s="126">
        <v>3580458572.0399899</v>
      </c>
      <c r="CN93" s="126">
        <v>3580458572.0399899</v>
      </c>
    </row>
    <row r="94" spans="1:92">
      <c r="A94" s="289" t="s">
        <v>192</v>
      </c>
    </row>
    <row r="95" spans="1:92">
      <c r="A95" s="288" t="s">
        <v>193</v>
      </c>
    </row>
    <row r="96" spans="1:92">
      <c r="A96" s="289" t="s">
        <v>194</v>
      </c>
      <c r="BA96" s="126">
        <v>1355562070.30604</v>
      </c>
      <c r="BN96" s="126">
        <v>1014120205.91371</v>
      </c>
      <c r="CA96" s="126">
        <v>1459424050.23402</v>
      </c>
      <c r="CN96" s="126">
        <v>1846887164.28777</v>
      </c>
    </row>
    <row r="97" spans="1:92">
      <c r="A97" s="289" t="s">
        <v>195</v>
      </c>
      <c r="BA97" s="126">
        <v>0</v>
      </c>
      <c r="BN97" s="126">
        <v>0</v>
      </c>
      <c r="CA97" s="126">
        <v>0</v>
      </c>
      <c r="CN97" s="126">
        <v>0</v>
      </c>
    </row>
    <row r="98" spans="1:92">
      <c r="A98" s="289" t="s">
        <v>196</v>
      </c>
      <c r="BA98" s="126">
        <v>57834787.140000001</v>
      </c>
      <c r="BN98" s="126">
        <v>57834787.140000001</v>
      </c>
      <c r="CA98" s="126">
        <v>57834787.140000001</v>
      </c>
      <c r="CN98" s="126">
        <v>57834787.140000001</v>
      </c>
    </row>
    <row r="99" spans="1:92">
      <c r="A99" s="289" t="s">
        <v>197</v>
      </c>
      <c r="BA99" s="126">
        <v>0</v>
      </c>
      <c r="BN99" s="126">
        <v>0</v>
      </c>
      <c r="CA99" s="126">
        <v>0</v>
      </c>
      <c r="CN99" s="126">
        <v>0</v>
      </c>
    </row>
    <row r="100" spans="1:92">
      <c r="A100" s="289" t="s">
        <v>198</v>
      </c>
      <c r="BA100" s="126">
        <v>0</v>
      </c>
      <c r="BN100" s="126">
        <v>0</v>
      </c>
      <c r="CA100" s="126">
        <v>0</v>
      </c>
      <c r="CN100" s="126">
        <v>0</v>
      </c>
    </row>
    <row r="101" spans="1:92">
      <c r="A101" s="289" t="s">
        <v>199</v>
      </c>
      <c r="BA101" s="126">
        <v>0</v>
      </c>
      <c r="BN101" s="126">
        <v>0</v>
      </c>
      <c r="CA101" s="126">
        <v>0</v>
      </c>
      <c r="CN101" s="126">
        <v>0</v>
      </c>
    </row>
    <row r="102" spans="1:92">
      <c r="A102" s="289" t="s">
        <v>200</v>
      </c>
      <c r="BA102" s="126">
        <v>0</v>
      </c>
      <c r="BN102" s="126">
        <v>0</v>
      </c>
      <c r="CA102" s="126">
        <v>0</v>
      </c>
      <c r="CN102" s="126">
        <v>0</v>
      </c>
    </row>
    <row r="103" spans="1:92">
      <c r="A103" s="289" t="s">
        <v>201</v>
      </c>
      <c r="BA103" s="126">
        <v>0</v>
      </c>
      <c r="BN103" s="126">
        <v>0</v>
      </c>
      <c r="CA103" s="126">
        <v>0</v>
      </c>
      <c r="CN103" s="126">
        <v>0</v>
      </c>
    </row>
    <row r="104" spans="1:92">
      <c r="A104" s="289" t="s">
        <v>202</v>
      </c>
      <c r="BA104" s="126">
        <v>0</v>
      </c>
      <c r="BN104" s="126">
        <v>0</v>
      </c>
      <c r="CA104" s="126">
        <v>0</v>
      </c>
      <c r="CN104" s="126">
        <v>0</v>
      </c>
    </row>
    <row r="105" spans="1:92">
      <c r="A105" s="289" t="s">
        <v>203</v>
      </c>
      <c r="BA105" s="126">
        <v>0</v>
      </c>
      <c r="BN105" s="126">
        <v>0</v>
      </c>
      <c r="CA105" s="126">
        <v>0</v>
      </c>
      <c r="CN105" s="126">
        <v>0</v>
      </c>
    </row>
    <row r="106" spans="1:92">
      <c r="A106" s="290" t="s">
        <v>204</v>
      </c>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v>1413396857.4460399</v>
      </c>
      <c r="BB106" s="235"/>
      <c r="BC106" s="235"/>
      <c r="BD106" s="235"/>
      <c r="BE106" s="235"/>
      <c r="BF106" s="235"/>
      <c r="BG106" s="235"/>
      <c r="BH106" s="235"/>
      <c r="BI106" s="235"/>
      <c r="BJ106" s="235"/>
      <c r="BK106" s="235"/>
      <c r="BL106" s="235"/>
      <c r="BM106" s="235"/>
      <c r="BN106" s="235">
        <v>1071954993.05371</v>
      </c>
      <c r="BO106" s="235"/>
      <c r="BP106" s="235"/>
      <c r="BQ106" s="235"/>
      <c r="BR106" s="235"/>
      <c r="BS106" s="235"/>
      <c r="BT106" s="235"/>
      <c r="BU106" s="235"/>
      <c r="BV106" s="235"/>
      <c r="BW106" s="235"/>
      <c r="BX106" s="235"/>
      <c r="BY106" s="235"/>
      <c r="BZ106" s="235"/>
      <c r="CA106" s="235">
        <v>1517258837.3740201</v>
      </c>
      <c r="CB106" s="235"/>
      <c r="CC106" s="235"/>
      <c r="CD106" s="235"/>
      <c r="CE106" s="235"/>
      <c r="CF106" s="235"/>
      <c r="CG106" s="235"/>
      <c r="CH106" s="235"/>
      <c r="CI106" s="235"/>
      <c r="CJ106" s="235"/>
      <c r="CK106" s="235"/>
      <c r="CL106" s="235"/>
      <c r="CM106" s="235"/>
      <c r="CN106" s="235">
        <v>1904721951.4277699</v>
      </c>
    </row>
    <row r="107" spans="1:92">
      <c r="A107" s="289" t="s">
        <v>205</v>
      </c>
    </row>
    <row r="108" spans="1:92">
      <c r="A108" s="288" t="s">
        <v>206</v>
      </c>
    </row>
    <row r="109" spans="1:92">
      <c r="A109" s="295" t="s">
        <v>207</v>
      </c>
      <c r="BA109" s="294">
        <v>-6796411420.5136099</v>
      </c>
      <c r="BN109" s="126">
        <v>-7366445680.0222797</v>
      </c>
      <c r="CA109" s="126">
        <v>-8108280061.5947905</v>
      </c>
      <c r="CN109" s="126">
        <v>-8978324069.3063393</v>
      </c>
    </row>
    <row r="110" spans="1:92">
      <c r="A110" s="289" t="s">
        <v>208</v>
      </c>
      <c r="BA110" s="126">
        <v>591381</v>
      </c>
      <c r="BN110" s="126">
        <v>591381</v>
      </c>
      <c r="CA110" s="126">
        <v>591381</v>
      </c>
      <c r="CN110" s="126">
        <v>591381</v>
      </c>
    </row>
    <row r="111" spans="1:92">
      <c r="A111" s="289" t="s">
        <v>209</v>
      </c>
      <c r="BA111" s="126">
        <v>0</v>
      </c>
      <c r="BN111" s="126">
        <v>0</v>
      </c>
      <c r="CA111" s="126">
        <v>0</v>
      </c>
      <c r="CN111" s="126">
        <v>0</v>
      </c>
    </row>
    <row r="112" spans="1:92">
      <c r="A112" s="289" t="s">
        <v>210</v>
      </c>
      <c r="BA112" s="126">
        <v>0</v>
      </c>
      <c r="BN112" s="126">
        <v>0</v>
      </c>
      <c r="CA112" s="126">
        <v>0</v>
      </c>
      <c r="CN112" s="126">
        <v>0</v>
      </c>
    </row>
    <row r="113" spans="1:92">
      <c r="A113" s="289" t="s">
        <v>211</v>
      </c>
      <c r="BA113" s="126">
        <v>-182650212.190449</v>
      </c>
      <c r="BN113" s="126">
        <v>-187114607.119252</v>
      </c>
      <c r="CA113" s="126">
        <v>-191916507.63320401</v>
      </c>
      <c r="CN113" s="126">
        <v>-193172661.77999899</v>
      </c>
    </row>
    <row r="114" spans="1:92">
      <c r="A114" s="289" t="s">
        <v>212</v>
      </c>
      <c r="BA114" s="126">
        <v>-164150594.739999</v>
      </c>
      <c r="BN114" s="126">
        <v>-164150594.739999</v>
      </c>
      <c r="CA114" s="126">
        <v>-164150594.739999</v>
      </c>
      <c r="CN114" s="126">
        <v>-164150594.739999</v>
      </c>
    </row>
    <row r="115" spans="1:92">
      <c r="A115" s="289" t="s">
        <v>213</v>
      </c>
      <c r="BA115" s="126">
        <v>-322058749.00999999</v>
      </c>
      <c r="BN115" s="126">
        <v>-322058749.00999999</v>
      </c>
      <c r="CA115" s="126">
        <v>-322058749.00999999</v>
      </c>
      <c r="CN115" s="126">
        <v>-322058749.00999999</v>
      </c>
    </row>
    <row r="116" spans="1:92">
      <c r="A116" s="289" t="s">
        <v>214</v>
      </c>
      <c r="BA116" s="126">
        <v>-1682762</v>
      </c>
      <c r="BN116" s="126">
        <v>-1682762</v>
      </c>
      <c r="CA116" s="126">
        <v>-1682762</v>
      </c>
      <c r="CN116" s="126">
        <v>-1682762</v>
      </c>
    </row>
    <row r="117" spans="1:92">
      <c r="A117" s="289" t="s">
        <v>215</v>
      </c>
      <c r="BA117" s="126">
        <v>-24601329.84</v>
      </c>
      <c r="BN117" s="126">
        <v>-24601329.84</v>
      </c>
      <c r="CA117" s="126">
        <v>-24601329.84</v>
      </c>
      <c r="CN117" s="126">
        <v>-24601329.84</v>
      </c>
    </row>
    <row r="118" spans="1:92">
      <c r="A118" s="289" t="s">
        <v>216</v>
      </c>
      <c r="BA118" s="126">
        <v>-23354011</v>
      </c>
      <c r="BN118" s="126">
        <v>-23354011</v>
      </c>
      <c r="CA118" s="126">
        <v>-23354011</v>
      </c>
      <c r="CN118" s="126">
        <v>-23354011</v>
      </c>
    </row>
    <row r="119" spans="1:92">
      <c r="A119" s="289" t="s">
        <v>217</v>
      </c>
      <c r="BA119" s="126">
        <v>-406957.1</v>
      </c>
      <c r="BN119" s="126">
        <v>-406957.1</v>
      </c>
      <c r="CA119" s="126">
        <v>-406957.1</v>
      </c>
      <c r="CN119" s="126">
        <v>-406957.1</v>
      </c>
    </row>
    <row r="120" spans="1:92">
      <c r="A120" s="289" t="s">
        <v>218</v>
      </c>
      <c r="BA120" s="126">
        <v>-7546604.4900000002</v>
      </c>
      <c r="BN120" s="126">
        <v>-7546604.4900000002</v>
      </c>
      <c r="CA120" s="126">
        <v>-7546604.4900000002</v>
      </c>
      <c r="CN120" s="126">
        <v>-7546604.4900000002</v>
      </c>
    </row>
    <row r="121" spans="1:92">
      <c r="A121" s="289" t="s">
        <v>219</v>
      </c>
      <c r="BA121" s="126">
        <v>-162980100.36000001</v>
      </c>
      <c r="BN121" s="126">
        <v>-162980100.36000001</v>
      </c>
      <c r="CA121" s="126">
        <v>-162980100.36000001</v>
      </c>
      <c r="CN121" s="126">
        <v>-162980100.36000001</v>
      </c>
    </row>
    <row r="122" spans="1:92">
      <c r="A122" s="289" t="s">
        <v>220</v>
      </c>
      <c r="BA122" s="126">
        <v>0</v>
      </c>
      <c r="BN122" s="126">
        <v>0</v>
      </c>
      <c r="CA122" s="126">
        <v>0</v>
      </c>
      <c r="CN122" s="126">
        <v>0</v>
      </c>
    </row>
    <row r="123" spans="1:92">
      <c r="A123" s="289" t="s">
        <v>221</v>
      </c>
      <c r="BA123" s="126">
        <v>-4149505.3899999899</v>
      </c>
      <c r="BN123" s="126">
        <v>-4149505.3899999899</v>
      </c>
      <c r="CA123" s="126">
        <v>-4149505.3899999899</v>
      </c>
      <c r="CN123" s="126">
        <v>-4149505.3899999899</v>
      </c>
    </row>
    <row r="124" spans="1:92">
      <c r="A124" s="289" t="s">
        <v>222</v>
      </c>
      <c r="BA124" s="126">
        <v>0</v>
      </c>
      <c r="BN124" s="126">
        <v>0</v>
      </c>
      <c r="CA124" s="126">
        <v>0</v>
      </c>
      <c r="CN124" s="126">
        <v>0</v>
      </c>
    </row>
    <row r="125" spans="1:92">
      <c r="A125" s="289" t="s">
        <v>223</v>
      </c>
      <c r="BA125" s="126">
        <v>-171490625.63999999</v>
      </c>
      <c r="BN125" s="126">
        <v>-171490625.63999999</v>
      </c>
      <c r="CA125" s="126">
        <v>-171490625.63999999</v>
      </c>
      <c r="CN125" s="126">
        <v>-171490625.63999999</v>
      </c>
    </row>
    <row r="126" spans="1:92">
      <c r="A126" s="289" t="s">
        <v>224</v>
      </c>
      <c r="BA126" s="126">
        <v>369709788.27999997</v>
      </c>
      <c r="BN126" s="126">
        <v>369709788.27999997</v>
      </c>
      <c r="CA126" s="126">
        <v>369709788.27999997</v>
      </c>
      <c r="CN126" s="126">
        <v>369709788.27999997</v>
      </c>
    </row>
    <row r="127" spans="1:92">
      <c r="A127" s="289" t="s">
        <v>225</v>
      </c>
      <c r="BA127" s="126">
        <v>0</v>
      </c>
      <c r="BN127" s="126">
        <v>0</v>
      </c>
      <c r="CA127" s="126">
        <v>0</v>
      </c>
      <c r="CN127" s="126">
        <v>0</v>
      </c>
    </row>
    <row r="128" spans="1:92">
      <c r="A128" s="289" t="s">
        <v>226</v>
      </c>
      <c r="BA128" s="126">
        <v>991.98</v>
      </c>
      <c r="BN128" s="126">
        <v>991.98</v>
      </c>
      <c r="CA128" s="126">
        <v>991.98</v>
      </c>
      <c r="CN128" s="126">
        <v>991.98</v>
      </c>
    </row>
    <row r="129" spans="1:92">
      <c r="A129" s="290" t="s">
        <v>227</v>
      </c>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v>-7491180711.01406</v>
      </c>
      <c r="BB129" s="235"/>
      <c r="BC129" s="235"/>
      <c r="BD129" s="235"/>
      <c r="BE129" s="235"/>
      <c r="BF129" s="235"/>
      <c r="BG129" s="235"/>
      <c r="BH129" s="235"/>
      <c r="BI129" s="235"/>
      <c r="BJ129" s="235"/>
      <c r="BK129" s="235"/>
      <c r="BL129" s="235"/>
      <c r="BM129" s="235"/>
      <c r="BN129" s="235">
        <v>-8065679365.4515305</v>
      </c>
      <c r="BO129" s="235"/>
      <c r="BP129" s="235"/>
      <c r="BQ129" s="235"/>
      <c r="BR129" s="235"/>
      <c r="BS129" s="235"/>
      <c r="BT129" s="235"/>
      <c r="BU129" s="235"/>
      <c r="BV129" s="235"/>
      <c r="BW129" s="235"/>
      <c r="BX129" s="235"/>
      <c r="BY129" s="235"/>
      <c r="BZ129" s="235"/>
      <c r="CA129" s="235">
        <v>-8812315647.5380001</v>
      </c>
      <c r="CB129" s="235"/>
      <c r="CC129" s="235"/>
      <c r="CD129" s="235"/>
      <c r="CE129" s="235"/>
      <c r="CF129" s="235"/>
      <c r="CG129" s="235"/>
      <c r="CH129" s="235"/>
      <c r="CI129" s="235"/>
      <c r="CJ129" s="235"/>
      <c r="CK129" s="235"/>
      <c r="CL129" s="235"/>
      <c r="CM129" s="235"/>
      <c r="CN129" s="235">
        <v>-9683615809.3963394</v>
      </c>
    </row>
    <row r="130" spans="1:92">
      <c r="A130" s="289" t="s">
        <v>228</v>
      </c>
    </row>
    <row r="131" spans="1:92">
      <c r="A131" s="288" t="s">
        <v>229</v>
      </c>
    </row>
    <row r="132" spans="1:92">
      <c r="A132" s="289" t="s">
        <v>230</v>
      </c>
      <c r="BA132" s="126">
        <v>-210915237.47</v>
      </c>
      <c r="BN132" s="126">
        <v>-210915237.47</v>
      </c>
      <c r="CA132" s="126">
        <v>-210915237.47</v>
      </c>
      <c r="CN132" s="126">
        <v>-210915237.47</v>
      </c>
    </row>
    <row r="133" spans="1:92">
      <c r="A133" s="290" t="s">
        <v>231</v>
      </c>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v>-210915237.47</v>
      </c>
      <c r="BB133" s="235"/>
      <c r="BC133" s="235"/>
      <c r="BD133" s="235"/>
      <c r="BE133" s="235"/>
      <c r="BF133" s="235"/>
      <c r="BG133" s="235"/>
      <c r="BH133" s="235"/>
      <c r="BI133" s="235"/>
      <c r="BJ133" s="235"/>
      <c r="BK133" s="235"/>
      <c r="BL133" s="235"/>
      <c r="BM133" s="235"/>
      <c r="BN133" s="235">
        <v>-210915237.47</v>
      </c>
      <c r="BO133" s="235"/>
      <c r="BP133" s="235"/>
      <c r="BQ133" s="235"/>
      <c r="BR133" s="235"/>
      <c r="BS133" s="235"/>
      <c r="BT133" s="235"/>
      <c r="BU133" s="235"/>
      <c r="BV133" s="235"/>
      <c r="BW133" s="235"/>
      <c r="BX133" s="235"/>
      <c r="BY133" s="235"/>
      <c r="BZ133" s="235"/>
      <c r="CA133" s="235">
        <v>-210915237.47</v>
      </c>
      <c r="CB133" s="235"/>
      <c r="CC133" s="235"/>
      <c r="CD133" s="235"/>
      <c r="CE133" s="235"/>
      <c r="CF133" s="235"/>
      <c r="CG133" s="235"/>
      <c r="CH133" s="235"/>
      <c r="CI133" s="235"/>
      <c r="CJ133" s="235"/>
      <c r="CK133" s="235"/>
      <c r="CL133" s="235"/>
      <c r="CM133" s="235"/>
      <c r="CN133" s="235">
        <v>-210915237.47</v>
      </c>
    </row>
    <row r="134" spans="1:92">
      <c r="A134" s="289" t="s">
        <v>232</v>
      </c>
    </row>
    <row r="135" spans="1:92">
      <c r="A135" s="288" t="s">
        <v>233</v>
      </c>
    </row>
    <row r="136" spans="1:92">
      <c r="A136" s="289" t="s">
        <v>234</v>
      </c>
      <c r="BA136" s="126">
        <v>20325435.300000001</v>
      </c>
      <c r="BN136" s="126">
        <v>20325435.300000001</v>
      </c>
      <c r="CA136" s="126">
        <v>20325435.300000001</v>
      </c>
      <c r="CN136" s="126">
        <v>20325435.300000001</v>
      </c>
    </row>
    <row r="137" spans="1:92">
      <c r="A137" s="290" t="s">
        <v>235</v>
      </c>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v>20325435.300000001</v>
      </c>
      <c r="BB137" s="235"/>
      <c r="BC137" s="235"/>
      <c r="BD137" s="235"/>
      <c r="BE137" s="235"/>
      <c r="BF137" s="235"/>
      <c r="BG137" s="235"/>
      <c r="BH137" s="235"/>
      <c r="BI137" s="235"/>
      <c r="BJ137" s="235"/>
      <c r="BK137" s="235"/>
      <c r="BL137" s="235"/>
      <c r="BM137" s="235"/>
      <c r="BN137" s="235">
        <v>20325435.300000001</v>
      </c>
      <c r="BO137" s="235"/>
      <c r="BP137" s="235"/>
      <c r="BQ137" s="235"/>
      <c r="BR137" s="235"/>
      <c r="BS137" s="235"/>
      <c r="BT137" s="235"/>
      <c r="BU137" s="235"/>
      <c r="BV137" s="235"/>
      <c r="BW137" s="235"/>
      <c r="BX137" s="235"/>
      <c r="BY137" s="235"/>
      <c r="BZ137" s="235"/>
      <c r="CA137" s="235">
        <v>20325435.300000001</v>
      </c>
      <c r="CB137" s="235"/>
      <c r="CC137" s="235"/>
      <c r="CD137" s="235"/>
      <c r="CE137" s="235"/>
      <c r="CF137" s="235"/>
      <c r="CG137" s="235"/>
      <c r="CH137" s="235"/>
      <c r="CI137" s="235"/>
      <c r="CJ137" s="235"/>
      <c r="CK137" s="235"/>
      <c r="CL137" s="235"/>
      <c r="CM137" s="235"/>
      <c r="CN137" s="235">
        <v>20325435.300000001</v>
      </c>
    </row>
    <row r="138" spans="1:92">
      <c r="A138" s="289" t="s">
        <v>236</v>
      </c>
    </row>
    <row r="139" spans="1:92">
      <c r="A139" s="288" t="s">
        <v>237</v>
      </c>
    </row>
    <row r="140" spans="1:92">
      <c r="A140" s="289" t="s">
        <v>238</v>
      </c>
      <c r="BA140" s="126">
        <v>-7251613.5499999998</v>
      </c>
      <c r="BN140" s="126">
        <v>-7251613.5499999998</v>
      </c>
      <c r="CA140" s="126">
        <v>-7251613.5499999998</v>
      </c>
      <c r="CN140" s="126">
        <v>-7251613.5499999998</v>
      </c>
    </row>
    <row r="141" spans="1:92">
      <c r="A141" s="290" t="s">
        <v>239</v>
      </c>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v>-7251613.5499999998</v>
      </c>
      <c r="BB141" s="235"/>
      <c r="BC141" s="235"/>
      <c r="BD141" s="235"/>
      <c r="BE141" s="235"/>
      <c r="BF141" s="235"/>
      <c r="BG141" s="235"/>
      <c r="BH141" s="235"/>
      <c r="BI141" s="235"/>
      <c r="BJ141" s="235"/>
      <c r="BK141" s="235"/>
      <c r="BL141" s="235"/>
      <c r="BM141" s="235"/>
      <c r="BN141" s="235">
        <v>-7251613.5499999998</v>
      </c>
      <c r="BO141" s="235"/>
      <c r="BP141" s="235"/>
      <c r="BQ141" s="235"/>
      <c r="BR141" s="235"/>
      <c r="BS141" s="235"/>
      <c r="BT141" s="235"/>
      <c r="BU141" s="235"/>
      <c r="BV141" s="235"/>
      <c r="BW141" s="235"/>
      <c r="BX141" s="235"/>
      <c r="BY141" s="235"/>
      <c r="BZ141" s="235"/>
      <c r="CA141" s="235">
        <v>-7251613.5499999998</v>
      </c>
      <c r="CB141" s="235"/>
      <c r="CC141" s="235"/>
      <c r="CD141" s="235"/>
      <c r="CE141" s="235"/>
      <c r="CF141" s="235"/>
      <c r="CG141" s="235"/>
      <c r="CH141" s="235"/>
      <c r="CI141" s="235"/>
      <c r="CJ141" s="235"/>
      <c r="CK141" s="235"/>
      <c r="CL141" s="235"/>
      <c r="CM141" s="235"/>
      <c r="CN141" s="235">
        <v>-7251613.5499999998</v>
      </c>
    </row>
    <row r="142" spans="1:92">
      <c r="A142" s="289" t="s">
        <v>240</v>
      </c>
    </row>
    <row r="143" spans="1:92">
      <c r="A143" s="288" t="s">
        <v>241</v>
      </c>
    </row>
    <row r="144" spans="1:92">
      <c r="A144" s="289" t="s">
        <v>242</v>
      </c>
      <c r="BA144" s="126">
        <v>2531240</v>
      </c>
      <c r="BN144" s="126">
        <v>2531240</v>
      </c>
      <c r="CA144" s="126">
        <v>2531240</v>
      </c>
      <c r="CN144" s="126">
        <v>2531240</v>
      </c>
    </row>
    <row r="145" spans="1:92">
      <c r="A145" s="290" t="s">
        <v>243</v>
      </c>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v>2531240</v>
      </c>
      <c r="BB145" s="235"/>
      <c r="BC145" s="235"/>
      <c r="BD145" s="235"/>
      <c r="BE145" s="235"/>
      <c r="BF145" s="235"/>
      <c r="BG145" s="235"/>
      <c r="BH145" s="235"/>
      <c r="BI145" s="235"/>
      <c r="BJ145" s="235"/>
      <c r="BK145" s="235"/>
      <c r="BL145" s="235"/>
      <c r="BM145" s="235"/>
      <c r="BN145" s="235">
        <v>2531240</v>
      </c>
      <c r="BO145" s="235"/>
      <c r="BP145" s="235"/>
      <c r="BQ145" s="235"/>
      <c r="BR145" s="235"/>
      <c r="BS145" s="235"/>
      <c r="BT145" s="235"/>
      <c r="BU145" s="235"/>
      <c r="BV145" s="235"/>
      <c r="BW145" s="235"/>
      <c r="BX145" s="235"/>
      <c r="BY145" s="235"/>
      <c r="BZ145" s="235"/>
      <c r="CA145" s="235">
        <v>2531240</v>
      </c>
      <c r="CB145" s="235"/>
      <c r="CC145" s="235"/>
      <c r="CD145" s="235"/>
      <c r="CE145" s="235"/>
      <c r="CF145" s="235"/>
      <c r="CG145" s="235"/>
      <c r="CH145" s="235"/>
      <c r="CI145" s="235"/>
      <c r="CJ145" s="235"/>
      <c r="CK145" s="235"/>
      <c r="CL145" s="235"/>
      <c r="CM145" s="235"/>
      <c r="CN145" s="235">
        <v>2531240</v>
      </c>
    </row>
    <row r="146" spans="1:92">
      <c r="A146" s="289" t="s">
        <v>244</v>
      </c>
    </row>
    <row r="147" spans="1:92">
      <c r="A147" s="288" t="s">
        <v>245</v>
      </c>
    </row>
    <row r="148" spans="1:92">
      <c r="A148" s="289" t="s">
        <v>246</v>
      </c>
      <c r="BA148" s="126">
        <v>-2510576.9</v>
      </c>
      <c r="BN148" s="126">
        <v>-2510576.9</v>
      </c>
      <c r="CA148" s="126">
        <v>-2510576.9</v>
      </c>
      <c r="CN148" s="126">
        <v>-2510576.9</v>
      </c>
    </row>
    <row r="149" spans="1:92">
      <c r="A149" s="290" t="s">
        <v>247</v>
      </c>
      <c r="BA149" s="126">
        <v>-2510576.9</v>
      </c>
      <c r="BN149" s="126">
        <v>-2510576.9</v>
      </c>
      <c r="CA149" s="126">
        <v>-2510576.9</v>
      </c>
      <c r="CN149" s="126">
        <v>-2510576.9</v>
      </c>
    </row>
    <row r="150" spans="1:92">
      <c r="A150" s="289" t="s">
        <v>248</v>
      </c>
    </row>
    <row r="151" spans="1:92">
      <c r="A151" s="288" t="s">
        <v>249</v>
      </c>
    </row>
    <row r="152" spans="1:92">
      <c r="A152" s="289" t="s">
        <v>250</v>
      </c>
      <c r="BA152" s="126">
        <v>0</v>
      </c>
      <c r="BN152" s="126">
        <v>0</v>
      </c>
      <c r="CA152" s="126">
        <v>0</v>
      </c>
      <c r="CN152" s="126">
        <v>0</v>
      </c>
    </row>
    <row r="153" spans="1:92">
      <c r="A153" s="290" t="s">
        <v>251</v>
      </c>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v>0</v>
      </c>
      <c r="BB153" s="235"/>
      <c r="BC153" s="235"/>
      <c r="BD153" s="235"/>
      <c r="BE153" s="235"/>
      <c r="BF153" s="235"/>
      <c r="BG153" s="235"/>
      <c r="BH153" s="235"/>
      <c r="BI153" s="235"/>
      <c r="BJ153" s="235"/>
      <c r="BK153" s="235"/>
      <c r="BL153" s="235"/>
      <c r="BM153" s="235"/>
      <c r="BN153" s="235">
        <v>0</v>
      </c>
      <c r="BO153" s="235"/>
      <c r="BP153" s="235"/>
      <c r="BQ153" s="235"/>
      <c r="BR153" s="235"/>
      <c r="BS153" s="235"/>
      <c r="BT153" s="235"/>
      <c r="BU153" s="235"/>
      <c r="BV153" s="235"/>
      <c r="BW153" s="235"/>
      <c r="BX153" s="235"/>
      <c r="BY153" s="235"/>
      <c r="BZ153" s="235"/>
      <c r="CA153" s="235">
        <v>0</v>
      </c>
      <c r="CB153" s="235"/>
      <c r="CC153" s="235"/>
      <c r="CD153" s="235"/>
      <c r="CE153" s="235"/>
      <c r="CF153" s="235"/>
      <c r="CG153" s="235"/>
      <c r="CH153" s="235"/>
      <c r="CI153" s="235"/>
      <c r="CJ153" s="235"/>
      <c r="CK153" s="235"/>
      <c r="CL153" s="235"/>
      <c r="CM153" s="235"/>
      <c r="CN153" s="235">
        <v>0</v>
      </c>
    </row>
    <row r="154" spans="1:92">
      <c r="A154" s="289" t="s">
        <v>252</v>
      </c>
    </row>
    <row r="155" spans="1:92">
      <c r="A155" s="288" t="s">
        <v>253</v>
      </c>
    </row>
    <row r="156" spans="1:92">
      <c r="A156" s="289" t="s">
        <v>254</v>
      </c>
      <c r="BA156" s="126">
        <v>22215015.949999899</v>
      </c>
      <c r="BN156" s="126">
        <v>22215015.949999899</v>
      </c>
      <c r="CA156" s="126">
        <v>22215015.949999899</v>
      </c>
      <c r="CN156" s="126">
        <v>22215015.949999899</v>
      </c>
    </row>
    <row r="157" spans="1:92">
      <c r="A157" s="289" t="s">
        <v>255</v>
      </c>
      <c r="BA157" s="126">
        <v>459776.89</v>
      </c>
      <c r="BN157" s="126">
        <v>459776.89</v>
      </c>
      <c r="CA157" s="126">
        <v>459776.89</v>
      </c>
      <c r="CN157" s="126">
        <v>459776.89</v>
      </c>
    </row>
    <row r="158" spans="1:92">
      <c r="A158" s="289" t="s">
        <v>256</v>
      </c>
      <c r="BA158" s="126">
        <v>278986.53000000003</v>
      </c>
      <c r="BN158" s="126">
        <v>278986.53000000003</v>
      </c>
      <c r="CA158" s="126">
        <v>278986.53000000003</v>
      </c>
      <c r="CN158" s="126">
        <v>278986.53000000003</v>
      </c>
    </row>
    <row r="159" spans="1:92">
      <c r="A159" s="290" t="s">
        <v>257</v>
      </c>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v>22953779.3699999</v>
      </c>
      <c r="BB159" s="235"/>
      <c r="BC159" s="235"/>
      <c r="BD159" s="235"/>
      <c r="BE159" s="235"/>
      <c r="BF159" s="235"/>
      <c r="BG159" s="235"/>
      <c r="BH159" s="235"/>
      <c r="BI159" s="235"/>
      <c r="BJ159" s="235"/>
      <c r="BK159" s="235"/>
      <c r="BL159" s="235"/>
      <c r="BM159" s="235"/>
      <c r="BN159" s="235">
        <v>22953779.3699999</v>
      </c>
      <c r="BO159" s="235"/>
      <c r="BP159" s="235"/>
      <c r="BQ159" s="235"/>
      <c r="BR159" s="235"/>
      <c r="BS159" s="235"/>
      <c r="BT159" s="235"/>
      <c r="BU159" s="235"/>
      <c r="BV159" s="235"/>
      <c r="BW159" s="235"/>
      <c r="BX159" s="235"/>
      <c r="BY159" s="235"/>
      <c r="BZ159" s="235"/>
      <c r="CA159" s="235">
        <v>22953779.3699999</v>
      </c>
      <c r="CB159" s="235"/>
      <c r="CC159" s="235"/>
      <c r="CD159" s="235"/>
      <c r="CE159" s="235"/>
      <c r="CF159" s="235"/>
      <c r="CG159" s="235"/>
      <c r="CH159" s="235"/>
      <c r="CI159" s="235"/>
      <c r="CJ159" s="235"/>
      <c r="CK159" s="235"/>
      <c r="CL159" s="235"/>
      <c r="CM159" s="235"/>
      <c r="CN159" s="235">
        <v>22953779.3699999</v>
      </c>
    </row>
    <row r="160" spans="1:92">
      <c r="A160" s="289" t="s">
        <v>258</v>
      </c>
    </row>
    <row r="161" spans="1:92">
      <c r="A161" s="288" t="s">
        <v>259</v>
      </c>
    </row>
    <row r="162" spans="1:92">
      <c r="A162" s="289" t="s">
        <v>260</v>
      </c>
      <c r="BA162" s="126">
        <v>-12762083.249073399</v>
      </c>
      <c r="BN162" s="126">
        <v>-13907134.808305999</v>
      </c>
      <c r="CA162" s="126">
        <v>-14986690.788709201</v>
      </c>
      <c r="CN162" s="126">
        <v>-16066246.7691123</v>
      </c>
    </row>
    <row r="163" spans="1:92">
      <c r="A163" s="289" t="s">
        <v>261</v>
      </c>
      <c r="BA163" s="126">
        <v>0</v>
      </c>
      <c r="BN163" s="126">
        <v>0</v>
      </c>
      <c r="CA163" s="126">
        <v>0</v>
      </c>
      <c r="CN163" s="126">
        <v>0</v>
      </c>
    </row>
    <row r="164" spans="1:92">
      <c r="A164" s="290" t="s">
        <v>262</v>
      </c>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v>-12762083.249073399</v>
      </c>
      <c r="BB164" s="235"/>
      <c r="BC164" s="235"/>
      <c r="BD164" s="235"/>
      <c r="BE164" s="235"/>
      <c r="BF164" s="235"/>
      <c r="BG164" s="235"/>
      <c r="BH164" s="235"/>
      <c r="BI164" s="235"/>
      <c r="BJ164" s="235"/>
      <c r="BK164" s="235"/>
      <c r="BL164" s="235"/>
      <c r="BM164" s="235"/>
      <c r="BN164" s="235">
        <v>-13907134.808305999</v>
      </c>
      <c r="BO164" s="235"/>
      <c r="BP164" s="235"/>
      <c r="BQ164" s="235"/>
      <c r="BR164" s="235"/>
      <c r="BS164" s="235"/>
      <c r="BT164" s="235"/>
      <c r="BU164" s="235"/>
      <c r="BV164" s="235"/>
      <c r="BW164" s="235"/>
      <c r="BX164" s="235"/>
      <c r="BY164" s="235"/>
      <c r="BZ164" s="235"/>
      <c r="CA164" s="235">
        <v>-14986690.788709201</v>
      </c>
      <c r="CB164" s="235"/>
      <c r="CC164" s="235"/>
      <c r="CD164" s="235"/>
      <c r="CE164" s="235"/>
      <c r="CF164" s="235"/>
      <c r="CG164" s="235"/>
      <c r="CH164" s="235"/>
      <c r="CI164" s="235"/>
      <c r="CJ164" s="235"/>
      <c r="CK164" s="235"/>
      <c r="CL164" s="235"/>
      <c r="CM164" s="235"/>
      <c r="CN164" s="235">
        <v>-16066246.7691123</v>
      </c>
    </row>
    <row r="165" spans="1:92">
      <c r="A165" s="289" t="s">
        <v>263</v>
      </c>
    </row>
    <row r="166" spans="1:92">
      <c r="A166" s="288" t="s">
        <v>264</v>
      </c>
    </row>
    <row r="167" spans="1:92">
      <c r="A167" s="289" t="s">
        <v>265</v>
      </c>
      <c r="BA167" s="126">
        <v>0</v>
      </c>
      <c r="BN167" s="126">
        <v>0</v>
      </c>
      <c r="CA167" s="126">
        <v>0</v>
      </c>
      <c r="CN167" s="126">
        <v>0</v>
      </c>
    </row>
    <row r="168" spans="1:92">
      <c r="A168" s="289" t="s">
        <v>266</v>
      </c>
      <c r="BA168" s="126">
        <v>0</v>
      </c>
      <c r="BN168" s="126">
        <v>0</v>
      </c>
      <c r="CA168" s="126">
        <v>0</v>
      </c>
      <c r="CN168" s="126">
        <v>0</v>
      </c>
    </row>
    <row r="169" spans="1:92">
      <c r="A169" s="289" t="s">
        <v>267</v>
      </c>
      <c r="BA169" s="126">
        <v>6697564.1700000698</v>
      </c>
      <c r="BN169" s="126">
        <v>6697564.1700000698</v>
      </c>
      <c r="CA169" s="126">
        <v>6697564.1700000698</v>
      </c>
      <c r="CN169" s="126">
        <v>6697564.1700000698</v>
      </c>
    </row>
    <row r="170" spans="1:92">
      <c r="A170" s="289" t="s">
        <v>268</v>
      </c>
      <c r="BA170" s="126">
        <v>-144446.879999995</v>
      </c>
      <c r="BN170" s="126">
        <v>-144446.879999995</v>
      </c>
      <c r="CA170" s="126">
        <v>-144446.879999995</v>
      </c>
      <c r="CN170" s="126">
        <v>-144446.879999995</v>
      </c>
    </row>
    <row r="171" spans="1:92">
      <c r="A171" s="289" t="s">
        <v>269</v>
      </c>
      <c r="BA171" s="126">
        <v>0</v>
      </c>
      <c r="BN171" s="126">
        <v>0</v>
      </c>
      <c r="CA171" s="126">
        <v>0</v>
      </c>
      <c r="CN171" s="126">
        <v>0</v>
      </c>
    </row>
    <row r="172" spans="1:92">
      <c r="A172" s="289" t="s">
        <v>270</v>
      </c>
      <c r="BA172" s="126">
        <v>0</v>
      </c>
      <c r="BN172" s="126">
        <v>0</v>
      </c>
      <c r="CA172" s="126">
        <v>0</v>
      </c>
      <c r="CN172" s="126">
        <v>0</v>
      </c>
    </row>
    <row r="173" spans="1:92">
      <c r="A173" s="290" t="s">
        <v>271</v>
      </c>
      <c r="BA173" s="126">
        <v>6553117.2900000801</v>
      </c>
      <c r="BN173" s="126">
        <v>6553117.2900000801</v>
      </c>
      <c r="CA173" s="126">
        <v>6553117.2900000801</v>
      </c>
      <c r="CN173" s="126">
        <v>6553117.2900000801</v>
      </c>
    </row>
    <row r="174" spans="1:92">
      <c r="A174" s="289" t="s">
        <v>272</v>
      </c>
    </row>
    <row r="175" spans="1:92">
      <c r="A175" s="288" t="s">
        <v>273</v>
      </c>
    </row>
    <row r="176" spans="1:92">
      <c r="A176" s="289" t="s">
        <v>274</v>
      </c>
      <c r="BA176" s="126">
        <v>0</v>
      </c>
      <c r="BN176" s="126">
        <v>0</v>
      </c>
      <c r="CA176" s="126">
        <v>0</v>
      </c>
      <c r="CN176" s="126">
        <v>0</v>
      </c>
    </row>
    <row r="177" spans="1:92">
      <c r="A177" s="289" t="s">
        <v>275</v>
      </c>
      <c r="BA177" s="126">
        <v>1362872.04</v>
      </c>
      <c r="BN177" s="126">
        <v>1362872.04</v>
      </c>
      <c r="CA177" s="126">
        <v>1362872.04</v>
      </c>
      <c r="CN177" s="126">
        <v>1362872.04</v>
      </c>
    </row>
    <row r="178" spans="1:92">
      <c r="A178" s="289" t="s">
        <v>276</v>
      </c>
      <c r="BA178" s="126">
        <v>0</v>
      </c>
      <c r="BN178" s="126">
        <v>0</v>
      </c>
      <c r="CA178" s="126">
        <v>0</v>
      </c>
      <c r="CN178" s="126">
        <v>0</v>
      </c>
    </row>
    <row r="179" spans="1:92">
      <c r="A179" s="290" t="s">
        <v>277</v>
      </c>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v>1362872.04</v>
      </c>
      <c r="BB179" s="235"/>
      <c r="BC179" s="235"/>
      <c r="BD179" s="235"/>
      <c r="BE179" s="235"/>
      <c r="BF179" s="235"/>
      <c r="BG179" s="235"/>
      <c r="BH179" s="235"/>
      <c r="BI179" s="235"/>
      <c r="BJ179" s="235"/>
      <c r="BK179" s="235"/>
      <c r="BL179" s="235"/>
      <c r="BM179" s="235"/>
      <c r="BN179" s="235">
        <v>1362872.04</v>
      </c>
      <c r="BO179" s="235"/>
      <c r="BP179" s="235"/>
      <c r="BQ179" s="235"/>
      <c r="BR179" s="235"/>
      <c r="BS179" s="235"/>
      <c r="BT179" s="235"/>
      <c r="BU179" s="235"/>
      <c r="BV179" s="235"/>
      <c r="BW179" s="235"/>
      <c r="BX179" s="235"/>
      <c r="BY179" s="235"/>
      <c r="BZ179" s="235"/>
      <c r="CA179" s="235">
        <v>1362872.04</v>
      </c>
      <c r="CB179" s="235"/>
      <c r="CC179" s="235"/>
      <c r="CD179" s="235"/>
      <c r="CE179" s="235"/>
      <c r="CF179" s="235"/>
      <c r="CG179" s="235"/>
      <c r="CH179" s="235"/>
      <c r="CI179" s="235"/>
      <c r="CJ179" s="235"/>
      <c r="CK179" s="235"/>
      <c r="CL179" s="235"/>
      <c r="CM179" s="235"/>
      <c r="CN179" s="235">
        <v>1362872.04</v>
      </c>
    </row>
    <row r="180" spans="1:92">
      <c r="A180" s="289" t="s">
        <v>278</v>
      </c>
    </row>
    <row r="181" spans="1:92">
      <c r="A181" s="288" t="s">
        <v>279</v>
      </c>
    </row>
    <row r="182" spans="1:92">
      <c r="A182" s="289" t="s">
        <v>280</v>
      </c>
      <c r="BA182" s="126">
        <v>0</v>
      </c>
      <c r="BN182" s="126">
        <v>0</v>
      </c>
      <c r="CA182" s="126">
        <v>0</v>
      </c>
      <c r="CN182" s="126">
        <v>0</v>
      </c>
    </row>
    <row r="183" spans="1:92">
      <c r="A183" s="289" t="s">
        <v>281</v>
      </c>
      <c r="BA183" s="126">
        <v>24950157.170000002</v>
      </c>
      <c r="BN183" s="126">
        <v>24950157.170000002</v>
      </c>
      <c r="CA183" s="126">
        <v>24950157.170000002</v>
      </c>
      <c r="CN183" s="126">
        <v>24950157.170000002</v>
      </c>
    </row>
    <row r="184" spans="1:92">
      <c r="A184" s="289" t="s">
        <v>282</v>
      </c>
      <c r="BA184" s="126">
        <v>18939905.02</v>
      </c>
      <c r="BN184" s="126">
        <v>18939905.02</v>
      </c>
      <c r="CA184" s="126">
        <v>18939905.02</v>
      </c>
      <c r="CN184" s="126">
        <v>18939905.02</v>
      </c>
    </row>
    <row r="185" spans="1:92">
      <c r="A185" s="289" t="s">
        <v>283</v>
      </c>
      <c r="BA185" s="126">
        <v>196687699.03999999</v>
      </c>
      <c r="BN185" s="126">
        <v>196687699.03999999</v>
      </c>
      <c r="CA185" s="126">
        <v>196687699.03999999</v>
      </c>
      <c r="CN185" s="126">
        <v>196687699.03999999</v>
      </c>
    </row>
    <row r="186" spans="1:92">
      <c r="A186" s="289" t="s">
        <v>284</v>
      </c>
      <c r="BA186" s="126">
        <v>0</v>
      </c>
      <c r="BN186" s="126">
        <v>0</v>
      </c>
      <c r="CA186" s="126">
        <v>0</v>
      </c>
      <c r="CN186" s="126">
        <v>0</v>
      </c>
    </row>
    <row r="187" spans="1:92">
      <c r="A187" s="289" t="s">
        <v>285</v>
      </c>
      <c r="BA187" s="126">
        <v>43765394.359999999</v>
      </c>
      <c r="BN187" s="126">
        <v>43765394.359999999</v>
      </c>
      <c r="CA187" s="126">
        <v>43765394.359999999</v>
      </c>
      <c r="CN187" s="126">
        <v>43765394.359999999</v>
      </c>
    </row>
    <row r="188" spans="1:92">
      <c r="A188" s="289" t="s">
        <v>286</v>
      </c>
      <c r="BA188" s="126">
        <v>77675184.819999799</v>
      </c>
      <c r="BN188" s="126">
        <v>77675184.819999993</v>
      </c>
      <c r="CA188" s="126">
        <v>77675184.820000201</v>
      </c>
      <c r="CN188" s="126">
        <v>77675184.820000201</v>
      </c>
    </row>
    <row r="189" spans="1:92">
      <c r="A189" s="289" t="s">
        <v>287</v>
      </c>
      <c r="BA189" s="126">
        <v>21099551.25</v>
      </c>
      <c r="BN189" s="126">
        <v>21099551.25</v>
      </c>
      <c r="CA189" s="126">
        <v>21099551.25</v>
      </c>
      <c r="CN189" s="126">
        <v>21099551.25</v>
      </c>
    </row>
    <row r="190" spans="1:92">
      <c r="A190" s="289" t="s">
        <v>288</v>
      </c>
      <c r="BA190" s="126">
        <v>-2679992.0299999998</v>
      </c>
      <c r="BN190" s="126">
        <v>-2679992.0299999998</v>
      </c>
      <c r="CA190" s="126">
        <v>-2679992.0299999998</v>
      </c>
      <c r="CN190" s="126">
        <v>-2679992.0299999998</v>
      </c>
    </row>
    <row r="191" spans="1:92">
      <c r="A191" s="289" t="s">
        <v>289</v>
      </c>
      <c r="BA191" s="126">
        <v>0</v>
      </c>
      <c r="BN191" s="126">
        <v>0</v>
      </c>
      <c r="CA191" s="126">
        <v>0</v>
      </c>
      <c r="CN191" s="126">
        <v>0</v>
      </c>
    </row>
    <row r="192" spans="1:92">
      <c r="A192" s="289" t="s">
        <v>290</v>
      </c>
      <c r="BA192" s="126">
        <v>-19415104.27</v>
      </c>
      <c r="BN192" s="126">
        <v>-19415104.27</v>
      </c>
      <c r="CA192" s="126">
        <v>-19415104.27</v>
      </c>
      <c r="CN192" s="126">
        <v>-19415104.27</v>
      </c>
    </row>
    <row r="193" spans="1:92">
      <c r="A193" s="289" t="s">
        <v>291</v>
      </c>
      <c r="BA193" s="126">
        <v>293033167.13999999</v>
      </c>
      <c r="BN193" s="126">
        <v>293033167.13999999</v>
      </c>
      <c r="CA193" s="126">
        <v>293033167.13999999</v>
      </c>
      <c r="CN193" s="126">
        <v>293033167.13999999</v>
      </c>
    </row>
    <row r="194" spans="1:92">
      <c r="A194" s="289" t="s">
        <v>292</v>
      </c>
      <c r="BA194" s="126">
        <v>-117575507.06</v>
      </c>
      <c r="BN194" s="126">
        <v>-168619507.06</v>
      </c>
      <c r="CA194" s="126">
        <v>-205659507.05999899</v>
      </c>
      <c r="CN194" s="126">
        <v>-205659507.05999899</v>
      </c>
    </row>
    <row r="195" spans="1:92">
      <c r="A195" s="290" t="s">
        <v>293</v>
      </c>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v>536480455.43999898</v>
      </c>
      <c r="BB195" s="235"/>
      <c r="BC195" s="235"/>
      <c r="BD195" s="235"/>
      <c r="BE195" s="235"/>
      <c r="BF195" s="235"/>
      <c r="BG195" s="235"/>
      <c r="BH195" s="235"/>
      <c r="BI195" s="235"/>
      <c r="BJ195" s="235"/>
      <c r="BK195" s="235"/>
      <c r="BL195" s="235"/>
      <c r="BM195" s="235"/>
      <c r="BN195" s="235">
        <v>485436455.44</v>
      </c>
      <c r="BO195" s="235"/>
      <c r="BP195" s="235"/>
      <c r="BQ195" s="235"/>
      <c r="BR195" s="235"/>
      <c r="BS195" s="235"/>
      <c r="BT195" s="235"/>
      <c r="BU195" s="235"/>
      <c r="BV195" s="235"/>
      <c r="BW195" s="235"/>
      <c r="BX195" s="235"/>
      <c r="BY195" s="235"/>
      <c r="BZ195" s="235"/>
      <c r="CA195" s="235">
        <v>448396455.44</v>
      </c>
      <c r="CB195" s="235"/>
      <c r="CC195" s="235"/>
      <c r="CD195" s="235"/>
      <c r="CE195" s="235"/>
      <c r="CF195" s="235"/>
      <c r="CG195" s="235"/>
      <c r="CH195" s="235"/>
      <c r="CI195" s="235"/>
      <c r="CJ195" s="235"/>
      <c r="CK195" s="235"/>
      <c r="CL195" s="235"/>
      <c r="CM195" s="235"/>
      <c r="CN195" s="235">
        <v>448396455.44</v>
      </c>
    </row>
    <row r="196" spans="1:92">
      <c r="A196" s="289" t="s">
        <v>294</v>
      </c>
    </row>
    <row r="197" spans="1:92">
      <c r="A197" s="288" t="s">
        <v>295</v>
      </c>
    </row>
    <row r="198" spans="1:92">
      <c r="A198" s="289" t="s">
        <v>296</v>
      </c>
      <c r="BA198" s="126">
        <v>-4535110.6900000004</v>
      </c>
      <c r="BN198" s="126">
        <v>-4535110.6900000004</v>
      </c>
      <c r="CA198" s="126">
        <v>-4535110.6900000004</v>
      </c>
      <c r="CN198" s="126">
        <v>-4535110.6900000004</v>
      </c>
    </row>
    <row r="199" spans="1:92">
      <c r="A199" s="289" t="s">
        <v>297</v>
      </c>
      <c r="BA199" s="126">
        <v>13587153.5233461</v>
      </c>
      <c r="BN199" s="126">
        <v>23802376.090555001</v>
      </c>
      <c r="CA199" s="126">
        <v>34424453.682342902</v>
      </c>
      <c r="CN199" s="126">
        <v>45639473.906758703</v>
      </c>
    </row>
    <row r="200" spans="1:92">
      <c r="A200" s="289" t="s">
        <v>298</v>
      </c>
      <c r="BA200" s="126">
        <v>0</v>
      </c>
      <c r="BN200" s="126">
        <v>0</v>
      </c>
      <c r="CA200" s="126">
        <v>0</v>
      </c>
      <c r="CN200" s="126">
        <v>0</v>
      </c>
    </row>
    <row r="201" spans="1:92">
      <c r="A201" s="289" t="s">
        <v>299</v>
      </c>
      <c r="BA201" s="126">
        <v>0</v>
      </c>
      <c r="BN201" s="126">
        <v>0</v>
      </c>
      <c r="CA201" s="126">
        <v>0</v>
      </c>
      <c r="CN201" s="126">
        <v>0</v>
      </c>
    </row>
    <row r="202" spans="1:92">
      <c r="A202" s="289" t="s">
        <v>300</v>
      </c>
      <c r="BA202" s="126">
        <v>11454829.050000001</v>
      </c>
      <c r="BN202" s="126">
        <v>11454829.050000001</v>
      </c>
      <c r="CA202" s="126">
        <v>11454829.050000001</v>
      </c>
      <c r="CN202" s="126">
        <v>11454829.050000001</v>
      </c>
    </row>
    <row r="203" spans="1:92">
      <c r="A203" s="289" t="s">
        <v>301</v>
      </c>
      <c r="BA203" s="126">
        <v>7511.47</v>
      </c>
      <c r="BN203" s="126">
        <v>7511.47</v>
      </c>
      <c r="CA203" s="126">
        <v>7511.47</v>
      </c>
      <c r="CN203" s="126">
        <v>7511.47</v>
      </c>
    </row>
    <row r="204" spans="1:92">
      <c r="A204" s="289" t="s">
        <v>302</v>
      </c>
      <c r="BA204" s="126">
        <v>8626.5499999999993</v>
      </c>
      <c r="BN204" s="126">
        <v>8626.5499999999993</v>
      </c>
      <c r="CA204" s="126">
        <v>8626.5499999999993</v>
      </c>
      <c r="CN204" s="126">
        <v>8626.5499999999993</v>
      </c>
    </row>
    <row r="205" spans="1:92">
      <c r="A205" s="289" t="s">
        <v>303</v>
      </c>
      <c r="BA205" s="126">
        <v>0</v>
      </c>
      <c r="BN205" s="126">
        <v>0</v>
      </c>
      <c r="CA205" s="126">
        <v>0</v>
      </c>
      <c r="CN205" s="126">
        <v>0</v>
      </c>
    </row>
    <row r="206" spans="1:92">
      <c r="A206" s="289" t="s">
        <v>304</v>
      </c>
      <c r="BA206" s="126">
        <v>-1710136.59</v>
      </c>
      <c r="BN206" s="126">
        <v>-1710136.59</v>
      </c>
      <c r="CA206" s="126">
        <v>-1710136.59</v>
      </c>
      <c r="CN206" s="126">
        <v>-1710136.59</v>
      </c>
    </row>
    <row r="207" spans="1:92">
      <c r="A207" s="289" t="s">
        <v>305</v>
      </c>
      <c r="BA207" s="126">
        <v>2605856.4300000002</v>
      </c>
      <c r="BN207" s="126">
        <v>2605856.4300000002</v>
      </c>
      <c r="CA207" s="126">
        <v>2605856.4300000002</v>
      </c>
      <c r="CN207" s="126">
        <v>2605856.4300000002</v>
      </c>
    </row>
    <row r="208" spans="1:92">
      <c r="A208" s="289" t="s">
        <v>306</v>
      </c>
      <c r="BA208" s="126">
        <v>0</v>
      </c>
      <c r="BN208" s="126">
        <v>0</v>
      </c>
      <c r="CA208" s="126">
        <v>0</v>
      </c>
      <c r="CN208" s="126">
        <v>0</v>
      </c>
    </row>
    <row r="209" spans="1:92">
      <c r="A209" s="289" t="s">
        <v>307</v>
      </c>
      <c r="BA209" s="126">
        <v>0</v>
      </c>
      <c r="BN209" s="126">
        <v>0</v>
      </c>
      <c r="CA209" s="126">
        <v>0</v>
      </c>
      <c r="CN209" s="126">
        <v>0</v>
      </c>
    </row>
    <row r="210" spans="1:92">
      <c r="A210" s="289" t="s">
        <v>308</v>
      </c>
      <c r="BA210" s="126">
        <v>0</v>
      </c>
      <c r="BN210" s="126">
        <v>0</v>
      </c>
      <c r="CA210" s="126">
        <v>0</v>
      </c>
      <c r="CN210" s="126">
        <v>0</v>
      </c>
    </row>
    <row r="211" spans="1:92">
      <c r="A211" s="289" t="s">
        <v>309</v>
      </c>
      <c r="BA211" s="126">
        <v>-23632785.629999999</v>
      </c>
      <c r="BN211" s="126">
        <v>-23632785.629999999</v>
      </c>
      <c r="CA211" s="126">
        <v>-23632785.629999999</v>
      </c>
      <c r="CN211" s="126">
        <v>-23632785.629999999</v>
      </c>
    </row>
    <row r="212" spans="1:92">
      <c r="A212" s="289" t="s">
        <v>310</v>
      </c>
      <c r="BA212" s="126">
        <v>0</v>
      </c>
      <c r="BN212" s="126">
        <v>0</v>
      </c>
      <c r="CA212" s="126">
        <v>0</v>
      </c>
      <c r="CN212" s="126">
        <v>0</v>
      </c>
    </row>
    <row r="213" spans="1:92">
      <c r="A213" s="289" t="s">
        <v>311</v>
      </c>
      <c r="BA213" s="126">
        <v>0</v>
      </c>
      <c r="BN213" s="126">
        <v>0</v>
      </c>
      <c r="CA213" s="126">
        <v>0</v>
      </c>
      <c r="CN213" s="126">
        <v>0</v>
      </c>
    </row>
    <row r="214" spans="1:92">
      <c r="A214" s="289" t="s">
        <v>312</v>
      </c>
      <c r="BA214" s="126">
        <v>0</v>
      </c>
      <c r="BN214" s="126">
        <v>0</v>
      </c>
      <c r="CA214" s="126">
        <v>0</v>
      </c>
      <c r="CN214" s="126">
        <v>0</v>
      </c>
    </row>
    <row r="215" spans="1:92">
      <c r="A215" s="289" t="s">
        <v>313</v>
      </c>
      <c r="BA215" s="126">
        <v>20438219.859999999</v>
      </c>
      <c r="BN215" s="126">
        <v>20438219.859999999</v>
      </c>
      <c r="CA215" s="126">
        <v>20438219.859999999</v>
      </c>
      <c r="CN215" s="126">
        <v>20438219.859999999</v>
      </c>
    </row>
    <row r="216" spans="1:92">
      <c r="A216" s="289" t="s">
        <v>314</v>
      </c>
      <c r="BA216" s="126">
        <v>-1932092.8</v>
      </c>
      <c r="BN216" s="126">
        <v>-1932092.8</v>
      </c>
      <c r="CA216" s="126">
        <v>-1932092.8</v>
      </c>
      <c r="CN216" s="126">
        <v>-1932092.8</v>
      </c>
    </row>
    <row r="217" spans="1:92">
      <c r="A217" s="290" t="s">
        <v>315</v>
      </c>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v>16292071.1733461</v>
      </c>
      <c r="BB217" s="235"/>
      <c r="BC217" s="235"/>
      <c r="BD217" s="235"/>
      <c r="BE217" s="235"/>
      <c r="BF217" s="235"/>
      <c r="BG217" s="235"/>
      <c r="BH217" s="235"/>
      <c r="BI217" s="235"/>
      <c r="BJ217" s="235"/>
      <c r="BK217" s="235"/>
      <c r="BL217" s="235"/>
      <c r="BM217" s="235"/>
      <c r="BN217" s="235">
        <v>26507293.740555</v>
      </c>
      <c r="BO217" s="235"/>
      <c r="BP217" s="235"/>
      <c r="BQ217" s="235"/>
      <c r="BR217" s="235"/>
      <c r="BS217" s="235"/>
      <c r="BT217" s="235"/>
      <c r="BU217" s="235"/>
      <c r="BV217" s="235"/>
      <c r="BW217" s="235"/>
      <c r="BX217" s="235"/>
      <c r="BY217" s="235"/>
      <c r="BZ217" s="235"/>
      <c r="CA217" s="235">
        <v>37129371.3323429</v>
      </c>
      <c r="CB217" s="235"/>
      <c r="CC217" s="235"/>
      <c r="CD217" s="235"/>
      <c r="CE217" s="235"/>
      <c r="CF217" s="235"/>
      <c r="CG217" s="235"/>
      <c r="CH217" s="235"/>
      <c r="CI217" s="235"/>
      <c r="CJ217" s="235"/>
      <c r="CK217" s="235"/>
      <c r="CL217" s="235"/>
      <c r="CM217" s="235"/>
      <c r="CN217" s="235">
        <v>48344391.556758702</v>
      </c>
    </row>
    <row r="218" spans="1:92">
      <c r="A218" s="289" t="s">
        <v>316</v>
      </c>
    </row>
    <row r="219" spans="1:92">
      <c r="A219" s="288" t="s">
        <v>317</v>
      </c>
    </row>
    <row r="220" spans="1:92">
      <c r="A220" s="289" t="s">
        <v>318</v>
      </c>
      <c r="BA220" s="126">
        <v>0</v>
      </c>
      <c r="BN220" s="126">
        <v>0</v>
      </c>
      <c r="CA220" s="126">
        <v>0</v>
      </c>
      <c r="CN220" s="126">
        <v>0</v>
      </c>
    </row>
    <row r="221" spans="1:92">
      <c r="A221" s="290" t="s">
        <v>319</v>
      </c>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v>0</v>
      </c>
      <c r="BB221" s="235"/>
      <c r="BC221" s="235"/>
      <c r="BD221" s="235"/>
      <c r="BE221" s="235"/>
      <c r="BF221" s="235"/>
      <c r="BG221" s="235"/>
      <c r="BH221" s="235"/>
      <c r="BI221" s="235"/>
      <c r="BJ221" s="235"/>
      <c r="BK221" s="235"/>
      <c r="BL221" s="235"/>
      <c r="BM221" s="235"/>
      <c r="BN221" s="235">
        <v>0</v>
      </c>
      <c r="BO221" s="235"/>
      <c r="BP221" s="235"/>
      <c r="BQ221" s="235"/>
      <c r="BR221" s="235"/>
      <c r="BS221" s="235"/>
      <c r="BT221" s="235"/>
      <c r="BU221" s="235"/>
      <c r="BV221" s="235"/>
      <c r="BW221" s="235"/>
      <c r="BX221" s="235"/>
      <c r="BY221" s="235"/>
      <c r="BZ221" s="235"/>
      <c r="CA221" s="235">
        <v>0</v>
      </c>
      <c r="CB221" s="235"/>
      <c r="CC221" s="235"/>
      <c r="CD221" s="235"/>
      <c r="CE221" s="235"/>
      <c r="CF221" s="235"/>
      <c r="CG221" s="235"/>
      <c r="CH221" s="235"/>
      <c r="CI221" s="235"/>
      <c r="CJ221" s="235"/>
      <c r="CK221" s="235"/>
      <c r="CL221" s="235"/>
      <c r="CM221" s="235"/>
      <c r="CN221" s="235">
        <v>0</v>
      </c>
    </row>
    <row r="222" spans="1:92">
      <c r="A222" s="289" t="s">
        <v>320</v>
      </c>
    </row>
    <row r="223" spans="1:92">
      <c r="A223" s="288" t="s">
        <v>321</v>
      </c>
    </row>
    <row r="224" spans="1:92">
      <c r="A224" s="289" t="s">
        <v>322</v>
      </c>
      <c r="BA224" s="126">
        <v>0</v>
      </c>
      <c r="BN224" s="126">
        <v>0</v>
      </c>
      <c r="CA224" s="126">
        <v>0</v>
      </c>
      <c r="CN224" s="126">
        <v>0</v>
      </c>
    </row>
    <row r="225" spans="1:92">
      <c r="A225" s="290" t="s">
        <v>323</v>
      </c>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v>0</v>
      </c>
      <c r="BB225" s="235"/>
      <c r="BC225" s="235"/>
      <c r="BD225" s="235"/>
      <c r="BE225" s="235"/>
      <c r="BF225" s="235"/>
      <c r="BG225" s="235"/>
      <c r="BH225" s="235"/>
      <c r="BI225" s="235"/>
      <c r="BJ225" s="235"/>
      <c r="BK225" s="235"/>
      <c r="BL225" s="235"/>
      <c r="BM225" s="235"/>
      <c r="BN225" s="235">
        <v>0</v>
      </c>
      <c r="BO225" s="235"/>
      <c r="BP225" s="235"/>
      <c r="BQ225" s="235"/>
      <c r="BR225" s="235"/>
      <c r="BS225" s="235"/>
      <c r="BT225" s="235"/>
      <c r="BU225" s="235"/>
      <c r="BV225" s="235"/>
      <c r="BW225" s="235"/>
      <c r="BX225" s="235"/>
      <c r="BY225" s="235"/>
      <c r="BZ225" s="235"/>
      <c r="CA225" s="235">
        <v>0</v>
      </c>
      <c r="CB225" s="235"/>
      <c r="CC225" s="235"/>
      <c r="CD225" s="235"/>
      <c r="CE225" s="235"/>
      <c r="CF225" s="235"/>
      <c r="CG225" s="235"/>
      <c r="CH225" s="235"/>
      <c r="CI225" s="235"/>
      <c r="CJ225" s="235"/>
      <c r="CK225" s="235"/>
      <c r="CL225" s="235"/>
      <c r="CM225" s="235"/>
      <c r="CN225" s="235">
        <v>0</v>
      </c>
    </row>
    <row r="226" spans="1:92">
      <c r="A226" s="289" t="s">
        <v>324</v>
      </c>
    </row>
    <row r="227" spans="1:92">
      <c r="A227" s="288" t="s">
        <v>325</v>
      </c>
    </row>
    <row r="228" spans="1:92">
      <c r="A228" s="289" t="s">
        <v>326</v>
      </c>
      <c r="BA228" s="126">
        <v>0</v>
      </c>
      <c r="BN228" s="126">
        <v>0</v>
      </c>
      <c r="CA228" s="126">
        <v>0</v>
      </c>
      <c r="CN228" s="126">
        <v>0</v>
      </c>
    </row>
    <row r="229" spans="1:92">
      <c r="A229" s="290" t="s">
        <v>327</v>
      </c>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v>0</v>
      </c>
      <c r="BB229" s="235"/>
      <c r="BC229" s="235"/>
      <c r="BD229" s="235"/>
      <c r="BE229" s="235"/>
      <c r="BF229" s="235"/>
      <c r="BG229" s="235"/>
      <c r="BH229" s="235"/>
      <c r="BI229" s="235"/>
      <c r="BJ229" s="235"/>
      <c r="BK229" s="235"/>
      <c r="BL229" s="235"/>
      <c r="BM229" s="235"/>
      <c r="BN229" s="235">
        <v>0</v>
      </c>
      <c r="BO229" s="235"/>
      <c r="BP229" s="235"/>
      <c r="BQ229" s="235"/>
      <c r="BR229" s="235"/>
      <c r="BS229" s="235"/>
      <c r="BT229" s="235"/>
      <c r="BU229" s="235"/>
      <c r="BV229" s="235"/>
      <c r="BW229" s="235"/>
      <c r="BX229" s="235"/>
      <c r="BY229" s="235"/>
      <c r="BZ229" s="235"/>
      <c r="CA229" s="235">
        <v>0</v>
      </c>
      <c r="CB229" s="235"/>
      <c r="CC229" s="235"/>
      <c r="CD229" s="235"/>
      <c r="CE229" s="235"/>
      <c r="CF229" s="235"/>
      <c r="CG229" s="235"/>
      <c r="CH229" s="235"/>
      <c r="CI229" s="235"/>
      <c r="CJ229" s="235"/>
      <c r="CK229" s="235"/>
      <c r="CL229" s="235"/>
      <c r="CM229" s="235"/>
      <c r="CN229" s="235">
        <v>0</v>
      </c>
    </row>
    <row r="230" spans="1:92">
      <c r="A230" s="289" t="s">
        <v>328</v>
      </c>
    </row>
    <row r="231" spans="1:92">
      <c r="A231" s="288" t="s">
        <v>329</v>
      </c>
    </row>
    <row r="232" spans="1:92">
      <c r="A232" s="289" t="s">
        <v>330</v>
      </c>
      <c r="BA232" s="126">
        <v>3452561.1499999901</v>
      </c>
      <c r="BN232" s="126">
        <v>3452561.1499999901</v>
      </c>
      <c r="CA232" s="126">
        <v>3452561.1499999901</v>
      </c>
      <c r="CN232" s="126">
        <v>3452561.1499999901</v>
      </c>
    </row>
    <row r="233" spans="1:92">
      <c r="A233" s="289" t="s">
        <v>331</v>
      </c>
      <c r="BA233" s="126">
        <v>2379918.62</v>
      </c>
      <c r="BN233" s="126">
        <v>2379918.62</v>
      </c>
      <c r="CA233" s="126">
        <v>2379918.62</v>
      </c>
      <c r="CN233" s="126">
        <v>2379918.62</v>
      </c>
    </row>
    <row r="234" spans="1:92">
      <c r="A234" s="289" t="s">
        <v>332</v>
      </c>
      <c r="BA234" s="126">
        <v>0</v>
      </c>
      <c r="BN234" s="126">
        <v>0</v>
      </c>
      <c r="CA234" s="126">
        <v>0</v>
      </c>
      <c r="CN234" s="126">
        <v>0</v>
      </c>
    </row>
    <row r="235" spans="1:92">
      <c r="A235" s="289" t="s">
        <v>333</v>
      </c>
      <c r="BA235" s="126">
        <v>0</v>
      </c>
      <c r="BN235" s="126">
        <v>0</v>
      </c>
      <c r="CA235" s="126">
        <v>0</v>
      </c>
      <c r="CN235" s="126">
        <v>0</v>
      </c>
    </row>
    <row r="236" spans="1:92">
      <c r="A236" s="289" t="s">
        <v>334</v>
      </c>
      <c r="BA236" s="126">
        <v>16782482.460000001</v>
      </c>
      <c r="BN236" s="126">
        <v>16782482.460000001</v>
      </c>
      <c r="CA236" s="126">
        <v>16782482.460000001</v>
      </c>
      <c r="CN236" s="126">
        <v>16782482.460000001</v>
      </c>
    </row>
    <row r="237" spans="1:92">
      <c r="A237" s="289" t="s">
        <v>335</v>
      </c>
      <c r="BA237" s="126">
        <v>1220803.79</v>
      </c>
      <c r="BN237" s="126">
        <v>1220803.79</v>
      </c>
      <c r="CA237" s="126">
        <v>1220803.79</v>
      </c>
      <c r="CN237" s="126">
        <v>1220803.79</v>
      </c>
    </row>
    <row r="238" spans="1:92">
      <c r="A238" s="289" t="s">
        <v>336</v>
      </c>
      <c r="BA238" s="126">
        <v>0</v>
      </c>
      <c r="BN238" s="126">
        <v>0</v>
      </c>
      <c r="CA238" s="126">
        <v>0</v>
      </c>
      <c r="CN238" s="126">
        <v>0</v>
      </c>
    </row>
    <row r="239" spans="1:92">
      <c r="A239" s="289" t="s">
        <v>337</v>
      </c>
      <c r="BA239" s="126">
        <v>481097013.512402</v>
      </c>
      <c r="BN239" s="126">
        <v>432767064.63899201</v>
      </c>
      <c r="CA239" s="126">
        <v>438959381.27058601</v>
      </c>
      <c r="CN239" s="126">
        <v>447816162.70092499</v>
      </c>
    </row>
    <row r="240" spans="1:92">
      <c r="A240" s="289" t="s">
        <v>338</v>
      </c>
      <c r="BA240" s="126">
        <v>0</v>
      </c>
      <c r="BN240" s="126">
        <v>0</v>
      </c>
      <c r="CA240" s="126">
        <v>0</v>
      </c>
      <c r="CN240" s="126">
        <v>0</v>
      </c>
    </row>
    <row r="241" spans="1:92">
      <c r="A241" s="289" t="s">
        <v>339</v>
      </c>
      <c r="BA241" s="126">
        <v>7710492.0099999998</v>
      </c>
      <c r="BN241" s="126">
        <v>7710492.0099999998</v>
      </c>
      <c r="CA241" s="126">
        <v>7710492.0099999998</v>
      </c>
      <c r="CN241" s="126">
        <v>7710492.0099999998</v>
      </c>
    </row>
    <row r="242" spans="1:92">
      <c r="A242" s="289" t="s">
        <v>340</v>
      </c>
      <c r="BA242" s="126">
        <v>561369.27</v>
      </c>
      <c r="BN242" s="126">
        <v>561369.27</v>
      </c>
      <c r="CA242" s="126">
        <v>561369.27</v>
      </c>
      <c r="CN242" s="126">
        <v>561369.27</v>
      </c>
    </row>
    <row r="243" spans="1:92">
      <c r="A243" s="289" t="s">
        <v>341</v>
      </c>
      <c r="BA243" s="126">
        <v>24260720.539999999</v>
      </c>
      <c r="BN243" s="126">
        <v>24260720.539999999</v>
      </c>
      <c r="CA243" s="126">
        <v>24260720.539999999</v>
      </c>
      <c r="CN243" s="126">
        <v>24260720.539999999</v>
      </c>
    </row>
    <row r="244" spans="1:92">
      <c r="A244" s="289" t="s">
        <v>342</v>
      </c>
      <c r="BA244" s="126">
        <v>4593194.51</v>
      </c>
      <c r="BN244" s="126">
        <v>4593194.51</v>
      </c>
      <c r="CA244" s="126">
        <v>4593194.51</v>
      </c>
      <c r="CN244" s="126">
        <v>4593194.51</v>
      </c>
    </row>
    <row r="245" spans="1:92">
      <c r="A245" s="289" t="s">
        <v>343</v>
      </c>
      <c r="BA245" s="126">
        <v>31948246.449999999</v>
      </c>
      <c r="BN245" s="126">
        <v>31948246.449999999</v>
      </c>
      <c r="CA245" s="126">
        <v>31948246.449999999</v>
      </c>
      <c r="CN245" s="126">
        <v>31948246.449999999</v>
      </c>
    </row>
    <row r="246" spans="1:92">
      <c r="A246" s="289" t="s">
        <v>344</v>
      </c>
      <c r="BA246" s="126">
        <v>177432.93999999901</v>
      </c>
      <c r="BN246" s="126">
        <v>177432.93999999901</v>
      </c>
      <c r="CA246" s="126">
        <v>177432.93999999901</v>
      </c>
      <c r="CN246" s="126">
        <v>177432.93999999901</v>
      </c>
    </row>
    <row r="247" spans="1:92">
      <c r="A247" s="289" t="s">
        <v>345</v>
      </c>
      <c r="BA247" s="126">
        <v>5203569.6499999901</v>
      </c>
      <c r="BN247" s="126">
        <v>5203569.6499999901</v>
      </c>
      <c r="CA247" s="126">
        <v>5203569.6499999901</v>
      </c>
      <c r="CN247" s="126">
        <v>5203569.6499999901</v>
      </c>
    </row>
    <row r="248" spans="1:92">
      <c r="A248" s="289" t="s">
        <v>346</v>
      </c>
      <c r="BA248" s="126">
        <v>0</v>
      </c>
      <c r="BN248" s="126">
        <v>0</v>
      </c>
      <c r="CA248" s="126">
        <v>0</v>
      </c>
      <c r="CN248" s="126">
        <v>0</v>
      </c>
    </row>
    <row r="249" spans="1:92">
      <c r="A249" s="289" t="s">
        <v>347</v>
      </c>
      <c r="BA249" s="126">
        <v>0</v>
      </c>
      <c r="BN249" s="126">
        <v>0</v>
      </c>
      <c r="CA249" s="126">
        <v>0</v>
      </c>
      <c r="CN249" s="126">
        <v>0</v>
      </c>
    </row>
    <row r="250" spans="1:92">
      <c r="A250" s="289" t="s">
        <v>348</v>
      </c>
      <c r="BA250" s="126">
        <v>277680.05</v>
      </c>
      <c r="BN250" s="126">
        <v>277680.05</v>
      </c>
      <c r="CA250" s="126">
        <v>277680.05</v>
      </c>
      <c r="CN250" s="126">
        <v>277680.05</v>
      </c>
    </row>
    <row r="251" spans="1:92">
      <c r="A251" s="290" t="s">
        <v>349</v>
      </c>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v>579665484.952402</v>
      </c>
      <c r="BB251" s="235"/>
      <c r="BC251" s="235"/>
      <c r="BD251" s="235"/>
      <c r="BE251" s="235"/>
      <c r="BF251" s="235"/>
      <c r="BG251" s="235"/>
      <c r="BH251" s="235"/>
      <c r="BI251" s="235"/>
      <c r="BJ251" s="235"/>
      <c r="BK251" s="235"/>
      <c r="BL251" s="235"/>
      <c r="BM251" s="235"/>
      <c r="BN251" s="235">
        <v>531335536.07899201</v>
      </c>
      <c r="BO251" s="235"/>
      <c r="BP251" s="235"/>
      <c r="BQ251" s="235"/>
      <c r="BR251" s="235"/>
      <c r="BS251" s="235"/>
      <c r="BT251" s="235"/>
      <c r="BU251" s="235"/>
      <c r="BV251" s="235"/>
      <c r="BW251" s="235"/>
      <c r="BX251" s="235"/>
      <c r="BY251" s="235"/>
      <c r="BZ251" s="235"/>
      <c r="CA251" s="235">
        <v>537527852.71058595</v>
      </c>
      <c r="CB251" s="235"/>
      <c r="CC251" s="235"/>
      <c r="CD251" s="235"/>
      <c r="CE251" s="235"/>
      <c r="CF251" s="235"/>
      <c r="CG251" s="235"/>
      <c r="CH251" s="235"/>
      <c r="CI251" s="235"/>
      <c r="CJ251" s="235"/>
      <c r="CK251" s="235"/>
      <c r="CL251" s="235"/>
      <c r="CM251" s="235"/>
      <c r="CN251" s="235">
        <v>546384634.14092505</v>
      </c>
    </row>
    <row r="252" spans="1:92">
      <c r="A252" s="289" t="s">
        <v>350</v>
      </c>
    </row>
    <row r="253" spans="1:92">
      <c r="A253" s="288" t="s">
        <v>351</v>
      </c>
    </row>
    <row r="254" spans="1:92">
      <c r="A254" s="289" t="s">
        <v>352</v>
      </c>
      <c r="BA254" s="126">
        <v>0</v>
      </c>
      <c r="BN254" s="126">
        <v>0</v>
      </c>
      <c r="CA254" s="126">
        <v>0</v>
      </c>
      <c r="CN254" s="126">
        <v>0</v>
      </c>
    </row>
    <row r="255" spans="1:92">
      <c r="A255" s="289" t="s">
        <v>353</v>
      </c>
      <c r="BA255" s="126">
        <v>0</v>
      </c>
      <c r="BN255" s="126">
        <v>0</v>
      </c>
      <c r="CA255" s="126">
        <v>0</v>
      </c>
      <c r="CN255" s="126">
        <v>0</v>
      </c>
    </row>
    <row r="256" spans="1:92">
      <c r="A256" s="289" t="s">
        <v>354</v>
      </c>
      <c r="BA256" s="126">
        <v>2493495.56</v>
      </c>
      <c r="BN256" s="126">
        <v>2493495.56</v>
      </c>
      <c r="CA256" s="126">
        <v>2493495.56</v>
      </c>
      <c r="CN256" s="126">
        <v>2493495.56</v>
      </c>
    </row>
    <row r="257" spans="1:92">
      <c r="A257" s="289" t="s">
        <v>355</v>
      </c>
      <c r="BA257" s="126">
        <v>0</v>
      </c>
      <c r="BN257" s="126">
        <v>0</v>
      </c>
      <c r="CA257" s="126">
        <v>0</v>
      </c>
      <c r="CN257" s="126">
        <v>0</v>
      </c>
    </row>
    <row r="258" spans="1:92">
      <c r="A258" s="289" t="s">
        <v>356</v>
      </c>
      <c r="BA258" s="126">
        <v>0</v>
      </c>
      <c r="BN258" s="126">
        <v>0</v>
      </c>
      <c r="CA258" s="126">
        <v>0</v>
      </c>
      <c r="CN258" s="126">
        <v>0</v>
      </c>
    </row>
    <row r="259" spans="1:92">
      <c r="A259" s="289" t="s">
        <v>357</v>
      </c>
      <c r="BA259" s="126">
        <v>0</v>
      </c>
      <c r="BN259" s="126">
        <v>0</v>
      </c>
      <c r="CA259" s="126">
        <v>0</v>
      </c>
      <c r="CN259" s="126">
        <v>0</v>
      </c>
    </row>
    <row r="260" spans="1:92">
      <c r="A260" s="289" t="s">
        <v>358</v>
      </c>
      <c r="BA260" s="126">
        <v>217492.83</v>
      </c>
      <c r="BN260" s="126">
        <v>217492.83</v>
      </c>
      <c r="CA260" s="126">
        <v>217492.83</v>
      </c>
      <c r="CN260" s="126">
        <v>217492.83</v>
      </c>
    </row>
    <row r="261" spans="1:92">
      <c r="A261" s="289" t="s">
        <v>359</v>
      </c>
      <c r="BA261" s="126">
        <v>0</v>
      </c>
      <c r="BN261" s="126">
        <v>0</v>
      </c>
      <c r="CA261" s="126">
        <v>0</v>
      </c>
      <c r="CN261" s="126">
        <v>0</v>
      </c>
    </row>
    <row r="262" spans="1:92">
      <c r="A262" s="289" t="s">
        <v>360</v>
      </c>
      <c r="BA262" s="126">
        <v>16483793.32</v>
      </c>
      <c r="BN262" s="126">
        <v>16483793.32</v>
      </c>
      <c r="CA262" s="126">
        <v>16483793.32</v>
      </c>
      <c r="CN262" s="126">
        <v>16483793.32</v>
      </c>
    </row>
    <row r="263" spans="1:92">
      <c r="A263" s="289" t="s">
        <v>361</v>
      </c>
      <c r="BA263" s="126">
        <v>0</v>
      </c>
      <c r="BN263" s="126">
        <v>0</v>
      </c>
      <c r="CA263" s="126">
        <v>0</v>
      </c>
      <c r="CN263" s="126">
        <v>0</v>
      </c>
    </row>
    <row r="264" spans="1:92">
      <c r="A264" s="289" t="s">
        <v>362</v>
      </c>
      <c r="BA264" s="126">
        <v>0</v>
      </c>
      <c r="BN264" s="126">
        <v>0</v>
      </c>
      <c r="CA264" s="126">
        <v>0</v>
      </c>
      <c r="CN264" s="126">
        <v>0</v>
      </c>
    </row>
    <row r="265" spans="1:92">
      <c r="A265" s="289" t="s">
        <v>363</v>
      </c>
      <c r="BA265" s="126">
        <v>1409129</v>
      </c>
      <c r="BN265" s="126">
        <v>1409129</v>
      </c>
      <c r="CA265" s="126">
        <v>1409129</v>
      </c>
      <c r="CN265" s="126">
        <v>1409129</v>
      </c>
    </row>
    <row r="266" spans="1:92">
      <c r="A266" s="289" t="s">
        <v>364</v>
      </c>
      <c r="BA266" s="126">
        <v>20490578.75</v>
      </c>
      <c r="BN266" s="126">
        <v>20490578.75</v>
      </c>
      <c r="CA266" s="126">
        <v>20490578.75</v>
      </c>
      <c r="CN266" s="126">
        <v>20490578.75</v>
      </c>
    </row>
    <row r="267" spans="1:92">
      <c r="A267" s="289" t="s">
        <v>365</v>
      </c>
      <c r="BA267" s="126">
        <v>0</v>
      </c>
      <c r="BN267" s="126">
        <v>0</v>
      </c>
      <c r="CA267" s="126">
        <v>0</v>
      </c>
      <c r="CN267" s="126">
        <v>0</v>
      </c>
    </row>
    <row r="268" spans="1:92">
      <c r="A268" s="289" t="s">
        <v>366</v>
      </c>
      <c r="BA268" s="126">
        <v>11883449.220000001</v>
      </c>
      <c r="BN268" s="126">
        <v>11883449.220000001</v>
      </c>
      <c r="CA268" s="126">
        <v>11883449.220000001</v>
      </c>
      <c r="CN268" s="126">
        <v>11883449.220000001</v>
      </c>
    </row>
    <row r="269" spans="1:92">
      <c r="A269" s="289" t="s">
        <v>367</v>
      </c>
      <c r="BA269" s="126">
        <v>14549.86</v>
      </c>
      <c r="BN269" s="126">
        <v>14549.86</v>
      </c>
      <c r="CA269" s="126">
        <v>14549.86</v>
      </c>
      <c r="CN269" s="126">
        <v>14549.86</v>
      </c>
    </row>
    <row r="270" spans="1:92">
      <c r="A270" s="289" t="s">
        <v>368</v>
      </c>
      <c r="BA270" s="126">
        <v>0</v>
      </c>
      <c r="BN270" s="126">
        <v>0</v>
      </c>
      <c r="CA270" s="126">
        <v>0</v>
      </c>
      <c r="CN270" s="126">
        <v>0</v>
      </c>
    </row>
    <row r="271" spans="1:92">
      <c r="A271" s="289" t="s">
        <v>369</v>
      </c>
      <c r="BA271" s="126">
        <v>0</v>
      </c>
      <c r="BN271" s="126">
        <v>0</v>
      </c>
      <c r="CA271" s="126">
        <v>0</v>
      </c>
      <c r="CN271" s="126">
        <v>0</v>
      </c>
    </row>
    <row r="272" spans="1:92">
      <c r="A272" s="289" t="s">
        <v>370</v>
      </c>
      <c r="BA272" s="126">
        <v>19800</v>
      </c>
      <c r="BN272" s="126">
        <v>19800</v>
      </c>
      <c r="CA272" s="126">
        <v>19800</v>
      </c>
      <c r="CN272" s="126">
        <v>19800</v>
      </c>
    </row>
    <row r="273" spans="1:92">
      <c r="A273" s="289" t="s">
        <v>371</v>
      </c>
      <c r="BA273" s="126">
        <v>0</v>
      </c>
      <c r="BN273" s="126">
        <v>0</v>
      </c>
      <c r="CA273" s="126">
        <v>0</v>
      </c>
      <c r="CN273" s="126">
        <v>0</v>
      </c>
    </row>
    <row r="274" spans="1:92">
      <c r="A274" s="289" t="s">
        <v>372</v>
      </c>
      <c r="BA274" s="126">
        <v>0</v>
      </c>
      <c r="BN274" s="126">
        <v>0</v>
      </c>
      <c r="CA274" s="126">
        <v>0</v>
      </c>
      <c r="CN274" s="126">
        <v>0</v>
      </c>
    </row>
    <row r="275" spans="1:92">
      <c r="A275" s="289" t="s">
        <v>373</v>
      </c>
      <c r="BA275" s="126">
        <v>-3343981.05</v>
      </c>
      <c r="BN275" s="126">
        <v>-3343981.05</v>
      </c>
      <c r="CA275" s="126">
        <v>-3343981.05</v>
      </c>
      <c r="CN275" s="126">
        <v>-3343981.05</v>
      </c>
    </row>
    <row r="276" spans="1:92">
      <c r="A276" s="289" t="s">
        <v>374</v>
      </c>
      <c r="BA276" s="126">
        <v>0</v>
      </c>
      <c r="BN276" s="126">
        <v>0</v>
      </c>
      <c r="CA276" s="126">
        <v>0</v>
      </c>
      <c r="CN276" s="126">
        <v>0</v>
      </c>
    </row>
    <row r="277" spans="1:92">
      <c r="A277" s="289" t="s">
        <v>375</v>
      </c>
      <c r="BA277" s="126">
        <v>0</v>
      </c>
      <c r="BN277" s="126">
        <v>0</v>
      </c>
      <c r="CA277" s="126">
        <v>0</v>
      </c>
      <c r="CN277" s="126">
        <v>0</v>
      </c>
    </row>
    <row r="278" spans="1:92">
      <c r="A278" s="289" t="s">
        <v>376</v>
      </c>
      <c r="BA278" s="126">
        <v>0</v>
      </c>
      <c r="BN278" s="126">
        <v>0</v>
      </c>
      <c r="CA278" s="126">
        <v>0</v>
      </c>
      <c r="CN278" s="126">
        <v>0</v>
      </c>
    </row>
    <row r="279" spans="1:92">
      <c r="A279" s="289" t="s">
        <v>377</v>
      </c>
      <c r="BA279" s="126">
        <v>0</v>
      </c>
      <c r="BN279" s="126">
        <v>0</v>
      </c>
      <c r="CA279" s="126">
        <v>0</v>
      </c>
      <c r="CN279" s="126">
        <v>0</v>
      </c>
    </row>
    <row r="280" spans="1:92">
      <c r="A280" s="289" t="s">
        <v>378</v>
      </c>
      <c r="BA280" s="126">
        <v>0</v>
      </c>
      <c r="BN280" s="126">
        <v>0</v>
      </c>
      <c r="CA280" s="126">
        <v>0</v>
      </c>
      <c r="CN280" s="126">
        <v>0</v>
      </c>
    </row>
    <row r="281" spans="1:92">
      <c r="A281" s="290" t="s">
        <v>379</v>
      </c>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v>49668307.490000002</v>
      </c>
      <c r="BB281" s="235"/>
      <c r="BC281" s="235"/>
      <c r="BD281" s="235"/>
      <c r="BE281" s="235"/>
      <c r="BF281" s="235"/>
      <c r="BG281" s="235"/>
      <c r="BH281" s="235"/>
      <c r="BI281" s="235"/>
      <c r="BJ281" s="235"/>
      <c r="BK281" s="235"/>
      <c r="BL281" s="235"/>
      <c r="BM281" s="235"/>
      <c r="BN281" s="235">
        <v>49668307.490000002</v>
      </c>
      <c r="BO281" s="235"/>
      <c r="BP281" s="235"/>
      <c r="BQ281" s="235"/>
      <c r="BR281" s="235"/>
      <c r="BS281" s="235"/>
      <c r="BT281" s="235"/>
      <c r="BU281" s="235"/>
      <c r="BV281" s="235"/>
      <c r="BW281" s="235"/>
      <c r="BX281" s="235"/>
      <c r="BY281" s="235"/>
      <c r="BZ281" s="235"/>
      <c r="CA281" s="235">
        <v>49668307.490000002</v>
      </c>
      <c r="CB281" s="235"/>
      <c r="CC281" s="235"/>
      <c r="CD281" s="235"/>
      <c r="CE281" s="235"/>
      <c r="CF281" s="235"/>
      <c r="CG281" s="235"/>
      <c r="CH281" s="235"/>
      <c r="CI281" s="235"/>
      <c r="CJ281" s="235"/>
      <c r="CK281" s="235"/>
      <c r="CL281" s="235"/>
      <c r="CM281" s="235"/>
      <c r="CN281" s="235">
        <v>49668307.490000002</v>
      </c>
    </row>
    <row r="282" spans="1:92">
      <c r="A282" s="289" t="s">
        <v>380</v>
      </c>
    </row>
    <row r="283" spans="1:92">
      <c r="A283" s="288" t="s">
        <v>381</v>
      </c>
    </row>
    <row r="284" spans="1:92">
      <c r="A284" s="289" t="s">
        <v>382</v>
      </c>
      <c r="BA284" s="126">
        <v>0</v>
      </c>
      <c r="BN284" s="126">
        <v>0</v>
      </c>
      <c r="CA284" s="126">
        <v>0</v>
      </c>
      <c r="CN284" s="126">
        <v>0</v>
      </c>
    </row>
    <row r="285" spans="1:92">
      <c r="A285" s="289" t="s">
        <v>383</v>
      </c>
      <c r="BA285" s="126">
        <v>-26802409</v>
      </c>
      <c r="BN285" s="126">
        <v>-26802409</v>
      </c>
      <c r="CA285" s="126">
        <v>-26802409</v>
      </c>
      <c r="CN285" s="126">
        <v>-26802409</v>
      </c>
    </row>
    <row r="286" spans="1:92">
      <c r="A286" s="289" t="s">
        <v>384</v>
      </c>
      <c r="BA286" s="126">
        <v>-736991</v>
      </c>
      <c r="BN286" s="126">
        <v>-736991</v>
      </c>
      <c r="CA286" s="126">
        <v>-736991</v>
      </c>
      <c r="CN286" s="126">
        <v>-736991</v>
      </c>
    </row>
    <row r="287" spans="1:92">
      <c r="A287" s="289" t="s">
        <v>385</v>
      </c>
      <c r="BA287" s="126">
        <v>0</v>
      </c>
      <c r="BN287" s="126">
        <v>0</v>
      </c>
      <c r="CA287" s="126">
        <v>0</v>
      </c>
      <c r="CN287" s="126">
        <v>0</v>
      </c>
    </row>
    <row r="288" spans="1:92">
      <c r="A288" s="289" t="s">
        <v>386</v>
      </c>
      <c r="BA288" s="126">
        <v>0</v>
      </c>
      <c r="BN288" s="126">
        <v>0</v>
      </c>
      <c r="CA288" s="126">
        <v>0</v>
      </c>
      <c r="CN288" s="126">
        <v>0</v>
      </c>
    </row>
    <row r="289" spans="1:92">
      <c r="A289" s="289" t="s">
        <v>387</v>
      </c>
      <c r="BA289" s="126">
        <v>-179278.78999999899</v>
      </c>
      <c r="BN289" s="126">
        <v>-179278.78999999899</v>
      </c>
      <c r="CA289" s="126">
        <v>-179278.78999999899</v>
      </c>
      <c r="CN289" s="126">
        <v>-179278.78999999899</v>
      </c>
    </row>
    <row r="290" spans="1:92">
      <c r="A290" s="289" t="s">
        <v>388</v>
      </c>
      <c r="BA290" s="126">
        <v>-8401958.1899999995</v>
      </c>
      <c r="BN290" s="126">
        <v>-8401958.1899999995</v>
      </c>
      <c r="CA290" s="126">
        <v>-8401958.1899999995</v>
      </c>
      <c r="CN290" s="126">
        <v>-8401958.1899999995</v>
      </c>
    </row>
    <row r="291" spans="1:92">
      <c r="A291" s="290" t="s">
        <v>389</v>
      </c>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v>-36120636.979999997</v>
      </c>
      <c r="BB291" s="235"/>
      <c r="BC291" s="235"/>
      <c r="BD291" s="235"/>
      <c r="BE291" s="235"/>
      <c r="BF291" s="235"/>
      <c r="BG291" s="235"/>
      <c r="BH291" s="235"/>
      <c r="BI291" s="235"/>
      <c r="BJ291" s="235"/>
      <c r="BK291" s="235"/>
      <c r="BL291" s="235"/>
      <c r="BM291" s="235"/>
      <c r="BN291" s="235">
        <v>-36120636.979999997</v>
      </c>
      <c r="BO291" s="235"/>
      <c r="BP291" s="235"/>
      <c r="BQ291" s="235"/>
      <c r="BR291" s="235"/>
      <c r="BS291" s="235"/>
      <c r="BT291" s="235"/>
      <c r="BU291" s="235"/>
      <c r="BV291" s="235"/>
      <c r="BW291" s="235"/>
      <c r="BX291" s="235"/>
      <c r="BY291" s="235"/>
      <c r="BZ291" s="235"/>
      <c r="CA291" s="235">
        <v>-36120636.979999997</v>
      </c>
      <c r="CB291" s="235"/>
      <c r="CC291" s="235"/>
      <c r="CD291" s="235"/>
      <c r="CE291" s="235"/>
      <c r="CF291" s="235"/>
      <c r="CG291" s="235"/>
      <c r="CH291" s="235"/>
      <c r="CI291" s="235"/>
      <c r="CJ291" s="235"/>
      <c r="CK291" s="235"/>
      <c r="CL291" s="235"/>
      <c r="CM291" s="235"/>
      <c r="CN291" s="235">
        <v>-36120636.979999997</v>
      </c>
    </row>
    <row r="292" spans="1:92">
      <c r="A292" s="289" t="s">
        <v>390</v>
      </c>
    </row>
    <row r="293" spans="1:92">
      <c r="A293" s="288" t="s">
        <v>391</v>
      </c>
    </row>
    <row r="294" spans="1:92">
      <c r="A294" s="289" t="s">
        <v>392</v>
      </c>
      <c r="BA294" s="126">
        <v>0</v>
      </c>
      <c r="BN294" s="126">
        <v>0</v>
      </c>
      <c r="CA294" s="126">
        <v>0</v>
      </c>
      <c r="CN294" s="126">
        <v>0</v>
      </c>
    </row>
    <row r="295" spans="1:92">
      <c r="A295" s="290" t="s">
        <v>393</v>
      </c>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v>0</v>
      </c>
      <c r="BB295" s="235"/>
      <c r="BC295" s="235"/>
      <c r="BD295" s="235"/>
      <c r="BE295" s="235"/>
      <c r="BF295" s="235"/>
      <c r="BG295" s="235"/>
      <c r="BH295" s="235"/>
      <c r="BI295" s="235"/>
      <c r="BJ295" s="235"/>
      <c r="BK295" s="235"/>
      <c r="BL295" s="235"/>
      <c r="BM295" s="235"/>
      <c r="BN295" s="235">
        <v>0</v>
      </c>
      <c r="BO295" s="235"/>
      <c r="BP295" s="235"/>
      <c r="BQ295" s="235"/>
      <c r="BR295" s="235"/>
      <c r="BS295" s="235"/>
      <c r="BT295" s="235"/>
      <c r="BU295" s="235"/>
      <c r="BV295" s="235"/>
      <c r="BW295" s="235"/>
      <c r="BX295" s="235"/>
      <c r="BY295" s="235"/>
      <c r="BZ295" s="235"/>
      <c r="CA295" s="235">
        <v>0</v>
      </c>
      <c r="CB295" s="235"/>
      <c r="CC295" s="235"/>
      <c r="CD295" s="235"/>
      <c r="CE295" s="235"/>
      <c r="CF295" s="235"/>
      <c r="CG295" s="235"/>
      <c r="CH295" s="235"/>
      <c r="CI295" s="235"/>
      <c r="CJ295" s="235"/>
      <c r="CK295" s="235"/>
      <c r="CL295" s="235"/>
      <c r="CM295" s="235"/>
      <c r="CN295" s="235">
        <v>0</v>
      </c>
    </row>
    <row r="296" spans="1:92">
      <c r="A296" s="289" t="s">
        <v>394</v>
      </c>
    </row>
    <row r="297" spans="1:92">
      <c r="A297" s="288" t="s">
        <v>395</v>
      </c>
    </row>
    <row r="298" spans="1:92">
      <c r="A298" s="289" t="s">
        <v>396</v>
      </c>
      <c r="BA298" s="126">
        <v>-47032078.6199999</v>
      </c>
      <c r="BN298" s="126">
        <v>-47032078.6199999</v>
      </c>
      <c r="CA298" s="126">
        <v>-47032078.6199999</v>
      </c>
      <c r="CN298" s="126">
        <v>-47032078.6199999</v>
      </c>
    </row>
    <row r="299" spans="1:92">
      <c r="A299" s="289" t="s">
        <v>397</v>
      </c>
      <c r="BA299" s="126">
        <v>0</v>
      </c>
      <c r="BN299" s="126">
        <v>0</v>
      </c>
      <c r="CA299" s="126">
        <v>0</v>
      </c>
      <c r="CN299" s="126">
        <v>0</v>
      </c>
    </row>
    <row r="300" spans="1:92">
      <c r="A300" s="289" t="s">
        <v>398</v>
      </c>
      <c r="BA300" s="126">
        <v>-109722743.3</v>
      </c>
      <c r="BN300" s="126">
        <v>-109722743.3</v>
      </c>
      <c r="CA300" s="126">
        <v>-109722743.3</v>
      </c>
      <c r="CN300" s="126">
        <v>-109722743.3</v>
      </c>
    </row>
    <row r="301" spans="1:92">
      <c r="A301" s="289" t="s">
        <v>399</v>
      </c>
      <c r="BA301" s="126">
        <v>0</v>
      </c>
      <c r="BN301" s="126">
        <v>0</v>
      </c>
      <c r="CA301" s="126">
        <v>0</v>
      </c>
      <c r="CN301" s="126">
        <v>0</v>
      </c>
    </row>
    <row r="302" spans="1:92">
      <c r="A302" s="289" t="s">
        <v>400</v>
      </c>
      <c r="BA302" s="126">
        <v>0</v>
      </c>
      <c r="BN302" s="126">
        <v>0</v>
      </c>
      <c r="CA302" s="126">
        <v>0</v>
      </c>
      <c r="CN302" s="126">
        <v>0</v>
      </c>
    </row>
    <row r="303" spans="1:92">
      <c r="A303" s="289" t="s">
        <v>401</v>
      </c>
      <c r="BA303" s="126">
        <v>168140589.03999999</v>
      </c>
      <c r="BN303" s="126">
        <v>168140589.03999999</v>
      </c>
      <c r="CA303" s="126">
        <v>168140589.03999999</v>
      </c>
      <c r="CN303" s="126">
        <v>168140589.03999999</v>
      </c>
    </row>
    <row r="304" spans="1:92">
      <c r="A304" s="289" t="s">
        <v>402</v>
      </c>
      <c r="BA304" s="126">
        <v>299512.38</v>
      </c>
      <c r="BN304" s="126">
        <v>299512.38</v>
      </c>
      <c r="CA304" s="126">
        <v>299512.38</v>
      </c>
      <c r="CN304" s="126">
        <v>299512.38</v>
      </c>
    </row>
    <row r="305" spans="1:92">
      <c r="A305" s="289" t="s">
        <v>403</v>
      </c>
      <c r="BA305" s="126">
        <v>0</v>
      </c>
      <c r="BN305" s="126">
        <v>0</v>
      </c>
      <c r="CA305" s="126">
        <v>0</v>
      </c>
      <c r="CN305" s="126">
        <v>0</v>
      </c>
    </row>
    <row r="306" spans="1:92">
      <c r="A306" s="289" t="s">
        <v>404</v>
      </c>
      <c r="BA306" s="126">
        <v>31868.85</v>
      </c>
      <c r="BN306" s="126">
        <v>31868.85</v>
      </c>
      <c r="CA306" s="126">
        <v>31868.85</v>
      </c>
      <c r="CN306" s="126">
        <v>31868.85</v>
      </c>
    </row>
    <row r="307" spans="1:92">
      <c r="A307" s="289" t="s">
        <v>405</v>
      </c>
      <c r="BA307" s="126">
        <v>0</v>
      </c>
      <c r="BN307" s="126">
        <v>0</v>
      </c>
      <c r="CA307" s="126">
        <v>0</v>
      </c>
      <c r="CN307" s="126">
        <v>0</v>
      </c>
    </row>
    <row r="308" spans="1:92">
      <c r="A308" s="289" t="s">
        <v>406</v>
      </c>
      <c r="BA308" s="126">
        <v>0</v>
      </c>
      <c r="BN308" s="126">
        <v>0</v>
      </c>
      <c r="CA308" s="126">
        <v>0</v>
      </c>
      <c r="CN308" s="126">
        <v>0</v>
      </c>
    </row>
    <row r="309" spans="1:92">
      <c r="A309" s="290" t="s">
        <v>407</v>
      </c>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v>11717148.35</v>
      </c>
      <c r="BB309" s="235"/>
      <c r="BC309" s="235"/>
      <c r="BD309" s="235"/>
      <c r="BE309" s="235"/>
      <c r="BF309" s="235"/>
      <c r="BG309" s="235"/>
      <c r="BH309" s="235"/>
      <c r="BI309" s="235"/>
      <c r="BJ309" s="235"/>
      <c r="BK309" s="235"/>
      <c r="BL309" s="235"/>
      <c r="BM309" s="235"/>
      <c r="BN309" s="235">
        <v>11717148.35</v>
      </c>
      <c r="BO309" s="235"/>
      <c r="BP309" s="235"/>
      <c r="BQ309" s="235"/>
      <c r="BR309" s="235"/>
      <c r="BS309" s="235"/>
      <c r="BT309" s="235"/>
      <c r="BU309" s="235"/>
      <c r="BV309" s="235"/>
      <c r="BW309" s="235"/>
      <c r="BX309" s="235"/>
      <c r="BY309" s="235"/>
      <c r="BZ309" s="235"/>
      <c r="CA309" s="235">
        <v>11717148.35</v>
      </c>
      <c r="CB309" s="235"/>
      <c r="CC309" s="235"/>
      <c r="CD309" s="235"/>
      <c r="CE309" s="235"/>
      <c r="CF309" s="235"/>
      <c r="CG309" s="235"/>
      <c r="CH309" s="235"/>
      <c r="CI309" s="235"/>
      <c r="CJ309" s="235"/>
      <c r="CK309" s="235"/>
      <c r="CL309" s="235"/>
      <c r="CM309" s="235"/>
      <c r="CN309" s="235">
        <v>11717148.35</v>
      </c>
    </row>
    <row r="310" spans="1:92">
      <c r="A310" s="289" t="s">
        <v>408</v>
      </c>
    </row>
    <row r="311" spans="1:92">
      <c r="A311" s="288" t="s">
        <v>409</v>
      </c>
    </row>
    <row r="312" spans="1:92">
      <c r="A312" s="289" t="s">
        <v>410</v>
      </c>
      <c r="BA312" s="126">
        <v>0</v>
      </c>
      <c r="BN312" s="126">
        <v>0</v>
      </c>
      <c r="CA312" s="126">
        <v>0</v>
      </c>
      <c r="CN312" s="126">
        <v>0</v>
      </c>
    </row>
    <row r="313" spans="1:92">
      <c r="A313" s="289" t="s">
        <v>411</v>
      </c>
      <c r="BA313" s="126">
        <v>70516093.341706201</v>
      </c>
      <c r="BN313" s="126">
        <v>68418134.020885199</v>
      </c>
      <c r="CA313" s="126">
        <v>65781782.927725397</v>
      </c>
      <c r="CN313" s="126">
        <v>64001675.482535399</v>
      </c>
    </row>
    <row r="314" spans="1:92">
      <c r="A314" s="289" t="s">
        <v>412</v>
      </c>
      <c r="BA314" s="126">
        <v>26881687.760000002</v>
      </c>
      <c r="BN314" s="126">
        <v>26881687.760000002</v>
      </c>
      <c r="CA314" s="126">
        <v>26881687.760000002</v>
      </c>
      <c r="CN314" s="126">
        <v>26881687.760000002</v>
      </c>
    </row>
    <row r="315" spans="1:92">
      <c r="A315" s="289" t="s">
        <v>413</v>
      </c>
      <c r="BA315" s="126">
        <v>3196902.45</v>
      </c>
      <c r="BN315" s="126">
        <v>3196902.45</v>
      </c>
      <c r="CA315" s="126">
        <v>3196902.45</v>
      </c>
      <c r="CN315" s="126">
        <v>3196902.45</v>
      </c>
    </row>
    <row r="316" spans="1:92">
      <c r="A316" s="289" t="s">
        <v>414</v>
      </c>
      <c r="BA316" s="126">
        <v>0</v>
      </c>
      <c r="BN316" s="126">
        <v>0</v>
      </c>
      <c r="CA316" s="126">
        <v>0</v>
      </c>
      <c r="CN316" s="126">
        <v>0</v>
      </c>
    </row>
    <row r="317" spans="1:92">
      <c r="A317" s="289" t="s">
        <v>415</v>
      </c>
      <c r="BA317" s="126">
        <v>96801876.778462097</v>
      </c>
      <c r="BN317" s="126">
        <v>96466329.7073358</v>
      </c>
      <c r="CA317" s="126">
        <v>96410129.983534202</v>
      </c>
      <c r="CN317" s="126">
        <v>96634740.301649302</v>
      </c>
    </row>
    <row r="318" spans="1:92">
      <c r="A318" s="289" t="s">
        <v>416</v>
      </c>
      <c r="BA318" s="126">
        <v>0</v>
      </c>
      <c r="BN318" s="126">
        <v>0</v>
      </c>
      <c r="CA318" s="126">
        <v>0</v>
      </c>
      <c r="CN318" s="126">
        <v>0</v>
      </c>
    </row>
    <row r="319" spans="1:92">
      <c r="A319" s="289" t="s">
        <v>417</v>
      </c>
      <c r="BA319" s="126">
        <v>13011993.83</v>
      </c>
      <c r="BN319" s="126">
        <v>13011993.83</v>
      </c>
      <c r="CA319" s="126">
        <v>13011993.83</v>
      </c>
      <c r="CN319" s="126">
        <v>13011993.83</v>
      </c>
    </row>
    <row r="320" spans="1:92">
      <c r="A320" s="290" t="s">
        <v>418</v>
      </c>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v>210408554.16016799</v>
      </c>
      <c r="BB320" s="235"/>
      <c r="BC320" s="235"/>
      <c r="BD320" s="235"/>
      <c r="BE320" s="235"/>
      <c r="BF320" s="235"/>
      <c r="BG320" s="235"/>
      <c r="BH320" s="235"/>
      <c r="BI320" s="235"/>
      <c r="BJ320" s="235"/>
      <c r="BK320" s="235"/>
      <c r="BL320" s="235"/>
      <c r="BM320" s="235"/>
      <c r="BN320" s="235">
        <v>207975047.76822099</v>
      </c>
      <c r="BO320" s="235"/>
      <c r="BP320" s="235"/>
      <c r="BQ320" s="235"/>
      <c r="BR320" s="235"/>
      <c r="BS320" s="235"/>
      <c r="BT320" s="235"/>
      <c r="BU320" s="235"/>
      <c r="BV320" s="235"/>
      <c r="BW320" s="235"/>
      <c r="BX320" s="235"/>
      <c r="BY320" s="235"/>
      <c r="BZ320" s="235"/>
      <c r="CA320" s="235">
        <v>205282496.95125899</v>
      </c>
      <c r="CB320" s="235"/>
      <c r="CC320" s="235"/>
      <c r="CD320" s="235"/>
      <c r="CE320" s="235"/>
      <c r="CF320" s="235"/>
      <c r="CG320" s="235"/>
      <c r="CH320" s="235"/>
      <c r="CI320" s="235"/>
      <c r="CJ320" s="235"/>
      <c r="CK320" s="235"/>
      <c r="CL320" s="235"/>
      <c r="CM320" s="235"/>
      <c r="CN320" s="235">
        <v>203726999.824184</v>
      </c>
    </row>
    <row r="321" spans="1:92">
      <c r="A321" s="289" t="s">
        <v>419</v>
      </c>
    </row>
    <row r="322" spans="1:92">
      <c r="A322" s="288" t="s">
        <v>420</v>
      </c>
    </row>
    <row r="323" spans="1:92">
      <c r="A323" s="289" t="s">
        <v>421</v>
      </c>
      <c r="BA323" s="126">
        <v>0</v>
      </c>
      <c r="BN323" s="126">
        <v>0</v>
      </c>
      <c r="CA323" s="126">
        <v>0</v>
      </c>
      <c r="CN323" s="126">
        <v>0</v>
      </c>
    </row>
    <row r="324" spans="1:92">
      <c r="A324" s="289" t="s">
        <v>422</v>
      </c>
      <c r="BA324" s="126">
        <v>0</v>
      </c>
      <c r="BN324" s="126">
        <v>0</v>
      </c>
      <c r="CA324" s="126">
        <v>0</v>
      </c>
      <c r="CN324" s="126">
        <v>0</v>
      </c>
    </row>
    <row r="325" spans="1:92">
      <c r="A325" s="289" t="s">
        <v>423</v>
      </c>
      <c r="BA325" s="126">
        <v>372912415.94</v>
      </c>
      <c r="BN325" s="126">
        <v>372912415.94</v>
      </c>
      <c r="CA325" s="126">
        <v>372912415.94</v>
      </c>
      <c r="CN325" s="126">
        <v>372912415.94</v>
      </c>
    </row>
    <row r="326" spans="1:92">
      <c r="A326" s="289" t="s">
        <v>424</v>
      </c>
      <c r="BA326" s="126">
        <v>0</v>
      </c>
      <c r="BN326" s="126">
        <v>0</v>
      </c>
      <c r="CA326" s="126">
        <v>0</v>
      </c>
      <c r="CN326" s="126">
        <v>0</v>
      </c>
    </row>
    <row r="327" spans="1:92">
      <c r="A327" s="289" t="s">
        <v>425</v>
      </c>
      <c r="BA327" s="126">
        <v>0</v>
      </c>
      <c r="BN327" s="126">
        <v>0</v>
      </c>
      <c r="CA327" s="126">
        <v>0</v>
      </c>
      <c r="CN327" s="126">
        <v>0</v>
      </c>
    </row>
    <row r="328" spans="1:92">
      <c r="A328" s="289" t="s">
        <v>426</v>
      </c>
      <c r="BA328" s="126">
        <v>0</v>
      </c>
      <c r="BN328" s="126">
        <v>0</v>
      </c>
      <c r="CA328" s="126">
        <v>0</v>
      </c>
      <c r="CN328" s="126">
        <v>0</v>
      </c>
    </row>
    <row r="329" spans="1:92">
      <c r="A329" s="289" t="s">
        <v>427</v>
      </c>
      <c r="BA329" s="126">
        <v>3631123.98</v>
      </c>
      <c r="BN329" s="126">
        <v>3631123.98</v>
      </c>
      <c r="CA329" s="126">
        <v>3631123.98</v>
      </c>
      <c r="CN329" s="126">
        <v>3631123.98</v>
      </c>
    </row>
    <row r="330" spans="1:92">
      <c r="A330" s="289" t="s">
        <v>428</v>
      </c>
      <c r="BA330" s="126">
        <v>0</v>
      </c>
      <c r="BN330" s="126">
        <v>0</v>
      </c>
      <c r="CA330" s="126">
        <v>0</v>
      </c>
      <c r="CN330" s="126">
        <v>0</v>
      </c>
    </row>
    <row r="331" spans="1:92">
      <c r="A331" s="289" t="s">
        <v>429</v>
      </c>
      <c r="BA331" s="126">
        <v>1562606.61</v>
      </c>
      <c r="BN331" s="126">
        <v>1562606.61</v>
      </c>
      <c r="CA331" s="126">
        <v>1562606.61</v>
      </c>
      <c r="CN331" s="126">
        <v>1562606.61</v>
      </c>
    </row>
    <row r="332" spans="1:92">
      <c r="A332" s="289" t="s">
        <v>430</v>
      </c>
      <c r="BA332" s="126">
        <v>4025385.02</v>
      </c>
      <c r="BN332" s="126">
        <v>4025385.02</v>
      </c>
      <c r="CA332" s="126">
        <v>4025385.02</v>
      </c>
      <c r="CN332" s="126">
        <v>4025385.02</v>
      </c>
    </row>
    <row r="333" spans="1:92">
      <c r="A333" s="289" t="s">
        <v>431</v>
      </c>
      <c r="BA333" s="126">
        <v>0</v>
      </c>
      <c r="BN333" s="126">
        <v>0</v>
      </c>
      <c r="CA333" s="126">
        <v>0</v>
      </c>
      <c r="CN333" s="126">
        <v>0</v>
      </c>
    </row>
    <row r="334" spans="1:92">
      <c r="A334" s="289" t="s">
        <v>432</v>
      </c>
      <c r="BA334" s="126">
        <v>0</v>
      </c>
      <c r="BN334" s="126">
        <v>0</v>
      </c>
      <c r="CA334" s="126">
        <v>0</v>
      </c>
      <c r="CN334" s="126">
        <v>0</v>
      </c>
    </row>
    <row r="335" spans="1:92">
      <c r="A335" s="289" t="s">
        <v>433</v>
      </c>
      <c r="BA335" s="126">
        <v>-789803.09</v>
      </c>
      <c r="BN335" s="126">
        <v>-789803.09</v>
      </c>
      <c r="CA335" s="126">
        <v>-789803.09</v>
      </c>
      <c r="CN335" s="126">
        <v>-789803.09</v>
      </c>
    </row>
    <row r="336" spans="1:92">
      <c r="A336" s="289" t="s">
        <v>434</v>
      </c>
      <c r="BA336" s="126">
        <v>0</v>
      </c>
      <c r="BN336" s="126">
        <v>0</v>
      </c>
      <c r="CA336" s="126">
        <v>0</v>
      </c>
      <c r="CN336" s="126">
        <v>0</v>
      </c>
    </row>
    <row r="337" spans="1:92">
      <c r="A337" s="290" t="s">
        <v>435</v>
      </c>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35"/>
      <c r="AX337" s="235"/>
      <c r="AY337" s="235"/>
      <c r="AZ337" s="235"/>
      <c r="BA337" s="235">
        <v>381341728.45999998</v>
      </c>
      <c r="BB337" s="235"/>
      <c r="BC337" s="235"/>
      <c r="BD337" s="235"/>
      <c r="BE337" s="235"/>
      <c r="BF337" s="235"/>
      <c r="BG337" s="235"/>
      <c r="BH337" s="235"/>
      <c r="BI337" s="235"/>
      <c r="BJ337" s="235"/>
      <c r="BK337" s="235"/>
      <c r="BL337" s="235"/>
      <c r="BM337" s="235"/>
      <c r="BN337" s="235">
        <v>381341728.45999998</v>
      </c>
      <c r="BO337" s="235"/>
      <c r="BP337" s="235"/>
      <c r="BQ337" s="235"/>
      <c r="BR337" s="235"/>
      <c r="BS337" s="235"/>
      <c r="BT337" s="235"/>
      <c r="BU337" s="235"/>
      <c r="BV337" s="235"/>
      <c r="BW337" s="235"/>
      <c r="BX337" s="235"/>
      <c r="BY337" s="235"/>
      <c r="BZ337" s="235"/>
      <c r="CA337" s="235">
        <v>381341728.45999998</v>
      </c>
      <c r="CB337" s="235"/>
      <c r="CC337" s="235"/>
      <c r="CD337" s="235"/>
      <c r="CE337" s="235"/>
      <c r="CF337" s="235"/>
      <c r="CG337" s="235"/>
      <c r="CH337" s="235"/>
      <c r="CI337" s="235"/>
      <c r="CJ337" s="235"/>
      <c r="CK337" s="235"/>
      <c r="CL337" s="235"/>
      <c r="CM337" s="235"/>
      <c r="CN337" s="235">
        <v>381341728.45999998</v>
      </c>
    </row>
    <row r="338" spans="1:92">
      <c r="A338" s="289" t="s">
        <v>436</v>
      </c>
    </row>
    <row r="339" spans="1:92">
      <c r="A339" s="288" t="s">
        <v>437</v>
      </c>
    </row>
    <row r="340" spans="1:92">
      <c r="A340" s="289" t="s">
        <v>438</v>
      </c>
      <c r="BA340" s="126">
        <v>-71643.820000000007</v>
      </c>
      <c r="BN340" s="126">
        <v>-71643.820000000007</v>
      </c>
      <c r="CA340" s="126">
        <v>-71643.820000000007</v>
      </c>
      <c r="CN340" s="126">
        <v>-71643.820000000007</v>
      </c>
    </row>
    <row r="341" spans="1:92">
      <c r="A341" s="290" t="s">
        <v>439</v>
      </c>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c r="AI341" s="235"/>
      <c r="AJ341" s="235"/>
      <c r="AK341" s="235"/>
      <c r="AL341" s="235"/>
      <c r="AM341" s="235"/>
      <c r="AN341" s="235"/>
      <c r="AO341" s="235"/>
      <c r="AP341" s="235"/>
      <c r="AQ341" s="235"/>
      <c r="AR341" s="235"/>
      <c r="AS341" s="235"/>
      <c r="AT341" s="235"/>
      <c r="AU341" s="235"/>
      <c r="AV341" s="235"/>
      <c r="AW341" s="235"/>
      <c r="AX341" s="235"/>
      <c r="AY341" s="235"/>
      <c r="AZ341" s="235"/>
      <c r="BA341" s="235">
        <v>-71643.820000000007</v>
      </c>
      <c r="BB341" s="235"/>
      <c r="BC341" s="235"/>
      <c r="BD341" s="235"/>
      <c r="BE341" s="235"/>
      <c r="BF341" s="235"/>
      <c r="BG341" s="235"/>
      <c r="BH341" s="235"/>
      <c r="BI341" s="235"/>
      <c r="BJ341" s="235"/>
      <c r="BK341" s="235"/>
      <c r="BL341" s="235"/>
      <c r="BM341" s="235"/>
      <c r="BN341" s="235">
        <v>-71643.820000000007</v>
      </c>
      <c r="BO341" s="235"/>
      <c r="BP341" s="235"/>
      <c r="BQ341" s="235"/>
      <c r="BR341" s="235"/>
      <c r="BS341" s="235"/>
      <c r="BT341" s="235"/>
      <c r="BU341" s="235"/>
      <c r="BV341" s="235"/>
      <c r="BW341" s="235"/>
      <c r="BX341" s="235"/>
      <c r="BY341" s="235"/>
      <c r="BZ341" s="235"/>
      <c r="CA341" s="235">
        <v>-71643.820000000007</v>
      </c>
      <c r="CB341" s="235"/>
      <c r="CC341" s="235"/>
      <c r="CD341" s="235"/>
      <c r="CE341" s="235"/>
      <c r="CF341" s="235"/>
      <c r="CG341" s="235"/>
      <c r="CH341" s="235"/>
      <c r="CI341" s="235"/>
      <c r="CJ341" s="235"/>
      <c r="CK341" s="235"/>
      <c r="CL341" s="235"/>
      <c r="CM341" s="235"/>
      <c r="CN341" s="235">
        <v>-71643.820000000007</v>
      </c>
    </row>
    <row r="342" spans="1:92">
      <c r="A342" s="289" t="s">
        <v>440</v>
      </c>
    </row>
    <row r="343" spans="1:92">
      <c r="A343" s="288" t="s">
        <v>441</v>
      </c>
    </row>
    <row r="344" spans="1:92">
      <c r="A344" s="289" t="s">
        <v>442</v>
      </c>
      <c r="BA344" s="126">
        <v>0</v>
      </c>
      <c r="BN344" s="126">
        <v>0</v>
      </c>
      <c r="CA344" s="126">
        <v>0</v>
      </c>
      <c r="CN344" s="126">
        <v>0</v>
      </c>
    </row>
    <row r="345" spans="1:92">
      <c r="A345" s="289" t="s">
        <v>443</v>
      </c>
      <c r="BA345" s="126">
        <v>3210153.45</v>
      </c>
      <c r="BN345" s="126">
        <v>3210153.45</v>
      </c>
      <c r="CA345" s="126">
        <v>3210153.45</v>
      </c>
      <c r="CN345" s="126">
        <v>3210153.45</v>
      </c>
    </row>
    <row r="346" spans="1:92">
      <c r="A346" s="289" t="s">
        <v>444</v>
      </c>
      <c r="BA346" s="126">
        <v>0</v>
      </c>
      <c r="BN346" s="126">
        <v>0</v>
      </c>
      <c r="CA346" s="126">
        <v>0</v>
      </c>
      <c r="CN346" s="126">
        <v>0</v>
      </c>
    </row>
    <row r="347" spans="1:92">
      <c r="A347" s="290" t="s">
        <v>445</v>
      </c>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c r="AQ347" s="235"/>
      <c r="AR347" s="235"/>
      <c r="AS347" s="235"/>
      <c r="AT347" s="235"/>
      <c r="AU347" s="235"/>
      <c r="AV347" s="235"/>
      <c r="AW347" s="235"/>
      <c r="AX347" s="235"/>
      <c r="AY347" s="235"/>
      <c r="AZ347" s="235"/>
      <c r="BA347" s="235">
        <v>3210153.45</v>
      </c>
      <c r="BB347" s="235"/>
      <c r="BC347" s="235"/>
      <c r="BD347" s="235"/>
      <c r="BE347" s="235"/>
      <c r="BF347" s="235"/>
      <c r="BG347" s="235"/>
      <c r="BH347" s="235"/>
      <c r="BI347" s="235"/>
      <c r="BJ347" s="235"/>
      <c r="BK347" s="235"/>
      <c r="BL347" s="235"/>
      <c r="BM347" s="235"/>
      <c r="BN347" s="235">
        <v>3210153.45</v>
      </c>
      <c r="BO347" s="235"/>
      <c r="BP347" s="235"/>
      <c r="BQ347" s="235"/>
      <c r="BR347" s="235"/>
      <c r="BS347" s="235"/>
      <c r="BT347" s="235"/>
      <c r="BU347" s="235"/>
      <c r="BV347" s="235"/>
      <c r="BW347" s="235"/>
      <c r="BX347" s="235"/>
      <c r="BY347" s="235"/>
      <c r="BZ347" s="235"/>
      <c r="CA347" s="235">
        <v>3210153.45</v>
      </c>
      <c r="CB347" s="235"/>
      <c r="CC347" s="235"/>
      <c r="CD347" s="235"/>
      <c r="CE347" s="235"/>
      <c r="CF347" s="235"/>
      <c r="CG347" s="235"/>
      <c r="CH347" s="235"/>
      <c r="CI347" s="235"/>
      <c r="CJ347" s="235"/>
      <c r="CK347" s="235"/>
      <c r="CL347" s="235"/>
      <c r="CM347" s="235"/>
      <c r="CN347" s="235">
        <v>3210153.45</v>
      </c>
    </row>
    <row r="348" spans="1:92">
      <c r="A348" s="289" t="s">
        <v>446</v>
      </c>
    </row>
    <row r="349" spans="1:92">
      <c r="A349" s="288" t="s">
        <v>447</v>
      </c>
    </row>
    <row r="350" spans="1:92">
      <c r="A350" s="289" t="s">
        <v>448</v>
      </c>
      <c r="BA350" s="126">
        <v>0</v>
      </c>
      <c r="BN350" s="126">
        <v>0</v>
      </c>
      <c r="CA350" s="126">
        <v>0</v>
      </c>
      <c r="CN350" s="126">
        <v>0</v>
      </c>
    </row>
    <row r="351" spans="1:92">
      <c r="A351" s="289" t="s">
        <v>449</v>
      </c>
      <c r="BA351" s="126">
        <v>16459554.5599999</v>
      </c>
      <c r="BN351" s="126">
        <v>16459554.5599999</v>
      </c>
      <c r="CA351" s="126">
        <v>16459554.5599999</v>
      </c>
      <c r="CN351" s="126">
        <v>16459554.5599999</v>
      </c>
    </row>
    <row r="352" spans="1:92">
      <c r="A352" s="289" t="s">
        <v>450</v>
      </c>
      <c r="BA352" s="126">
        <v>0</v>
      </c>
      <c r="BN352" s="126">
        <v>0</v>
      </c>
      <c r="CA352" s="126">
        <v>0</v>
      </c>
      <c r="CN352" s="126">
        <v>0</v>
      </c>
    </row>
    <row r="353" spans="1:92">
      <c r="A353" s="289" t="s">
        <v>451</v>
      </c>
      <c r="BA353" s="126">
        <v>-3341.47999999999</v>
      </c>
      <c r="BN353" s="126">
        <v>-3341.47999999999</v>
      </c>
      <c r="CA353" s="126">
        <v>-3341.47999999999</v>
      </c>
      <c r="CN353" s="126">
        <v>-3341.47999999999</v>
      </c>
    </row>
    <row r="354" spans="1:92">
      <c r="A354" s="289" t="s">
        <v>452</v>
      </c>
      <c r="BA354" s="126">
        <v>2460738.33</v>
      </c>
      <c r="BN354" s="126">
        <v>2460738.33</v>
      </c>
      <c r="CA354" s="126">
        <v>2460738.33</v>
      </c>
      <c r="CN354" s="126">
        <v>2460738.33</v>
      </c>
    </row>
    <row r="355" spans="1:92">
      <c r="A355" s="289" t="s">
        <v>453</v>
      </c>
      <c r="BA355" s="126">
        <v>2635.44</v>
      </c>
      <c r="BN355" s="126">
        <v>2635.44</v>
      </c>
      <c r="CA355" s="126">
        <v>2635.44</v>
      </c>
      <c r="CN355" s="126">
        <v>2635.44</v>
      </c>
    </row>
    <row r="356" spans="1:92">
      <c r="A356" s="290" t="s">
        <v>454</v>
      </c>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c r="AI356" s="235"/>
      <c r="AJ356" s="235"/>
      <c r="AK356" s="235"/>
      <c r="AL356" s="235"/>
      <c r="AM356" s="235"/>
      <c r="AN356" s="235"/>
      <c r="AO356" s="235"/>
      <c r="AP356" s="235"/>
      <c r="AQ356" s="235"/>
      <c r="AR356" s="235"/>
      <c r="AS356" s="235"/>
      <c r="AT356" s="235"/>
      <c r="AU356" s="235"/>
      <c r="AV356" s="235"/>
      <c r="AW356" s="235"/>
      <c r="AX356" s="235"/>
      <c r="AY356" s="235"/>
      <c r="AZ356" s="235"/>
      <c r="BA356" s="235">
        <v>18919586.849999901</v>
      </c>
      <c r="BB356" s="235"/>
      <c r="BC356" s="235"/>
      <c r="BD356" s="235"/>
      <c r="BE356" s="235"/>
      <c r="BF356" s="235"/>
      <c r="BG356" s="235"/>
      <c r="BH356" s="235"/>
      <c r="BI356" s="235"/>
      <c r="BJ356" s="235"/>
      <c r="BK356" s="235"/>
      <c r="BL356" s="235"/>
      <c r="BM356" s="235"/>
      <c r="BN356" s="235">
        <v>18919586.849999901</v>
      </c>
      <c r="BO356" s="235"/>
      <c r="BP356" s="235"/>
      <c r="BQ356" s="235"/>
      <c r="BR356" s="235"/>
      <c r="BS356" s="235"/>
      <c r="BT356" s="235"/>
      <c r="BU356" s="235"/>
      <c r="BV356" s="235"/>
      <c r="BW356" s="235"/>
      <c r="BX356" s="235"/>
      <c r="BY356" s="235"/>
      <c r="BZ356" s="235"/>
      <c r="CA356" s="235">
        <v>18919586.849999901</v>
      </c>
      <c r="CB356" s="235"/>
      <c r="CC356" s="235"/>
      <c r="CD356" s="235"/>
      <c r="CE356" s="235"/>
      <c r="CF356" s="235"/>
      <c r="CG356" s="235"/>
      <c r="CH356" s="235"/>
      <c r="CI356" s="235"/>
      <c r="CJ356" s="235"/>
      <c r="CK356" s="235"/>
      <c r="CL356" s="235"/>
      <c r="CM356" s="235"/>
      <c r="CN356" s="235">
        <v>18919586.849999901</v>
      </c>
    </row>
    <row r="357" spans="1:92">
      <c r="A357" s="289" t="s">
        <v>455</v>
      </c>
    </row>
    <row r="358" spans="1:92">
      <c r="A358" s="288" t="s">
        <v>456</v>
      </c>
    </row>
    <row r="359" spans="1:92">
      <c r="A359" s="289" t="s">
        <v>457</v>
      </c>
      <c r="BA359" s="126">
        <v>264.41000000000003</v>
      </c>
      <c r="BN359" s="126">
        <v>264.41000000000003</v>
      </c>
      <c r="CA359" s="126">
        <v>264.41000000000003</v>
      </c>
      <c r="CN359" s="126">
        <v>264.41000000000003</v>
      </c>
    </row>
    <row r="360" spans="1:92">
      <c r="A360" s="289" t="s">
        <v>458</v>
      </c>
      <c r="BA360" s="126">
        <v>0</v>
      </c>
      <c r="BN360" s="126">
        <v>0</v>
      </c>
      <c r="CA360" s="126">
        <v>0</v>
      </c>
      <c r="CN360" s="126">
        <v>0</v>
      </c>
    </row>
    <row r="361" spans="1:92">
      <c r="A361" s="289" t="s">
        <v>459</v>
      </c>
      <c r="BA361" s="126">
        <v>37566735.390000001</v>
      </c>
      <c r="BN361" s="126">
        <v>37566735.390000001</v>
      </c>
      <c r="CA361" s="126">
        <v>37566735.390000001</v>
      </c>
      <c r="CN361" s="126">
        <v>37566735.390000001</v>
      </c>
    </row>
    <row r="362" spans="1:92">
      <c r="A362" s="289" t="s">
        <v>460</v>
      </c>
      <c r="BA362" s="126">
        <v>6168018.9900000002</v>
      </c>
      <c r="BN362" s="126">
        <v>6168018.9900000002</v>
      </c>
      <c r="CA362" s="126">
        <v>6168018.9900000002</v>
      </c>
      <c r="CN362" s="126">
        <v>6168018.9900000002</v>
      </c>
    </row>
    <row r="363" spans="1:92">
      <c r="A363" s="289" t="s">
        <v>461</v>
      </c>
      <c r="BA363" s="126">
        <v>21767190.699999999</v>
      </c>
      <c r="BN363" s="126">
        <v>21767190.699999999</v>
      </c>
      <c r="CA363" s="126">
        <v>21767190.699999999</v>
      </c>
      <c r="CN363" s="126">
        <v>21767190.699999999</v>
      </c>
    </row>
    <row r="364" spans="1:92">
      <c r="A364" s="289" t="s">
        <v>462</v>
      </c>
      <c r="BA364" s="126">
        <v>0</v>
      </c>
      <c r="BN364" s="126">
        <v>0</v>
      </c>
      <c r="CA364" s="126">
        <v>0</v>
      </c>
      <c r="CN364" s="126">
        <v>0</v>
      </c>
    </row>
    <row r="365" spans="1:92">
      <c r="A365" s="289" t="s">
        <v>463</v>
      </c>
      <c r="BA365" s="126">
        <v>1016920.67</v>
      </c>
      <c r="BN365" s="126">
        <v>1016920.67</v>
      </c>
      <c r="CA365" s="126">
        <v>1016920.67</v>
      </c>
      <c r="CN365" s="126">
        <v>1016920.67</v>
      </c>
    </row>
    <row r="366" spans="1:92">
      <c r="A366" s="289" t="s">
        <v>464</v>
      </c>
      <c r="BA366" s="126">
        <v>0</v>
      </c>
      <c r="BN366" s="126">
        <v>0</v>
      </c>
      <c r="CA366" s="126">
        <v>0</v>
      </c>
      <c r="CN366" s="126">
        <v>0</v>
      </c>
    </row>
    <row r="367" spans="1:92">
      <c r="A367" s="289" t="s">
        <v>465</v>
      </c>
      <c r="BA367" s="126">
        <v>0</v>
      </c>
      <c r="BN367" s="126">
        <v>0</v>
      </c>
      <c r="CA367" s="126">
        <v>0</v>
      </c>
      <c r="CN367" s="126">
        <v>0</v>
      </c>
    </row>
    <row r="368" spans="1:92">
      <c r="A368" s="289" t="s">
        <v>466</v>
      </c>
      <c r="BA368" s="126">
        <v>0</v>
      </c>
      <c r="BN368" s="126">
        <v>0</v>
      </c>
      <c r="CA368" s="126">
        <v>0</v>
      </c>
      <c r="CN368" s="126">
        <v>0</v>
      </c>
    </row>
    <row r="369" spans="1:92">
      <c r="A369" s="289" t="s">
        <v>467</v>
      </c>
      <c r="BA369" s="126">
        <v>581020.05000000098</v>
      </c>
      <c r="BN369" s="126">
        <v>581020.050000004</v>
      </c>
      <c r="CA369" s="126">
        <v>581020.05000000296</v>
      </c>
      <c r="CN369" s="126">
        <v>581020.05000000098</v>
      </c>
    </row>
    <row r="370" spans="1:92">
      <c r="A370" s="289" t="s">
        <v>468</v>
      </c>
      <c r="BA370" s="126">
        <v>79905</v>
      </c>
      <c r="BN370" s="126">
        <v>79905</v>
      </c>
      <c r="CA370" s="126">
        <v>79905</v>
      </c>
      <c r="CN370" s="126">
        <v>79905</v>
      </c>
    </row>
    <row r="371" spans="1:92">
      <c r="A371" s="289" t="s">
        <v>469</v>
      </c>
      <c r="BA371" s="126">
        <v>0</v>
      </c>
      <c r="BN371" s="126">
        <v>0</v>
      </c>
      <c r="CA371" s="126">
        <v>0</v>
      </c>
      <c r="CN371" s="126">
        <v>0</v>
      </c>
    </row>
    <row r="372" spans="1:92">
      <c r="A372" s="289" t="s">
        <v>470</v>
      </c>
      <c r="BA372" s="126">
        <v>-225.27</v>
      </c>
      <c r="BN372" s="126">
        <v>-225.27</v>
      </c>
      <c r="CA372" s="126">
        <v>-225.27</v>
      </c>
      <c r="CN372" s="126">
        <v>-225.27</v>
      </c>
    </row>
    <row r="373" spans="1:92">
      <c r="A373" s="289" t="s">
        <v>471</v>
      </c>
      <c r="BA373" s="126">
        <v>0</v>
      </c>
      <c r="BN373" s="126">
        <v>0</v>
      </c>
      <c r="CA373" s="126">
        <v>0</v>
      </c>
      <c r="CN373" s="126">
        <v>0</v>
      </c>
    </row>
    <row r="374" spans="1:92">
      <c r="A374" s="289" t="s">
        <v>472</v>
      </c>
      <c r="BA374" s="126">
        <v>0</v>
      </c>
      <c r="BN374" s="126">
        <v>0</v>
      </c>
      <c r="CA374" s="126">
        <v>0</v>
      </c>
      <c r="CN374" s="126">
        <v>0</v>
      </c>
    </row>
    <row r="375" spans="1:92">
      <c r="A375" s="289" t="s">
        <v>473</v>
      </c>
      <c r="BA375" s="126">
        <v>0</v>
      </c>
      <c r="BN375" s="126">
        <v>0</v>
      </c>
      <c r="CA375" s="126">
        <v>0</v>
      </c>
      <c r="CN375" s="126">
        <v>0</v>
      </c>
    </row>
    <row r="376" spans="1:92">
      <c r="A376" s="289" t="s">
        <v>474</v>
      </c>
      <c r="BA376" s="126">
        <v>0</v>
      </c>
      <c r="BN376" s="126">
        <v>0</v>
      </c>
      <c r="CA376" s="126">
        <v>0</v>
      </c>
      <c r="CN376" s="126">
        <v>0</v>
      </c>
    </row>
    <row r="377" spans="1:92">
      <c r="A377" s="289" t="s">
        <v>475</v>
      </c>
      <c r="BA377" s="126">
        <v>0</v>
      </c>
      <c r="BN377" s="126">
        <v>0</v>
      </c>
      <c r="CA377" s="126">
        <v>0</v>
      </c>
      <c r="CN377" s="126">
        <v>0</v>
      </c>
    </row>
    <row r="378" spans="1:92">
      <c r="A378" s="290" t="s">
        <v>476</v>
      </c>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c r="AQ378" s="235"/>
      <c r="AR378" s="235"/>
      <c r="AS378" s="235"/>
      <c r="AT378" s="235"/>
      <c r="AU378" s="235"/>
      <c r="AV378" s="235"/>
      <c r="AW378" s="235"/>
      <c r="AX378" s="235"/>
      <c r="AY378" s="235"/>
      <c r="AZ378" s="235"/>
      <c r="BA378" s="235">
        <v>67179829.939999998</v>
      </c>
      <c r="BB378" s="235"/>
      <c r="BC378" s="235"/>
      <c r="BD378" s="235"/>
      <c r="BE378" s="235"/>
      <c r="BF378" s="235"/>
      <c r="BG378" s="235"/>
      <c r="BH378" s="235"/>
      <c r="BI378" s="235"/>
      <c r="BJ378" s="235"/>
      <c r="BK378" s="235"/>
      <c r="BL378" s="235"/>
      <c r="BM378" s="235"/>
      <c r="BN378" s="235">
        <v>67179829.939999998</v>
      </c>
      <c r="BO378" s="235"/>
      <c r="BP378" s="235"/>
      <c r="BQ378" s="235"/>
      <c r="BR378" s="235"/>
      <c r="BS378" s="235"/>
      <c r="BT378" s="235"/>
      <c r="BU378" s="235"/>
      <c r="BV378" s="235"/>
      <c r="BW378" s="235"/>
      <c r="BX378" s="235"/>
      <c r="BY378" s="235"/>
      <c r="BZ378" s="235"/>
      <c r="CA378" s="235">
        <v>67179829.939999998</v>
      </c>
      <c r="CB378" s="235"/>
      <c r="CC378" s="235"/>
      <c r="CD378" s="235"/>
      <c r="CE378" s="235"/>
      <c r="CF378" s="235"/>
      <c r="CG378" s="235"/>
      <c r="CH378" s="235"/>
      <c r="CI378" s="235"/>
      <c r="CJ378" s="235"/>
      <c r="CK378" s="235"/>
      <c r="CL378" s="235"/>
      <c r="CM378" s="235"/>
      <c r="CN378" s="235">
        <v>67179829.939999998</v>
      </c>
    </row>
    <row r="379" spans="1:92">
      <c r="A379" s="289" t="s">
        <v>477</v>
      </c>
    </row>
    <row r="380" spans="1:92">
      <c r="A380" s="288" t="s">
        <v>478</v>
      </c>
    </row>
    <row r="381" spans="1:92">
      <c r="A381" s="289" t="s">
        <v>479</v>
      </c>
      <c r="BA381" s="126">
        <v>0</v>
      </c>
      <c r="BN381" s="126">
        <v>0</v>
      </c>
      <c r="CA381" s="126">
        <v>0</v>
      </c>
      <c r="CN381" s="126">
        <v>0</v>
      </c>
    </row>
    <row r="382" spans="1:92">
      <c r="A382" s="289" t="s">
        <v>480</v>
      </c>
      <c r="BA382" s="126">
        <v>0</v>
      </c>
      <c r="BN382" s="126">
        <v>0</v>
      </c>
      <c r="CA382" s="126">
        <v>0</v>
      </c>
      <c r="CN382" s="126">
        <v>0</v>
      </c>
    </row>
    <row r="383" spans="1:92">
      <c r="A383" s="290" t="s">
        <v>481</v>
      </c>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235"/>
      <c r="AL383" s="235"/>
      <c r="AM383" s="235"/>
      <c r="AN383" s="235"/>
      <c r="AO383" s="235"/>
      <c r="AP383" s="235"/>
      <c r="AQ383" s="235"/>
      <c r="AR383" s="235"/>
      <c r="AS383" s="235"/>
      <c r="AT383" s="235"/>
      <c r="AU383" s="235"/>
      <c r="AV383" s="235"/>
      <c r="AW383" s="235"/>
      <c r="AX383" s="235"/>
      <c r="AY383" s="235"/>
      <c r="AZ383" s="235"/>
      <c r="BA383" s="235">
        <v>0</v>
      </c>
      <c r="BB383" s="235"/>
      <c r="BC383" s="235"/>
      <c r="BD383" s="235"/>
      <c r="BE383" s="235"/>
      <c r="BF383" s="235"/>
      <c r="BG383" s="235"/>
      <c r="BH383" s="235"/>
      <c r="BI383" s="235"/>
      <c r="BJ383" s="235"/>
      <c r="BK383" s="235"/>
      <c r="BL383" s="235"/>
      <c r="BM383" s="235"/>
      <c r="BN383" s="235">
        <v>0</v>
      </c>
      <c r="BO383" s="235"/>
      <c r="BP383" s="235"/>
      <c r="BQ383" s="235"/>
      <c r="BR383" s="235"/>
      <c r="BS383" s="235"/>
      <c r="BT383" s="235"/>
      <c r="BU383" s="235"/>
      <c r="BV383" s="235"/>
      <c r="BW383" s="235"/>
      <c r="BX383" s="235"/>
      <c r="BY383" s="235"/>
      <c r="BZ383" s="235"/>
      <c r="CA383" s="235">
        <v>0</v>
      </c>
      <c r="CB383" s="235"/>
      <c r="CC383" s="235"/>
      <c r="CD383" s="235"/>
      <c r="CE383" s="235"/>
      <c r="CF383" s="235"/>
      <c r="CG383" s="235"/>
      <c r="CH383" s="235"/>
      <c r="CI383" s="235"/>
      <c r="CJ383" s="235"/>
      <c r="CK383" s="235"/>
      <c r="CL383" s="235"/>
      <c r="CM383" s="235"/>
      <c r="CN383" s="235">
        <v>0</v>
      </c>
    </row>
    <row r="384" spans="1:92">
      <c r="A384" s="289" t="s">
        <v>482</v>
      </c>
    </row>
    <row r="385" spans="1:92">
      <c r="A385" s="288" t="s">
        <v>483</v>
      </c>
    </row>
    <row r="386" spans="1:92">
      <c r="A386" s="289" t="s">
        <v>484</v>
      </c>
      <c r="BA386" s="126">
        <v>0</v>
      </c>
      <c r="BN386" s="126">
        <v>0</v>
      </c>
      <c r="CA386" s="126">
        <v>0</v>
      </c>
      <c r="CN386" s="126">
        <v>0</v>
      </c>
    </row>
    <row r="387" spans="1:92">
      <c r="A387" s="289" t="s">
        <v>485</v>
      </c>
      <c r="BA387" s="126">
        <v>73536.759999999995</v>
      </c>
      <c r="BN387" s="126">
        <v>73536.759999999995</v>
      </c>
      <c r="CA387" s="126">
        <v>73536.759999999995</v>
      </c>
      <c r="CN387" s="126">
        <v>73536.759999999995</v>
      </c>
    </row>
    <row r="388" spans="1:92">
      <c r="A388" s="290" t="s">
        <v>486</v>
      </c>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c r="AI388" s="235"/>
      <c r="AJ388" s="235"/>
      <c r="AK388" s="235"/>
      <c r="AL388" s="235"/>
      <c r="AM388" s="235"/>
      <c r="AN388" s="235"/>
      <c r="AO388" s="235"/>
      <c r="AP388" s="235"/>
      <c r="AQ388" s="235"/>
      <c r="AR388" s="235"/>
      <c r="AS388" s="235"/>
      <c r="AT388" s="235"/>
      <c r="AU388" s="235"/>
      <c r="AV388" s="235"/>
      <c r="AW388" s="235"/>
      <c r="AX388" s="235"/>
      <c r="AY388" s="235"/>
      <c r="AZ388" s="235"/>
      <c r="BA388" s="235">
        <v>73536.759999999995</v>
      </c>
      <c r="BB388" s="235"/>
      <c r="BC388" s="235"/>
      <c r="BD388" s="235"/>
      <c r="BE388" s="235"/>
      <c r="BF388" s="235"/>
      <c r="BG388" s="235"/>
      <c r="BH388" s="235"/>
      <c r="BI388" s="235"/>
      <c r="BJ388" s="235"/>
      <c r="BK388" s="235"/>
      <c r="BL388" s="235"/>
      <c r="BM388" s="235"/>
      <c r="BN388" s="235">
        <v>73536.759999999995</v>
      </c>
      <c r="BO388" s="235"/>
      <c r="BP388" s="235"/>
      <c r="BQ388" s="235"/>
      <c r="BR388" s="235"/>
      <c r="BS388" s="235"/>
      <c r="BT388" s="235"/>
      <c r="BU388" s="235"/>
      <c r="BV388" s="235"/>
      <c r="BW388" s="235"/>
      <c r="BX388" s="235"/>
      <c r="BY388" s="235"/>
      <c r="BZ388" s="235"/>
      <c r="CA388" s="235">
        <v>73536.759999999995</v>
      </c>
      <c r="CB388" s="235"/>
      <c r="CC388" s="235"/>
      <c r="CD388" s="235"/>
      <c r="CE388" s="235"/>
      <c r="CF388" s="235"/>
      <c r="CG388" s="235"/>
      <c r="CH388" s="235"/>
      <c r="CI388" s="235"/>
      <c r="CJ388" s="235"/>
      <c r="CK388" s="235"/>
      <c r="CL388" s="235"/>
      <c r="CM388" s="235"/>
      <c r="CN388" s="235">
        <v>73536.759999999995</v>
      </c>
    </row>
    <row r="389" spans="1:92">
      <c r="A389" s="289" t="s">
        <v>487</v>
      </c>
    </row>
    <row r="390" spans="1:92">
      <c r="A390" s="288" t="s">
        <v>488</v>
      </c>
    </row>
    <row r="391" spans="1:92">
      <c r="A391" s="289" t="s">
        <v>489</v>
      </c>
      <c r="BA391" s="126">
        <v>122821339.26000001</v>
      </c>
      <c r="BN391" s="126">
        <v>122821339.26000001</v>
      </c>
      <c r="CA391" s="126">
        <v>122821339.26000001</v>
      </c>
      <c r="CN391" s="126">
        <v>122821339.26000001</v>
      </c>
    </row>
    <row r="392" spans="1:92">
      <c r="A392" s="289" t="s">
        <v>490</v>
      </c>
      <c r="BA392" s="126">
        <v>0</v>
      </c>
      <c r="BN392" s="126">
        <v>0</v>
      </c>
      <c r="CA392" s="126">
        <v>0</v>
      </c>
      <c r="CN392" s="126">
        <v>0</v>
      </c>
    </row>
    <row r="393" spans="1:92">
      <c r="A393" s="290" t="s">
        <v>491</v>
      </c>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c r="AI393" s="235"/>
      <c r="AJ393" s="235"/>
      <c r="AK393" s="235"/>
      <c r="AL393" s="235"/>
      <c r="AM393" s="235"/>
      <c r="AN393" s="235"/>
      <c r="AO393" s="235"/>
      <c r="AP393" s="235"/>
      <c r="AQ393" s="235"/>
      <c r="AR393" s="235"/>
      <c r="AS393" s="235"/>
      <c r="AT393" s="235"/>
      <c r="AU393" s="235"/>
      <c r="AV393" s="235"/>
      <c r="AW393" s="235"/>
      <c r="AX393" s="235"/>
      <c r="AY393" s="235"/>
      <c r="AZ393" s="235"/>
      <c r="BA393" s="235">
        <v>122821339.26000001</v>
      </c>
      <c r="BB393" s="235"/>
      <c r="BC393" s="235"/>
      <c r="BD393" s="235"/>
      <c r="BE393" s="235"/>
      <c r="BF393" s="235"/>
      <c r="BG393" s="235"/>
      <c r="BH393" s="235"/>
      <c r="BI393" s="235"/>
      <c r="BJ393" s="235"/>
      <c r="BK393" s="235"/>
      <c r="BL393" s="235"/>
      <c r="BM393" s="235"/>
      <c r="BN393" s="235">
        <v>122821339.26000001</v>
      </c>
      <c r="BO393" s="235"/>
      <c r="BP393" s="235"/>
      <c r="BQ393" s="235"/>
      <c r="BR393" s="235"/>
      <c r="BS393" s="235"/>
      <c r="BT393" s="235"/>
      <c r="BU393" s="235"/>
      <c r="BV393" s="235"/>
      <c r="BW393" s="235"/>
      <c r="BX393" s="235"/>
      <c r="BY393" s="235"/>
      <c r="BZ393" s="235"/>
      <c r="CA393" s="235">
        <v>122821339.26000001</v>
      </c>
      <c r="CB393" s="235"/>
      <c r="CC393" s="235"/>
      <c r="CD393" s="235"/>
      <c r="CE393" s="235"/>
      <c r="CF393" s="235"/>
      <c r="CG393" s="235"/>
      <c r="CH393" s="235"/>
      <c r="CI393" s="235"/>
      <c r="CJ393" s="235"/>
      <c r="CK393" s="235"/>
      <c r="CL393" s="235"/>
      <c r="CM393" s="235"/>
      <c r="CN393" s="235">
        <v>122821339.26000001</v>
      </c>
    </row>
    <row r="394" spans="1:92">
      <c r="A394" s="289" t="s">
        <v>492</v>
      </c>
    </row>
    <row r="395" spans="1:92">
      <c r="A395" s="288" t="s">
        <v>493</v>
      </c>
    </row>
    <row r="396" spans="1:92">
      <c r="A396" s="289" t="s">
        <v>494</v>
      </c>
      <c r="BA396" s="126">
        <v>0</v>
      </c>
      <c r="BN396" s="126">
        <v>0</v>
      </c>
      <c r="CA396" s="126">
        <v>0</v>
      </c>
      <c r="CN396" s="126">
        <v>0</v>
      </c>
    </row>
    <row r="397" spans="1:92">
      <c r="A397" s="289" t="s">
        <v>495</v>
      </c>
      <c r="BA397" s="126">
        <v>0</v>
      </c>
      <c r="BN397" s="126">
        <v>0</v>
      </c>
      <c r="CA397" s="126">
        <v>0</v>
      </c>
      <c r="CN397" s="126">
        <v>0</v>
      </c>
    </row>
    <row r="398" spans="1:92">
      <c r="A398" s="289" t="s">
        <v>496</v>
      </c>
      <c r="BA398" s="126">
        <v>4.00177668780088E-7</v>
      </c>
      <c r="BN398" s="126">
        <v>1.6416379367001299E-7</v>
      </c>
      <c r="CA398" s="126">
        <v>1.45064404929393E-7</v>
      </c>
      <c r="CN398" s="126">
        <v>3.4075734826538601E-7</v>
      </c>
    </row>
    <row r="399" spans="1:92">
      <c r="A399" s="289" t="s">
        <v>497</v>
      </c>
      <c r="BA399" s="126">
        <v>0</v>
      </c>
      <c r="BN399" s="126">
        <v>0</v>
      </c>
      <c r="CA399" s="126">
        <v>0</v>
      </c>
      <c r="CN399" s="126">
        <v>0</v>
      </c>
    </row>
    <row r="400" spans="1:92">
      <c r="A400" s="290" t="s">
        <v>498</v>
      </c>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35"/>
      <c r="AX400" s="235"/>
      <c r="AY400" s="235"/>
      <c r="AZ400" s="235"/>
      <c r="BA400" s="235">
        <v>4.00177668780088E-7</v>
      </c>
      <c r="BB400" s="235"/>
      <c r="BC400" s="235"/>
      <c r="BD400" s="235"/>
      <c r="BE400" s="235"/>
      <c r="BF400" s="235"/>
      <c r="BG400" s="235"/>
      <c r="BH400" s="235"/>
      <c r="BI400" s="235"/>
      <c r="BJ400" s="235"/>
      <c r="BK400" s="235"/>
      <c r="BL400" s="235"/>
      <c r="BM400" s="235"/>
      <c r="BN400" s="235">
        <v>1.6416379367001299E-7</v>
      </c>
      <c r="BO400" s="235"/>
      <c r="BP400" s="235"/>
      <c r="BQ400" s="235"/>
      <c r="BR400" s="235"/>
      <c r="BS400" s="235"/>
      <c r="BT400" s="235"/>
      <c r="BU400" s="235"/>
      <c r="BV400" s="235"/>
      <c r="BW400" s="235"/>
      <c r="BX400" s="235"/>
      <c r="BY400" s="235"/>
      <c r="BZ400" s="235"/>
      <c r="CA400" s="235">
        <v>1.45064404929393E-7</v>
      </c>
      <c r="CB400" s="235"/>
      <c r="CC400" s="235"/>
      <c r="CD400" s="235"/>
      <c r="CE400" s="235"/>
      <c r="CF400" s="235"/>
      <c r="CG400" s="235"/>
      <c r="CH400" s="235"/>
      <c r="CI400" s="235"/>
      <c r="CJ400" s="235"/>
      <c r="CK400" s="235"/>
      <c r="CL400" s="235"/>
      <c r="CM400" s="235"/>
      <c r="CN400" s="235">
        <v>3.4075734826538601E-7</v>
      </c>
    </row>
    <row r="401" spans="1:92">
      <c r="A401" s="289" t="s">
        <v>499</v>
      </c>
    </row>
    <row r="402" spans="1:92">
      <c r="A402" s="288" t="s">
        <v>500</v>
      </c>
    </row>
    <row r="403" spans="1:92">
      <c r="A403" s="289" t="s">
        <v>501</v>
      </c>
      <c r="BA403" s="126">
        <v>17162290.379999999</v>
      </c>
      <c r="BN403" s="126">
        <v>17162290.379999999</v>
      </c>
      <c r="CA403" s="126">
        <v>17162290.379999999</v>
      </c>
      <c r="CN403" s="126">
        <v>17162290.379999999</v>
      </c>
    </row>
    <row r="404" spans="1:92">
      <c r="A404" s="289" t="s">
        <v>502</v>
      </c>
      <c r="BA404" s="126">
        <v>0</v>
      </c>
      <c r="BN404" s="126">
        <v>0</v>
      </c>
      <c r="CA404" s="126">
        <v>0</v>
      </c>
      <c r="CN404" s="126">
        <v>0</v>
      </c>
    </row>
    <row r="405" spans="1:92">
      <c r="A405" s="289" t="s">
        <v>503</v>
      </c>
    </row>
    <row r="406" spans="1:92">
      <c r="A406" s="288" t="s">
        <v>504</v>
      </c>
    </row>
    <row r="407" spans="1:92">
      <c r="A407" s="289" t="s">
        <v>505</v>
      </c>
      <c r="BA407" s="126">
        <v>0</v>
      </c>
      <c r="BN407" s="126">
        <v>0</v>
      </c>
      <c r="CA407" s="126">
        <v>0</v>
      </c>
      <c r="CN407" s="126">
        <v>0</v>
      </c>
    </row>
    <row r="408" spans="1:92">
      <c r="A408" s="289" t="s">
        <v>506</v>
      </c>
      <c r="BA408" s="126">
        <v>0</v>
      </c>
      <c r="BN408" s="126">
        <v>0</v>
      </c>
      <c r="CA408" s="126">
        <v>0</v>
      </c>
      <c r="CN408" s="126">
        <v>0</v>
      </c>
    </row>
    <row r="409" spans="1:92">
      <c r="A409" s="289" t="s">
        <v>507</v>
      </c>
      <c r="BA409" s="126">
        <v>0</v>
      </c>
      <c r="BN409" s="126">
        <v>0</v>
      </c>
      <c r="CA409" s="126">
        <v>0</v>
      </c>
      <c r="CN409" s="126">
        <v>0</v>
      </c>
    </row>
    <row r="410" spans="1:92">
      <c r="A410" s="290" t="s">
        <v>508</v>
      </c>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v>0</v>
      </c>
      <c r="BB410" s="235"/>
      <c r="BC410" s="235"/>
      <c r="BD410" s="235"/>
      <c r="BE410" s="235"/>
      <c r="BF410" s="235"/>
      <c r="BG410" s="235"/>
      <c r="BH410" s="235"/>
      <c r="BI410" s="235"/>
      <c r="BJ410" s="235"/>
      <c r="BK410" s="235"/>
      <c r="BL410" s="235"/>
      <c r="BM410" s="235"/>
      <c r="BN410" s="235">
        <v>0</v>
      </c>
      <c r="BO410" s="235"/>
      <c r="BP410" s="235"/>
      <c r="BQ410" s="235"/>
      <c r="BR410" s="235"/>
      <c r="BS410" s="235"/>
      <c r="BT410" s="235"/>
      <c r="BU410" s="235"/>
      <c r="BV410" s="235"/>
      <c r="BW410" s="235"/>
      <c r="BX410" s="235"/>
      <c r="BY410" s="235"/>
      <c r="BZ410" s="235"/>
      <c r="CA410" s="235">
        <v>0</v>
      </c>
      <c r="CB410" s="235"/>
      <c r="CC410" s="235"/>
      <c r="CD410" s="235"/>
      <c r="CE410" s="235"/>
      <c r="CF410" s="235"/>
      <c r="CG410" s="235"/>
      <c r="CH410" s="235"/>
      <c r="CI410" s="235"/>
      <c r="CJ410" s="235"/>
      <c r="CK410" s="235"/>
      <c r="CL410" s="235"/>
      <c r="CM410" s="235"/>
      <c r="CN410" s="235">
        <v>0</v>
      </c>
    </row>
    <row r="411" spans="1:92">
      <c r="A411" s="289" t="s">
        <v>509</v>
      </c>
    </row>
    <row r="412" spans="1:92">
      <c r="A412" s="288" t="s">
        <v>510</v>
      </c>
    </row>
    <row r="413" spans="1:92">
      <c r="A413" s="289" t="s">
        <v>511</v>
      </c>
      <c r="BA413" s="126">
        <v>5247257</v>
      </c>
      <c r="BN413" s="126">
        <v>5247257</v>
      </c>
      <c r="CA413" s="126">
        <v>5247257</v>
      </c>
      <c r="CN413" s="126">
        <v>5247257</v>
      </c>
    </row>
    <row r="414" spans="1:92">
      <c r="A414" s="289" t="s">
        <v>512</v>
      </c>
      <c r="BA414" s="126">
        <v>5787196.2000000002</v>
      </c>
      <c r="BN414" s="126">
        <v>5787196.2000000002</v>
      </c>
      <c r="CA414" s="126">
        <v>5787196.2000000002</v>
      </c>
      <c r="CN414" s="126">
        <v>5787196.2000000002</v>
      </c>
    </row>
    <row r="415" spans="1:92">
      <c r="A415" s="289" t="s">
        <v>513</v>
      </c>
      <c r="BA415" s="126">
        <v>61098.38</v>
      </c>
      <c r="BN415" s="126">
        <v>61098.38</v>
      </c>
      <c r="CA415" s="126">
        <v>61098.38</v>
      </c>
      <c r="CN415" s="126">
        <v>61098.38</v>
      </c>
    </row>
    <row r="416" spans="1:92">
      <c r="A416" s="289" t="s">
        <v>514</v>
      </c>
      <c r="BA416" s="126">
        <v>114166.389999999</v>
      </c>
      <c r="BN416" s="126">
        <v>-20185.610000000099</v>
      </c>
      <c r="CA416" s="126">
        <v>182962.389999999</v>
      </c>
      <c r="CN416" s="126">
        <v>48610.389999999803</v>
      </c>
    </row>
    <row r="417" spans="1:92">
      <c r="A417" s="289" t="s">
        <v>515</v>
      </c>
      <c r="BA417" s="126">
        <v>2991561.23</v>
      </c>
      <c r="BN417" s="126">
        <v>2991561.23</v>
      </c>
      <c r="CA417" s="126">
        <v>2991561.23</v>
      </c>
      <c r="CN417" s="126">
        <v>2991561.23</v>
      </c>
    </row>
    <row r="418" spans="1:92">
      <c r="A418" s="289" t="s">
        <v>516</v>
      </c>
      <c r="BA418" s="126">
        <v>4098125.27</v>
      </c>
      <c r="BN418" s="126">
        <v>4098125.27</v>
      </c>
      <c r="CA418" s="126">
        <v>4098125.27</v>
      </c>
      <c r="CN418" s="126">
        <v>4098125.27</v>
      </c>
    </row>
    <row r="419" spans="1:92">
      <c r="A419" s="289" t="s">
        <v>517</v>
      </c>
      <c r="BA419" s="126">
        <v>0</v>
      </c>
      <c r="BN419" s="126">
        <v>0</v>
      </c>
      <c r="CA419" s="126">
        <v>0</v>
      </c>
      <c r="CN419" s="126">
        <v>0</v>
      </c>
    </row>
    <row r="420" spans="1:92">
      <c r="A420" s="289" t="s">
        <v>518</v>
      </c>
      <c r="BA420" s="126">
        <v>6020686.2999999998</v>
      </c>
      <c r="BN420" s="126">
        <v>6020686.2999999998</v>
      </c>
      <c r="CA420" s="126">
        <v>6020686.2999999998</v>
      </c>
      <c r="CN420" s="126">
        <v>6020686.2999999998</v>
      </c>
    </row>
    <row r="421" spans="1:92">
      <c r="A421" s="289" t="s">
        <v>519</v>
      </c>
      <c r="BA421" s="126">
        <v>3489871.74</v>
      </c>
      <c r="BN421" s="126">
        <v>3489871.74</v>
      </c>
      <c r="CA421" s="126">
        <v>3489871.74</v>
      </c>
      <c r="CN421" s="126">
        <v>3489871.74</v>
      </c>
    </row>
    <row r="422" spans="1:92">
      <c r="A422" s="289" t="s">
        <v>520</v>
      </c>
      <c r="BA422" s="126">
        <v>5742459.6900000004</v>
      </c>
      <c r="BN422" s="126">
        <v>5742459.6900000004</v>
      </c>
      <c r="CA422" s="126">
        <v>5742459.6900000004</v>
      </c>
      <c r="CN422" s="126">
        <v>5742459.6900000004</v>
      </c>
    </row>
    <row r="423" spans="1:92">
      <c r="A423" s="289" t="s">
        <v>521</v>
      </c>
      <c r="BA423" s="126">
        <v>0</v>
      </c>
      <c r="BN423" s="126">
        <v>0</v>
      </c>
      <c r="CA423" s="126">
        <v>0</v>
      </c>
      <c r="CN423" s="126">
        <v>0</v>
      </c>
    </row>
    <row r="424" spans="1:92">
      <c r="A424" s="289" t="s">
        <v>522</v>
      </c>
      <c r="BA424" s="126">
        <v>2395323.8199999998</v>
      </c>
      <c r="BN424" s="126">
        <v>2395323.8199999998</v>
      </c>
      <c r="CA424" s="126">
        <v>2395323.8199999998</v>
      </c>
      <c r="CN424" s="126">
        <v>2395323.8199999998</v>
      </c>
    </row>
    <row r="425" spans="1:92">
      <c r="A425" s="289" t="s">
        <v>523</v>
      </c>
      <c r="BA425" s="126">
        <v>0</v>
      </c>
      <c r="BN425" s="126">
        <v>0</v>
      </c>
      <c r="CA425" s="126">
        <v>0</v>
      </c>
      <c r="CN425" s="126">
        <v>0</v>
      </c>
    </row>
    <row r="426" spans="1:92">
      <c r="A426" s="289" t="s">
        <v>524</v>
      </c>
      <c r="BA426" s="126">
        <v>4329051.1500000004</v>
      </c>
      <c r="BN426" s="126">
        <v>4329051.1500000004</v>
      </c>
      <c r="CA426" s="126">
        <v>4329051.1500000004</v>
      </c>
      <c r="CN426" s="126">
        <v>4329051.1500000004</v>
      </c>
    </row>
    <row r="427" spans="1:92">
      <c r="A427" s="289" t="s">
        <v>525</v>
      </c>
      <c r="BA427" s="126">
        <v>0</v>
      </c>
      <c r="BN427" s="126">
        <v>0</v>
      </c>
      <c r="CA427" s="126">
        <v>0</v>
      </c>
      <c r="CN427" s="126">
        <v>0</v>
      </c>
    </row>
    <row r="428" spans="1:92">
      <c r="A428" s="289" t="s">
        <v>526</v>
      </c>
      <c r="BA428" s="126">
        <v>68707.3</v>
      </c>
      <c r="BN428" s="126">
        <v>68707.3</v>
      </c>
      <c r="CA428" s="126">
        <v>68707.3</v>
      </c>
      <c r="CN428" s="126">
        <v>68707.3</v>
      </c>
    </row>
    <row r="429" spans="1:92">
      <c r="A429" s="289" t="s">
        <v>527</v>
      </c>
      <c r="BA429" s="126">
        <v>0</v>
      </c>
      <c r="BN429" s="126">
        <v>0</v>
      </c>
      <c r="CA429" s="126">
        <v>0</v>
      </c>
      <c r="CN429" s="126">
        <v>0</v>
      </c>
    </row>
    <row r="430" spans="1:92">
      <c r="A430" s="289" t="s">
        <v>528</v>
      </c>
      <c r="BA430" s="126">
        <v>2222584.2133333301</v>
      </c>
      <c r="BN430" s="126">
        <v>1946084.2133333299</v>
      </c>
      <c r="CA430" s="126">
        <v>1541806.43555555</v>
      </c>
      <c r="CN430" s="126">
        <v>1291750.8799999901</v>
      </c>
    </row>
    <row r="431" spans="1:92">
      <c r="A431" s="289" t="s">
        <v>529</v>
      </c>
      <c r="BA431" s="126">
        <v>936442.5</v>
      </c>
      <c r="BN431" s="126">
        <v>936442.5</v>
      </c>
      <c r="CA431" s="126">
        <v>936442.5</v>
      </c>
      <c r="CN431" s="126">
        <v>936442.5</v>
      </c>
    </row>
    <row r="432" spans="1:92">
      <c r="A432" s="289" t="s">
        <v>530</v>
      </c>
      <c r="BA432" s="126">
        <v>1013832.78</v>
      </c>
      <c r="BN432" s="126">
        <v>1013832.78</v>
      </c>
      <c r="CA432" s="126">
        <v>1013832.78</v>
      </c>
      <c r="CN432" s="126">
        <v>1013832.78</v>
      </c>
    </row>
    <row r="433" spans="1:92">
      <c r="A433" s="289" t="s">
        <v>531</v>
      </c>
      <c r="BA433" s="126">
        <v>0</v>
      </c>
      <c r="BN433" s="126">
        <v>0</v>
      </c>
      <c r="CA433" s="126">
        <v>0</v>
      </c>
      <c r="CN433" s="126">
        <v>0</v>
      </c>
    </row>
    <row r="434" spans="1:92">
      <c r="A434" s="289" t="s">
        <v>532</v>
      </c>
      <c r="BA434" s="126">
        <v>3288599.25</v>
      </c>
      <c r="BN434" s="126">
        <v>3288599.25</v>
      </c>
      <c r="CA434" s="126">
        <v>3288599.25</v>
      </c>
      <c r="CN434" s="126">
        <v>3288599.25</v>
      </c>
    </row>
    <row r="435" spans="1:92">
      <c r="A435" s="289" t="s">
        <v>533</v>
      </c>
      <c r="BA435" s="126">
        <v>0</v>
      </c>
      <c r="BN435" s="126">
        <v>0</v>
      </c>
      <c r="CA435" s="126">
        <v>0</v>
      </c>
      <c r="CN435" s="126">
        <v>0</v>
      </c>
    </row>
    <row r="436" spans="1:92">
      <c r="A436" s="289" t="s">
        <v>534</v>
      </c>
      <c r="BA436" s="126">
        <v>2694963.09</v>
      </c>
      <c r="BN436" s="126">
        <v>2694963.09</v>
      </c>
      <c r="CA436" s="126">
        <v>2694963.09</v>
      </c>
      <c r="CN436" s="126">
        <v>2694963.09</v>
      </c>
    </row>
    <row r="437" spans="1:92">
      <c r="A437" s="289" t="s">
        <v>535</v>
      </c>
      <c r="BA437" s="126">
        <v>6768446.3200000003</v>
      </c>
      <c r="BN437" s="126">
        <v>6768446.3200000003</v>
      </c>
      <c r="CA437" s="126">
        <v>6768446.3200000003</v>
      </c>
      <c r="CN437" s="126">
        <v>6768446.3200000003</v>
      </c>
    </row>
    <row r="438" spans="1:92">
      <c r="A438" s="289" t="s">
        <v>536</v>
      </c>
      <c r="BA438" s="126">
        <v>3226311.26</v>
      </c>
      <c r="BN438" s="126">
        <v>3226311.26</v>
      </c>
      <c r="CA438" s="126">
        <v>3226311.26</v>
      </c>
      <c r="CN438" s="126">
        <v>3226311.26</v>
      </c>
    </row>
    <row r="439" spans="1:92">
      <c r="A439" s="290" t="s">
        <v>537</v>
      </c>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v>60496683.883333303</v>
      </c>
      <c r="BB439" s="235"/>
      <c r="BC439" s="235"/>
      <c r="BD439" s="235"/>
      <c r="BE439" s="235"/>
      <c r="BF439" s="235"/>
      <c r="BG439" s="235"/>
      <c r="BH439" s="235"/>
      <c r="BI439" s="235"/>
      <c r="BJ439" s="235"/>
      <c r="BK439" s="235"/>
      <c r="BL439" s="235"/>
      <c r="BM439" s="235"/>
      <c r="BN439" s="235">
        <v>60085831.883333303</v>
      </c>
      <c r="BO439" s="235"/>
      <c r="BP439" s="235"/>
      <c r="BQ439" s="235"/>
      <c r="BR439" s="235"/>
      <c r="BS439" s="235"/>
      <c r="BT439" s="235"/>
      <c r="BU439" s="235"/>
      <c r="BV439" s="235"/>
      <c r="BW439" s="235"/>
      <c r="BX439" s="235"/>
      <c r="BY439" s="235"/>
      <c r="BZ439" s="235"/>
      <c r="CA439" s="235">
        <v>59884702.105555497</v>
      </c>
      <c r="CB439" s="235"/>
      <c r="CC439" s="235"/>
      <c r="CD439" s="235"/>
      <c r="CE439" s="235"/>
      <c r="CF439" s="235"/>
      <c r="CG439" s="235"/>
      <c r="CH439" s="235"/>
      <c r="CI439" s="235"/>
      <c r="CJ439" s="235"/>
      <c r="CK439" s="235"/>
      <c r="CL439" s="235"/>
      <c r="CM439" s="235"/>
      <c r="CN439" s="235">
        <v>59500294.5499999</v>
      </c>
    </row>
    <row r="440" spans="1:92">
      <c r="A440" s="289" t="s">
        <v>538</v>
      </c>
    </row>
    <row r="441" spans="1:92">
      <c r="A441" s="288" t="s">
        <v>539</v>
      </c>
    </row>
    <row r="442" spans="1:92">
      <c r="A442" s="289" t="s">
        <v>540</v>
      </c>
      <c r="BA442" s="126">
        <v>0</v>
      </c>
      <c r="BN442" s="126">
        <v>0</v>
      </c>
      <c r="CA442" s="126">
        <v>0</v>
      </c>
      <c r="CN442" s="126">
        <v>0</v>
      </c>
    </row>
    <row r="443" spans="1:92">
      <c r="A443" s="289" t="s">
        <v>541</v>
      </c>
      <c r="BA443" s="126">
        <v>0</v>
      </c>
      <c r="BN443" s="126">
        <v>0</v>
      </c>
      <c r="CA443" s="126">
        <v>0</v>
      </c>
      <c r="CN443" s="126">
        <v>0</v>
      </c>
    </row>
    <row r="444" spans="1:92">
      <c r="A444" s="289" t="s">
        <v>542</v>
      </c>
      <c r="BA444" s="126">
        <v>0</v>
      </c>
      <c r="BN444" s="126">
        <v>0</v>
      </c>
      <c r="CA444" s="126">
        <v>0</v>
      </c>
      <c r="CN444" s="126">
        <v>0</v>
      </c>
    </row>
    <row r="445" spans="1:92">
      <c r="A445" s="289" t="s">
        <v>543</v>
      </c>
      <c r="BA445" s="126">
        <v>0</v>
      </c>
      <c r="BN445" s="126">
        <v>0</v>
      </c>
      <c r="CA445" s="126">
        <v>0</v>
      </c>
      <c r="CN445" s="126">
        <v>0</v>
      </c>
    </row>
    <row r="446" spans="1:92">
      <c r="A446" s="289" t="s">
        <v>544</v>
      </c>
      <c r="BA446" s="126">
        <v>0</v>
      </c>
      <c r="BN446" s="126">
        <v>0</v>
      </c>
      <c r="CA446" s="126">
        <v>0</v>
      </c>
      <c r="CN446" s="126">
        <v>0</v>
      </c>
    </row>
    <row r="447" spans="1:92">
      <c r="A447" s="289" t="s">
        <v>545</v>
      </c>
      <c r="BA447" s="126">
        <v>0</v>
      </c>
      <c r="BN447" s="126">
        <v>0</v>
      </c>
      <c r="CA447" s="126">
        <v>0</v>
      </c>
      <c r="CN447" s="126">
        <v>0</v>
      </c>
    </row>
    <row r="448" spans="1:92">
      <c r="A448" s="289" t="s">
        <v>546</v>
      </c>
      <c r="BA448" s="126">
        <v>0</v>
      </c>
      <c r="BN448" s="126">
        <v>0</v>
      </c>
      <c r="CA448" s="126">
        <v>0</v>
      </c>
      <c r="CN448" s="126">
        <v>0</v>
      </c>
    </row>
    <row r="449" spans="1:92">
      <c r="A449" s="289" t="s">
        <v>547</v>
      </c>
      <c r="BA449" s="126">
        <v>47249695.439999998</v>
      </c>
      <c r="BN449" s="126">
        <v>14433900.640000001</v>
      </c>
      <c r="CA449" s="126">
        <v>10618105.84</v>
      </c>
      <c r="CN449" s="126">
        <v>6802311.0400000298</v>
      </c>
    </row>
    <row r="450" spans="1:92">
      <c r="A450" s="289" t="s">
        <v>548</v>
      </c>
      <c r="BA450" s="126">
        <v>0</v>
      </c>
      <c r="BN450" s="126">
        <v>0</v>
      </c>
      <c r="CA450" s="126">
        <v>0</v>
      </c>
      <c r="CN450" s="126">
        <v>0</v>
      </c>
    </row>
    <row r="451" spans="1:92">
      <c r="A451" s="289" t="s">
        <v>549</v>
      </c>
      <c r="BA451" s="126">
        <v>12351072.07</v>
      </c>
      <c r="BN451" s="126">
        <v>15491379.07</v>
      </c>
      <c r="CA451" s="126">
        <v>17799867.07</v>
      </c>
      <c r="CN451" s="126">
        <v>18986327.07</v>
      </c>
    </row>
    <row r="452" spans="1:92">
      <c r="A452" s="289" t="s">
        <v>550</v>
      </c>
      <c r="BA452" s="126">
        <v>25777783.999999899</v>
      </c>
      <c r="BN452" s="126">
        <v>24703711.999999899</v>
      </c>
      <c r="CA452" s="126">
        <v>23629639.999999899</v>
      </c>
      <c r="CN452" s="126">
        <v>22555567.999999899</v>
      </c>
    </row>
    <row r="453" spans="1:92">
      <c r="A453" s="289" t="s">
        <v>551</v>
      </c>
      <c r="BA453" s="126">
        <v>525070.4</v>
      </c>
      <c r="BN453" s="126">
        <v>525070.4</v>
      </c>
      <c r="CA453" s="126">
        <v>525070.4</v>
      </c>
      <c r="CN453" s="126">
        <v>525070.4</v>
      </c>
    </row>
    <row r="454" spans="1:92">
      <c r="A454" s="289" t="s">
        <v>552</v>
      </c>
      <c r="BA454" s="126">
        <v>0</v>
      </c>
      <c r="BN454" s="126">
        <v>0</v>
      </c>
      <c r="CA454" s="126">
        <v>0</v>
      </c>
      <c r="CN454" s="126">
        <v>0</v>
      </c>
    </row>
    <row r="455" spans="1:92">
      <c r="A455" s="289" t="s">
        <v>553</v>
      </c>
      <c r="BA455" s="126">
        <v>0</v>
      </c>
      <c r="BN455" s="126">
        <v>0</v>
      </c>
      <c r="CA455" s="126">
        <v>0</v>
      </c>
      <c r="CN455" s="126">
        <v>0</v>
      </c>
    </row>
    <row r="456" spans="1:92">
      <c r="A456" s="289" t="s">
        <v>554</v>
      </c>
      <c r="BA456" s="126">
        <v>336026.87</v>
      </c>
      <c r="BN456" s="126">
        <v>336026.87</v>
      </c>
      <c r="CA456" s="126">
        <v>336026.87</v>
      </c>
      <c r="CN456" s="126">
        <v>336026.87</v>
      </c>
    </row>
    <row r="457" spans="1:92">
      <c r="A457" s="289" t="s">
        <v>555</v>
      </c>
      <c r="BA457" s="126">
        <v>16564754.529999901</v>
      </c>
      <c r="BN457" s="126">
        <v>10283399.249999899</v>
      </c>
      <c r="CA457" s="126">
        <v>4002043.96999999</v>
      </c>
      <c r="CN457" s="126">
        <v>0.32999999075400399</v>
      </c>
    </row>
    <row r="458" spans="1:92">
      <c r="A458" s="289" t="s">
        <v>556</v>
      </c>
      <c r="BA458" s="126">
        <v>230.28</v>
      </c>
      <c r="BN458" s="126">
        <v>230.28</v>
      </c>
      <c r="CA458" s="126">
        <v>230.28</v>
      </c>
      <c r="CN458" s="126">
        <v>230.28</v>
      </c>
    </row>
    <row r="459" spans="1:92">
      <c r="A459" s="289" t="s">
        <v>557</v>
      </c>
      <c r="BA459" s="126">
        <v>0</v>
      </c>
      <c r="BN459" s="126">
        <v>0</v>
      </c>
      <c r="CA459" s="126">
        <v>0</v>
      </c>
      <c r="CN459" s="126">
        <v>0</v>
      </c>
    </row>
    <row r="460" spans="1:92">
      <c r="A460" s="289" t="s">
        <v>558</v>
      </c>
      <c r="BA460" s="126">
        <v>0</v>
      </c>
      <c r="BN460" s="126">
        <v>0</v>
      </c>
      <c r="CA460" s="126">
        <v>0</v>
      </c>
      <c r="CN460" s="126">
        <v>0</v>
      </c>
    </row>
    <row r="461" spans="1:92">
      <c r="A461" s="289" t="s">
        <v>559</v>
      </c>
      <c r="BA461" s="126">
        <v>0</v>
      </c>
      <c r="BN461" s="126">
        <v>0</v>
      </c>
      <c r="CA461" s="126">
        <v>0</v>
      </c>
      <c r="CN461" s="126">
        <v>0</v>
      </c>
    </row>
    <row r="462" spans="1:92">
      <c r="A462" s="289" t="s">
        <v>560</v>
      </c>
      <c r="BA462" s="126">
        <v>0</v>
      </c>
      <c r="BN462" s="126">
        <v>0</v>
      </c>
      <c r="CA462" s="126">
        <v>0</v>
      </c>
      <c r="CN462" s="126">
        <v>0</v>
      </c>
    </row>
    <row r="463" spans="1:92">
      <c r="A463" s="289" t="s">
        <v>561</v>
      </c>
      <c r="BA463" s="126">
        <v>3731862.3</v>
      </c>
      <c r="BN463" s="126">
        <v>3731862.3</v>
      </c>
      <c r="CA463" s="126">
        <v>3731862.3</v>
      </c>
      <c r="CN463" s="126">
        <v>3731862.3</v>
      </c>
    </row>
    <row r="464" spans="1:92">
      <c r="A464" s="289" t="s">
        <v>562</v>
      </c>
      <c r="BA464" s="126">
        <v>0</v>
      </c>
      <c r="BN464" s="126">
        <v>0</v>
      </c>
      <c r="CA464" s="126">
        <v>0</v>
      </c>
      <c r="CN464" s="126">
        <v>0</v>
      </c>
    </row>
    <row r="465" spans="1:92">
      <c r="A465" s="290" t="s">
        <v>563</v>
      </c>
      <c r="BA465" s="126">
        <v>106536495.889999</v>
      </c>
      <c r="BN465" s="126">
        <v>69505580.809999898</v>
      </c>
      <c r="CA465" s="126">
        <v>60642846.7299999</v>
      </c>
      <c r="CN465" s="126">
        <v>52937396.289999902</v>
      </c>
    </row>
    <row r="466" spans="1:92">
      <c r="A466" s="289" t="s">
        <v>564</v>
      </c>
    </row>
    <row r="467" spans="1:92">
      <c r="A467" s="289" t="s">
        <v>565</v>
      </c>
      <c r="BA467" s="126">
        <v>1373470.46</v>
      </c>
      <c r="BN467" s="126">
        <v>1373470.46</v>
      </c>
      <c r="CA467" s="126">
        <v>1373470.46</v>
      </c>
      <c r="CN467" s="126">
        <v>1373470.46</v>
      </c>
    </row>
    <row r="468" spans="1:92">
      <c r="A468" s="290" t="s">
        <v>566</v>
      </c>
      <c r="BA468" s="126">
        <v>1373470.46</v>
      </c>
      <c r="BN468" s="126">
        <v>1373470.46</v>
      </c>
      <c r="CA468" s="126">
        <v>1373470.46</v>
      </c>
      <c r="CN468" s="126">
        <v>1373470.46</v>
      </c>
    </row>
    <row r="469" spans="1:92">
      <c r="A469" s="289" t="s">
        <v>567</v>
      </c>
    </row>
    <row r="470" spans="1:92">
      <c r="A470" s="289" t="s">
        <v>568</v>
      </c>
      <c r="BA470" s="126">
        <v>0</v>
      </c>
      <c r="BN470" s="126">
        <v>0</v>
      </c>
      <c r="CA470" s="126">
        <v>0</v>
      </c>
      <c r="CN470" s="126">
        <v>0</v>
      </c>
    </row>
    <row r="471" spans="1:92">
      <c r="A471" s="289" t="s">
        <v>569</v>
      </c>
      <c r="BA471" s="126">
        <v>0</v>
      </c>
      <c r="BN471" s="126">
        <v>0</v>
      </c>
      <c r="CA471" s="126">
        <v>0</v>
      </c>
      <c r="CN471" s="126">
        <v>0</v>
      </c>
    </row>
    <row r="472" spans="1:92">
      <c r="A472" s="289" t="s">
        <v>570</v>
      </c>
      <c r="BA472" s="126">
        <v>-25251352.629999999</v>
      </c>
      <c r="BN472" s="126">
        <v>-29626480.629999999</v>
      </c>
      <c r="CA472" s="126">
        <v>-34473172.630000003</v>
      </c>
      <c r="CN472" s="126">
        <v>-39782092.630000003</v>
      </c>
    </row>
    <row r="473" spans="1:92">
      <c r="A473" s="289" t="s">
        <v>571</v>
      </c>
      <c r="BA473" s="126">
        <v>-13530.7900000025</v>
      </c>
      <c r="BN473" s="126">
        <v>-13530.7900000025</v>
      </c>
      <c r="CA473" s="126">
        <v>-13530.7900000025</v>
      </c>
      <c r="CN473" s="126">
        <v>-13530.7900000025</v>
      </c>
    </row>
    <row r="474" spans="1:92">
      <c r="A474" s="289" t="s">
        <v>572</v>
      </c>
      <c r="BA474" s="126">
        <v>11660365.800000001</v>
      </c>
      <c r="BN474" s="126">
        <v>11660365.800000001</v>
      </c>
      <c r="CA474" s="126">
        <v>11660365.800000001</v>
      </c>
      <c r="CN474" s="126">
        <v>11660365.800000001</v>
      </c>
    </row>
    <row r="475" spans="1:92">
      <c r="A475" s="289" t="s">
        <v>573</v>
      </c>
      <c r="BA475" s="126">
        <v>-0.15</v>
      </c>
      <c r="BN475" s="126">
        <v>-0.15</v>
      </c>
      <c r="CA475" s="126">
        <v>-0.15</v>
      </c>
      <c r="CN475" s="126">
        <v>-0.15</v>
      </c>
    </row>
    <row r="476" spans="1:92">
      <c r="A476" s="289" t="s">
        <v>574</v>
      </c>
      <c r="BA476" s="126">
        <v>11075799.24</v>
      </c>
      <c r="BN476" s="126">
        <v>11075799.24</v>
      </c>
      <c r="CA476" s="126">
        <v>11075799.24</v>
      </c>
      <c r="CN476" s="126">
        <v>11075799.24</v>
      </c>
    </row>
    <row r="477" spans="1:92">
      <c r="A477" s="289" t="s">
        <v>575</v>
      </c>
      <c r="BA477" s="126">
        <v>0</v>
      </c>
      <c r="BN477" s="126">
        <v>0</v>
      </c>
      <c r="CA477" s="126">
        <v>0</v>
      </c>
      <c r="CN477" s="126">
        <v>0</v>
      </c>
    </row>
    <row r="478" spans="1:92">
      <c r="A478" s="289" t="s">
        <v>576</v>
      </c>
      <c r="BA478" s="126">
        <v>17521839</v>
      </c>
      <c r="BN478" s="126">
        <v>17521839</v>
      </c>
      <c r="CA478" s="126">
        <v>17521839</v>
      </c>
      <c r="CN478" s="126">
        <v>17521839</v>
      </c>
    </row>
    <row r="479" spans="1:92">
      <c r="A479" s="289" t="s">
        <v>577</v>
      </c>
      <c r="BA479" s="126">
        <v>401547201.37999898</v>
      </c>
      <c r="BN479" s="126">
        <v>424504122.37999898</v>
      </c>
      <c r="CA479" s="126">
        <v>439134066.37999898</v>
      </c>
      <c r="CN479" s="126">
        <v>443784988.37999898</v>
      </c>
    </row>
    <row r="480" spans="1:92">
      <c r="A480" s="289" t="s">
        <v>578</v>
      </c>
      <c r="BA480" s="126">
        <v>32986799.519108601</v>
      </c>
      <c r="BN480" s="126">
        <v>25687053.753663</v>
      </c>
      <c r="CA480" s="126">
        <v>18387307.988217302</v>
      </c>
      <c r="CN480" s="126">
        <v>10995085.8844258</v>
      </c>
    </row>
    <row r="481" spans="1:92">
      <c r="A481" s="289" t="s">
        <v>579</v>
      </c>
      <c r="BA481" s="126">
        <v>160540134.709999</v>
      </c>
      <c r="BN481" s="126">
        <v>156275514.709999</v>
      </c>
      <c r="CA481" s="126">
        <v>152010894.709999</v>
      </c>
      <c r="CN481" s="126">
        <v>147746274.709999</v>
      </c>
    </row>
    <row r="482" spans="1:92">
      <c r="A482" s="289" t="s">
        <v>580</v>
      </c>
      <c r="BA482" s="126">
        <v>18570146.829999998</v>
      </c>
      <c r="BN482" s="126">
        <v>18570146.829999998</v>
      </c>
      <c r="CA482" s="126">
        <v>18570146.829999998</v>
      </c>
      <c r="CN482" s="126">
        <v>18570146.829999998</v>
      </c>
    </row>
    <row r="483" spans="1:92">
      <c r="A483" s="289" t="s">
        <v>581</v>
      </c>
      <c r="BA483" s="126">
        <v>7292915.3499999996</v>
      </c>
      <c r="BN483" s="126">
        <v>7292915.3499999996</v>
      </c>
      <c r="CA483" s="126">
        <v>7292915.3499999996</v>
      </c>
      <c r="CN483" s="126">
        <v>7292915.3499999996</v>
      </c>
    </row>
    <row r="484" spans="1:92">
      <c r="A484" s="289" t="s">
        <v>582</v>
      </c>
      <c r="BA484" s="126">
        <v>0</v>
      </c>
      <c r="BN484" s="126">
        <v>0</v>
      </c>
      <c r="CA484" s="126">
        <v>0</v>
      </c>
      <c r="CN484" s="126">
        <v>0</v>
      </c>
    </row>
    <row r="485" spans="1:92">
      <c r="A485" s="289" t="s">
        <v>583</v>
      </c>
      <c r="BA485" s="126">
        <v>0</v>
      </c>
      <c r="BN485" s="126">
        <v>0</v>
      </c>
      <c r="CA485" s="126">
        <v>0</v>
      </c>
      <c r="CN485" s="126">
        <v>0</v>
      </c>
    </row>
    <row r="486" spans="1:92">
      <c r="A486" s="289" t="s">
        <v>584</v>
      </c>
      <c r="BA486" s="126">
        <v>0</v>
      </c>
      <c r="BN486" s="126">
        <v>0</v>
      </c>
      <c r="CA486" s="126">
        <v>0</v>
      </c>
      <c r="CN486" s="126">
        <v>0</v>
      </c>
    </row>
    <row r="487" spans="1:92">
      <c r="A487" s="289" t="s">
        <v>585</v>
      </c>
      <c r="BA487" s="126">
        <v>2.7405633318267001E-8</v>
      </c>
      <c r="BN487" s="126">
        <v>-2.93596258416073E-8</v>
      </c>
      <c r="CA487" s="126">
        <v>-7.4528827553876895E-8</v>
      </c>
      <c r="CN487" s="126">
        <v>-9.3194785222294701E-8</v>
      </c>
    </row>
    <row r="488" spans="1:92">
      <c r="A488" s="289" t="s">
        <v>586</v>
      </c>
      <c r="BA488" s="126">
        <v>-29923232.6199999</v>
      </c>
      <c r="BN488" s="126">
        <v>-27321224.620000001</v>
      </c>
      <c r="CA488" s="126">
        <v>-24719216.620000001</v>
      </c>
      <c r="CN488" s="126">
        <v>-22117208.620000001</v>
      </c>
    </row>
    <row r="489" spans="1:92">
      <c r="A489" s="289" t="s">
        <v>587</v>
      </c>
      <c r="BA489" s="126">
        <v>0</v>
      </c>
      <c r="BN489" s="126">
        <v>0</v>
      </c>
      <c r="CA489" s="126">
        <v>0</v>
      </c>
      <c r="CN489" s="126">
        <v>0</v>
      </c>
    </row>
    <row r="490" spans="1:92">
      <c r="A490" s="289" t="s">
        <v>588</v>
      </c>
      <c r="BA490" s="126">
        <v>0</v>
      </c>
      <c r="BN490" s="126">
        <v>0</v>
      </c>
      <c r="CA490" s="126">
        <v>0</v>
      </c>
      <c r="CN490" s="126">
        <v>0</v>
      </c>
    </row>
    <row r="491" spans="1:92">
      <c r="A491" s="289" t="s">
        <v>589</v>
      </c>
      <c r="BA491" s="126">
        <v>0</v>
      </c>
      <c r="BN491" s="126">
        <v>0</v>
      </c>
      <c r="CA491" s="126">
        <v>0</v>
      </c>
      <c r="CN491" s="126">
        <v>0</v>
      </c>
    </row>
    <row r="492" spans="1:92">
      <c r="A492" s="289" t="s">
        <v>590</v>
      </c>
      <c r="BA492" s="126">
        <v>0</v>
      </c>
      <c r="BN492" s="126">
        <v>0</v>
      </c>
      <c r="CA492" s="126">
        <v>0</v>
      </c>
      <c r="CN492" s="126">
        <v>0</v>
      </c>
    </row>
    <row r="493" spans="1:92">
      <c r="A493" s="289" t="s">
        <v>591</v>
      </c>
      <c r="BA493" s="126">
        <v>0</v>
      </c>
      <c r="BN493" s="126">
        <v>0</v>
      </c>
      <c r="CA493" s="126">
        <v>0</v>
      </c>
      <c r="CN493" s="126">
        <v>0</v>
      </c>
    </row>
    <row r="494" spans="1:92">
      <c r="A494" s="289" t="s">
        <v>592</v>
      </c>
      <c r="BA494" s="126">
        <v>24241726.679999899</v>
      </c>
      <c r="BN494" s="126">
        <v>24241726.679999899</v>
      </c>
      <c r="CA494" s="126">
        <v>24241726.679999899</v>
      </c>
      <c r="CN494" s="126">
        <v>24241726.679999899</v>
      </c>
    </row>
    <row r="495" spans="1:92">
      <c r="A495" s="289" t="s">
        <v>593</v>
      </c>
      <c r="BA495" s="126">
        <v>18005093.5</v>
      </c>
      <c r="BN495" s="126">
        <v>19694161.5</v>
      </c>
      <c r="CA495" s="126">
        <v>21383229.5</v>
      </c>
      <c r="CN495" s="126">
        <v>23072297.5</v>
      </c>
    </row>
    <row r="496" spans="1:92">
      <c r="A496" s="290" t="s">
        <v>594</v>
      </c>
      <c r="BA496" s="126">
        <v>648253905.81910801</v>
      </c>
      <c r="BN496" s="126">
        <v>659562409.05366194</v>
      </c>
      <c r="CA496" s="126">
        <v>662072371.28821599</v>
      </c>
      <c r="CN496" s="126">
        <v>654048607.18442404</v>
      </c>
    </row>
    <row r="497" spans="1:92">
      <c r="A497" s="289" t="s">
        <v>595</v>
      </c>
    </row>
    <row r="498" spans="1:92">
      <c r="A498" s="289" t="s">
        <v>596</v>
      </c>
      <c r="BA498" s="126">
        <v>0.99999999974897902</v>
      </c>
      <c r="BN498" s="126">
        <v>0.99999999974897902</v>
      </c>
      <c r="CA498" s="126">
        <v>0.99999999974897902</v>
      </c>
      <c r="CN498" s="126">
        <v>0.99999999974897902</v>
      </c>
    </row>
    <row r="499" spans="1:92">
      <c r="A499" s="289" t="s">
        <v>597</v>
      </c>
      <c r="BA499" s="126">
        <v>1.97815097635611E-8</v>
      </c>
      <c r="BN499" s="126">
        <v>1.5120349416974899E-8</v>
      </c>
      <c r="CA499" s="126">
        <v>-1.8644641386344999E-8</v>
      </c>
      <c r="CN499" s="126">
        <v>92476.338345825105</v>
      </c>
    </row>
    <row r="500" spans="1:92">
      <c r="A500" s="289" t="s">
        <v>598</v>
      </c>
      <c r="BA500" s="126">
        <v>1397706244.1004901</v>
      </c>
      <c r="BN500" s="126">
        <v>1397706244.02826</v>
      </c>
      <c r="CA500" s="126">
        <v>1397706243.80707</v>
      </c>
      <c r="CN500" s="126">
        <v>1397706243.9305999</v>
      </c>
    </row>
    <row r="501" spans="1:92">
      <c r="A501" s="289" t="s">
        <v>599</v>
      </c>
      <c r="BA501" s="126">
        <v>-1381884948.09045</v>
      </c>
      <c r="BN501" s="126">
        <v>-1397688125.71049</v>
      </c>
      <c r="CA501" s="126">
        <v>-1397688125.6382599</v>
      </c>
      <c r="CN501" s="126">
        <v>-1397688125.4170699</v>
      </c>
    </row>
    <row r="502" spans="1:92">
      <c r="A502" s="289" t="s">
        <v>600</v>
      </c>
      <c r="BA502" s="126">
        <v>-1.00000005932088</v>
      </c>
      <c r="BN502" s="126">
        <v>-0.99999999201827405</v>
      </c>
      <c r="CA502" s="126">
        <v>-1.0000000010563701</v>
      </c>
      <c r="CN502" s="126">
        <v>-0.999999999294232</v>
      </c>
    </row>
    <row r="503" spans="1:92">
      <c r="A503" s="289" t="s">
        <v>601</v>
      </c>
      <c r="BA503" s="126">
        <v>0</v>
      </c>
      <c r="BN503" s="126">
        <v>0</v>
      </c>
      <c r="CA503" s="126">
        <v>0</v>
      </c>
      <c r="CN503" s="126">
        <v>0</v>
      </c>
    </row>
    <row r="504" spans="1:92">
      <c r="A504" s="289" t="s">
        <v>602</v>
      </c>
      <c r="BA504" s="126">
        <v>460648795.64999998</v>
      </c>
      <c r="BN504" s="126">
        <v>460648795.64999998</v>
      </c>
      <c r="CA504" s="126">
        <v>460648795.64999998</v>
      </c>
      <c r="CN504" s="126">
        <v>460648795.64999998</v>
      </c>
    </row>
    <row r="505" spans="1:92">
      <c r="A505" s="289" t="s">
        <v>603</v>
      </c>
      <c r="BA505" s="126">
        <v>0</v>
      </c>
      <c r="BN505" s="126">
        <v>0</v>
      </c>
      <c r="CA505" s="126">
        <v>0</v>
      </c>
      <c r="CN505" s="126">
        <v>0</v>
      </c>
    </row>
    <row r="506" spans="1:92">
      <c r="A506" s="289" t="s">
        <v>604</v>
      </c>
      <c r="BA506" s="126">
        <v>0</v>
      </c>
      <c r="BN506" s="126">
        <v>0</v>
      </c>
      <c r="CA506" s="126">
        <v>0</v>
      </c>
      <c r="CN506" s="126">
        <v>0</v>
      </c>
    </row>
    <row r="507" spans="1:92">
      <c r="A507" s="289" t="s">
        <v>605</v>
      </c>
      <c r="BA507" s="126">
        <v>0</v>
      </c>
      <c r="BN507" s="126">
        <v>0</v>
      </c>
      <c r="CA507" s="126">
        <v>0</v>
      </c>
      <c r="CN507" s="126">
        <v>0</v>
      </c>
    </row>
    <row r="508" spans="1:92">
      <c r="A508" s="290" t="s">
        <v>606</v>
      </c>
      <c r="BA508" s="126">
        <v>476470091.660043</v>
      </c>
      <c r="BN508" s="126">
        <v>460666913.96776998</v>
      </c>
      <c r="CA508" s="126">
        <v>460666913.81880802</v>
      </c>
      <c r="CN508" s="126">
        <v>460759390.50187302</v>
      </c>
    </row>
    <row r="509" spans="1:92">
      <c r="A509" s="289" t="s">
        <v>607</v>
      </c>
      <c r="BA509" s="126">
        <v>0.40692111616635801</v>
      </c>
      <c r="BN509" s="126">
        <v>0.40692111616635801</v>
      </c>
      <c r="CA509" s="126">
        <v>0.40692111616635801</v>
      </c>
      <c r="CN509" s="126">
        <v>0.40692111616635801</v>
      </c>
    </row>
    <row r="510" spans="1:92">
      <c r="A510" s="289" t="s">
        <v>608</v>
      </c>
      <c r="BA510" s="126">
        <v>61691789.371727698</v>
      </c>
      <c r="BN510" s="126">
        <v>55140449.057591602</v>
      </c>
      <c r="CA510" s="126">
        <v>48589108.743455499</v>
      </c>
      <c r="CN510" s="126">
        <v>42037768.429319397</v>
      </c>
    </row>
    <row r="511" spans="1:92">
      <c r="A511" s="289" t="s">
        <v>609</v>
      </c>
      <c r="BA511" s="126">
        <v>0</v>
      </c>
      <c r="BN511" s="126">
        <v>0</v>
      </c>
      <c r="CA511" s="126">
        <v>0</v>
      </c>
      <c r="CN511" s="126">
        <v>0</v>
      </c>
    </row>
    <row r="512" spans="1:92">
      <c r="A512" s="289" t="s">
        <v>610</v>
      </c>
      <c r="BA512" s="126">
        <v>581020.66500000097</v>
      </c>
      <c r="BN512" s="126">
        <v>5.2500000819577501E-2</v>
      </c>
      <c r="CA512" s="126">
        <v>5.2500000819577501E-2</v>
      </c>
      <c r="CN512" s="126">
        <v>5.2500000819577501E-2</v>
      </c>
    </row>
    <row r="513" spans="1:92">
      <c r="A513" s="289" t="s">
        <v>611</v>
      </c>
      <c r="BA513" s="126">
        <v>1.57155957811028</v>
      </c>
      <c r="BN513" s="126">
        <v>1.5715596029508501</v>
      </c>
      <c r="CA513" s="126">
        <v>1.57155955906773</v>
      </c>
      <c r="CN513" s="126">
        <v>1.57155951194454</v>
      </c>
    </row>
    <row r="514" spans="1:92">
      <c r="A514" s="289" t="s">
        <v>612</v>
      </c>
      <c r="BA514" s="126">
        <v>0</v>
      </c>
      <c r="BN514" s="126">
        <v>0</v>
      </c>
      <c r="CA514" s="126">
        <v>0</v>
      </c>
      <c r="CN514" s="126">
        <v>0</v>
      </c>
    </row>
    <row r="515" spans="1:92">
      <c r="A515" s="290" t="s">
        <v>613</v>
      </c>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v>1294906775.8443601</v>
      </c>
      <c r="BB515" s="235"/>
      <c r="BC515" s="235"/>
      <c r="BD515" s="235"/>
      <c r="BE515" s="235"/>
      <c r="BF515" s="235"/>
      <c r="BG515" s="235"/>
      <c r="BH515" s="235"/>
      <c r="BI515" s="235"/>
      <c r="BJ515" s="235"/>
      <c r="BK515" s="235"/>
      <c r="BL515" s="235"/>
      <c r="BM515" s="235"/>
      <c r="BN515" s="235">
        <v>1246248825.3800001</v>
      </c>
      <c r="BO515" s="235"/>
      <c r="BP515" s="235"/>
      <c r="BQ515" s="235"/>
      <c r="BR515" s="235"/>
      <c r="BS515" s="235"/>
      <c r="BT515" s="235"/>
      <c r="BU515" s="235"/>
      <c r="BV515" s="235"/>
      <c r="BW515" s="235"/>
      <c r="BX515" s="235"/>
      <c r="BY515" s="235"/>
      <c r="BZ515" s="235"/>
      <c r="CA515" s="235">
        <v>1233344713.07146</v>
      </c>
      <c r="CB515" s="235"/>
      <c r="CC515" s="235"/>
      <c r="CD515" s="235"/>
      <c r="CE515" s="235"/>
      <c r="CF515" s="235"/>
      <c r="CG515" s="235"/>
      <c r="CH515" s="235"/>
      <c r="CI515" s="235"/>
      <c r="CJ515" s="235"/>
      <c r="CK515" s="235"/>
      <c r="CL515" s="235"/>
      <c r="CM515" s="235"/>
      <c r="CN515" s="235">
        <v>1211156634.89659</v>
      </c>
    </row>
    <row r="516" spans="1:92">
      <c r="A516" s="289" t="s">
        <v>614</v>
      </c>
    </row>
    <row r="517" spans="1:92">
      <c r="A517" s="288" t="s">
        <v>615</v>
      </c>
    </row>
    <row r="518" spans="1:92">
      <c r="A518" s="289" t="s">
        <v>616</v>
      </c>
      <c r="BA518" s="126">
        <v>5261412.97</v>
      </c>
      <c r="BN518" s="126">
        <v>5261412.97</v>
      </c>
      <c r="CA518" s="126">
        <v>5261412.97</v>
      </c>
      <c r="CN518" s="126">
        <v>5261412.97</v>
      </c>
    </row>
    <row r="519" spans="1:92">
      <c r="A519" s="289" t="s">
        <v>617</v>
      </c>
      <c r="BA519" s="126">
        <v>0</v>
      </c>
      <c r="BN519" s="126">
        <v>0</v>
      </c>
      <c r="CA519" s="126">
        <v>0</v>
      </c>
      <c r="CN519" s="126">
        <v>0</v>
      </c>
    </row>
    <row r="520" spans="1:92">
      <c r="A520" s="290" t="s">
        <v>618</v>
      </c>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v>5261412.97</v>
      </c>
      <c r="BB520" s="235"/>
      <c r="BC520" s="235"/>
      <c r="BD520" s="235"/>
      <c r="BE520" s="235"/>
      <c r="BF520" s="235"/>
      <c r="BG520" s="235"/>
      <c r="BH520" s="235"/>
      <c r="BI520" s="235"/>
      <c r="BJ520" s="235"/>
      <c r="BK520" s="235"/>
      <c r="BL520" s="235"/>
      <c r="BM520" s="235"/>
      <c r="BN520" s="235">
        <v>5261412.97</v>
      </c>
      <c r="BO520" s="235"/>
      <c r="BP520" s="235"/>
      <c r="BQ520" s="235"/>
      <c r="BR520" s="235"/>
      <c r="BS520" s="235"/>
      <c r="BT520" s="235"/>
      <c r="BU520" s="235"/>
      <c r="BV520" s="235"/>
      <c r="BW520" s="235"/>
      <c r="BX520" s="235"/>
      <c r="BY520" s="235"/>
      <c r="BZ520" s="235"/>
      <c r="CA520" s="235">
        <v>5261412.97</v>
      </c>
      <c r="CB520" s="235"/>
      <c r="CC520" s="235"/>
      <c r="CD520" s="235"/>
      <c r="CE520" s="235"/>
      <c r="CF520" s="235"/>
      <c r="CG520" s="235"/>
      <c r="CH520" s="235"/>
      <c r="CI520" s="235"/>
      <c r="CJ520" s="235"/>
      <c r="CK520" s="235"/>
      <c r="CL520" s="235"/>
      <c r="CM520" s="235"/>
      <c r="CN520" s="235">
        <v>5261412.97</v>
      </c>
    </row>
    <row r="521" spans="1:92">
      <c r="A521" s="289" t="s">
        <v>619</v>
      </c>
    </row>
    <row r="522" spans="1:92">
      <c r="A522" s="288" t="s">
        <v>620</v>
      </c>
    </row>
    <row r="523" spans="1:92">
      <c r="A523" s="289" t="s">
        <v>621</v>
      </c>
      <c r="BA523" s="126">
        <v>8474.92</v>
      </c>
      <c r="BN523" s="126">
        <v>8474.92</v>
      </c>
      <c r="CA523" s="126">
        <v>8474.92</v>
      </c>
      <c r="CN523" s="126">
        <v>8474.92</v>
      </c>
    </row>
    <row r="524" spans="1:92">
      <c r="A524" s="289" t="s">
        <v>622</v>
      </c>
      <c r="BA524" s="126">
        <v>0</v>
      </c>
      <c r="BN524" s="126">
        <v>0</v>
      </c>
      <c r="CA524" s="126">
        <v>0</v>
      </c>
      <c r="CN524" s="126">
        <v>0</v>
      </c>
    </row>
    <row r="525" spans="1:92">
      <c r="A525" s="289" t="s">
        <v>623</v>
      </c>
      <c r="BA525" s="126">
        <v>0</v>
      </c>
      <c r="BN525" s="126">
        <v>0</v>
      </c>
      <c r="CA525" s="126">
        <v>0</v>
      </c>
      <c r="CN525" s="126">
        <v>0</v>
      </c>
    </row>
    <row r="526" spans="1:92">
      <c r="A526" s="289" t="s">
        <v>624</v>
      </c>
      <c r="BA526" s="126">
        <v>0</v>
      </c>
      <c r="BN526" s="126">
        <v>0</v>
      </c>
      <c r="CA526" s="126">
        <v>0</v>
      </c>
      <c r="CN526" s="126">
        <v>0</v>
      </c>
    </row>
    <row r="527" spans="1:92">
      <c r="A527" s="289" t="s">
        <v>625</v>
      </c>
      <c r="BA527" s="126">
        <v>0</v>
      </c>
      <c r="BN527" s="126">
        <v>0</v>
      </c>
      <c r="CA527" s="126">
        <v>0</v>
      </c>
      <c r="CN527" s="126">
        <v>0</v>
      </c>
    </row>
    <row r="528" spans="1:92">
      <c r="A528" s="289" t="s">
        <v>626</v>
      </c>
      <c r="BA528" s="126">
        <v>0</v>
      </c>
      <c r="BN528" s="126">
        <v>0</v>
      </c>
      <c r="CA528" s="126">
        <v>0</v>
      </c>
      <c r="CN528" s="126">
        <v>0</v>
      </c>
    </row>
    <row r="529" spans="1:92">
      <c r="A529" s="289" t="s">
        <v>627</v>
      </c>
      <c r="BA529" s="126">
        <v>0</v>
      </c>
      <c r="BN529" s="126">
        <v>0</v>
      </c>
      <c r="CA529" s="126">
        <v>0</v>
      </c>
      <c r="CN529" s="126">
        <v>0</v>
      </c>
    </row>
    <row r="530" spans="1:92">
      <c r="A530" s="289" t="s">
        <v>628</v>
      </c>
      <c r="BA530" s="126">
        <v>0</v>
      </c>
      <c r="BN530" s="126">
        <v>0</v>
      </c>
      <c r="CA530" s="126">
        <v>0</v>
      </c>
      <c r="CN530" s="126">
        <v>0</v>
      </c>
    </row>
    <row r="531" spans="1:92">
      <c r="A531" s="289" t="s">
        <v>629</v>
      </c>
      <c r="BA531" s="126">
        <v>0</v>
      </c>
      <c r="BN531" s="126">
        <v>0</v>
      </c>
      <c r="CA531" s="126">
        <v>0</v>
      </c>
      <c r="CN531" s="126">
        <v>0</v>
      </c>
    </row>
    <row r="532" spans="1:92">
      <c r="A532" s="289" t="s">
        <v>630</v>
      </c>
      <c r="BA532" s="126">
        <v>0</v>
      </c>
      <c r="BN532" s="126">
        <v>0</v>
      </c>
      <c r="CA532" s="126">
        <v>0</v>
      </c>
      <c r="CN532" s="126">
        <v>0</v>
      </c>
    </row>
    <row r="533" spans="1:92">
      <c r="A533" s="289" t="s">
        <v>631</v>
      </c>
      <c r="BA533" s="126">
        <v>0</v>
      </c>
      <c r="BN533" s="126">
        <v>0</v>
      </c>
      <c r="CA533" s="126">
        <v>0</v>
      </c>
      <c r="CN533" s="126">
        <v>0</v>
      </c>
    </row>
    <row r="534" spans="1:92">
      <c r="A534" s="289" t="s">
        <v>632</v>
      </c>
      <c r="BA534" s="126">
        <v>0</v>
      </c>
      <c r="BN534" s="126">
        <v>0</v>
      </c>
      <c r="CA534" s="126">
        <v>0</v>
      </c>
      <c r="CN534" s="126">
        <v>0</v>
      </c>
    </row>
    <row r="535" spans="1:92">
      <c r="A535" s="289" t="s">
        <v>633</v>
      </c>
      <c r="BA535" s="126">
        <v>0</v>
      </c>
      <c r="BN535" s="126">
        <v>0</v>
      </c>
      <c r="CA535" s="126">
        <v>0</v>
      </c>
      <c r="CN535" s="126">
        <v>0</v>
      </c>
    </row>
    <row r="536" spans="1:92">
      <c r="A536" s="289" t="s">
        <v>634</v>
      </c>
      <c r="BA536" s="126">
        <v>0</v>
      </c>
      <c r="BN536" s="126">
        <v>0</v>
      </c>
      <c r="CA536" s="126">
        <v>0</v>
      </c>
      <c r="CN536" s="126">
        <v>0</v>
      </c>
    </row>
    <row r="537" spans="1:92">
      <c r="A537" s="289" t="s">
        <v>635</v>
      </c>
      <c r="BA537" s="126">
        <v>0</v>
      </c>
      <c r="BN537" s="126">
        <v>0</v>
      </c>
      <c r="CA537" s="126">
        <v>0</v>
      </c>
      <c r="CN537" s="126">
        <v>0</v>
      </c>
    </row>
    <row r="538" spans="1:92">
      <c r="A538" s="289" t="s">
        <v>636</v>
      </c>
      <c r="BA538" s="126">
        <v>0</v>
      </c>
      <c r="BN538" s="126">
        <v>0</v>
      </c>
      <c r="CA538" s="126">
        <v>0</v>
      </c>
      <c r="CN538" s="126">
        <v>0</v>
      </c>
    </row>
    <row r="539" spans="1:92">
      <c r="A539" s="289" t="s">
        <v>637</v>
      </c>
      <c r="BA539" s="126">
        <v>0</v>
      </c>
      <c r="BN539" s="126">
        <v>0</v>
      </c>
      <c r="CA539" s="126">
        <v>0</v>
      </c>
      <c r="CN539" s="126">
        <v>0</v>
      </c>
    </row>
    <row r="540" spans="1:92">
      <c r="A540" s="289" t="s">
        <v>638</v>
      </c>
      <c r="BA540" s="126">
        <v>0</v>
      </c>
      <c r="BN540" s="126">
        <v>0</v>
      </c>
      <c r="CA540" s="126">
        <v>0</v>
      </c>
      <c r="CN540" s="126">
        <v>0</v>
      </c>
    </row>
    <row r="541" spans="1:92">
      <c r="A541" s="289" t="s">
        <v>639</v>
      </c>
      <c r="BA541" s="126">
        <v>0</v>
      </c>
      <c r="BN541" s="126">
        <v>0</v>
      </c>
      <c r="CA541" s="126">
        <v>0</v>
      </c>
      <c r="CN541" s="126">
        <v>0</v>
      </c>
    </row>
    <row r="542" spans="1:92">
      <c r="A542" s="289" t="s">
        <v>640</v>
      </c>
      <c r="BA542" s="126">
        <v>0</v>
      </c>
      <c r="BN542" s="126">
        <v>0</v>
      </c>
      <c r="CA542" s="126">
        <v>0</v>
      </c>
      <c r="CN542" s="126">
        <v>0</v>
      </c>
    </row>
    <row r="543" spans="1:92">
      <c r="A543" s="290" t="s">
        <v>641</v>
      </c>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v>8474.92</v>
      </c>
      <c r="BB543" s="235"/>
      <c r="BC543" s="235"/>
      <c r="BD543" s="235"/>
      <c r="BE543" s="235"/>
      <c r="BF543" s="235"/>
      <c r="BG543" s="235"/>
      <c r="BH543" s="235"/>
      <c r="BI543" s="235"/>
      <c r="BJ543" s="235"/>
      <c r="BK543" s="235"/>
      <c r="BL543" s="235"/>
      <c r="BM543" s="235"/>
      <c r="BN543" s="235">
        <v>8474.92</v>
      </c>
      <c r="BO543" s="235"/>
      <c r="BP543" s="235"/>
      <c r="BQ543" s="235"/>
      <c r="BR543" s="235"/>
      <c r="BS543" s="235"/>
      <c r="BT543" s="235"/>
      <c r="BU543" s="235"/>
      <c r="BV543" s="235"/>
      <c r="BW543" s="235"/>
      <c r="BX543" s="235"/>
      <c r="BY543" s="235"/>
      <c r="BZ543" s="235"/>
      <c r="CA543" s="235">
        <v>8474.92</v>
      </c>
      <c r="CB543" s="235"/>
      <c r="CC543" s="235"/>
      <c r="CD543" s="235"/>
      <c r="CE543" s="235"/>
      <c r="CF543" s="235"/>
      <c r="CG543" s="235"/>
      <c r="CH543" s="235"/>
      <c r="CI543" s="235"/>
      <c r="CJ543" s="235"/>
      <c r="CK543" s="235"/>
      <c r="CL543" s="235"/>
      <c r="CM543" s="235"/>
      <c r="CN543" s="235">
        <v>8474.92</v>
      </c>
    </row>
    <row r="544" spans="1:92">
      <c r="A544" s="289" t="s">
        <v>642</v>
      </c>
    </row>
    <row r="545" spans="1:92">
      <c r="A545" s="288" t="s">
        <v>643</v>
      </c>
    </row>
    <row r="546" spans="1:92">
      <c r="A546" s="289" t="s">
        <v>644</v>
      </c>
      <c r="BA546" s="126">
        <v>0</v>
      </c>
      <c r="BN546" s="126">
        <v>0</v>
      </c>
      <c r="CA546" s="126">
        <v>0</v>
      </c>
      <c r="CN546" s="126">
        <v>0</v>
      </c>
    </row>
    <row r="547" spans="1:92">
      <c r="A547" s="290" t="s">
        <v>645</v>
      </c>
      <c r="BA547" s="126">
        <v>0</v>
      </c>
      <c r="BN547" s="126">
        <v>0</v>
      </c>
      <c r="CA547" s="126">
        <v>0</v>
      </c>
      <c r="CN547" s="126">
        <v>0</v>
      </c>
    </row>
    <row r="548" spans="1:92">
      <c r="A548" s="289" t="s">
        <v>646</v>
      </c>
    </row>
    <row r="549" spans="1:92">
      <c r="A549" s="288" t="s">
        <v>647</v>
      </c>
    </row>
    <row r="550" spans="1:92">
      <c r="A550" s="289" t="s">
        <v>648</v>
      </c>
      <c r="BA550" s="126">
        <v>0</v>
      </c>
      <c r="BN550" s="126">
        <v>0</v>
      </c>
      <c r="CA550" s="126">
        <v>0</v>
      </c>
      <c r="CN550" s="126">
        <v>0</v>
      </c>
    </row>
    <row r="551" spans="1:92">
      <c r="A551" s="289" t="s">
        <v>649</v>
      </c>
      <c r="BA551" s="126">
        <v>0</v>
      </c>
      <c r="BN551" s="126">
        <v>0</v>
      </c>
      <c r="CA551" s="126">
        <v>0</v>
      </c>
      <c r="CN551" s="126">
        <v>0</v>
      </c>
    </row>
    <row r="552" spans="1:92">
      <c r="A552" s="289" t="s">
        <v>650</v>
      </c>
      <c r="BA552" s="126">
        <v>2804782.5266</v>
      </c>
      <c r="BN552" s="126">
        <v>2237519.8372800001</v>
      </c>
      <c r="CA552" s="126">
        <v>1670257.14796</v>
      </c>
      <c r="CN552" s="126">
        <v>1102994.4586400001</v>
      </c>
    </row>
    <row r="553" spans="1:92">
      <c r="A553" s="289" t="s">
        <v>651</v>
      </c>
      <c r="BA553" s="126">
        <v>0</v>
      </c>
      <c r="BN553" s="126">
        <v>0</v>
      </c>
      <c r="CA553" s="126">
        <v>0</v>
      </c>
      <c r="CN553" s="126">
        <v>0</v>
      </c>
    </row>
    <row r="554" spans="1:92">
      <c r="A554" s="289" t="s">
        <v>652</v>
      </c>
      <c r="BA554" s="126">
        <v>0</v>
      </c>
      <c r="BN554" s="126">
        <v>0</v>
      </c>
      <c r="CA554" s="126">
        <v>0</v>
      </c>
      <c r="CN554" s="126">
        <v>0</v>
      </c>
    </row>
    <row r="555" spans="1:92">
      <c r="A555" s="289" t="s">
        <v>653</v>
      </c>
      <c r="BA555" s="126">
        <v>1850604.1059999999</v>
      </c>
      <c r="BN555" s="126">
        <v>0.32800000539623397</v>
      </c>
      <c r="CA555" s="126">
        <v>0.32800000539623397</v>
      </c>
      <c r="CN555" s="126">
        <v>0.32800000539623397</v>
      </c>
    </row>
    <row r="556" spans="1:92">
      <c r="A556" s="289" t="s">
        <v>654</v>
      </c>
      <c r="BA556" s="126">
        <v>0</v>
      </c>
      <c r="BN556" s="126">
        <v>0</v>
      </c>
      <c r="CA556" s="126">
        <v>0</v>
      </c>
      <c r="CN556" s="126">
        <v>0</v>
      </c>
    </row>
    <row r="557" spans="1:92">
      <c r="A557" s="289" t="s">
        <v>655</v>
      </c>
      <c r="BA557" s="126">
        <v>0</v>
      </c>
      <c r="BN557" s="126">
        <v>0</v>
      </c>
      <c r="CA557" s="126">
        <v>0</v>
      </c>
      <c r="CN557" s="126">
        <v>0</v>
      </c>
    </row>
    <row r="558" spans="1:92">
      <c r="A558" s="289" t="s">
        <v>656</v>
      </c>
      <c r="BA558" s="126">
        <v>0</v>
      </c>
      <c r="BN558" s="126">
        <v>0</v>
      </c>
      <c r="CA558" s="126">
        <v>0</v>
      </c>
      <c r="CN558" s="126">
        <v>0</v>
      </c>
    </row>
    <row r="559" spans="1:92">
      <c r="A559" s="289" t="s">
        <v>657</v>
      </c>
      <c r="BA559" s="126">
        <v>1.0277290130034E-7</v>
      </c>
      <c r="BN559" s="126">
        <v>1.0277290130034E-7</v>
      </c>
      <c r="CA559" s="126">
        <v>1.0277290130034E-7</v>
      </c>
      <c r="CN559" s="126">
        <v>1.0277290130034E-7</v>
      </c>
    </row>
    <row r="560" spans="1:92">
      <c r="A560" s="289" t="s">
        <v>658</v>
      </c>
      <c r="BA560" s="126">
        <v>96346403.200000003</v>
      </c>
      <c r="BN560" s="126">
        <v>91525283.200000003</v>
      </c>
      <c r="CA560" s="126">
        <v>86704163.200000107</v>
      </c>
      <c r="CN560" s="126">
        <v>81883043.200000197</v>
      </c>
    </row>
    <row r="561" spans="1:92">
      <c r="A561" s="289" t="s">
        <v>659</v>
      </c>
      <c r="BA561" s="126">
        <v>-2448981.7000000002</v>
      </c>
      <c r="BN561" s="126">
        <v>-2448981.7000000002</v>
      </c>
      <c r="CA561" s="126">
        <v>-2448981.7000000002</v>
      </c>
      <c r="CN561" s="126">
        <v>-2448981.7000000002</v>
      </c>
    </row>
    <row r="562" spans="1:92">
      <c r="A562" s="289" t="s">
        <v>660</v>
      </c>
      <c r="BA562" s="126">
        <v>0</v>
      </c>
      <c r="BN562" s="126">
        <v>0</v>
      </c>
      <c r="CA562" s="126">
        <v>0</v>
      </c>
      <c r="CN562" s="126">
        <v>0</v>
      </c>
    </row>
    <row r="563" spans="1:92">
      <c r="A563" s="289" t="s">
        <v>661</v>
      </c>
      <c r="BA563" s="126">
        <v>70831981.344000101</v>
      </c>
      <c r="BN563" s="126">
        <v>65318648.016000196</v>
      </c>
      <c r="CA563" s="126">
        <v>59805314.688000202</v>
      </c>
      <c r="CN563" s="126">
        <v>54291981.360000201</v>
      </c>
    </row>
    <row r="564" spans="1:92">
      <c r="A564" s="289" t="s">
        <v>662</v>
      </c>
      <c r="BA564" s="126">
        <v>844498.21</v>
      </c>
      <c r="BN564" s="126">
        <v>844498.21</v>
      </c>
      <c r="CA564" s="126">
        <v>844498.21</v>
      </c>
      <c r="CN564" s="126">
        <v>844498.21</v>
      </c>
    </row>
    <row r="565" spans="1:92">
      <c r="A565" s="289" t="s">
        <v>663</v>
      </c>
      <c r="BA565" s="126">
        <v>547484.15000000095</v>
      </c>
      <c r="BN565" s="126">
        <v>313778.93500000198</v>
      </c>
      <c r="CA565" s="126">
        <v>313778.93500000198</v>
      </c>
      <c r="CN565" s="126">
        <v>313778.93500000198</v>
      </c>
    </row>
    <row r="566" spans="1:92">
      <c r="A566" s="289" t="s">
        <v>664</v>
      </c>
      <c r="BA566" s="126">
        <v>913.54</v>
      </c>
      <c r="BN566" s="126">
        <v>913.54</v>
      </c>
      <c r="CA566" s="126">
        <v>913.54</v>
      </c>
      <c r="CN566" s="126">
        <v>913.54</v>
      </c>
    </row>
    <row r="567" spans="1:92">
      <c r="A567" s="289" t="s">
        <v>665</v>
      </c>
      <c r="BA567" s="126">
        <v>1869179.71</v>
      </c>
      <c r="BN567" s="126">
        <v>1869179.71</v>
      </c>
      <c r="CA567" s="126">
        <v>1869179.71</v>
      </c>
      <c r="CN567" s="126">
        <v>1869179.71</v>
      </c>
    </row>
    <row r="568" spans="1:92">
      <c r="A568" s="289" t="s">
        <v>666</v>
      </c>
      <c r="BA568" s="126">
        <v>0</v>
      </c>
      <c r="BN568" s="126">
        <v>0</v>
      </c>
      <c r="CA568" s="126">
        <v>0</v>
      </c>
      <c r="CN568" s="126">
        <v>0</v>
      </c>
    </row>
    <row r="569" spans="1:92">
      <c r="A569" s="289" t="s">
        <v>667</v>
      </c>
      <c r="BA569" s="126">
        <v>0</v>
      </c>
      <c r="BN569" s="126">
        <v>0</v>
      </c>
      <c r="CA569" s="126">
        <v>0</v>
      </c>
      <c r="CN569" s="126">
        <v>0</v>
      </c>
    </row>
    <row r="570" spans="1:92">
      <c r="A570" s="289" t="s">
        <v>668</v>
      </c>
      <c r="BA570" s="126">
        <v>0</v>
      </c>
      <c r="BN570" s="126">
        <v>0</v>
      </c>
      <c r="CA570" s="126">
        <v>0</v>
      </c>
      <c r="CN570" s="126">
        <v>0</v>
      </c>
    </row>
    <row r="571" spans="1:92">
      <c r="A571" s="289" t="s">
        <v>669</v>
      </c>
      <c r="BA571" s="126">
        <v>0</v>
      </c>
      <c r="BN571" s="126">
        <v>0</v>
      </c>
      <c r="CA571" s="126">
        <v>0</v>
      </c>
      <c r="CN571" s="126">
        <v>0</v>
      </c>
    </row>
    <row r="572" spans="1:92">
      <c r="A572" s="289" t="s">
        <v>670</v>
      </c>
      <c r="BA572" s="126">
        <v>174703.32999998899</v>
      </c>
      <c r="BN572" s="126">
        <v>174703.32999998899</v>
      </c>
      <c r="CA572" s="126">
        <v>174703.32999998899</v>
      </c>
      <c r="CN572" s="126">
        <v>174703.32999998899</v>
      </c>
    </row>
    <row r="573" spans="1:92">
      <c r="A573" s="289" t="s">
        <v>671</v>
      </c>
      <c r="BA573" s="126">
        <v>0</v>
      </c>
      <c r="BN573" s="126">
        <v>0</v>
      </c>
      <c r="CA573" s="126">
        <v>0</v>
      </c>
      <c r="CN573" s="126">
        <v>0</v>
      </c>
    </row>
    <row r="574" spans="1:92">
      <c r="A574" s="289" t="s">
        <v>672</v>
      </c>
      <c r="BA574" s="126">
        <v>0</v>
      </c>
      <c r="BN574" s="126">
        <v>0</v>
      </c>
      <c r="CA574" s="126">
        <v>0</v>
      </c>
      <c r="CN574" s="126">
        <v>0</v>
      </c>
    </row>
    <row r="575" spans="1:92">
      <c r="A575" s="289" t="s">
        <v>673</v>
      </c>
      <c r="BA575" s="126">
        <v>3128787.04</v>
      </c>
      <c r="BN575" s="126">
        <v>3128787.04</v>
      </c>
      <c r="CA575" s="126">
        <v>3128787.04</v>
      </c>
      <c r="CN575" s="126">
        <v>3128787.04</v>
      </c>
    </row>
    <row r="576" spans="1:92">
      <c r="A576" s="289" t="s">
        <v>674</v>
      </c>
      <c r="BA576" s="126">
        <v>4.3664840632118203E-5</v>
      </c>
      <c r="BN576" s="126">
        <v>5.4607880883850103E-5</v>
      </c>
      <c r="CA576" s="126">
        <v>7.6719516073353494E-5</v>
      </c>
      <c r="CN576" s="126">
        <v>9.3723429017700201E-5</v>
      </c>
    </row>
    <row r="577" spans="1:92">
      <c r="A577" s="289" t="s">
        <v>675</v>
      </c>
      <c r="BA577" s="126">
        <v>0</v>
      </c>
      <c r="BN577" s="126">
        <v>0</v>
      </c>
      <c r="CA577" s="126">
        <v>0</v>
      </c>
      <c r="CN577" s="126">
        <v>0</v>
      </c>
    </row>
    <row r="578" spans="1:92">
      <c r="A578" s="289" t="s">
        <v>676</v>
      </c>
      <c r="BA578" s="126">
        <v>36</v>
      </c>
      <c r="BN578" s="126">
        <v>36</v>
      </c>
      <c r="CA578" s="126">
        <v>36</v>
      </c>
      <c r="CN578" s="126">
        <v>36</v>
      </c>
    </row>
    <row r="579" spans="1:92">
      <c r="A579" s="289" t="s">
        <v>677</v>
      </c>
      <c r="BA579" s="126">
        <v>0</v>
      </c>
      <c r="BN579" s="126">
        <v>0</v>
      </c>
      <c r="CA579" s="126">
        <v>0</v>
      </c>
      <c r="CN579" s="126">
        <v>0</v>
      </c>
    </row>
    <row r="580" spans="1:92">
      <c r="A580" s="289" t="s">
        <v>678</v>
      </c>
      <c r="BA580" s="126">
        <v>0</v>
      </c>
      <c r="BN580" s="126">
        <v>0</v>
      </c>
      <c r="CA580" s="126">
        <v>0</v>
      </c>
      <c r="CN580" s="126">
        <v>0</v>
      </c>
    </row>
    <row r="581" spans="1:92">
      <c r="A581" s="289" t="s">
        <v>679</v>
      </c>
      <c r="BA581" s="126">
        <v>8928751.5299999993</v>
      </c>
      <c r="BN581" s="126">
        <v>8928751.5299999993</v>
      </c>
      <c r="CA581" s="126">
        <v>8928751.5299999993</v>
      </c>
      <c r="CN581" s="126">
        <v>8928751.5299999993</v>
      </c>
    </row>
    <row r="582" spans="1:92">
      <c r="A582" s="289" t="s">
        <v>680</v>
      </c>
      <c r="BA582" s="126">
        <v>0</v>
      </c>
      <c r="BN582" s="126">
        <v>0</v>
      </c>
      <c r="CA582" s="126">
        <v>0</v>
      </c>
      <c r="CN582" s="126">
        <v>0</v>
      </c>
    </row>
    <row r="583" spans="1:92">
      <c r="A583" s="289" t="s">
        <v>681</v>
      </c>
      <c r="BA583" s="126">
        <v>0</v>
      </c>
      <c r="BN583" s="126">
        <v>0</v>
      </c>
      <c r="CA583" s="126">
        <v>0</v>
      </c>
      <c r="CN583" s="126">
        <v>0</v>
      </c>
    </row>
    <row r="584" spans="1:92">
      <c r="A584" s="289" t="s">
        <v>682</v>
      </c>
      <c r="BA584" s="126">
        <v>0</v>
      </c>
      <c r="BN584" s="126">
        <v>0</v>
      </c>
      <c r="CA584" s="126">
        <v>0</v>
      </c>
      <c r="CN584" s="126">
        <v>0</v>
      </c>
    </row>
    <row r="585" spans="1:92">
      <c r="A585" s="289" t="s">
        <v>683</v>
      </c>
      <c r="BA585" s="126">
        <v>0</v>
      </c>
      <c r="BN585" s="126">
        <v>0</v>
      </c>
      <c r="CA585" s="126">
        <v>0</v>
      </c>
      <c r="CN585" s="126">
        <v>0</v>
      </c>
    </row>
    <row r="586" spans="1:92">
      <c r="A586" s="289" t="s">
        <v>684</v>
      </c>
      <c r="BA586" s="126">
        <v>-5182935.2</v>
      </c>
      <c r="BN586" s="126">
        <v>-5182935.2</v>
      </c>
      <c r="CA586" s="126">
        <v>-5182935.2</v>
      </c>
      <c r="CN586" s="126">
        <v>-5182935.2</v>
      </c>
    </row>
    <row r="587" spans="1:92">
      <c r="A587" s="289" t="s">
        <v>685</v>
      </c>
      <c r="BA587" s="126">
        <v>0</v>
      </c>
      <c r="BN587" s="126">
        <v>0</v>
      </c>
      <c r="CA587" s="126">
        <v>0</v>
      </c>
      <c r="CN587" s="126">
        <v>0</v>
      </c>
    </row>
    <row r="588" spans="1:92">
      <c r="A588" s="289" t="s">
        <v>686</v>
      </c>
      <c r="BA588" s="126">
        <v>0</v>
      </c>
      <c r="BN588" s="126">
        <v>0</v>
      </c>
      <c r="CA588" s="126">
        <v>0</v>
      </c>
      <c r="CN588" s="126">
        <v>0</v>
      </c>
    </row>
    <row r="589" spans="1:92">
      <c r="A589" s="289" t="s">
        <v>687</v>
      </c>
      <c r="BA589" s="126">
        <v>0</v>
      </c>
      <c r="BN589" s="126">
        <v>0</v>
      </c>
      <c r="CA589" s="126">
        <v>0</v>
      </c>
      <c r="CN589" s="126">
        <v>0</v>
      </c>
    </row>
    <row r="590" spans="1:92">
      <c r="A590" s="290" t="s">
        <v>688</v>
      </c>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v>179696207.786643</v>
      </c>
      <c r="BB590" s="235"/>
      <c r="BC590" s="235"/>
      <c r="BD590" s="235"/>
      <c r="BE590" s="235"/>
      <c r="BF590" s="235"/>
      <c r="BG590" s="235"/>
      <c r="BH590" s="235"/>
      <c r="BI590" s="235"/>
      <c r="BJ590" s="235"/>
      <c r="BK590" s="235"/>
      <c r="BL590" s="235"/>
      <c r="BM590" s="235"/>
      <c r="BN590" s="235">
        <v>166710182.776335</v>
      </c>
      <c r="BO590" s="235"/>
      <c r="BP590" s="235"/>
      <c r="BQ590" s="235"/>
      <c r="BR590" s="235"/>
      <c r="BS590" s="235"/>
      <c r="BT590" s="235"/>
      <c r="BU590" s="235"/>
      <c r="BV590" s="235"/>
      <c r="BW590" s="235"/>
      <c r="BX590" s="235"/>
      <c r="BY590" s="235"/>
      <c r="BZ590" s="235"/>
      <c r="CA590" s="235">
        <v>155808466.75903699</v>
      </c>
      <c r="CB590" s="235"/>
      <c r="CC590" s="235"/>
      <c r="CD590" s="235"/>
      <c r="CE590" s="235"/>
      <c r="CF590" s="235"/>
      <c r="CG590" s="235"/>
      <c r="CH590" s="235"/>
      <c r="CI590" s="235"/>
      <c r="CJ590" s="235"/>
      <c r="CK590" s="235"/>
      <c r="CL590" s="235"/>
      <c r="CM590" s="235"/>
      <c r="CN590" s="235">
        <v>144906750.741734</v>
      </c>
    </row>
    <row r="591" spans="1:92">
      <c r="A591" s="289" t="s">
        <v>689</v>
      </c>
    </row>
    <row r="592" spans="1:92">
      <c r="A592" s="288" t="s">
        <v>690</v>
      </c>
    </row>
    <row r="593" spans="1:92">
      <c r="A593" s="289" t="s">
        <v>691</v>
      </c>
      <c r="BA593" s="126">
        <v>3203222.7</v>
      </c>
      <c r="BN593" s="126">
        <v>2256935.3800000101</v>
      </c>
      <c r="CA593" s="126">
        <v>1340218.32530823</v>
      </c>
      <c r="CN593" s="126">
        <v>530328.770616455</v>
      </c>
    </row>
    <row r="594" spans="1:92">
      <c r="A594" s="290" t="s">
        <v>692</v>
      </c>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v>3203222.7</v>
      </c>
      <c r="BB594" s="235"/>
      <c r="BC594" s="235"/>
      <c r="BD594" s="235"/>
      <c r="BE594" s="235"/>
      <c r="BF594" s="235"/>
      <c r="BG594" s="235"/>
      <c r="BH594" s="235"/>
      <c r="BI594" s="235"/>
      <c r="BJ594" s="235"/>
      <c r="BK594" s="235"/>
      <c r="BL594" s="235"/>
      <c r="BM594" s="235"/>
      <c r="BN594" s="235">
        <v>2256935.3800000101</v>
      </c>
      <c r="BO594" s="235"/>
      <c r="BP594" s="235"/>
      <c r="BQ594" s="235"/>
      <c r="BR594" s="235"/>
      <c r="BS594" s="235"/>
      <c r="BT594" s="235"/>
      <c r="BU594" s="235"/>
      <c r="BV594" s="235"/>
      <c r="BW594" s="235"/>
      <c r="BX594" s="235"/>
      <c r="BY594" s="235"/>
      <c r="BZ594" s="235"/>
      <c r="CA594" s="235">
        <v>1340218.32530823</v>
      </c>
      <c r="CB594" s="235"/>
      <c r="CC594" s="235"/>
      <c r="CD594" s="235"/>
      <c r="CE594" s="235"/>
      <c r="CF594" s="235"/>
      <c r="CG594" s="235"/>
      <c r="CH594" s="235"/>
      <c r="CI594" s="235"/>
      <c r="CJ594" s="235"/>
      <c r="CK594" s="235"/>
      <c r="CL594" s="235"/>
      <c r="CM594" s="235"/>
      <c r="CN594" s="235">
        <v>530328.770616455</v>
      </c>
    </row>
    <row r="595" spans="1:92">
      <c r="A595" s="289" t="s">
        <v>693</v>
      </c>
    </row>
    <row r="596" spans="1:92">
      <c r="A596" s="289" t="s">
        <v>694</v>
      </c>
    </row>
    <row r="597" spans="1:92">
      <c r="A597" s="288" t="s">
        <v>695</v>
      </c>
    </row>
    <row r="598" spans="1:92">
      <c r="A598" s="289" t="s">
        <v>696</v>
      </c>
      <c r="BA598" s="126">
        <v>709668716.83000004</v>
      </c>
      <c r="BN598" s="126">
        <v>709668716.83000004</v>
      </c>
      <c r="CA598" s="126">
        <v>709668716.83000004</v>
      </c>
      <c r="CN598" s="126">
        <v>709668716.83000004</v>
      </c>
    </row>
    <row r="599" spans="1:92">
      <c r="A599" s="289" t="s">
        <v>697</v>
      </c>
      <c r="BA599" s="126">
        <v>123847441.809999</v>
      </c>
      <c r="BN599" s="126">
        <v>123847441.809999</v>
      </c>
      <c r="CA599" s="126">
        <v>123847441.809999</v>
      </c>
      <c r="CN599" s="126">
        <v>123847441.809999</v>
      </c>
    </row>
    <row r="600" spans="1:92">
      <c r="A600" s="289" t="s">
        <v>698</v>
      </c>
      <c r="BA600" s="126">
        <v>0</v>
      </c>
      <c r="BN600" s="126">
        <v>0</v>
      </c>
      <c r="CA600" s="126">
        <v>0</v>
      </c>
      <c r="CN600" s="126">
        <v>0</v>
      </c>
    </row>
    <row r="601" spans="1:92">
      <c r="A601" s="289" t="s">
        <v>699</v>
      </c>
      <c r="BA601" s="126">
        <v>0</v>
      </c>
      <c r="BN601" s="126">
        <v>0</v>
      </c>
      <c r="CA601" s="126">
        <v>0</v>
      </c>
      <c r="CN601" s="126">
        <v>0</v>
      </c>
    </row>
    <row r="602" spans="1:92">
      <c r="A602" s="289" t="s">
        <v>700</v>
      </c>
      <c r="BA602" s="126">
        <v>0</v>
      </c>
      <c r="BN602" s="126">
        <v>0</v>
      </c>
      <c r="CA602" s="126">
        <v>0</v>
      </c>
      <c r="CN602" s="126">
        <v>0</v>
      </c>
    </row>
    <row r="603" spans="1:92">
      <c r="A603" s="289" t="s">
        <v>701</v>
      </c>
      <c r="BA603" s="126">
        <v>-5348295.32</v>
      </c>
      <c r="BN603" s="126">
        <v>-5348295.32</v>
      </c>
      <c r="CA603" s="126">
        <v>-5348295.32</v>
      </c>
      <c r="CN603" s="126">
        <v>-5348295.32</v>
      </c>
    </row>
    <row r="604" spans="1:92">
      <c r="A604" s="289" t="s">
        <v>702</v>
      </c>
      <c r="BA604" s="126">
        <v>-1844745.18</v>
      </c>
      <c r="BN604" s="126">
        <v>-1844745.18</v>
      </c>
      <c r="CA604" s="126">
        <v>-1844745.18</v>
      </c>
      <c r="CN604" s="126">
        <v>-1844745.18</v>
      </c>
    </row>
    <row r="605" spans="1:92">
      <c r="A605" s="289" t="s">
        <v>703</v>
      </c>
      <c r="BA605" s="126">
        <v>-511267.24</v>
      </c>
      <c r="BN605" s="126">
        <v>-511267.24</v>
      </c>
      <c r="CA605" s="126">
        <v>-511267.24</v>
      </c>
      <c r="CN605" s="126">
        <v>-511267.24</v>
      </c>
    </row>
    <row r="606" spans="1:92">
      <c r="A606" s="289" t="s">
        <v>704</v>
      </c>
      <c r="BA606" s="126">
        <v>73994043.010000005</v>
      </c>
      <c r="BN606" s="126">
        <v>73994043.010000005</v>
      </c>
      <c r="CA606" s="126">
        <v>73994043.010000005</v>
      </c>
      <c r="CN606" s="126">
        <v>73994043.010000005</v>
      </c>
    </row>
    <row r="607" spans="1:92">
      <c r="A607" s="289" t="s">
        <v>705</v>
      </c>
      <c r="BA607" s="126">
        <v>77140922.719999999</v>
      </c>
      <c r="BN607" s="126">
        <v>77140922.719999999</v>
      </c>
      <c r="CA607" s="126">
        <v>77140922.719999999</v>
      </c>
      <c r="CN607" s="126">
        <v>77140922.719999999</v>
      </c>
    </row>
    <row r="608" spans="1:92">
      <c r="A608" s="289" t="s">
        <v>706</v>
      </c>
      <c r="BA608" s="126">
        <v>0</v>
      </c>
      <c r="BN608" s="126">
        <v>0</v>
      </c>
      <c r="CA608" s="126">
        <v>0</v>
      </c>
      <c r="CN608" s="126">
        <v>0</v>
      </c>
    </row>
    <row r="609" spans="1:92">
      <c r="A609" s="289" t="s">
        <v>707</v>
      </c>
      <c r="BA609" s="126">
        <v>0</v>
      </c>
      <c r="BN609" s="126">
        <v>0</v>
      </c>
      <c r="CA609" s="126">
        <v>0</v>
      </c>
      <c r="CN609" s="126">
        <v>0</v>
      </c>
    </row>
    <row r="610" spans="1:92">
      <c r="A610" s="290" t="s">
        <v>708</v>
      </c>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v>976946816.63</v>
      </c>
      <c r="BB610" s="235"/>
      <c r="BC610" s="235"/>
      <c r="BD610" s="235"/>
      <c r="BE610" s="235"/>
      <c r="BF610" s="235"/>
      <c r="BG610" s="235"/>
      <c r="BH610" s="235"/>
      <c r="BI610" s="235"/>
      <c r="BJ610" s="235"/>
      <c r="BK610" s="235"/>
      <c r="BL610" s="235"/>
      <c r="BM610" s="235"/>
      <c r="BN610" s="235">
        <v>976946816.63</v>
      </c>
      <c r="BO610" s="235"/>
      <c r="BP610" s="235"/>
      <c r="BQ610" s="235"/>
      <c r="BR610" s="235"/>
      <c r="BS610" s="235"/>
      <c r="BT610" s="235"/>
      <c r="BU610" s="235"/>
      <c r="BV610" s="235"/>
      <c r="BW610" s="235"/>
      <c r="BX610" s="235"/>
      <c r="BY610" s="235"/>
      <c r="BZ610" s="235"/>
      <c r="CA610" s="235">
        <v>976946816.63</v>
      </c>
      <c r="CB610" s="235"/>
      <c r="CC610" s="235"/>
      <c r="CD610" s="235"/>
      <c r="CE610" s="235"/>
      <c r="CF610" s="235"/>
      <c r="CG610" s="235"/>
      <c r="CH610" s="235"/>
      <c r="CI610" s="235"/>
      <c r="CJ610" s="235"/>
      <c r="CK610" s="235"/>
      <c r="CL610" s="235"/>
      <c r="CM610" s="235"/>
      <c r="CN610" s="235">
        <v>976946816.63</v>
      </c>
    </row>
    <row r="611" spans="1:92">
      <c r="A611" s="289" t="s">
        <v>709</v>
      </c>
    </row>
    <row r="612" spans="1:92">
      <c r="A612" s="291" t="s">
        <v>710</v>
      </c>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c r="AA612" s="236"/>
      <c r="AB612" s="236"/>
      <c r="AC612" s="236"/>
      <c r="AD612" s="236"/>
      <c r="AE612" s="236"/>
      <c r="AF612" s="236"/>
      <c r="AG612" s="236"/>
      <c r="AH612" s="236"/>
      <c r="AI612" s="236"/>
      <c r="AJ612" s="236"/>
      <c r="AK612" s="236"/>
      <c r="AL612" s="236"/>
      <c r="AM612" s="236"/>
      <c r="AN612" s="236"/>
      <c r="AO612" s="236"/>
      <c r="AP612" s="236"/>
      <c r="AQ612" s="236"/>
      <c r="AR612" s="236"/>
      <c r="AS612" s="236"/>
      <c r="AT612" s="236"/>
      <c r="AU612" s="236"/>
      <c r="AV612" s="236"/>
      <c r="AW612" s="236"/>
      <c r="AX612" s="236"/>
      <c r="AY612" s="236"/>
      <c r="AZ612" s="236"/>
      <c r="BA612" s="236">
        <v>27729555999.8573</v>
      </c>
      <c r="BB612" s="236"/>
      <c r="BC612" s="236"/>
      <c r="BD612" s="236"/>
      <c r="BE612" s="236"/>
      <c r="BF612" s="236"/>
      <c r="BG612" s="236"/>
      <c r="BH612" s="236"/>
      <c r="BI612" s="236"/>
      <c r="BJ612" s="236"/>
      <c r="BK612" s="236"/>
      <c r="BL612" s="236"/>
      <c r="BM612" s="236"/>
      <c r="BN612" s="236">
        <v>29447930956.2747</v>
      </c>
      <c r="BO612" s="236"/>
      <c r="BP612" s="236"/>
      <c r="BQ612" s="236"/>
      <c r="BR612" s="236"/>
      <c r="BS612" s="236"/>
      <c r="BT612" s="236"/>
      <c r="BU612" s="236"/>
      <c r="BV612" s="236"/>
      <c r="BW612" s="236"/>
      <c r="BX612" s="236"/>
      <c r="BY612" s="236"/>
      <c r="BZ612" s="236"/>
      <c r="CA612" s="236">
        <v>31029719838.198399</v>
      </c>
      <c r="CB612" s="236"/>
      <c r="CC612" s="236"/>
      <c r="CD612" s="236"/>
      <c r="CE612" s="236"/>
      <c r="CF612" s="236"/>
      <c r="CG612" s="236"/>
      <c r="CH612" s="236"/>
      <c r="CI612" s="236"/>
      <c r="CJ612" s="236"/>
      <c r="CK612" s="236"/>
      <c r="CL612" s="236"/>
      <c r="CM612" s="236"/>
      <c r="CN612" s="236">
        <v>32546302004.829498</v>
      </c>
    </row>
    <row r="613" spans="1:92">
      <c r="A613" s="289" t="s">
        <v>711</v>
      </c>
    </row>
    <row r="614" spans="1:92">
      <c r="A614" s="289" t="s">
        <v>712</v>
      </c>
    </row>
    <row r="615" spans="1:92">
      <c r="A615" s="288" t="s">
        <v>713</v>
      </c>
    </row>
    <row r="616" spans="1:92">
      <c r="A616" s="289" t="s">
        <v>714</v>
      </c>
    </row>
    <row r="617" spans="1:92">
      <c r="A617" s="288" t="s">
        <v>715</v>
      </c>
    </row>
    <row r="618" spans="1:92">
      <c r="A618" s="289" t="s">
        <v>716</v>
      </c>
      <c r="BA618" s="126">
        <v>0</v>
      </c>
      <c r="BN618" s="126">
        <v>0</v>
      </c>
      <c r="CA618" s="126">
        <v>0</v>
      </c>
      <c r="CN618" s="126">
        <v>0</v>
      </c>
    </row>
    <row r="619" spans="1:92">
      <c r="A619" s="290" t="s">
        <v>717</v>
      </c>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v>0</v>
      </c>
      <c r="BB619" s="235"/>
      <c r="BC619" s="235"/>
      <c r="BD619" s="235"/>
      <c r="BE619" s="235"/>
      <c r="BF619" s="235"/>
      <c r="BG619" s="235"/>
      <c r="BH619" s="235"/>
      <c r="BI619" s="235"/>
      <c r="BJ619" s="235"/>
      <c r="BK619" s="235"/>
      <c r="BL619" s="235"/>
      <c r="BM619" s="235"/>
      <c r="BN619" s="235">
        <v>0</v>
      </c>
      <c r="BO619" s="235"/>
      <c r="BP619" s="235"/>
      <c r="BQ619" s="235"/>
      <c r="BR619" s="235"/>
      <c r="BS619" s="235"/>
      <c r="BT619" s="235"/>
      <c r="BU619" s="235"/>
      <c r="BV619" s="235"/>
      <c r="BW619" s="235"/>
      <c r="BX619" s="235"/>
      <c r="BY619" s="235"/>
      <c r="BZ619" s="235"/>
      <c r="CA619" s="235">
        <v>0</v>
      </c>
      <c r="CB619" s="235"/>
      <c r="CC619" s="235"/>
      <c r="CD619" s="235"/>
      <c r="CE619" s="235"/>
      <c r="CF619" s="235"/>
      <c r="CG619" s="235"/>
      <c r="CH619" s="235"/>
      <c r="CI619" s="235"/>
      <c r="CJ619" s="235"/>
      <c r="CK619" s="235"/>
      <c r="CL619" s="235"/>
      <c r="CM619" s="235"/>
      <c r="CN619" s="235">
        <v>0</v>
      </c>
    </row>
    <row r="620" spans="1:92">
      <c r="A620" s="289" t="s">
        <v>718</v>
      </c>
    </row>
    <row r="621" spans="1:92">
      <c r="A621" s="288" t="s">
        <v>719</v>
      </c>
    </row>
    <row r="622" spans="1:92">
      <c r="A622" s="289" t="s">
        <v>720</v>
      </c>
      <c r="BA622" s="126">
        <v>0</v>
      </c>
      <c r="BN622" s="126">
        <v>0</v>
      </c>
      <c r="CA622" s="126">
        <v>0</v>
      </c>
      <c r="CN622" s="126">
        <v>0</v>
      </c>
    </row>
    <row r="623" spans="1:92">
      <c r="A623" s="290" t="s">
        <v>721</v>
      </c>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v>0</v>
      </c>
      <c r="BB623" s="235"/>
      <c r="BC623" s="235"/>
      <c r="BD623" s="235"/>
      <c r="BE623" s="235"/>
      <c r="BF623" s="235"/>
      <c r="BG623" s="235"/>
      <c r="BH623" s="235"/>
      <c r="BI623" s="235"/>
      <c r="BJ623" s="235"/>
      <c r="BK623" s="235"/>
      <c r="BL623" s="235"/>
      <c r="BM623" s="235"/>
      <c r="BN623" s="235">
        <v>0</v>
      </c>
      <c r="BO623" s="235"/>
      <c r="BP623" s="235"/>
      <c r="BQ623" s="235"/>
      <c r="BR623" s="235"/>
      <c r="BS623" s="235"/>
      <c r="BT623" s="235"/>
      <c r="BU623" s="235"/>
      <c r="BV623" s="235"/>
      <c r="BW623" s="235"/>
      <c r="BX623" s="235"/>
      <c r="BY623" s="235"/>
      <c r="BZ623" s="235"/>
      <c r="CA623" s="235">
        <v>0</v>
      </c>
      <c r="CB623" s="235"/>
      <c r="CC623" s="235"/>
      <c r="CD623" s="235"/>
      <c r="CE623" s="235"/>
      <c r="CF623" s="235"/>
      <c r="CG623" s="235"/>
      <c r="CH623" s="235"/>
      <c r="CI623" s="235"/>
      <c r="CJ623" s="235"/>
      <c r="CK623" s="235"/>
      <c r="CL623" s="235"/>
      <c r="CM623" s="235"/>
      <c r="CN623" s="235">
        <v>0</v>
      </c>
    </row>
    <row r="624" spans="1:92">
      <c r="A624" s="288" t="s">
        <v>722</v>
      </c>
    </row>
    <row r="625" spans="1:92">
      <c r="A625" s="288" t="s">
        <v>723</v>
      </c>
    </row>
    <row r="626" spans="1:92">
      <c r="A626" s="289" t="s">
        <v>724</v>
      </c>
      <c r="BA626" s="126">
        <v>0</v>
      </c>
      <c r="BN626" s="126">
        <v>0</v>
      </c>
      <c r="CA626" s="126">
        <v>0</v>
      </c>
      <c r="CN626" s="126">
        <v>0</v>
      </c>
    </row>
    <row r="627" spans="1:92">
      <c r="A627" s="289" t="s">
        <v>725</v>
      </c>
      <c r="BA627" s="126">
        <v>0</v>
      </c>
      <c r="BN627" s="126">
        <v>0</v>
      </c>
      <c r="CA627" s="126">
        <v>0</v>
      </c>
      <c r="CN627" s="126">
        <v>0</v>
      </c>
    </row>
    <row r="628" spans="1:92">
      <c r="A628" s="290" t="s">
        <v>726</v>
      </c>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v>0</v>
      </c>
      <c r="BB628" s="235"/>
      <c r="BC628" s="235"/>
      <c r="BD628" s="235"/>
      <c r="BE628" s="235"/>
      <c r="BF628" s="235"/>
      <c r="BG628" s="235"/>
      <c r="BH628" s="235"/>
      <c r="BI628" s="235"/>
      <c r="BJ628" s="235"/>
      <c r="BK628" s="235"/>
      <c r="BL628" s="235"/>
      <c r="BM628" s="235"/>
      <c r="BN628" s="235">
        <v>0</v>
      </c>
      <c r="BO628" s="235"/>
      <c r="BP628" s="235"/>
      <c r="BQ628" s="235"/>
      <c r="BR628" s="235"/>
      <c r="BS628" s="235"/>
      <c r="BT628" s="235"/>
      <c r="BU628" s="235"/>
      <c r="BV628" s="235"/>
      <c r="BW628" s="235"/>
      <c r="BX628" s="235"/>
      <c r="BY628" s="235"/>
      <c r="BZ628" s="235"/>
      <c r="CA628" s="235">
        <v>0</v>
      </c>
      <c r="CB628" s="235"/>
      <c r="CC628" s="235"/>
      <c r="CD628" s="235"/>
      <c r="CE628" s="235"/>
      <c r="CF628" s="235"/>
      <c r="CG628" s="235"/>
      <c r="CH628" s="235"/>
      <c r="CI628" s="235"/>
      <c r="CJ628" s="235"/>
      <c r="CK628" s="235"/>
      <c r="CL628" s="235"/>
      <c r="CM628" s="235"/>
      <c r="CN628" s="235">
        <v>0</v>
      </c>
    </row>
    <row r="629" spans="1:92">
      <c r="A629" s="289" t="s">
        <v>727</v>
      </c>
    </row>
    <row r="630" spans="1:92">
      <c r="A630" s="288" t="s">
        <v>728</v>
      </c>
    </row>
    <row r="631" spans="1:92">
      <c r="A631" s="289" t="s">
        <v>729</v>
      </c>
      <c r="BA631" s="126">
        <v>-1590290115.8900001</v>
      </c>
      <c r="BN631" s="126">
        <v>-1590290115.8900001</v>
      </c>
      <c r="CA631" s="126">
        <v>-1590290115.8900001</v>
      </c>
      <c r="CN631" s="126">
        <v>-1590290115.8900001</v>
      </c>
    </row>
    <row r="632" spans="1:92">
      <c r="A632" s="289" t="s">
        <v>730</v>
      </c>
      <c r="BA632" s="126">
        <v>0</v>
      </c>
      <c r="BN632" s="126">
        <v>0</v>
      </c>
      <c r="CA632" s="126">
        <v>0</v>
      </c>
      <c r="CN632" s="126">
        <v>0</v>
      </c>
    </row>
    <row r="633" spans="1:92">
      <c r="A633" s="289" t="s">
        <v>731</v>
      </c>
      <c r="BA633" s="126">
        <v>0</v>
      </c>
      <c r="BN633" s="126">
        <v>0</v>
      </c>
      <c r="CA633" s="126">
        <v>0</v>
      </c>
      <c r="CN633" s="126">
        <v>0</v>
      </c>
    </row>
    <row r="634" spans="1:92">
      <c r="A634" s="289" t="s">
        <v>732</v>
      </c>
      <c r="BA634" s="126">
        <v>0</v>
      </c>
      <c r="BN634" s="126">
        <v>0</v>
      </c>
      <c r="CA634" s="126">
        <v>0</v>
      </c>
      <c r="CN634" s="126">
        <v>0</v>
      </c>
    </row>
    <row r="635" spans="1:92">
      <c r="A635" s="289" t="s">
        <v>733</v>
      </c>
      <c r="BA635" s="126">
        <v>0</v>
      </c>
      <c r="BN635" s="126">
        <v>0</v>
      </c>
      <c r="CA635" s="126">
        <v>0</v>
      </c>
      <c r="CN635" s="126">
        <v>0</v>
      </c>
    </row>
    <row r="636" spans="1:92">
      <c r="A636" s="289" t="s">
        <v>734</v>
      </c>
      <c r="BA636" s="126">
        <v>-419213.02</v>
      </c>
      <c r="BN636" s="126">
        <v>-419213.02</v>
      </c>
      <c r="CA636" s="126">
        <v>-419213.02</v>
      </c>
      <c r="CN636" s="126">
        <v>-419213.02</v>
      </c>
    </row>
    <row r="637" spans="1:92">
      <c r="A637" s="289" t="s">
        <v>735</v>
      </c>
      <c r="BA637" s="126">
        <v>-326031.84000000003</v>
      </c>
      <c r="BN637" s="126">
        <v>-326031.84000000003</v>
      </c>
      <c r="CA637" s="126">
        <v>-326031.84000000003</v>
      </c>
      <c r="CN637" s="126">
        <v>-326031.84000000003</v>
      </c>
    </row>
    <row r="638" spans="1:92">
      <c r="A638" s="290" t="s">
        <v>736</v>
      </c>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v>-1591035360.75</v>
      </c>
      <c r="BB638" s="235"/>
      <c r="BC638" s="235"/>
      <c r="BD638" s="235"/>
      <c r="BE638" s="235"/>
      <c r="BF638" s="235"/>
      <c r="BG638" s="235"/>
      <c r="BH638" s="235"/>
      <c r="BI638" s="235"/>
      <c r="BJ638" s="235"/>
      <c r="BK638" s="235"/>
      <c r="BL638" s="235"/>
      <c r="BM638" s="235"/>
      <c r="BN638" s="235">
        <v>-1591035360.75</v>
      </c>
      <c r="BO638" s="235"/>
      <c r="BP638" s="235"/>
      <c r="BQ638" s="235"/>
      <c r="BR638" s="235"/>
      <c r="BS638" s="235"/>
      <c r="BT638" s="235"/>
      <c r="BU638" s="235"/>
      <c r="BV638" s="235"/>
      <c r="BW638" s="235"/>
      <c r="BX638" s="235"/>
      <c r="BY638" s="235"/>
      <c r="BZ638" s="235"/>
      <c r="CA638" s="235">
        <v>-1591035360.75</v>
      </c>
      <c r="CB638" s="235"/>
      <c r="CC638" s="235"/>
      <c r="CD638" s="235"/>
      <c r="CE638" s="235"/>
      <c r="CF638" s="235"/>
      <c r="CG638" s="235"/>
      <c r="CH638" s="235"/>
      <c r="CI638" s="235"/>
      <c r="CJ638" s="235"/>
      <c r="CK638" s="235"/>
      <c r="CL638" s="235"/>
      <c r="CM638" s="235"/>
      <c r="CN638" s="235">
        <v>-1591035360.75</v>
      </c>
    </row>
    <row r="639" spans="1:92">
      <c r="A639" s="289" t="s">
        <v>737</v>
      </c>
    </row>
    <row r="640" spans="1:92">
      <c r="A640" s="288" t="s">
        <v>738</v>
      </c>
    </row>
    <row r="641" spans="1:92">
      <c r="A641" s="290" t="s">
        <v>739</v>
      </c>
      <c r="BA641" s="126">
        <v>-186790</v>
      </c>
      <c r="BN641" s="126">
        <v>-186790</v>
      </c>
      <c r="CA641" s="126">
        <v>-186790</v>
      </c>
      <c r="CN641" s="126">
        <v>-186790</v>
      </c>
    </row>
    <row r="642" spans="1:92">
      <c r="A642" s="290" t="s">
        <v>740</v>
      </c>
      <c r="BA642" s="126">
        <v>0</v>
      </c>
      <c r="BN642" s="126">
        <v>0</v>
      </c>
      <c r="CA642" s="126">
        <v>0</v>
      </c>
      <c r="CN642" s="126">
        <v>0</v>
      </c>
    </row>
    <row r="643" spans="1:92">
      <c r="A643" s="290" t="s">
        <v>741</v>
      </c>
      <c r="BA643" s="126">
        <v>0</v>
      </c>
      <c r="BN643" s="126">
        <v>0</v>
      </c>
      <c r="CA643" s="126">
        <v>0</v>
      </c>
      <c r="CN643" s="126">
        <v>0</v>
      </c>
    </row>
    <row r="644" spans="1:92">
      <c r="A644" s="289" t="s">
        <v>742</v>
      </c>
      <c r="BA644" s="126">
        <v>-9358107503.6660995</v>
      </c>
      <c r="BN644" s="126">
        <v>-10211113181.329901</v>
      </c>
      <c r="CA644" s="126">
        <v>-11014704603.0186</v>
      </c>
      <c r="CN644" s="126">
        <v>-11724306842.1381</v>
      </c>
    </row>
    <row r="645" spans="1:92">
      <c r="A645" s="289" t="s">
        <v>743</v>
      </c>
      <c r="BA645" s="126">
        <v>0</v>
      </c>
      <c r="BN645" s="126">
        <v>0</v>
      </c>
      <c r="CA645" s="126">
        <v>0</v>
      </c>
      <c r="CN645" s="126">
        <v>0</v>
      </c>
    </row>
    <row r="646" spans="1:92">
      <c r="A646" s="289" t="s">
        <v>744</v>
      </c>
      <c r="BA646" s="126">
        <v>736991</v>
      </c>
      <c r="BN646" s="126">
        <v>736991</v>
      </c>
      <c r="CA646" s="126">
        <v>736991</v>
      </c>
      <c r="CN646" s="126">
        <v>736991</v>
      </c>
    </row>
    <row r="647" spans="1:92">
      <c r="A647" s="289" t="s">
        <v>745</v>
      </c>
      <c r="BA647" s="126">
        <v>-226299.899998935</v>
      </c>
      <c r="BN647" s="126">
        <v>-226299.899998935</v>
      </c>
      <c r="CA647" s="126">
        <v>-226299.899998935</v>
      </c>
      <c r="CN647" s="126">
        <v>-226299.899998935</v>
      </c>
    </row>
    <row r="648" spans="1:92">
      <c r="A648" s="289" t="s">
        <v>746</v>
      </c>
      <c r="BA648" s="126">
        <v>215889267.34</v>
      </c>
      <c r="BN648" s="126">
        <v>215889267.34</v>
      </c>
      <c r="CA648" s="126">
        <v>215889267.34</v>
      </c>
      <c r="CN648" s="126">
        <v>215889267.34</v>
      </c>
    </row>
    <row r="649" spans="1:92">
      <c r="A649" s="289" t="s">
        <v>747</v>
      </c>
      <c r="BA649" s="126">
        <v>-215889267.33000299</v>
      </c>
      <c r="BN649" s="126">
        <v>-215889267.33000299</v>
      </c>
      <c r="CA649" s="126">
        <v>-215889267.33000299</v>
      </c>
      <c r="CN649" s="126">
        <v>-215889267.33000299</v>
      </c>
    </row>
    <row r="650" spans="1:92">
      <c r="A650" s="290" t="s">
        <v>748</v>
      </c>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v>-9357783602.5561008</v>
      </c>
      <c r="BB650" s="235"/>
      <c r="BC650" s="235"/>
      <c r="BD650" s="235"/>
      <c r="BE650" s="235"/>
      <c r="BF650" s="235"/>
      <c r="BG650" s="235"/>
      <c r="BH650" s="235"/>
      <c r="BI650" s="235"/>
      <c r="BJ650" s="235"/>
      <c r="BK650" s="235"/>
      <c r="BL650" s="235"/>
      <c r="BM650" s="235"/>
      <c r="BN650" s="235">
        <v>-10210789280.2199</v>
      </c>
      <c r="BO650" s="235"/>
      <c r="BP650" s="235"/>
      <c r="BQ650" s="235"/>
      <c r="BR650" s="235"/>
      <c r="BS650" s="235"/>
      <c r="BT650" s="235"/>
      <c r="BU650" s="235"/>
      <c r="BV650" s="235"/>
      <c r="BW650" s="235"/>
      <c r="BX650" s="235"/>
      <c r="BY650" s="235"/>
      <c r="BZ650" s="235"/>
      <c r="CA650" s="235">
        <v>-11014380701.9086</v>
      </c>
      <c r="CB650" s="235"/>
      <c r="CC650" s="235"/>
      <c r="CD650" s="235"/>
      <c r="CE650" s="235"/>
      <c r="CF650" s="235"/>
      <c r="CG650" s="235"/>
      <c r="CH650" s="235"/>
      <c r="CI650" s="235"/>
      <c r="CJ650" s="235"/>
      <c r="CK650" s="235"/>
      <c r="CL650" s="235"/>
      <c r="CM650" s="235"/>
      <c r="CN650" s="235">
        <v>-11723982941.028099</v>
      </c>
    </row>
    <row r="651" spans="1:92">
      <c r="A651" s="289" t="s">
        <v>749</v>
      </c>
    </row>
    <row r="652" spans="1:92">
      <c r="A652" s="288" t="s">
        <v>750</v>
      </c>
    </row>
    <row r="653" spans="1:92">
      <c r="A653" s="289" t="s">
        <v>751</v>
      </c>
      <c r="BA653" s="126">
        <v>0</v>
      </c>
      <c r="BN653" s="126">
        <v>0</v>
      </c>
      <c r="CA653" s="126">
        <v>0</v>
      </c>
      <c r="CN653" s="126">
        <v>0</v>
      </c>
    </row>
    <row r="654" spans="1:92">
      <c r="A654" s="289" t="s">
        <v>752</v>
      </c>
      <c r="BA654" s="126">
        <v>0</v>
      </c>
      <c r="BN654" s="126">
        <v>0</v>
      </c>
      <c r="CA654" s="126">
        <v>0</v>
      </c>
      <c r="CN654" s="126">
        <v>0</v>
      </c>
    </row>
    <row r="655" spans="1:92">
      <c r="A655" s="289" t="s">
        <v>753</v>
      </c>
      <c r="BA655" s="126">
        <v>0</v>
      </c>
      <c r="BN655" s="126">
        <v>0</v>
      </c>
      <c r="CA655" s="126">
        <v>0</v>
      </c>
      <c r="CN655" s="126">
        <v>0</v>
      </c>
    </row>
    <row r="656" spans="1:92">
      <c r="A656" s="289" t="s">
        <v>754</v>
      </c>
      <c r="BA656" s="126">
        <v>0</v>
      </c>
      <c r="BN656" s="126">
        <v>0</v>
      </c>
      <c r="CA656" s="126">
        <v>0</v>
      </c>
      <c r="CN656" s="126">
        <v>0</v>
      </c>
    </row>
    <row r="657" spans="1:92">
      <c r="A657" s="289" t="s">
        <v>755</v>
      </c>
      <c r="BA657" s="126">
        <v>0</v>
      </c>
      <c r="BN657" s="126">
        <v>0</v>
      </c>
      <c r="CA657" s="126">
        <v>0</v>
      </c>
      <c r="CN657" s="126">
        <v>0</v>
      </c>
    </row>
    <row r="658" spans="1:92">
      <c r="A658" s="289" t="s">
        <v>756</v>
      </c>
      <c r="BA658" s="126">
        <v>0</v>
      </c>
      <c r="BN658" s="126">
        <v>0</v>
      </c>
      <c r="CA658" s="126">
        <v>0</v>
      </c>
      <c r="CN658" s="126">
        <v>0</v>
      </c>
    </row>
    <row r="659" spans="1:92">
      <c r="A659" s="289" t="s">
        <v>757</v>
      </c>
      <c r="BA659" s="126">
        <v>0</v>
      </c>
      <c r="BN659" s="126">
        <v>0</v>
      </c>
      <c r="CA659" s="126">
        <v>0</v>
      </c>
      <c r="CN659" s="126">
        <v>0</v>
      </c>
    </row>
    <row r="660" spans="1:92">
      <c r="A660" s="289" t="s">
        <v>758</v>
      </c>
      <c r="BA660" s="126">
        <v>-641602</v>
      </c>
      <c r="BN660" s="126">
        <v>-641602</v>
      </c>
      <c r="CA660" s="126">
        <v>-641602</v>
      </c>
      <c r="CN660" s="126">
        <v>-641602</v>
      </c>
    </row>
    <row r="661" spans="1:92">
      <c r="A661" s="289" t="s">
        <v>759</v>
      </c>
      <c r="BA661" s="126">
        <v>0</v>
      </c>
      <c r="BN661" s="126">
        <v>0</v>
      </c>
      <c r="CA661" s="126">
        <v>0</v>
      </c>
      <c r="CN661" s="126">
        <v>0</v>
      </c>
    </row>
    <row r="662" spans="1:92">
      <c r="A662" s="289" t="s">
        <v>760</v>
      </c>
      <c r="BA662" s="126">
        <v>0</v>
      </c>
      <c r="BN662" s="126">
        <v>0</v>
      </c>
      <c r="CA662" s="126">
        <v>0</v>
      </c>
      <c r="CN662" s="126">
        <v>0</v>
      </c>
    </row>
    <row r="663" spans="1:92">
      <c r="A663" s="289" t="s">
        <v>761</v>
      </c>
      <c r="BA663" s="126">
        <v>2748575.88</v>
      </c>
      <c r="BN663" s="126">
        <v>2748575.88</v>
      </c>
      <c r="CA663" s="126">
        <v>2748575.88</v>
      </c>
      <c r="CN663" s="126">
        <v>2748575.88</v>
      </c>
    </row>
    <row r="664" spans="1:92">
      <c r="A664" s="290" t="s">
        <v>762</v>
      </c>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c r="AI664" s="235"/>
      <c r="AJ664" s="235"/>
      <c r="AK664" s="235"/>
      <c r="AL664" s="235"/>
      <c r="AM664" s="235"/>
      <c r="AN664" s="235"/>
      <c r="AO664" s="235"/>
      <c r="AP664" s="235"/>
      <c r="AQ664" s="235"/>
      <c r="AR664" s="235"/>
      <c r="AS664" s="235"/>
      <c r="AT664" s="235"/>
      <c r="AU664" s="235"/>
      <c r="AV664" s="235"/>
      <c r="AW664" s="235"/>
      <c r="AX664" s="235"/>
      <c r="AY664" s="235"/>
      <c r="AZ664" s="235"/>
      <c r="BA664" s="235">
        <v>2106973.88</v>
      </c>
      <c r="BB664" s="235"/>
      <c r="BC664" s="235"/>
      <c r="BD664" s="235"/>
      <c r="BE664" s="235"/>
      <c r="BF664" s="235"/>
      <c r="BG664" s="235"/>
      <c r="BH664" s="235"/>
      <c r="BI664" s="235"/>
      <c r="BJ664" s="235"/>
      <c r="BK664" s="235"/>
      <c r="BL664" s="235"/>
      <c r="BM664" s="235"/>
      <c r="BN664" s="235">
        <v>2106973.88</v>
      </c>
      <c r="BO664" s="235"/>
      <c r="BP664" s="235"/>
      <c r="BQ664" s="235"/>
      <c r="BR664" s="235"/>
      <c r="BS664" s="235"/>
      <c r="BT664" s="235"/>
      <c r="BU664" s="235"/>
      <c r="BV664" s="235"/>
      <c r="BW664" s="235"/>
      <c r="BX664" s="235"/>
      <c r="BY664" s="235"/>
      <c r="BZ664" s="235"/>
      <c r="CA664" s="235">
        <v>2106973.88</v>
      </c>
      <c r="CB664" s="235"/>
      <c r="CC664" s="235"/>
      <c r="CD664" s="235"/>
      <c r="CE664" s="235"/>
      <c r="CF664" s="235"/>
      <c r="CG664" s="235"/>
      <c r="CH664" s="235"/>
      <c r="CI664" s="235"/>
      <c r="CJ664" s="235"/>
      <c r="CK664" s="235"/>
      <c r="CL664" s="235"/>
      <c r="CM664" s="235"/>
      <c r="CN664" s="235">
        <v>2106973.88</v>
      </c>
    </row>
    <row r="665" spans="1:92">
      <c r="A665" s="289" t="s">
        <v>763</v>
      </c>
    </row>
    <row r="666" spans="1:92">
      <c r="A666" s="288" t="s">
        <v>764</v>
      </c>
    </row>
    <row r="667" spans="1:92">
      <c r="A667" s="289" t="s">
        <v>765</v>
      </c>
      <c r="BA667" s="126">
        <v>-850000000</v>
      </c>
      <c r="BN667" s="126">
        <v>-1550000000</v>
      </c>
      <c r="CA667" s="126">
        <v>-2200037264.5051498</v>
      </c>
      <c r="CN667" s="126">
        <v>-2800102757.0925002</v>
      </c>
    </row>
    <row r="668" spans="1:92">
      <c r="A668" s="289" t="s">
        <v>766</v>
      </c>
      <c r="BA668" s="126">
        <v>-650000000</v>
      </c>
      <c r="BN668" s="126">
        <v>-650000000</v>
      </c>
      <c r="CA668" s="126">
        <v>-650000000</v>
      </c>
      <c r="CN668" s="126">
        <v>-650000000</v>
      </c>
    </row>
    <row r="669" spans="1:92">
      <c r="A669" s="289" t="s">
        <v>767</v>
      </c>
      <c r="BA669" s="126">
        <v>-500000000</v>
      </c>
      <c r="BN669" s="126">
        <v>-500000000</v>
      </c>
      <c r="CA669" s="126">
        <v>-500000000</v>
      </c>
      <c r="CN669" s="126">
        <v>-500000000</v>
      </c>
    </row>
    <row r="670" spans="1:92">
      <c r="A670" s="289" t="s">
        <v>768</v>
      </c>
      <c r="BA670" s="126">
        <v>-600000000</v>
      </c>
      <c r="BN670" s="126">
        <v>-600000000</v>
      </c>
      <c r="CA670" s="126">
        <v>-600000000</v>
      </c>
      <c r="CN670" s="126">
        <v>-600000000</v>
      </c>
    </row>
    <row r="671" spans="1:92">
      <c r="A671" s="289" t="s">
        <v>769</v>
      </c>
      <c r="BA671" s="126">
        <v>-400000000</v>
      </c>
      <c r="BN671" s="126">
        <v>-400000000</v>
      </c>
      <c r="CA671" s="126">
        <v>-400000000</v>
      </c>
      <c r="CN671" s="126">
        <v>-400000000</v>
      </c>
    </row>
    <row r="672" spans="1:92">
      <c r="A672" s="289" t="s">
        <v>770</v>
      </c>
      <c r="BA672" s="126">
        <v>-500000000</v>
      </c>
      <c r="BN672" s="126">
        <v>-500000000</v>
      </c>
      <c r="CA672" s="126">
        <v>-500000000</v>
      </c>
      <c r="CN672" s="126">
        <v>-500000000</v>
      </c>
    </row>
    <row r="673" spans="1:92">
      <c r="A673" s="289" t="s">
        <v>771</v>
      </c>
      <c r="BA673" s="126">
        <v>-500000000</v>
      </c>
      <c r="BN673" s="126">
        <v>-500000000</v>
      </c>
      <c r="CA673" s="126">
        <v>-500000000</v>
      </c>
      <c r="CN673" s="126">
        <v>-500000000</v>
      </c>
    </row>
    <row r="674" spans="1:92">
      <c r="A674" s="289" t="s">
        <v>772</v>
      </c>
      <c r="BA674" s="126">
        <v>-600000000</v>
      </c>
      <c r="BN674" s="126">
        <v>-600000000</v>
      </c>
      <c r="CA674" s="126">
        <v>-600000000</v>
      </c>
      <c r="CN674" s="126">
        <v>-600000000</v>
      </c>
    </row>
    <row r="675" spans="1:92">
      <c r="A675" s="289" t="s">
        <v>773</v>
      </c>
      <c r="BA675" s="126">
        <v>0</v>
      </c>
      <c r="BN675" s="126">
        <v>0</v>
      </c>
      <c r="CA675" s="126">
        <v>0</v>
      </c>
      <c r="CN675" s="126">
        <v>0</v>
      </c>
    </row>
    <row r="676" spans="1:92">
      <c r="A676" s="289" t="s">
        <v>774</v>
      </c>
      <c r="BA676" s="126">
        <v>-650000000</v>
      </c>
      <c r="BN676" s="126">
        <v>-650000000</v>
      </c>
      <c r="CA676" s="126">
        <v>-650000000</v>
      </c>
      <c r="CN676" s="126">
        <v>-650000000</v>
      </c>
    </row>
    <row r="677" spans="1:92">
      <c r="A677" s="289" t="s">
        <v>775</v>
      </c>
      <c r="BA677" s="126">
        <v>-700000000</v>
      </c>
      <c r="BN677" s="126">
        <v>-700000000</v>
      </c>
      <c r="CA677" s="126">
        <v>-700000000</v>
      </c>
      <c r="CN677" s="126">
        <v>-700000000</v>
      </c>
    </row>
    <row r="678" spans="1:92">
      <c r="A678" s="289" t="s">
        <v>776</v>
      </c>
      <c r="BA678" s="126">
        <v>0</v>
      </c>
      <c r="BN678" s="126">
        <v>0</v>
      </c>
      <c r="CA678" s="126">
        <v>0</v>
      </c>
      <c r="CN678" s="126">
        <v>0</v>
      </c>
    </row>
    <row r="679" spans="1:92">
      <c r="A679" s="289" t="s">
        <v>777</v>
      </c>
      <c r="BA679" s="126">
        <v>0</v>
      </c>
      <c r="BN679" s="126">
        <v>0</v>
      </c>
      <c r="CA679" s="126">
        <v>0</v>
      </c>
      <c r="CN679" s="126">
        <v>0</v>
      </c>
    </row>
    <row r="680" spans="1:92">
      <c r="A680" s="289" t="s">
        <v>778</v>
      </c>
      <c r="BA680" s="126">
        <v>0</v>
      </c>
      <c r="BN680" s="126">
        <v>0</v>
      </c>
      <c r="CA680" s="126">
        <v>0</v>
      </c>
      <c r="CN680" s="126">
        <v>0</v>
      </c>
    </row>
    <row r="681" spans="1:92">
      <c r="A681" s="289" t="s">
        <v>779</v>
      </c>
      <c r="BA681" s="126">
        <v>0</v>
      </c>
      <c r="BN681" s="126">
        <v>0</v>
      </c>
      <c r="CA681" s="126">
        <v>0</v>
      </c>
      <c r="CN681" s="126">
        <v>0</v>
      </c>
    </row>
    <row r="682" spans="1:92">
      <c r="A682" s="289" t="s">
        <v>780</v>
      </c>
      <c r="BA682" s="126">
        <v>0</v>
      </c>
      <c r="BN682" s="126">
        <v>0</v>
      </c>
      <c r="CA682" s="126">
        <v>0</v>
      </c>
      <c r="CN682" s="126">
        <v>0</v>
      </c>
    </row>
    <row r="683" spans="1:92">
      <c r="A683" s="289" t="s">
        <v>781</v>
      </c>
      <c r="BA683" s="126">
        <v>0</v>
      </c>
      <c r="BN683" s="126">
        <v>0</v>
      </c>
      <c r="CA683" s="126">
        <v>0</v>
      </c>
      <c r="CN683" s="126">
        <v>0</v>
      </c>
    </row>
    <row r="684" spans="1:92">
      <c r="A684" s="289" t="s">
        <v>782</v>
      </c>
      <c r="BA684" s="126">
        <v>-225000000</v>
      </c>
      <c r="BN684" s="126">
        <v>-225000000</v>
      </c>
      <c r="CA684" s="126">
        <v>-225000000</v>
      </c>
      <c r="CN684" s="126">
        <v>-225000000</v>
      </c>
    </row>
    <row r="685" spans="1:92">
      <c r="A685" s="289" t="s">
        <v>783</v>
      </c>
      <c r="BA685" s="126">
        <v>0</v>
      </c>
      <c r="BN685" s="126">
        <v>0</v>
      </c>
      <c r="CA685" s="126">
        <v>0</v>
      </c>
      <c r="CN685" s="126">
        <v>0</v>
      </c>
    </row>
    <row r="686" spans="1:92">
      <c r="A686" s="289" t="s">
        <v>784</v>
      </c>
      <c r="BA686" s="126">
        <v>-500000000</v>
      </c>
      <c r="BN686" s="126">
        <v>-500000000</v>
      </c>
      <c r="CA686" s="126">
        <v>-500000000</v>
      </c>
      <c r="CN686" s="126">
        <v>-500000000</v>
      </c>
    </row>
    <row r="687" spans="1:92">
      <c r="A687" s="289" t="s">
        <v>785</v>
      </c>
      <c r="BA687" s="126">
        <v>0</v>
      </c>
      <c r="BN687" s="126">
        <v>0</v>
      </c>
      <c r="CA687" s="126">
        <v>0</v>
      </c>
      <c r="CN687" s="126">
        <v>0</v>
      </c>
    </row>
    <row r="688" spans="1:92">
      <c r="A688" s="289" t="s">
        <v>786</v>
      </c>
      <c r="BA688" s="126">
        <v>0</v>
      </c>
      <c r="BN688" s="126">
        <v>0</v>
      </c>
      <c r="CA688" s="126">
        <v>0</v>
      </c>
      <c r="CN688" s="126">
        <v>0</v>
      </c>
    </row>
    <row r="689" spans="1:92">
      <c r="A689" s="289" t="s">
        <v>787</v>
      </c>
      <c r="BA689" s="126">
        <v>0</v>
      </c>
      <c r="BN689" s="126">
        <v>0</v>
      </c>
      <c r="CA689" s="126">
        <v>0</v>
      </c>
      <c r="CN689" s="126">
        <v>0</v>
      </c>
    </row>
    <row r="690" spans="1:92">
      <c r="A690" s="289" t="s">
        <v>788</v>
      </c>
      <c r="BA690" s="126">
        <v>-350000000</v>
      </c>
      <c r="BN690" s="126">
        <v>-350000000</v>
      </c>
      <c r="CA690" s="126">
        <v>-350000000</v>
      </c>
      <c r="CN690" s="126">
        <v>-350000000</v>
      </c>
    </row>
    <row r="691" spans="1:92">
      <c r="A691" s="289" t="s">
        <v>789</v>
      </c>
      <c r="BA691" s="126">
        <v>0</v>
      </c>
      <c r="BN691" s="126">
        <v>0</v>
      </c>
      <c r="CA691" s="126">
        <v>0</v>
      </c>
      <c r="CN691" s="126">
        <v>0</v>
      </c>
    </row>
    <row r="692" spans="1:92">
      <c r="A692" s="289" t="s">
        <v>790</v>
      </c>
      <c r="BA692" s="126">
        <v>-1000000000</v>
      </c>
      <c r="BN692" s="126">
        <v>-1000000000</v>
      </c>
      <c r="CA692" s="126">
        <v>-1000000000</v>
      </c>
      <c r="CN692" s="126">
        <v>-1000000000</v>
      </c>
    </row>
    <row r="693" spans="1:92">
      <c r="A693" s="289" t="s">
        <v>791</v>
      </c>
      <c r="BA693" s="126">
        <v>-400000000</v>
      </c>
      <c r="BN693" s="126">
        <v>-400000000</v>
      </c>
      <c r="CA693" s="126">
        <v>-400000000</v>
      </c>
      <c r="CN693" s="126">
        <v>-400000000</v>
      </c>
    </row>
    <row r="694" spans="1:92">
      <c r="A694" s="289" t="s">
        <v>792</v>
      </c>
      <c r="BA694" s="126">
        <v>0</v>
      </c>
      <c r="BN694" s="126">
        <v>0</v>
      </c>
      <c r="CA694" s="126">
        <v>0</v>
      </c>
      <c r="CN694" s="126">
        <v>0</v>
      </c>
    </row>
    <row r="695" spans="1:92">
      <c r="A695" s="290" t="s">
        <v>793</v>
      </c>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c r="AI695" s="235"/>
      <c r="AJ695" s="235"/>
      <c r="AK695" s="235"/>
      <c r="AL695" s="235"/>
      <c r="AM695" s="235"/>
      <c r="AN695" s="235"/>
      <c r="AO695" s="235"/>
      <c r="AP695" s="235"/>
      <c r="AQ695" s="235"/>
      <c r="AR695" s="235"/>
      <c r="AS695" s="235"/>
      <c r="AT695" s="235"/>
      <c r="AU695" s="235"/>
      <c r="AV695" s="235"/>
      <c r="AW695" s="235"/>
      <c r="AX695" s="235"/>
      <c r="AY695" s="235"/>
      <c r="AZ695" s="235"/>
      <c r="BA695" s="235">
        <v>-8425000000</v>
      </c>
      <c r="BB695" s="235"/>
      <c r="BC695" s="235"/>
      <c r="BD695" s="235"/>
      <c r="BE695" s="235"/>
      <c r="BF695" s="235"/>
      <c r="BG695" s="235"/>
      <c r="BH695" s="235"/>
      <c r="BI695" s="235"/>
      <c r="BJ695" s="235"/>
      <c r="BK695" s="235"/>
      <c r="BL695" s="235"/>
      <c r="BM695" s="235"/>
      <c r="BN695" s="235">
        <v>-9125000000</v>
      </c>
      <c r="BO695" s="235"/>
      <c r="BP695" s="235"/>
      <c r="BQ695" s="235"/>
      <c r="BR695" s="235"/>
      <c r="BS695" s="235"/>
      <c r="BT695" s="235"/>
      <c r="BU695" s="235"/>
      <c r="BV695" s="235"/>
      <c r="BW695" s="235"/>
      <c r="BX695" s="235"/>
      <c r="BY695" s="235"/>
      <c r="BZ695" s="235"/>
      <c r="CA695" s="235">
        <v>-9775037264.5051498</v>
      </c>
      <c r="CB695" s="235"/>
      <c r="CC695" s="235"/>
      <c r="CD695" s="235"/>
      <c r="CE695" s="235"/>
      <c r="CF695" s="235"/>
      <c r="CG695" s="235"/>
      <c r="CH695" s="235"/>
      <c r="CI695" s="235"/>
      <c r="CJ695" s="235"/>
      <c r="CK695" s="235"/>
      <c r="CL695" s="235"/>
      <c r="CM695" s="235"/>
      <c r="CN695" s="235">
        <v>-10375102757.092501</v>
      </c>
    </row>
    <row r="696" spans="1:92">
      <c r="A696" s="289" t="s">
        <v>794</v>
      </c>
    </row>
    <row r="697" spans="1:92">
      <c r="A697" s="288" t="s">
        <v>795</v>
      </c>
    </row>
    <row r="698" spans="1:92">
      <c r="A698" s="289" t="s">
        <v>796</v>
      </c>
      <c r="BA698" s="126">
        <v>-250000000</v>
      </c>
      <c r="BN698" s="126">
        <v>-250000000</v>
      </c>
      <c r="CA698" s="126">
        <v>-250000000</v>
      </c>
      <c r="CN698" s="126">
        <v>-250000000</v>
      </c>
    </row>
    <row r="699" spans="1:92">
      <c r="A699" s="289" t="s">
        <v>797</v>
      </c>
      <c r="BA699" s="126">
        <v>-800000000</v>
      </c>
      <c r="BN699" s="126">
        <v>-800000000</v>
      </c>
      <c r="CA699" s="126">
        <v>-800000000</v>
      </c>
      <c r="CN699" s="126">
        <v>-800000000</v>
      </c>
    </row>
    <row r="700" spans="1:92">
      <c r="A700" s="289" t="s">
        <v>798</v>
      </c>
      <c r="BA700" s="126">
        <v>-150000000</v>
      </c>
      <c r="BN700" s="126">
        <v>-150000000</v>
      </c>
      <c r="CA700" s="126">
        <v>-150000000</v>
      </c>
      <c r="CN700" s="126">
        <v>-150000000</v>
      </c>
    </row>
    <row r="701" spans="1:92">
      <c r="A701" s="289" t="s">
        <v>799</v>
      </c>
      <c r="BA701" s="126">
        <v>0</v>
      </c>
      <c r="BN701" s="126">
        <v>0</v>
      </c>
      <c r="CA701" s="126">
        <v>0</v>
      </c>
      <c r="CN701" s="126">
        <v>0</v>
      </c>
    </row>
    <row r="702" spans="1:92">
      <c r="A702" s="289" t="s">
        <v>800</v>
      </c>
      <c r="BA702" s="126">
        <v>0</v>
      </c>
      <c r="BN702" s="126">
        <v>0</v>
      </c>
      <c r="CA702" s="126">
        <v>0</v>
      </c>
      <c r="CN702" s="126">
        <v>0</v>
      </c>
    </row>
    <row r="703" spans="1:92">
      <c r="A703" s="289" t="s">
        <v>801</v>
      </c>
      <c r="BA703" s="126">
        <v>0</v>
      </c>
      <c r="BN703" s="126">
        <v>0</v>
      </c>
      <c r="CA703" s="126">
        <v>0</v>
      </c>
      <c r="CN703" s="126">
        <v>0</v>
      </c>
    </row>
    <row r="704" spans="1:92">
      <c r="A704" s="289" t="s">
        <v>802</v>
      </c>
      <c r="BA704" s="126">
        <v>0</v>
      </c>
      <c r="BN704" s="126">
        <v>0</v>
      </c>
      <c r="CA704" s="126">
        <v>0</v>
      </c>
      <c r="CN704" s="126">
        <v>0</v>
      </c>
    </row>
    <row r="705" spans="1:92">
      <c r="A705" s="290" t="s">
        <v>803</v>
      </c>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c r="AI705" s="235"/>
      <c r="AJ705" s="235"/>
      <c r="AK705" s="235"/>
      <c r="AL705" s="235"/>
      <c r="AM705" s="235"/>
      <c r="AN705" s="235"/>
      <c r="AO705" s="235"/>
      <c r="AP705" s="235"/>
      <c r="AQ705" s="235"/>
      <c r="AR705" s="235"/>
      <c r="AS705" s="235"/>
      <c r="AT705" s="235"/>
      <c r="AU705" s="235"/>
      <c r="AV705" s="235"/>
      <c r="AW705" s="235"/>
      <c r="AX705" s="235"/>
      <c r="AY705" s="235"/>
      <c r="AZ705" s="235"/>
      <c r="BA705" s="235">
        <v>-1200000000</v>
      </c>
      <c r="BB705" s="235"/>
      <c r="BC705" s="235"/>
      <c r="BD705" s="235"/>
      <c r="BE705" s="235"/>
      <c r="BF705" s="235"/>
      <c r="BG705" s="235"/>
      <c r="BH705" s="235"/>
      <c r="BI705" s="235"/>
      <c r="BJ705" s="235"/>
      <c r="BK705" s="235"/>
      <c r="BL705" s="235"/>
      <c r="BM705" s="235"/>
      <c r="BN705" s="235">
        <v>-1200000000</v>
      </c>
      <c r="BO705" s="235"/>
      <c r="BP705" s="235"/>
      <c r="BQ705" s="235"/>
      <c r="BR705" s="235"/>
      <c r="BS705" s="235"/>
      <c r="BT705" s="235"/>
      <c r="BU705" s="235"/>
      <c r="BV705" s="235"/>
      <c r="BW705" s="235"/>
      <c r="BX705" s="235"/>
      <c r="BY705" s="235"/>
      <c r="BZ705" s="235"/>
      <c r="CA705" s="235">
        <v>-1200000000</v>
      </c>
      <c r="CB705" s="235"/>
      <c r="CC705" s="235"/>
      <c r="CD705" s="235"/>
      <c r="CE705" s="235"/>
      <c r="CF705" s="235"/>
      <c r="CG705" s="235"/>
      <c r="CH705" s="235"/>
      <c r="CI705" s="235"/>
      <c r="CJ705" s="235"/>
      <c r="CK705" s="235"/>
      <c r="CL705" s="235"/>
      <c r="CM705" s="235"/>
      <c r="CN705" s="235">
        <v>-1200000000</v>
      </c>
    </row>
    <row r="706" spans="1:92">
      <c r="A706" s="289" t="s">
        <v>804</v>
      </c>
    </row>
    <row r="707" spans="1:92">
      <c r="A707" s="288" t="s">
        <v>805</v>
      </c>
    </row>
    <row r="708" spans="1:92">
      <c r="A708" s="289" t="s">
        <v>806</v>
      </c>
      <c r="BA708" s="126">
        <v>0</v>
      </c>
      <c r="BN708" s="126">
        <v>0</v>
      </c>
      <c r="CA708" s="126">
        <v>0</v>
      </c>
      <c r="CN708" s="126">
        <v>0</v>
      </c>
    </row>
    <row r="709" spans="1:92">
      <c r="A709" s="289" t="s">
        <v>807</v>
      </c>
      <c r="BA709" s="126">
        <v>2744325.08</v>
      </c>
      <c r="BN709" s="126">
        <v>2744325.08</v>
      </c>
      <c r="CA709" s="126">
        <v>2744325.08</v>
      </c>
      <c r="CN709" s="126">
        <v>2744325.08</v>
      </c>
    </row>
    <row r="710" spans="1:92">
      <c r="A710" s="289" t="s">
        <v>808</v>
      </c>
      <c r="BA710" s="126">
        <v>878970.64</v>
      </c>
      <c r="BN710" s="126">
        <v>878970.64</v>
      </c>
      <c r="CA710" s="126">
        <v>878970.64</v>
      </c>
      <c r="CN710" s="126">
        <v>878970.64</v>
      </c>
    </row>
    <row r="711" spans="1:92">
      <c r="A711" s="289" t="s">
        <v>809</v>
      </c>
      <c r="BA711" s="126">
        <v>0</v>
      </c>
      <c r="BN711" s="126">
        <v>0</v>
      </c>
      <c r="CA711" s="126">
        <v>0</v>
      </c>
      <c r="CN711" s="126">
        <v>0</v>
      </c>
    </row>
    <row r="712" spans="1:92">
      <c r="A712" s="289" t="s">
        <v>810</v>
      </c>
      <c r="BA712" s="126">
        <v>0</v>
      </c>
      <c r="BN712" s="126">
        <v>0</v>
      </c>
      <c r="CA712" s="126">
        <v>0</v>
      </c>
      <c r="CN712" s="126">
        <v>0</v>
      </c>
    </row>
    <row r="713" spans="1:92">
      <c r="A713" s="289" t="s">
        <v>811</v>
      </c>
      <c r="BA713" s="126">
        <v>610745.03</v>
      </c>
      <c r="BN713" s="126">
        <v>610745.03</v>
      </c>
      <c r="CA713" s="126">
        <v>610745.03</v>
      </c>
      <c r="CN713" s="126">
        <v>610745.03</v>
      </c>
    </row>
    <row r="714" spans="1:92">
      <c r="A714" s="289" t="s">
        <v>812</v>
      </c>
      <c r="BA714" s="126">
        <v>472271.25</v>
      </c>
      <c r="BN714" s="126">
        <v>472271.25</v>
      </c>
      <c r="CA714" s="126">
        <v>472271.25</v>
      </c>
      <c r="CN714" s="126">
        <v>472271.25</v>
      </c>
    </row>
    <row r="715" spans="1:92">
      <c r="A715" s="289" t="s">
        <v>813</v>
      </c>
      <c r="BA715" s="126">
        <v>3174943.08</v>
      </c>
      <c r="BN715" s="126">
        <v>3174943.08</v>
      </c>
      <c r="CA715" s="126">
        <v>3174943.08</v>
      </c>
      <c r="CN715" s="126">
        <v>3174943.08</v>
      </c>
    </row>
    <row r="716" spans="1:92">
      <c r="A716" s="289" t="s">
        <v>814</v>
      </c>
      <c r="BA716" s="126">
        <v>510138.72</v>
      </c>
      <c r="BN716" s="126">
        <v>510138.72</v>
      </c>
      <c r="CA716" s="126">
        <v>510138.72</v>
      </c>
      <c r="CN716" s="126">
        <v>510138.72</v>
      </c>
    </row>
    <row r="717" spans="1:92">
      <c r="A717" s="289" t="s">
        <v>815</v>
      </c>
      <c r="BA717" s="126">
        <v>2664073.17</v>
      </c>
      <c r="BN717" s="126">
        <v>2664073.17</v>
      </c>
      <c r="CA717" s="126">
        <v>2664073.17</v>
      </c>
      <c r="CN717" s="126">
        <v>2664073.17</v>
      </c>
    </row>
    <row r="718" spans="1:92">
      <c r="A718" s="289" t="s">
        <v>816</v>
      </c>
      <c r="BA718" s="126">
        <v>0</v>
      </c>
      <c r="BN718" s="126">
        <v>0</v>
      </c>
      <c r="CA718" s="126">
        <v>0</v>
      </c>
      <c r="CN718" s="126">
        <v>0</v>
      </c>
    </row>
    <row r="719" spans="1:92">
      <c r="A719" s="289" t="s">
        <v>817</v>
      </c>
      <c r="BA719" s="126">
        <v>157123.85</v>
      </c>
      <c r="BN719" s="126">
        <v>157123.85</v>
      </c>
      <c r="CA719" s="126">
        <v>157123.85</v>
      </c>
      <c r="CN719" s="126">
        <v>157123.85</v>
      </c>
    </row>
    <row r="720" spans="1:92">
      <c r="A720" s="289" t="s">
        <v>818</v>
      </c>
      <c r="BA720" s="126">
        <v>256252.42</v>
      </c>
      <c r="BN720" s="126">
        <v>256252.42</v>
      </c>
      <c r="CA720" s="126">
        <v>256252.42</v>
      </c>
      <c r="CN720" s="126">
        <v>256252.42</v>
      </c>
    </row>
    <row r="721" spans="1:92">
      <c r="A721" s="289" t="s">
        <v>819</v>
      </c>
      <c r="BA721" s="126">
        <v>74051.360000000001</v>
      </c>
      <c r="BN721" s="126">
        <v>74051.360000000001</v>
      </c>
      <c r="CA721" s="126">
        <v>74051.360000000001</v>
      </c>
      <c r="CN721" s="126">
        <v>74051.360000000001</v>
      </c>
    </row>
    <row r="722" spans="1:92">
      <c r="A722" s="289" t="s">
        <v>820</v>
      </c>
      <c r="BA722" s="126">
        <v>0</v>
      </c>
      <c r="BN722" s="126">
        <v>0</v>
      </c>
      <c r="CA722" s="126">
        <v>0</v>
      </c>
      <c r="CN722" s="126">
        <v>0</v>
      </c>
    </row>
    <row r="723" spans="1:92">
      <c r="A723" s="289" t="s">
        <v>821</v>
      </c>
      <c r="BA723" s="126">
        <v>193146.45</v>
      </c>
      <c r="BN723" s="126">
        <v>193146.45</v>
      </c>
      <c r="CA723" s="126">
        <v>193146.45</v>
      </c>
      <c r="CN723" s="126">
        <v>193146.45</v>
      </c>
    </row>
    <row r="724" spans="1:92">
      <c r="A724" s="289" t="s">
        <v>822</v>
      </c>
      <c r="BA724" s="126">
        <v>0</v>
      </c>
      <c r="BN724" s="126">
        <v>0</v>
      </c>
      <c r="CA724" s="126">
        <v>0</v>
      </c>
      <c r="CN724" s="126">
        <v>0</v>
      </c>
    </row>
    <row r="725" spans="1:92">
      <c r="A725" s="289" t="s">
        <v>823</v>
      </c>
      <c r="BA725" s="126">
        <v>323582.45</v>
      </c>
      <c r="BN725" s="126">
        <v>323582.45</v>
      </c>
      <c r="CA725" s="126">
        <v>323582.45</v>
      </c>
      <c r="CN725" s="126">
        <v>323582.45</v>
      </c>
    </row>
    <row r="726" spans="1:92">
      <c r="A726" s="289" t="s">
        <v>824</v>
      </c>
      <c r="BA726" s="126">
        <v>0</v>
      </c>
      <c r="BN726" s="126">
        <v>0</v>
      </c>
      <c r="CA726" s="126">
        <v>0</v>
      </c>
      <c r="CN726" s="126">
        <v>0</v>
      </c>
    </row>
    <row r="727" spans="1:92">
      <c r="A727" s="289" t="s">
        <v>825</v>
      </c>
      <c r="BA727" s="126">
        <v>0</v>
      </c>
      <c r="BN727" s="126">
        <v>0</v>
      </c>
      <c r="CA727" s="126">
        <v>0</v>
      </c>
      <c r="CN727" s="126">
        <v>0</v>
      </c>
    </row>
    <row r="728" spans="1:92">
      <c r="A728" s="289" t="s">
        <v>826</v>
      </c>
      <c r="BA728" s="126">
        <v>0</v>
      </c>
      <c r="BN728" s="126">
        <v>0</v>
      </c>
      <c r="CA728" s="126">
        <v>0</v>
      </c>
      <c r="CN728" s="126">
        <v>0</v>
      </c>
    </row>
    <row r="729" spans="1:92">
      <c r="A729" s="289" t="s">
        <v>827</v>
      </c>
      <c r="BA729" s="126">
        <v>838726.29</v>
      </c>
      <c r="BN729" s="126">
        <v>838726.29</v>
      </c>
      <c r="CA729" s="126">
        <v>838726.29</v>
      </c>
      <c r="CN729" s="126">
        <v>838726.29</v>
      </c>
    </row>
    <row r="730" spans="1:92">
      <c r="A730" s="289" t="s">
        <v>828</v>
      </c>
      <c r="BA730" s="126">
        <v>0</v>
      </c>
      <c r="BN730" s="126">
        <v>0</v>
      </c>
      <c r="CA730" s="126">
        <v>0</v>
      </c>
      <c r="CN730" s="126">
        <v>0</v>
      </c>
    </row>
    <row r="731" spans="1:92">
      <c r="A731" s="289" t="s">
        <v>829</v>
      </c>
      <c r="BA731" s="126">
        <v>2174651.9</v>
      </c>
      <c r="BN731" s="126">
        <v>2174651.9</v>
      </c>
      <c r="CA731" s="126">
        <v>2174651.9</v>
      </c>
      <c r="CN731" s="126">
        <v>2174651.9</v>
      </c>
    </row>
    <row r="732" spans="1:92">
      <c r="A732" s="289" t="s">
        <v>830</v>
      </c>
      <c r="BA732" s="126">
        <v>840322.38</v>
      </c>
      <c r="BN732" s="126">
        <v>840322.38</v>
      </c>
      <c r="CA732" s="126">
        <v>840322.38</v>
      </c>
      <c r="CN732" s="126">
        <v>840322.38</v>
      </c>
    </row>
    <row r="733" spans="1:92">
      <c r="A733" s="289" t="s">
        <v>831</v>
      </c>
      <c r="BA733" s="126">
        <v>0</v>
      </c>
      <c r="BN733" s="126">
        <v>0</v>
      </c>
      <c r="CA733" s="126">
        <v>0</v>
      </c>
      <c r="CN733" s="126">
        <v>0</v>
      </c>
    </row>
    <row r="734" spans="1:92">
      <c r="A734" s="289" t="s">
        <v>832</v>
      </c>
      <c r="BA734" s="126">
        <v>-11574823.9128609</v>
      </c>
      <c r="BN734" s="126">
        <v>-17362235.869291399</v>
      </c>
      <c r="CA734" s="126">
        <v>-23112383.320567202</v>
      </c>
      <c r="CN734" s="126">
        <v>-28228945.2978983</v>
      </c>
    </row>
    <row r="735" spans="1:92">
      <c r="A735" s="290" t="s">
        <v>833</v>
      </c>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c r="AI735" s="235"/>
      <c r="AJ735" s="235"/>
      <c r="AK735" s="235"/>
      <c r="AL735" s="235"/>
      <c r="AM735" s="235"/>
      <c r="AN735" s="235"/>
      <c r="AO735" s="235"/>
      <c r="AP735" s="235"/>
      <c r="AQ735" s="235"/>
      <c r="AR735" s="235"/>
      <c r="AS735" s="235"/>
      <c r="AT735" s="235"/>
      <c r="AU735" s="235"/>
      <c r="AV735" s="235"/>
      <c r="AW735" s="235"/>
      <c r="AX735" s="235"/>
      <c r="AY735" s="235"/>
      <c r="AZ735" s="235"/>
      <c r="BA735" s="235">
        <v>4338500.1571390498</v>
      </c>
      <c r="BB735" s="235"/>
      <c r="BC735" s="235"/>
      <c r="BD735" s="235"/>
      <c r="BE735" s="235"/>
      <c r="BF735" s="235"/>
      <c r="BG735" s="235"/>
      <c r="BH735" s="235"/>
      <c r="BI735" s="235"/>
      <c r="BJ735" s="235"/>
      <c r="BK735" s="235"/>
      <c r="BL735" s="235"/>
      <c r="BM735" s="235"/>
      <c r="BN735" s="235">
        <v>-1448911.79929141</v>
      </c>
      <c r="BO735" s="235"/>
      <c r="BP735" s="235"/>
      <c r="BQ735" s="235"/>
      <c r="BR735" s="235"/>
      <c r="BS735" s="235"/>
      <c r="BT735" s="235"/>
      <c r="BU735" s="235"/>
      <c r="BV735" s="235"/>
      <c r="BW735" s="235"/>
      <c r="BX735" s="235"/>
      <c r="BY735" s="235"/>
      <c r="BZ735" s="235"/>
      <c r="CA735" s="235">
        <v>-7199059.2505672397</v>
      </c>
      <c r="CB735" s="235"/>
      <c r="CC735" s="235"/>
      <c r="CD735" s="235"/>
      <c r="CE735" s="235"/>
      <c r="CF735" s="235"/>
      <c r="CG735" s="235"/>
      <c r="CH735" s="235"/>
      <c r="CI735" s="235"/>
      <c r="CJ735" s="235"/>
      <c r="CK735" s="235"/>
      <c r="CL735" s="235"/>
      <c r="CM735" s="235"/>
      <c r="CN735" s="235">
        <v>-12315621.2278983</v>
      </c>
    </row>
    <row r="736" spans="1:92">
      <c r="A736" s="289" t="s">
        <v>834</v>
      </c>
    </row>
    <row r="737" spans="1:92">
      <c r="A737" s="288" t="s">
        <v>835</v>
      </c>
    </row>
    <row r="738" spans="1:92">
      <c r="A738" s="289" t="s">
        <v>836</v>
      </c>
      <c r="BA738" s="126">
        <v>-6058208.0073246704</v>
      </c>
      <c r="BN738" s="126">
        <v>-1256307.49337271</v>
      </c>
      <c r="CA738" s="126">
        <v>-153.34657720687099</v>
      </c>
      <c r="CN738" s="126">
        <v>-153.34657720687099</v>
      </c>
    </row>
    <row r="739" spans="1:92">
      <c r="A739" s="289" t="s">
        <v>837</v>
      </c>
      <c r="BA739" s="126">
        <v>0</v>
      </c>
      <c r="BN739" s="126">
        <v>0</v>
      </c>
      <c r="CA739" s="126">
        <v>0</v>
      </c>
      <c r="CN739" s="126">
        <v>0</v>
      </c>
    </row>
    <row r="740" spans="1:92">
      <c r="A740" s="289" t="s">
        <v>838</v>
      </c>
      <c r="BA740" s="126">
        <v>0</v>
      </c>
      <c r="BN740" s="126">
        <v>0</v>
      </c>
      <c r="CA740" s="126">
        <v>0</v>
      </c>
      <c r="CN740" s="126">
        <v>0</v>
      </c>
    </row>
    <row r="741" spans="1:92">
      <c r="A741" s="289" t="s">
        <v>839</v>
      </c>
      <c r="BA741" s="126">
        <v>-210959379.47</v>
      </c>
      <c r="BN741" s="126">
        <v>-210959379.47</v>
      </c>
      <c r="CA741" s="126">
        <v>-210959379.47</v>
      </c>
      <c r="CN741" s="126">
        <v>-210959379.47</v>
      </c>
    </row>
    <row r="742" spans="1:92">
      <c r="A742" s="290" t="s">
        <v>840</v>
      </c>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c r="AI742" s="235"/>
      <c r="AJ742" s="235"/>
      <c r="AK742" s="235"/>
      <c r="AL742" s="235"/>
      <c r="AM742" s="235"/>
      <c r="AN742" s="235"/>
      <c r="AO742" s="235"/>
      <c r="AP742" s="235"/>
      <c r="AQ742" s="235"/>
      <c r="AR742" s="235"/>
      <c r="AS742" s="235"/>
      <c r="AT742" s="235"/>
      <c r="AU742" s="235"/>
      <c r="AV742" s="235"/>
      <c r="AW742" s="235"/>
      <c r="AX742" s="235"/>
      <c r="AY742" s="235"/>
      <c r="AZ742" s="235"/>
      <c r="BA742" s="235">
        <v>-217017587.47732401</v>
      </c>
      <c r="BB742" s="235"/>
      <c r="BC742" s="235"/>
      <c r="BD742" s="235"/>
      <c r="BE742" s="235"/>
      <c r="BF742" s="235"/>
      <c r="BG742" s="235"/>
      <c r="BH742" s="235"/>
      <c r="BI742" s="235"/>
      <c r="BJ742" s="235"/>
      <c r="BK742" s="235"/>
      <c r="BL742" s="235"/>
      <c r="BM742" s="235"/>
      <c r="BN742" s="235">
        <v>-212215686.96337199</v>
      </c>
      <c r="BO742" s="235"/>
      <c r="BP742" s="235"/>
      <c r="BQ742" s="235"/>
      <c r="BR742" s="235"/>
      <c r="BS742" s="235"/>
      <c r="BT742" s="235"/>
      <c r="BU742" s="235"/>
      <c r="BV742" s="235"/>
      <c r="BW742" s="235"/>
      <c r="BX742" s="235"/>
      <c r="BY742" s="235"/>
      <c r="BZ742" s="235"/>
      <c r="CA742" s="235">
        <v>-210959532.81657699</v>
      </c>
      <c r="CB742" s="235"/>
      <c r="CC742" s="235"/>
      <c r="CD742" s="235"/>
      <c r="CE742" s="235"/>
      <c r="CF742" s="235"/>
      <c r="CG742" s="235"/>
      <c r="CH742" s="235"/>
      <c r="CI742" s="235"/>
      <c r="CJ742" s="235"/>
      <c r="CK742" s="235"/>
      <c r="CL742" s="235"/>
      <c r="CM742" s="235"/>
      <c r="CN742" s="235">
        <v>-210959532.81657699</v>
      </c>
    </row>
    <row r="743" spans="1:92">
      <c r="A743" s="289" t="s">
        <v>841</v>
      </c>
    </row>
    <row r="744" spans="1:92">
      <c r="A744" s="288" t="s">
        <v>842</v>
      </c>
    </row>
    <row r="745" spans="1:92">
      <c r="A745" s="289" t="s">
        <v>843</v>
      </c>
      <c r="BA745" s="126">
        <v>-131847999.58773699</v>
      </c>
      <c r="BN745" s="126">
        <v>-131847999.58773699</v>
      </c>
      <c r="CA745" s="126">
        <v>-131847999.58773699</v>
      </c>
      <c r="CN745" s="126">
        <v>-131847999.58773699</v>
      </c>
    </row>
    <row r="746" spans="1:92">
      <c r="A746" s="289" t="s">
        <v>844</v>
      </c>
      <c r="BA746" s="126">
        <v>-9198946.5800000001</v>
      </c>
      <c r="BN746" s="126">
        <v>-9198946.5800000001</v>
      </c>
      <c r="CA746" s="126">
        <v>-9198946.5800000001</v>
      </c>
      <c r="CN746" s="126">
        <v>-9198946.5800000001</v>
      </c>
    </row>
    <row r="747" spans="1:92">
      <c r="A747" s="290" t="s">
        <v>845</v>
      </c>
      <c r="BA747" s="126">
        <v>-141046946.16773701</v>
      </c>
      <c r="BN747" s="126">
        <v>-141046946.16773701</v>
      </c>
      <c r="CA747" s="126">
        <v>-141046946.16773701</v>
      </c>
      <c r="CN747" s="126">
        <v>-141046946.16773701</v>
      </c>
    </row>
    <row r="748" spans="1:92">
      <c r="A748" s="289" t="s">
        <v>846</v>
      </c>
    </row>
    <row r="749" spans="1:92">
      <c r="A749" s="289" t="s">
        <v>847</v>
      </c>
      <c r="BA749" s="126">
        <v>0</v>
      </c>
      <c r="BN749" s="126">
        <v>0</v>
      </c>
      <c r="CA749" s="126">
        <v>0</v>
      </c>
      <c r="CN749" s="126">
        <v>0</v>
      </c>
    </row>
    <row r="750" spans="1:92">
      <c r="A750" s="289" t="s">
        <v>848</v>
      </c>
      <c r="BA750" s="126">
        <v>1695.02</v>
      </c>
      <c r="BN750" s="126">
        <v>1695.02</v>
      </c>
      <c r="CA750" s="126">
        <v>1695.02</v>
      </c>
      <c r="CN750" s="126">
        <v>1695.02</v>
      </c>
    </row>
    <row r="751" spans="1:92">
      <c r="A751" s="289" t="s">
        <v>849</v>
      </c>
      <c r="BA751" s="126">
        <v>-14607905.66</v>
      </c>
      <c r="BN751" s="126">
        <v>-14607905.66</v>
      </c>
      <c r="CA751" s="126">
        <v>-14607905.66</v>
      </c>
      <c r="CN751" s="126">
        <v>-14607905.66</v>
      </c>
    </row>
    <row r="752" spans="1:92">
      <c r="A752" s="289" t="s">
        <v>850</v>
      </c>
      <c r="BA752" s="126">
        <v>0</v>
      </c>
      <c r="BN752" s="126">
        <v>0</v>
      </c>
      <c r="CA752" s="126">
        <v>0</v>
      </c>
      <c r="CN752" s="126">
        <v>0</v>
      </c>
    </row>
    <row r="753" spans="1:92">
      <c r="A753" s="290" t="s">
        <v>851</v>
      </c>
      <c r="BA753" s="126">
        <v>-14606210.640000001</v>
      </c>
      <c r="BN753" s="126">
        <v>-14606210.640000001</v>
      </c>
      <c r="CA753" s="126">
        <v>-14606210.640000001</v>
      </c>
      <c r="CN753" s="126">
        <v>-14606210.640000001</v>
      </c>
    </row>
    <row r="754" spans="1:92">
      <c r="A754" s="289" t="s">
        <v>852</v>
      </c>
    </row>
    <row r="755" spans="1:92">
      <c r="A755" s="289" t="s">
        <v>853</v>
      </c>
      <c r="BA755" s="126">
        <v>0</v>
      </c>
      <c r="BN755" s="126">
        <v>0</v>
      </c>
      <c r="CA755" s="126">
        <v>0</v>
      </c>
      <c r="CN755" s="126">
        <v>0</v>
      </c>
    </row>
    <row r="756" spans="1:92">
      <c r="A756" s="289" t="s">
        <v>854</v>
      </c>
      <c r="BA756" s="126">
        <v>-22781729.789999999</v>
      </c>
      <c r="BN756" s="126">
        <v>-22781729.789999999</v>
      </c>
      <c r="CA756" s="126">
        <v>-22781729.789999999</v>
      </c>
      <c r="CN756" s="126">
        <v>-22781729.789999999</v>
      </c>
    </row>
    <row r="757" spans="1:92">
      <c r="A757" s="289" t="s">
        <v>855</v>
      </c>
      <c r="BA757" s="126">
        <v>-46027880.700000003</v>
      </c>
      <c r="BN757" s="126">
        <v>-46027880.700000003</v>
      </c>
      <c r="CA757" s="126">
        <v>-46027880.700000003</v>
      </c>
      <c r="CN757" s="126">
        <v>-46027880.700000003</v>
      </c>
    </row>
    <row r="758" spans="1:92">
      <c r="A758" s="289" t="s">
        <v>856</v>
      </c>
      <c r="BA758" s="126">
        <v>0</v>
      </c>
      <c r="BN758" s="126">
        <v>0</v>
      </c>
      <c r="CA758" s="126">
        <v>0</v>
      </c>
      <c r="CN758" s="126">
        <v>0</v>
      </c>
    </row>
    <row r="759" spans="1:92">
      <c r="A759" s="289" t="s">
        <v>857</v>
      </c>
      <c r="BA759" s="126">
        <v>-4650735.38</v>
      </c>
      <c r="BN759" s="126">
        <v>-4650735.38</v>
      </c>
      <c r="CA759" s="126">
        <v>-4650735.38</v>
      </c>
      <c r="CN759" s="126">
        <v>-4650735.38</v>
      </c>
    </row>
    <row r="760" spans="1:92">
      <c r="A760" s="289" t="s">
        <v>858</v>
      </c>
      <c r="BA760" s="126">
        <v>-7232380.1299999999</v>
      </c>
      <c r="BN760" s="126">
        <v>-7232380.1299999999</v>
      </c>
      <c r="CA760" s="126">
        <v>-7232380.1299999999</v>
      </c>
      <c r="CN760" s="126">
        <v>-7232380.1299999999</v>
      </c>
    </row>
    <row r="761" spans="1:92">
      <c r="A761" s="289" t="s">
        <v>859</v>
      </c>
      <c r="BA761" s="126">
        <v>-24757246.600000001</v>
      </c>
      <c r="BN761" s="126">
        <v>-24757246.600000001</v>
      </c>
      <c r="CA761" s="126">
        <v>-24757246.600000001</v>
      </c>
      <c r="CN761" s="126">
        <v>-24757246.600000001</v>
      </c>
    </row>
    <row r="762" spans="1:92">
      <c r="A762" s="289" t="s">
        <v>860</v>
      </c>
      <c r="BA762" s="126">
        <v>0</v>
      </c>
      <c r="BN762" s="126">
        <v>0</v>
      </c>
      <c r="CA762" s="126">
        <v>0</v>
      </c>
      <c r="CN762" s="126">
        <v>0</v>
      </c>
    </row>
    <row r="763" spans="1:92">
      <c r="A763" s="289" t="s">
        <v>861</v>
      </c>
      <c r="BA763" s="126">
        <v>0</v>
      </c>
      <c r="BN763" s="126">
        <v>0</v>
      </c>
      <c r="CA763" s="126">
        <v>0</v>
      </c>
      <c r="CN763" s="126">
        <v>0</v>
      </c>
    </row>
    <row r="764" spans="1:92">
      <c r="A764" s="289" t="s">
        <v>862</v>
      </c>
      <c r="BA764" s="126">
        <v>0</v>
      </c>
      <c r="BN764" s="126">
        <v>0</v>
      </c>
      <c r="CA764" s="126">
        <v>0</v>
      </c>
      <c r="CN764" s="126">
        <v>0</v>
      </c>
    </row>
    <row r="765" spans="1:92">
      <c r="A765" s="289" t="s">
        <v>863</v>
      </c>
      <c r="BA765" s="126">
        <v>0</v>
      </c>
      <c r="BN765" s="126">
        <v>0</v>
      </c>
      <c r="CA765" s="126">
        <v>0</v>
      </c>
      <c r="CN765" s="126">
        <v>0</v>
      </c>
    </row>
    <row r="766" spans="1:92">
      <c r="A766" s="289" t="s">
        <v>864</v>
      </c>
      <c r="BA766" s="126">
        <v>-321562</v>
      </c>
      <c r="BN766" s="126">
        <v>-321562</v>
      </c>
      <c r="CA766" s="126">
        <v>-321562</v>
      </c>
      <c r="CN766" s="126">
        <v>-321562</v>
      </c>
    </row>
    <row r="767" spans="1:92">
      <c r="A767" s="290" t="s">
        <v>865</v>
      </c>
      <c r="BA767" s="126">
        <v>-105771534.59999999</v>
      </c>
      <c r="BN767" s="126">
        <v>-105771534.59999999</v>
      </c>
      <c r="CA767" s="126">
        <v>-105771534.59999999</v>
      </c>
      <c r="CN767" s="126">
        <v>-105771534.59999999</v>
      </c>
    </row>
    <row r="768" spans="1:92">
      <c r="A768" s="289" t="s">
        <v>866</v>
      </c>
    </row>
    <row r="769" spans="1:92">
      <c r="A769" s="289" t="s">
        <v>867</v>
      </c>
      <c r="BA769" s="126">
        <v>0</v>
      </c>
      <c r="BN769" s="126">
        <v>0</v>
      </c>
      <c r="CA769" s="126">
        <v>0</v>
      </c>
      <c r="CN769" s="126">
        <v>0</v>
      </c>
    </row>
    <row r="770" spans="1:92">
      <c r="A770" s="289" t="s">
        <v>868</v>
      </c>
      <c r="BA770" s="126">
        <v>0</v>
      </c>
      <c r="BN770" s="126">
        <v>0</v>
      </c>
      <c r="CA770" s="126">
        <v>0</v>
      </c>
      <c r="CN770" s="126">
        <v>0</v>
      </c>
    </row>
    <row r="771" spans="1:92">
      <c r="A771" s="289" t="s">
        <v>869</v>
      </c>
      <c r="BA771" s="126">
        <v>0</v>
      </c>
      <c r="BN771" s="126">
        <v>0</v>
      </c>
      <c r="CA771" s="126">
        <v>0</v>
      </c>
      <c r="CN771" s="126">
        <v>0</v>
      </c>
    </row>
    <row r="772" spans="1:92">
      <c r="A772" s="289" t="s">
        <v>870</v>
      </c>
      <c r="BA772" s="126">
        <v>-1490767.34</v>
      </c>
      <c r="BN772" s="126">
        <v>-1490767.34</v>
      </c>
      <c r="CA772" s="126">
        <v>-1490767.34</v>
      </c>
      <c r="CN772" s="126">
        <v>-1490767.34</v>
      </c>
    </row>
    <row r="773" spans="1:92">
      <c r="A773" s="289" t="s">
        <v>871</v>
      </c>
      <c r="BA773" s="126">
        <v>0</v>
      </c>
      <c r="BN773" s="126">
        <v>0</v>
      </c>
      <c r="CA773" s="126">
        <v>0</v>
      </c>
      <c r="CN773" s="126">
        <v>0</v>
      </c>
    </row>
    <row r="774" spans="1:92">
      <c r="A774" s="289" t="s">
        <v>872</v>
      </c>
      <c r="BA774" s="126">
        <v>0</v>
      </c>
      <c r="BN774" s="126">
        <v>0</v>
      </c>
      <c r="CA774" s="126">
        <v>0</v>
      </c>
      <c r="CN774" s="126">
        <v>0</v>
      </c>
    </row>
    <row r="775" spans="1:92">
      <c r="A775" s="289" t="s">
        <v>873</v>
      </c>
      <c r="BA775" s="126">
        <v>0</v>
      </c>
      <c r="BN775" s="126">
        <v>0</v>
      </c>
      <c r="CA775" s="126">
        <v>0</v>
      </c>
      <c r="CN775" s="126">
        <v>0</v>
      </c>
    </row>
    <row r="776" spans="1:92">
      <c r="A776" s="289" t="s">
        <v>874</v>
      </c>
      <c r="BA776" s="126">
        <v>0</v>
      </c>
      <c r="BN776" s="126">
        <v>0</v>
      </c>
      <c r="CA776" s="126">
        <v>0</v>
      </c>
      <c r="CN776" s="126">
        <v>0</v>
      </c>
    </row>
    <row r="777" spans="1:92">
      <c r="A777" s="289" t="s">
        <v>875</v>
      </c>
      <c r="BA777" s="126">
        <v>-903472.02999999898</v>
      </c>
      <c r="BN777" s="126">
        <v>-903472.02999999898</v>
      </c>
      <c r="CA777" s="126">
        <v>-903472.02999999898</v>
      </c>
      <c r="CN777" s="126">
        <v>-903472.02999999898</v>
      </c>
    </row>
    <row r="778" spans="1:92">
      <c r="A778" s="290" t="s">
        <v>876</v>
      </c>
      <c r="BA778" s="126">
        <v>-2394239.3699999899</v>
      </c>
      <c r="BN778" s="126">
        <v>-2394239.3699999899</v>
      </c>
      <c r="CA778" s="126">
        <v>-2394239.3699999899</v>
      </c>
      <c r="CN778" s="126">
        <v>-2394239.3699999899</v>
      </c>
    </row>
    <row r="779" spans="1:92">
      <c r="A779" s="290" t="s">
        <v>877</v>
      </c>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c r="AI779" s="235"/>
      <c r="AJ779" s="235"/>
      <c r="AK779" s="235"/>
      <c r="AL779" s="235"/>
      <c r="AM779" s="235"/>
      <c r="AN779" s="235"/>
      <c r="AO779" s="235"/>
      <c r="AP779" s="235"/>
      <c r="AQ779" s="235"/>
      <c r="AR779" s="235"/>
      <c r="AS779" s="235"/>
      <c r="AT779" s="235"/>
      <c r="AU779" s="235"/>
      <c r="AV779" s="235"/>
      <c r="AW779" s="235"/>
      <c r="AX779" s="235"/>
      <c r="AY779" s="235"/>
      <c r="AZ779" s="235"/>
      <c r="BA779" s="235">
        <v>-263818930.77773699</v>
      </c>
      <c r="BB779" s="235"/>
      <c r="BC779" s="235"/>
      <c r="BD779" s="235"/>
      <c r="BE779" s="235"/>
      <c r="BF779" s="235"/>
      <c r="BG779" s="235"/>
      <c r="BH779" s="235"/>
      <c r="BI779" s="235"/>
      <c r="BJ779" s="235"/>
      <c r="BK779" s="235"/>
      <c r="BL779" s="235"/>
      <c r="BM779" s="235"/>
      <c r="BN779" s="235">
        <v>-263818930.77773699</v>
      </c>
      <c r="BO779" s="235"/>
      <c r="BP779" s="235"/>
      <c r="BQ779" s="235"/>
      <c r="BR779" s="235"/>
      <c r="BS779" s="235"/>
      <c r="BT779" s="235"/>
      <c r="BU779" s="235"/>
      <c r="BV779" s="235"/>
      <c r="BW779" s="235"/>
      <c r="BX779" s="235"/>
      <c r="BY779" s="235"/>
      <c r="BZ779" s="235"/>
      <c r="CA779" s="235">
        <v>-263818930.77773699</v>
      </c>
      <c r="CB779" s="235"/>
      <c r="CC779" s="235"/>
      <c r="CD779" s="235"/>
      <c r="CE779" s="235"/>
      <c r="CF779" s="235"/>
      <c r="CG779" s="235"/>
      <c r="CH779" s="235"/>
      <c r="CI779" s="235"/>
      <c r="CJ779" s="235"/>
      <c r="CK779" s="235"/>
      <c r="CL779" s="235"/>
      <c r="CM779" s="235"/>
      <c r="CN779" s="235">
        <v>-263818930.77773699</v>
      </c>
    </row>
    <row r="780" spans="1:92">
      <c r="A780" s="289" t="s">
        <v>878</v>
      </c>
    </row>
    <row r="781" spans="1:92">
      <c r="A781" s="288" t="s">
        <v>879</v>
      </c>
    </row>
    <row r="782" spans="1:92">
      <c r="A782" s="289" t="s">
        <v>880</v>
      </c>
      <c r="BA782" s="126">
        <v>0</v>
      </c>
      <c r="BN782" s="126">
        <v>0</v>
      </c>
      <c r="CA782" s="126">
        <v>0</v>
      </c>
      <c r="CN782" s="126">
        <v>0</v>
      </c>
    </row>
    <row r="783" spans="1:92">
      <c r="A783" s="289" t="s">
        <v>881</v>
      </c>
      <c r="BA783" s="126">
        <v>0</v>
      </c>
      <c r="BN783" s="126">
        <v>0</v>
      </c>
      <c r="CA783" s="126">
        <v>0</v>
      </c>
      <c r="CN783" s="126">
        <v>0</v>
      </c>
    </row>
    <row r="784" spans="1:92">
      <c r="A784" s="290" t="s">
        <v>882</v>
      </c>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c r="AI784" s="235"/>
      <c r="AJ784" s="235"/>
      <c r="AK784" s="235"/>
      <c r="AL784" s="235"/>
      <c r="AM784" s="235"/>
      <c r="AN784" s="235"/>
      <c r="AO784" s="235"/>
      <c r="AP784" s="235"/>
      <c r="AQ784" s="235"/>
      <c r="AR784" s="235"/>
      <c r="AS784" s="235"/>
      <c r="AT784" s="235"/>
      <c r="AU784" s="235"/>
      <c r="AV784" s="235"/>
      <c r="AW784" s="235"/>
      <c r="AX784" s="235"/>
      <c r="AY784" s="235"/>
      <c r="AZ784" s="235"/>
      <c r="BA784" s="235">
        <v>0</v>
      </c>
      <c r="BB784" s="235"/>
      <c r="BC784" s="235"/>
      <c r="BD784" s="235"/>
      <c r="BE784" s="235"/>
      <c r="BF784" s="235"/>
      <c r="BG784" s="235"/>
      <c r="BH784" s="235"/>
      <c r="BI784" s="235"/>
      <c r="BJ784" s="235"/>
      <c r="BK784" s="235"/>
      <c r="BL784" s="235"/>
      <c r="BM784" s="235"/>
      <c r="BN784" s="235">
        <v>0</v>
      </c>
      <c r="BO784" s="235"/>
      <c r="BP784" s="235"/>
      <c r="BQ784" s="235"/>
      <c r="BR784" s="235"/>
      <c r="BS784" s="235"/>
      <c r="BT784" s="235"/>
      <c r="BU784" s="235"/>
      <c r="BV784" s="235"/>
      <c r="BW784" s="235"/>
      <c r="BX784" s="235"/>
      <c r="BY784" s="235"/>
      <c r="BZ784" s="235"/>
      <c r="CA784" s="235">
        <v>0</v>
      </c>
      <c r="CB784" s="235"/>
      <c r="CC784" s="235"/>
      <c r="CD784" s="235"/>
      <c r="CE784" s="235"/>
      <c r="CF784" s="235"/>
      <c r="CG784" s="235"/>
      <c r="CH784" s="235"/>
      <c r="CI784" s="235"/>
      <c r="CJ784" s="235"/>
      <c r="CK784" s="235"/>
      <c r="CL784" s="235"/>
      <c r="CM784" s="235"/>
      <c r="CN784" s="235">
        <v>0</v>
      </c>
    </row>
    <row r="785" spans="1:92">
      <c r="A785" s="289" t="s">
        <v>883</v>
      </c>
    </row>
    <row r="786" spans="1:92">
      <c r="A786" s="288" t="s">
        <v>884</v>
      </c>
    </row>
    <row r="787" spans="1:92">
      <c r="A787" s="289" t="s">
        <v>885</v>
      </c>
      <c r="BA787" s="126">
        <v>0</v>
      </c>
      <c r="BN787" s="126">
        <v>0</v>
      </c>
      <c r="CA787" s="126">
        <v>0</v>
      </c>
      <c r="CN787" s="126">
        <v>0</v>
      </c>
    </row>
    <row r="788" spans="1:92">
      <c r="A788" s="289" t="s">
        <v>886</v>
      </c>
      <c r="BA788" s="126">
        <v>0</v>
      </c>
      <c r="BN788" s="126">
        <v>0</v>
      </c>
      <c r="CA788" s="126">
        <v>0</v>
      </c>
      <c r="CN788" s="126">
        <v>0</v>
      </c>
    </row>
    <row r="789" spans="1:92">
      <c r="A789" s="289" t="s">
        <v>887</v>
      </c>
      <c r="BA789" s="126">
        <v>-28994603.09</v>
      </c>
      <c r="BN789" s="126">
        <v>-28994603.09</v>
      </c>
      <c r="CA789" s="126">
        <v>-28994603.09</v>
      </c>
      <c r="CN789" s="126">
        <v>-28994603.09</v>
      </c>
    </row>
    <row r="790" spans="1:92">
      <c r="A790" s="289" t="s">
        <v>888</v>
      </c>
      <c r="BA790" s="126">
        <v>-156239573.25</v>
      </c>
      <c r="BN790" s="126">
        <v>-105195573.25</v>
      </c>
      <c r="CA790" s="126">
        <v>-68155573.250000194</v>
      </c>
      <c r="CN790" s="126">
        <v>-68155573.250000194</v>
      </c>
    </row>
    <row r="791" spans="1:92">
      <c r="A791" s="290" t="s">
        <v>889</v>
      </c>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235"/>
      <c r="AE791" s="235"/>
      <c r="AF791" s="235"/>
      <c r="AG791" s="235"/>
      <c r="AH791" s="235"/>
      <c r="AI791" s="235"/>
      <c r="AJ791" s="235"/>
      <c r="AK791" s="235"/>
      <c r="AL791" s="235"/>
      <c r="AM791" s="235"/>
      <c r="AN791" s="235"/>
      <c r="AO791" s="235"/>
      <c r="AP791" s="235"/>
      <c r="AQ791" s="235"/>
      <c r="AR791" s="235"/>
      <c r="AS791" s="235"/>
      <c r="AT791" s="235"/>
      <c r="AU791" s="235"/>
      <c r="AV791" s="235"/>
      <c r="AW791" s="235"/>
      <c r="AX791" s="235"/>
      <c r="AY791" s="235"/>
      <c r="AZ791" s="235"/>
      <c r="BA791" s="235">
        <v>-185234176.34</v>
      </c>
      <c r="BB791" s="235"/>
      <c r="BC791" s="235"/>
      <c r="BD791" s="235"/>
      <c r="BE791" s="235"/>
      <c r="BF791" s="235"/>
      <c r="BG791" s="235"/>
      <c r="BH791" s="235"/>
      <c r="BI791" s="235"/>
      <c r="BJ791" s="235"/>
      <c r="BK791" s="235"/>
      <c r="BL791" s="235"/>
      <c r="BM791" s="235"/>
      <c r="BN791" s="235">
        <v>-134190176.34</v>
      </c>
      <c r="BO791" s="235"/>
      <c r="BP791" s="235"/>
      <c r="BQ791" s="235"/>
      <c r="BR791" s="235"/>
      <c r="BS791" s="235"/>
      <c r="BT791" s="235"/>
      <c r="BU791" s="235"/>
      <c r="BV791" s="235"/>
      <c r="BW791" s="235"/>
      <c r="BX791" s="235"/>
      <c r="BY791" s="235"/>
      <c r="BZ791" s="235"/>
      <c r="CA791" s="235">
        <v>-97150176.340000197</v>
      </c>
      <c r="CB791" s="235"/>
      <c r="CC791" s="235"/>
      <c r="CD791" s="235"/>
      <c r="CE791" s="235"/>
      <c r="CF791" s="235"/>
      <c r="CG791" s="235"/>
      <c r="CH791" s="235"/>
      <c r="CI791" s="235"/>
      <c r="CJ791" s="235"/>
      <c r="CK791" s="235"/>
      <c r="CL791" s="235"/>
      <c r="CM791" s="235"/>
      <c r="CN791" s="235">
        <v>-97150176.340000197</v>
      </c>
    </row>
    <row r="792" spans="1:92">
      <c r="A792" s="289" t="s">
        <v>890</v>
      </c>
    </row>
    <row r="793" spans="1:92">
      <c r="A793" s="288" t="s">
        <v>891</v>
      </c>
    </row>
    <row r="794" spans="1:92">
      <c r="A794" s="289" t="s">
        <v>892</v>
      </c>
      <c r="BA794" s="126">
        <v>-418.46</v>
      </c>
      <c r="BN794" s="126">
        <v>-418.46</v>
      </c>
      <c r="CA794" s="126">
        <v>-418.46</v>
      </c>
      <c r="CN794" s="126">
        <v>-418.46</v>
      </c>
    </row>
    <row r="795" spans="1:92">
      <c r="A795" s="289" t="s">
        <v>893</v>
      </c>
      <c r="BA795" s="126">
        <v>0</v>
      </c>
      <c r="BN795" s="126">
        <v>0</v>
      </c>
      <c r="CA795" s="126">
        <v>0</v>
      </c>
      <c r="CN795" s="126">
        <v>0</v>
      </c>
    </row>
    <row r="796" spans="1:92">
      <c r="A796" s="289" t="s">
        <v>894</v>
      </c>
      <c r="BA796" s="126">
        <v>-183745063.66999999</v>
      </c>
      <c r="BN796" s="126">
        <v>-183745063.66999999</v>
      </c>
      <c r="CA796" s="126">
        <v>-183745063.66999999</v>
      </c>
      <c r="CN796" s="126">
        <v>-183745063.66999999</v>
      </c>
    </row>
    <row r="797" spans="1:92">
      <c r="A797" s="289" t="s">
        <v>895</v>
      </c>
      <c r="BA797" s="126">
        <v>11847.97</v>
      </c>
      <c r="BN797" s="126">
        <v>11847.97</v>
      </c>
      <c r="CA797" s="126">
        <v>11847.97</v>
      </c>
      <c r="CN797" s="126">
        <v>11847.97</v>
      </c>
    </row>
    <row r="798" spans="1:92">
      <c r="A798" s="289" t="s">
        <v>896</v>
      </c>
      <c r="BA798" s="126">
        <v>9748.02</v>
      </c>
      <c r="BN798" s="126">
        <v>9748.02</v>
      </c>
      <c r="CA798" s="126">
        <v>9748.02</v>
      </c>
      <c r="CN798" s="126">
        <v>9748.02</v>
      </c>
    </row>
    <row r="799" spans="1:92">
      <c r="A799" s="289" t="s">
        <v>897</v>
      </c>
      <c r="BA799" s="126">
        <v>-202544029.09999999</v>
      </c>
      <c r="BN799" s="126">
        <v>-202544029.09999999</v>
      </c>
      <c r="CA799" s="126">
        <v>-202544029.09999999</v>
      </c>
      <c r="CN799" s="126">
        <v>-202544029.09999999</v>
      </c>
    </row>
    <row r="800" spans="1:92">
      <c r="A800" s="289" t="s">
        <v>898</v>
      </c>
      <c r="BA800" s="126">
        <v>0</v>
      </c>
      <c r="BN800" s="126">
        <v>0</v>
      </c>
      <c r="CA800" s="126">
        <v>0</v>
      </c>
      <c r="CN800" s="126">
        <v>0</v>
      </c>
    </row>
    <row r="801" spans="1:92">
      <c r="A801" s="289" t="s">
        <v>899</v>
      </c>
      <c r="BA801" s="126">
        <v>0</v>
      </c>
      <c r="BN801" s="126">
        <v>0</v>
      </c>
      <c r="CA801" s="126">
        <v>0</v>
      </c>
      <c r="CN801" s="126">
        <v>0</v>
      </c>
    </row>
    <row r="802" spans="1:92">
      <c r="A802" s="289" t="s">
        <v>900</v>
      </c>
      <c r="BA802" s="126">
        <v>-409113.44</v>
      </c>
      <c r="BN802" s="126">
        <v>-409113.44</v>
      </c>
      <c r="CA802" s="126">
        <v>-409113.44</v>
      </c>
      <c r="CN802" s="126">
        <v>-409113.44</v>
      </c>
    </row>
    <row r="803" spans="1:92">
      <c r="A803" s="289" t="s">
        <v>901</v>
      </c>
      <c r="BA803" s="126">
        <v>-2372492.7400000002</v>
      </c>
      <c r="BN803" s="126">
        <v>-2372492.7400000002</v>
      </c>
      <c r="CA803" s="126">
        <v>-2372492.7400000002</v>
      </c>
      <c r="CN803" s="126">
        <v>-2372492.7400000002</v>
      </c>
    </row>
    <row r="804" spans="1:92">
      <c r="A804" s="289" t="s">
        <v>902</v>
      </c>
      <c r="BA804" s="126">
        <v>8290.75</v>
      </c>
      <c r="BN804" s="126">
        <v>8290.75</v>
      </c>
      <c r="CA804" s="126">
        <v>8290.75</v>
      </c>
      <c r="CN804" s="126">
        <v>8290.75</v>
      </c>
    </row>
    <row r="805" spans="1:92">
      <c r="A805" s="289" t="s">
        <v>903</v>
      </c>
      <c r="BA805" s="126">
        <v>4183.91</v>
      </c>
      <c r="BN805" s="126">
        <v>4183.91</v>
      </c>
      <c r="CA805" s="126">
        <v>4183.91</v>
      </c>
      <c r="CN805" s="126">
        <v>4183.91</v>
      </c>
    </row>
    <row r="806" spans="1:92">
      <c r="A806" s="289" t="s">
        <v>904</v>
      </c>
      <c r="BA806" s="126">
        <v>-45.33</v>
      </c>
      <c r="BN806" s="126">
        <v>-45.33</v>
      </c>
      <c r="CA806" s="126">
        <v>-45.33</v>
      </c>
      <c r="CN806" s="126">
        <v>-45.33</v>
      </c>
    </row>
    <row r="807" spans="1:92">
      <c r="A807" s="289" t="s">
        <v>905</v>
      </c>
      <c r="BA807" s="126">
        <v>0</v>
      </c>
      <c r="BN807" s="126">
        <v>0</v>
      </c>
      <c r="CA807" s="126">
        <v>0</v>
      </c>
      <c r="CN807" s="126">
        <v>0</v>
      </c>
    </row>
    <row r="808" spans="1:92">
      <c r="A808" s="289" t="s">
        <v>906</v>
      </c>
      <c r="BA808" s="126">
        <v>0</v>
      </c>
      <c r="BN808" s="126">
        <v>0</v>
      </c>
      <c r="CA808" s="126">
        <v>0</v>
      </c>
      <c r="CN808" s="126">
        <v>0</v>
      </c>
    </row>
    <row r="809" spans="1:92">
      <c r="A809" s="289" t="s">
        <v>907</v>
      </c>
      <c r="BA809" s="126">
        <v>-42285013.57</v>
      </c>
      <c r="BN809" s="126">
        <v>-42285013.57</v>
      </c>
      <c r="CA809" s="126">
        <v>-42285013.57</v>
      </c>
      <c r="CN809" s="126">
        <v>-42285013.57</v>
      </c>
    </row>
    <row r="810" spans="1:92">
      <c r="A810" s="289" t="s">
        <v>908</v>
      </c>
      <c r="BA810" s="126">
        <v>0</v>
      </c>
      <c r="BN810" s="126">
        <v>0</v>
      </c>
      <c r="CA810" s="126">
        <v>0</v>
      </c>
      <c r="CN810" s="126">
        <v>0</v>
      </c>
    </row>
    <row r="811" spans="1:92">
      <c r="A811" s="289" t="s">
        <v>909</v>
      </c>
      <c r="BA811" s="126">
        <v>0</v>
      </c>
      <c r="BN811" s="126">
        <v>0</v>
      </c>
      <c r="CA811" s="126">
        <v>0</v>
      </c>
      <c r="CN811" s="126">
        <v>0</v>
      </c>
    </row>
    <row r="812" spans="1:92">
      <c r="A812" s="289" t="s">
        <v>910</v>
      </c>
      <c r="BA812" s="126">
        <v>0</v>
      </c>
      <c r="BN812" s="126">
        <v>0</v>
      </c>
      <c r="CA812" s="126">
        <v>0</v>
      </c>
      <c r="CN812" s="126">
        <v>0</v>
      </c>
    </row>
    <row r="813" spans="1:92">
      <c r="A813" s="289" t="s">
        <v>911</v>
      </c>
      <c r="BA813" s="126">
        <v>0</v>
      </c>
      <c r="BN813" s="126">
        <v>0</v>
      </c>
      <c r="CA813" s="126">
        <v>0</v>
      </c>
      <c r="CN813" s="126">
        <v>0</v>
      </c>
    </row>
    <row r="814" spans="1:92">
      <c r="A814" s="289" t="s">
        <v>912</v>
      </c>
      <c r="BA814" s="126">
        <v>0</v>
      </c>
      <c r="BN814" s="126">
        <v>0</v>
      </c>
      <c r="CA814" s="126">
        <v>0</v>
      </c>
      <c r="CN814" s="126">
        <v>0</v>
      </c>
    </row>
    <row r="815" spans="1:92">
      <c r="A815" s="289" t="s">
        <v>913</v>
      </c>
      <c r="BA815" s="126">
        <v>-46871038.020000003</v>
      </c>
      <c r="BN815" s="126">
        <v>-46871038.020000003</v>
      </c>
      <c r="CA815" s="126">
        <v>-46871038.020000003</v>
      </c>
      <c r="CN815" s="126">
        <v>-46871038.020000003</v>
      </c>
    </row>
    <row r="816" spans="1:92">
      <c r="A816" s="289" t="s">
        <v>914</v>
      </c>
      <c r="BA816" s="126">
        <v>-6699772.4800000004</v>
      </c>
      <c r="BN816" s="126">
        <v>-6699772.4800000004</v>
      </c>
      <c r="CA816" s="126">
        <v>-6699772.4800000004</v>
      </c>
      <c r="CN816" s="126">
        <v>-6699772.4800000004</v>
      </c>
    </row>
    <row r="817" spans="1:92">
      <c r="A817" s="289" t="s">
        <v>915</v>
      </c>
      <c r="BA817" s="126">
        <v>-1157460.01</v>
      </c>
      <c r="BN817" s="126">
        <v>-1157460.01</v>
      </c>
      <c r="CA817" s="126">
        <v>-1157460.01</v>
      </c>
      <c r="CN817" s="126">
        <v>-1157460.01</v>
      </c>
    </row>
    <row r="818" spans="1:92">
      <c r="A818" s="289" t="s">
        <v>916</v>
      </c>
      <c r="BA818" s="126">
        <v>0</v>
      </c>
      <c r="BN818" s="126">
        <v>0</v>
      </c>
      <c r="CA818" s="126">
        <v>0</v>
      </c>
      <c r="CN818" s="126">
        <v>0</v>
      </c>
    </row>
    <row r="819" spans="1:92">
      <c r="A819" s="289" t="s">
        <v>917</v>
      </c>
      <c r="BA819" s="126">
        <v>0</v>
      </c>
      <c r="BN819" s="126">
        <v>0</v>
      </c>
      <c r="CA819" s="126">
        <v>0</v>
      </c>
      <c r="CN819" s="126">
        <v>0</v>
      </c>
    </row>
    <row r="820" spans="1:92">
      <c r="A820" s="289" t="s">
        <v>918</v>
      </c>
      <c r="BA820" s="126">
        <v>-2598.0300000000002</v>
      </c>
      <c r="BN820" s="126">
        <v>-2598.0300000000002</v>
      </c>
      <c r="CA820" s="126">
        <v>-2598.0300000000002</v>
      </c>
      <c r="CN820" s="126">
        <v>-2598.0300000000002</v>
      </c>
    </row>
    <row r="821" spans="1:92">
      <c r="A821" s="289" t="s">
        <v>919</v>
      </c>
      <c r="BA821" s="126">
        <v>-201995.62</v>
      </c>
      <c r="BN821" s="126">
        <v>-201995.62</v>
      </c>
      <c r="CA821" s="126">
        <v>-201995.62</v>
      </c>
      <c r="CN821" s="126">
        <v>-201995.62</v>
      </c>
    </row>
    <row r="822" spans="1:92">
      <c r="A822" s="289" t="s">
        <v>920</v>
      </c>
      <c r="BA822" s="126">
        <v>-19800</v>
      </c>
      <c r="BN822" s="126">
        <v>-19800</v>
      </c>
      <c r="CA822" s="126">
        <v>-19800</v>
      </c>
      <c r="CN822" s="126">
        <v>-19800</v>
      </c>
    </row>
    <row r="823" spans="1:92">
      <c r="A823" s="289" t="s">
        <v>921</v>
      </c>
      <c r="BA823" s="126">
        <v>-5214462.0199999996</v>
      </c>
      <c r="BN823" s="126">
        <v>-5214462.0199999996</v>
      </c>
      <c r="CA823" s="126">
        <v>-5214462.0199999996</v>
      </c>
      <c r="CN823" s="126">
        <v>-5214462.0199999996</v>
      </c>
    </row>
    <row r="824" spans="1:92">
      <c r="A824" s="289" t="s">
        <v>922</v>
      </c>
      <c r="BA824" s="126">
        <v>-3196902.45</v>
      </c>
      <c r="BN824" s="126">
        <v>-3196902.45</v>
      </c>
      <c r="CA824" s="126">
        <v>-3196902.45</v>
      </c>
      <c r="CN824" s="126">
        <v>-3196902.45</v>
      </c>
    </row>
    <row r="825" spans="1:92">
      <c r="A825" s="289" t="s">
        <v>923</v>
      </c>
      <c r="BA825" s="126">
        <v>-503791.53</v>
      </c>
      <c r="BN825" s="126">
        <v>-503791.53</v>
      </c>
      <c r="CA825" s="126">
        <v>-503791.53</v>
      </c>
      <c r="CN825" s="126">
        <v>-503791.53</v>
      </c>
    </row>
    <row r="826" spans="1:92">
      <c r="A826" s="289" t="s">
        <v>924</v>
      </c>
      <c r="BA826" s="126">
        <v>-514502.24</v>
      </c>
      <c r="BN826" s="126">
        <v>-514502.24</v>
      </c>
      <c r="CA826" s="126">
        <v>-514502.24</v>
      </c>
      <c r="CN826" s="126">
        <v>-514502.24</v>
      </c>
    </row>
    <row r="827" spans="1:92">
      <c r="A827" s="289" t="s">
        <v>925</v>
      </c>
      <c r="BA827" s="126">
        <v>-4.6899999997549404</v>
      </c>
      <c r="BN827" s="126">
        <v>-4.6899999997549404</v>
      </c>
      <c r="CA827" s="126">
        <v>-4.6899999997549404</v>
      </c>
      <c r="CN827" s="126">
        <v>-4.6899999997549404</v>
      </c>
    </row>
    <row r="828" spans="1:92">
      <c r="A828" s="289" t="s">
        <v>926</v>
      </c>
      <c r="BA828" s="126">
        <v>0</v>
      </c>
      <c r="BN828" s="126">
        <v>0</v>
      </c>
      <c r="CA828" s="126">
        <v>0</v>
      </c>
      <c r="CN828" s="126">
        <v>0</v>
      </c>
    </row>
    <row r="829" spans="1:92">
      <c r="A829" s="289" t="s">
        <v>927</v>
      </c>
      <c r="BA829" s="126">
        <v>-56143.33</v>
      </c>
      <c r="BN829" s="126">
        <v>-56143.33</v>
      </c>
      <c r="CA829" s="126">
        <v>-56143.33</v>
      </c>
      <c r="CN829" s="126">
        <v>-56143.33</v>
      </c>
    </row>
    <row r="830" spans="1:92">
      <c r="A830" s="289" t="s">
        <v>928</v>
      </c>
      <c r="BA830" s="126">
        <v>-180294084.84999999</v>
      </c>
      <c r="BN830" s="126">
        <v>-180294084.84999999</v>
      </c>
      <c r="CA830" s="126">
        <v>-180294084.84999999</v>
      </c>
      <c r="CN830" s="126">
        <v>-180294084.84999999</v>
      </c>
    </row>
    <row r="831" spans="1:92">
      <c r="A831" s="289" t="s">
        <v>929</v>
      </c>
      <c r="BA831" s="126">
        <v>-6149725.7899999898</v>
      </c>
      <c r="BN831" s="126">
        <v>-6149725.7899999898</v>
      </c>
      <c r="CA831" s="126">
        <v>-6149725.7899999898</v>
      </c>
      <c r="CN831" s="126">
        <v>-6149725.7899999898</v>
      </c>
    </row>
    <row r="832" spans="1:92">
      <c r="A832" s="289" t="s">
        <v>930</v>
      </c>
      <c r="BA832" s="126">
        <v>0</v>
      </c>
      <c r="BN832" s="126">
        <v>0</v>
      </c>
      <c r="CA832" s="126">
        <v>0</v>
      </c>
      <c r="CN832" s="126">
        <v>0</v>
      </c>
    </row>
    <row r="833" spans="1:92">
      <c r="A833" s="289" t="s">
        <v>931</v>
      </c>
      <c r="BA833" s="126">
        <v>0</v>
      </c>
      <c r="BN833" s="126">
        <v>0</v>
      </c>
      <c r="CA833" s="126">
        <v>0</v>
      </c>
      <c r="CN833" s="126">
        <v>0</v>
      </c>
    </row>
    <row r="834" spans="1:92">
      <c r="A834" s="289" t="s">
        <v>932</v>
      </c>
      <c r="BA834" s="126">
        <v>0</v>
      </c>
      <c r="BN834" s="126">
        <v>0</v>
      </c>
      <c r="CA834" s="126">
        <v>0</v>
      </c>
      <c r="CN834" s="126">
        <v>0</v>
      </c>
    </row>
    <row r="835" spans="1:92">
      <c r="A835" s="289" t="s">
        <v>933</v>
      </c>
      <c r="BA835" s="126">
        <v>0</v>
      </c>
      <c r="BN835" s="126">
        <v>0</v>
      </c>
      <c r="CA835" s="126">
        <v>0</v>
      </c>
      <c r="CN835" s="126">
        <v>0</v>
      </c>
    </row>
    <row r="836" spans="1:92">
      <c r="A836" s="289" t="s">
        <v>934</v>
      </c>
      <c r="BA836" s="126">
        <v>0</v>
      </c>
      <c r="BN836" s="126">
        <v>0</v>
      </c>
      <c r="CA836" s="126">
        <v>0</v>
      </c>
      <c r="CN836" s="126">
        <v>0</v>
      </c>
    </row>
    <row r="837" spans="1:92">
      <c r="A837" s="289" t="s">
        <v>935</v>
      </c>
      <c r="BA837" s="126">
        <v>-106699.94</v>
      </c>
      <c r="BN837" s="126">
        <v>-106699.94</v>
      </c>
      <c r="CA837" s="126">
        <v>-106699.94</v>
      </c>
      <c r="CN837" s="126">
        <v>-106699.94</v>
      </c>
    </row>
    <row r="838" spans="1:92">
      <c r="A838" s="289" t="s">
        <v>936</v>
      </c>
      <c r="BA838" s="126">
        <v>-47422.429999999898</v>
      </c>
      <c r="BN838" s="126">
        <v>-47422.429999999898</v>
      </c>
      <c r="CA838" s="126">
        <v>-47422.429999999898</v>
      </c>
      <c r="CN838" s="126">
        <v>-47422.429999999898</v>
      </c>
    </row>
    <row r="839" spans="1:92">
      <c r="A839" s="289" t="s">
        <v>937</v>
      </c>
      <c r="BA839" s="126">
        <v>0</v>
      </c>
      <c r="BN839" s="126">
        <v>0</v>
      </c>
      <c r="CA839" s="126">
        <v>0</v>
      </c>
      <c r="CN839" s="126">
        <v>0</v>
      </c>
    </row>
    <row r="840" spans="1:92">
      <c r="A840" s="289" t="s">
        <v>938</v>
      </c>
      <c r="BA840" s="126">
        <v>0</v>
      </c>
      <c r="BN840" s="126">
        <v>0</v>
      </c>
      <c r="CA840" s="126">
        <v>0</v>
      </c>
      <c r="CN840" s="126">
        <v>0</v>
      </c>
    </row>
    <row r="841" spans="1:92">
      <c r="A841" s="289" t="s">
        <v>939</v>
      </c>
      <c r="BA841" s="126">
        <v>0</v>
      </c>
      <c r="BN841" s="126">
        <v>0</v>
      </c>
      <c r="CA841" s="126">
        <v>0</v>
      </c>
      <c r="CN841" s="126">
        <v>0</v>
      </c>
    </row>
    <row r="842" spans="1:92">
      <c r="A842" s="289" t="s">
        <v>940</v>
      </c>
      <c r="BA842" s="126">
        <v>0</v>
      </c>
      <c r="BN842" s="126">
        <v>0</v>
      </c>
      <c r="CA842" s="126">
        <v>0</v>
      </c>
      <c r="CN842" s="126">
        <v>0</v>
      </c>
    </row>
    <row r="843" spans="1:92">
      <c r="A843" s="289" t="s">
        <v>941</v>
      </c>
      <c r="BA843" s="126">
        <v>0</v>
      </c>
      <c r="BN843" s="126">
        <v>0</v>
      </c>
      <c r="CA843" s="126">
        <v>0</v>
      </c>
      <c r="CN843" s="126">
        <v>0</v>
      </c>
    </row>
    <row r="844" spans="1:92">
      <c r="A844" s="289" t="s">
        <v>942</v>
      </c>
      <c r="BA844" s="126">
        <v>0</v>
      </c>
      <c r="BN844" s="126">
        <v>0</v>
      </c>
      <c r="CA844" s="126">
        <v>0</v>
      </c>
      <c r="CN844" s="126">
        <v>0</v>
      </c>
    </row>
    <row r="845" spans="1:92">
      <c r="A845" s="289" t="s">
        <v>943</v>
      </c>
      <c r="BA845" s="126">
        <v>10958.64</v>
      </c>
      <c r="BN845" s="126">
        <v>10958.64</v>
      </c>
      <c r="CA845" s="126">
        <v>10958.64</v>
      </c>
      <c r="CN845" s="126">
        <v>10958.64</v>
      </c>
    </row>
    <row r="846" spans="1:92">
      <c r="A846" s="289" t="s">
        <v>944</v>
      </c>
      <c r="BA846" s="126">
        <v>-403678.5</v>
      </c>
      <c r="BN846" s="126">
        <v>-403678.5</v>
      </c>
      <c r="CA846" s="126">
        <v>-403678.5</v>
      </c>
      <c r="CN846" s="126">
        <v>-403678.5</v>
      </c>
    </row>
    <row r="847" spans="1:92">
      <c r="A847" s="289" t="s">
        <v>945</v>
      </c>
      <c r="BA847" s="126">
        <v>0</v>
      </c>
      <c r="BN847" s="126">
        <v>0</v>
      </c>
      <c r="CA847" s="126">
        <v>0</v>
      </c>
      <c r="CN847" s="126">
        <v>0</v>
      </c>
    </row>
    <row r="848" spans="1:92">
      <c r="A848" s="289" t="s">
        <v>946</v>
      </c>
      <c r="BA848" s="126">
        <v>0</v>
      </c>
      <c r="BN848" s="126">
        <v>0</v>
      </c>
      <c r="CA848" s="126">
        <v>0</v>
      </c>
      <c r="CN848" s="126">
        <v>0</v>
      </c>
    </row>
    <row r="849" spans="1:92">
      <c r="A849" s="289" t="s">
        <v>947</v>
      </c>
      <c r="BA849" s="126">
        <v>-23083965.030000001</v>
      </c>
      <c r="BN849" s="126">
        <v>-23083965.030000001</v>
      </c>
      <c r="CA849" s="126">
        <v>-23083965.030000001</v>
      </c>
      <c r="CN849" s="126">
        <v>-23083965.030000001</v>
      </c>
    </row>
    <row r="850" spans="1:92">
      <c r="A850" s="289" t="s">
        <v>948</v>
      </c>
      <c r="BA850" s="126">
        <v>0</v>
      </c>
      <c r="BN850" s="126">
        <v>0</v>
      </c>
      <c r="CA850" s="126">
        <v>0</v>
      </c>
      <c r="CN850" s="126">
        <v>0</v>
      </c>
    </row>
    <row r="851" spans="1:92">
      <c r="A851" s="289" t="s">
        <v>949</v>
      </c>
      <c r="BA851" s="126">
        <v>-175595375.77000001</v>
      </c>
      <c r="BN851" s="126">
        <v>-175595375.77000001</v>
      </c>
      <c r="CA851" s="126">
        <v>-175595375.77000001</v>
      </c>
      <c r="CN851" s="126">
        <v>-175595375.77000001</v>
      </c>
    </row>
    <row r="852" spans="1:92">
      <c r="A852" s="290" t="s">
        <v>950</v>
      </c>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c r="AI852" s="235"/>
      <c r="AJ852" s="235"/>
      <c r="AK852" s="235"/>
      <c r="AL852" s="235"/>
      <c r="AM852" s="235"/>
      <c r="AN852" s="235"/>
      <c r="AO852" s="235"/>
      <c r="AP852" s="235"/>
      <c r="AQ852" s="235"/>
      <c r="AR852" s="235"/>
      <c r="AS852" s="235"/>
      <c r="AT852" s="235"/>
      <c r="AU852" s="235"/>
      <c r="AV852" s="235"/>
      <c r="AW852" s="235"/>
      <c r="AX852" s="235"/>
      <c r="AY852" s="235"/>
      <c r="AZ852" s="235"/>
      <c r="BA852" s="235">
        <v>-881430569.74999905</v>
      </c>
      <c r="BB852" s="235"/>
      <c r="BC852" s="235"/>
      <c r="BD852" s="235"/>
      <c r="BE852" s="235"/>
      <c r="BF852" s="235"/>
      <c r="BG852" s="235"/>
      <c r="BH852" s="235"/>
      <c r="BI852" s="235"/>
      <c r="BJ852" s="235"/>
      <c r="BK852" s="235"/>
      <c r="BL852" s="235"/>
      <c r="BM852" s="235"/>
      <c r="BN852" s="235">
        <v>-881430569.74999905</v>
      </c>
      <c r="BO852" s="235"/>
      <c r="BP852" s="235"/>
      <c r="BQ852" s="235"/>
      <c r="BR852" s="235"/>
      <c r="BS852" s="235"/>
      <c r="BT852" s="235"/>
      <c r="BU852" s="235"/>
      <c r="BV852" s="235"/>
      <c r="BW852" s="235"/>
      <c r="BX852" s="235"/>
      <c r="BY852" s="235"/>
      <c r="BZ852" s="235"/>
      <c r="CA852" s="235">
        <v>-881430569.74999905</v>
      </c>
      <c r="CB852" s="235"/>
      <c r="CC852" s="235"/>
      <c r="CD852" s="235"/>
      <c r="CE852" s="235"/>
      <c r="CF852" s="235"/>
      <c r="CG852" s="235"/>
      <c r="CH852" s="235"/>
      <c r="CI852" s="235"/>
      <c r="CJ852" s="235"/>
      <c r="CK852" s="235"/>
      <c r="CL852" s="235"/>
      <c r="CM852" s="235"/>
      <c r="CN852" s="235">
        <v>-881430569.74999905</v>
      </c>
    </row>
    <row r="853" spans="1:92">
      <c r="A853" s="289" t="s">
        <v>951</v>
      </c>
    </row>
    <row r="854" spans="1:92">
      <c r="A854" s="288" t="s">
        <v>952</v>
      </c>
    </row>
    <row r="855" spans="1:92">
      <c r="A855" s="289" t="s">
        <v>953</v>
      </c>
      <c r="BA855" s="126">
        <v>0</v>
      </c>
      <c r="BN855" s="126">
        <v>0</v>
      </c>
      <c r="CA855" s="126">
        <v>0</v>
      </c>
      <c r="CN855" s="126">
        <v>0</v>
      </c>
    </row>
    <row r="856" spans="1:92">
      <c r="A856" s="289" t="s">
        <v>954</v>
      </c>
      <c r="BA856" s="126">
        <v>-5938772.7716698796</v>
      </c>
      <c r="BN856" s="126">
        <v>-131852214.951662</v>
      </c>
      <c r="CA856" s="126">
        <v>-180915258.75754201</v>
      </c>
      <c r="CN856" s="126">
        <v>-186734302.987297</v>
      </c>
    </row>
    <row r="857" spans="1:92">
      <c r="A857" s="290" t="s">
        <v>955</v>
      </c>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c r="AI857" s="235"/>
      <c r="AJ857" s="235"/>
      <c r="AK857" s="235"/>
      <c r="AL857" s="235"/>
      <c r="AM857" s="235"/>
      <c r="AN857" s="235"/>
      <c r="AO857" s="235"/>
      <c r="AP857" s="235"/>
      <c r="AQ857" s="235"/>
      <c r="AR857" s="235"/>
      <c r="AS857" s="235"/>
      <c r="AT857" s="235"/>
      <c r="AU857" s="235"/>
      <c r="AV857" s="235"/>
      <c r="AW857" s="235"/>
      <c r="AX857" s="235"/>
      <c r="AY857" s="235"/>
      <c r="AZ857" s="235"/>
      <c r="BA857" s="235">
        <v>-5938772.7716698796</v>
      </c>
      <c r="BB857" s="235"/>
      <c r="BC857" s="235"/>
      <c r="BD857" s="235"/>
      <c r="BE857" s="235"/>
      <c r="BF857" s="235"/>
      <c r="BG857" s="235"/>
      <c r="BH857" s="235"/>
      <c r="BI857" s="235"/>
      <c r="BJ857" s="235"/>
      <c r="BK857" s="235"/>
      <c r="BL857" s="235"/>
      <c r="BM857" s="235"/>
      <c r="BN857" s="235">
        <v>-131852214.951662</v>
      </c>
      <c r="BO857" s="235"/>
      <c r="BP857" s="235"/>
      <c r="BQ857" s="235"/>
      <c r="BR857" s="235"/>
      <c r="BS857" s="235"/>
      <c r="BT857" s="235"/>
      <c r="BU857" s="235"/>
      <c r="BV857" s="235"/>
      <c r="BW857" s="235"/>
      <c r="BX857" s="235"/>
      <c r="BY857" s="235"/>
      <c r="BZ857" s="235"/>
      <c r="CA857" s="235">
        <v>-180915258.75754201</v>
      </c>
      <c r="CB857" s="235"/>
      <c r="CC857" s="235"/>
      <c r="CD857" s="235"/>
      <c r="CE857" s="235"/>
      <c r="CF857" s="235"/>
      <c r="CG857" s="235"/>
      <c r="CH857" s="235"/>
      <c r="CI857" s="235"/>
      <c r="CJ857" s="235"/>
      <c r="CK857" s="235"/>
      <c r="CL857" s="235"/>
      <c r="CM857" s="235"/>
      <c r="CN857" s="235">
        <v>-186734302.987297</v>
      </c>
    </row>
    <row r="858" spans="1:92">
      <c r="A858" s="289" t="s">
        <v>956</v>
      </c>
    </row>
    <row r="859" spans="1:92">
      <c r="A859" s="288" t="s">
        <v>957</v>
      </c>
    </row>
    <row r="860" spans="1:92">
      <c r="A860" s="289" t="s">
        <v>958</v>
      </c>
      <c r="BA860" s="126">
        <v>53265.78</v>
      </c>
      <c r="BN860" s="126">
        <v>53265.78</v>
      </c>
      <c r="CA860" s="126">
        <v>53265.78</v>
      </c>
      <c r="CN860" s="126">
        <v>53265.78</v>
      </c>
    </row>
    <row r="861" spans="1:92">
      <c r="A861" s="289" t="s">
        <v>959</v>
      </c>
      <c r="BA861" s="126">
        <v>-154786.6</v>
      </c>
      <c r="BN861" s="126">
        <v>-154786.6</v>
      </c>
      <c r="CA861" s="126">
        <v>-154786.6</v>
      </c>
      <c r="CN861" s="126">
        <v>-154786.6</v>
      </c>
    </row>
    <row r="862" spans="1:92">
      <c r="A862" s="289" t="s">
        <v>960</v>
      </c>
      <c r="BA862" s="126">
        <v>-10998.68</v>
      </c>
      <c r="BN862" s="126">
        <v>-10998.68</v>
      </c>
      <c r="CA862" s="126">
        <v>-10998.68</v>
      </c>
      <c r="CN862" s="126">
        <v>-10998.68</v>
      </c>
    </row>
    <row r="863" spans="1:92">
      <c r="A863" s="289" t="s">
        <v>961</v>
      </c>
      <c r="BA863" s="126">
        <v>0</v>
      </c>
      <c r="BN863" s="126">
        <v>0</v>
      </c>
      <c r="CA863" s="126">
        <v>0</v>
      </c>
      <c r="CN863" s="126">
        <v>0</v>
      </c>
    </row>
    <row r="864" spans="1:92">
      <c r="A864" s="289" t="s">
        <v>962</v>
      </c>
      <c r="BA864" s="126">
        <v>-168140589.03999999</v>
      </c>
      <c r="BN864" s="126">
        <v>-168140589.03999999</v>
      </c>
      <c r="CA864" s="126">
        <v>-168140589.03999999</v>
      </c>
      <c r="CN864" s="126">
        <v>-168140589.03999999</v>
      </c>
    </row>
    <row r="865" spans="1:92">
      <c r="A865" s="289" t="s">
        <v>963</v>
      </c>
      <c r="BA865" s="126">
        <v>0</v>
      </c>
      <c r="BN865" s="126">
        <v>0</v>
      </c>
      <c r="CA865" s="126">
        <v>0</v>
      </c>
      <c r="CN865" s="126">
        <v>0</v>
      </c>
    </row>
    <row r="866" spans="1:92">
      <c r="A866" s="290" t="s">
        <v>964</v>
      </c>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c r="AI866" s="235"/>
      <c r="AJ866" s="235"/>
      <c r="AK866" s="235"/>
      <c r="AL866" s="235"/>
      <c r="AM866" s="235"/>
      <c r="AN866" s="235"/>
      <c r="AO866" s="235"/>
      <c r="AP866" s="235"/>
      <c r="AQ866" s="235"/>
      <c r="AR866" s="235"/>
      <c r="AS866" s="235"/>
      <c r="AT866" s="235"/>
      <c r="AU866" s="235"/>
      <c r="AV866" s="235"/>
      <c r="AW866" s="235"/>
      <c r="AX866" s="235"/>
      <c r="AY866" s="235"/>
      <c r="AZ866" s="235"/>
      <c r="BA866" s="235">
        <v>-168253108.53999999</v>
      </c>
      <c r="BB866" s="235"/>
      <c r="BC866" s="235"/>
      <c r="BD866" s="235"/>
      <c r="BE866" s="235"/>
      <c r="BF866" s="235"/>
      <c r="BG866" s="235"/>
      <c r="BH866" s="235"/>
      <c r="BI866" s="235"/>
      <c r="BJ866" s="235"/>
      <c r="BK866" s="235"/>
      <c r="BL866" s="235"/>
      <c r="BM866" s="235"/>
      <c r="BN866" s="235">
        <v>-168253108.53999999</v>
      </c>
      <c r="BO866" s="235"/>
      <c r="BP866" s="235"/>
      <c r="BQ866" s="235"/>
      <c r="BR866" s="235"/>
      <c r="BS866" s="235"/>
      <c r="BT866" s="235"/>
      <c r="BU866" s="235"/>
      <c r="BV866" s="235"/>
      <c r="BW866" s="235"/>
      <c r="BX866" s="235"/>
      <c r="BY866" s="235"/>
      <c r="BZ866" s="235"/>
      <c r="CA866" s="235">
        <v>-168253108.53999999</v>
      </c>
      <c r="CB866" s="235"/>
      <c r="CC866" s="235"/>
      <c r="CD866" s="235"/>
      <c r="CE866" s="235"/>
      <c r="CF866" s="235"/>
      <c r="CG866" s="235"/>
      <c r="CH866" s="235"/>
      <c r="CI866" s="235"/>
      <c r="CJ866" s="235"/>
      <c r="CK866" s="235"/>
      <c r="CL866" s="235"/>
      <c r="CM866" s="235"/>
      <c r="CN866" s="235">
        <v>-168253108.53999999</v>
      </c>
    </row>
    <row r="867" spans="1:92">
      <c r="A867" s="289" t="s">
        <v>965</v>
      </c>
    </row>
    <row r="868" spans="1:92">
      <c r="A868" s="288" t="s">
        <v>966</v>
      </c>
    </row>
    <row r="869" spans="1:92">
      <c r="A869" s="289" t="s">
        <v>967</v>
      </c>
      <c r="BA869" s="126">
        <v>-198690903.13999999</v>
      </c>
      <c r="BN869" s="126">
        <v>-198690903.13999999</v>
      </c>
      <c r="CA869" s="126">
        <v>-198690903.13999999</v>
      </c>
      <c r="CN869" s="126">
        <v>-198690903.13999999</v>
      </c>
    </row>
    <row r="870" spans="1:92">
      <c r="A870" s="289" t="s">
        <v>968</v>
      </c>
      <c r="BA870" s="126">
        <v>-1666455.49</v>
      </c>
      <c r="BN870" s="126">
        <v>-1666455.49</v>
      </c>
      <c r="CA870" s="126">
        <v>-1666455.49</v>
      </c>
      <c r="CN870" s="126">
        <v>-1666455.49</v>
      </c>
    </row>
    <row r="871" spans="1:92">
      <c r="A871" s="289" t="s">
        <v>969</v>
      </c>
      <c r="BA871" s="126">
        <v>17569871.800000001</v>
      </c>
      <c r="BN871" s="126">
        <v>17569871.800000001</v>
      </c>
      <c r="CA871" s="126">
        <v>17569871.800000001</v>
      </c>
      <c r="CN871" s="126">
        <v>17569871.800000001</v>
      </c>
    </row>
    <row r="872" spans="1:92">
      <c r="A872" s="290" t="s">
        <v>970</v>
      </c>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c r="AA872" s="235"/>
      <c r="AB872" s="235"/>
      <c r="AC872" s="235"/>
      <c r="AD872" s="235"/>
      <c r="AE872" s="235"/>
      <c r="AF872" s="235"/>
      <c r="AG872" s="235"/>
      <c r="AH872" s="235"/>
      <c r="AI872" s="235"/>
      <c r="AJ872" s="235"/>
      <c r="AK872" s="235"/>
      <c r="AL872" s="235"/>
      <c r="AM872" s="235"/>
      <c r="AN872" s="235"/>
      <c r="AO872" s="235"/>
      <c r="AP872" s="235"/>
      <c r="AQ872" s="235"/>
      <c r="AR872" s="235"/>
      <c r="AS872" s="235"/>
      <c r="AT872" s="235"/>
      <c r="AU872" s="235"/>
      <c r="AV872" s="235"/>
      <c r="AW872" s="235"/>
      <c r="AX872" s="235"/>
      <c r="AY872" s="235"/>
      <c r="AZ872" s="235"/>
      <c r="BA872" s="235">
        <v>-182787486.829999</v>
      </c>
      <c r="BB872" s="235"/>
      <c r="BC872" s="235"/>
      <c r="BD872" s="235"/>
      <c r="BE872" s="235"/>
      <c r="BF872" s="235"/>
      <c r="BG872" s="235"/>
      <c r="BH872" s="235"/>
      <c r="BI872" s="235"/>
      <c r="BJ872" s="235"/>
      <c r="BK872" s="235"/>
      <c r="BL872" s="235"/>
      <c r="BM872" s="235"/>
      <c r="BN872" s="235">
        <v>-182787486.829999</v>
      </c>
      <c r="BO872" s="235"/>
      <c r="BP872" s="235"/>
      <c r="BQ872" s="235"/>
      <c r="BR872" s="235"/>
      <c r="BS872" s="235"/>
      <c r="BT872" s="235"/>
      <c r="BU872" s="235"/>
      <c r="BV872" s="235"/>
      <c r="BW872" s="235"/>
      <c r="BX872" s="235"/>
      <c r="BY872" s="235"/>
      <c r="BZ872" s="235"/>
      <c r="CA872" s="235">
        <v>-182787486.829999</v>
      </c>
      <c r="CB872" s="235"/>
      <c r="CC872" s="235"/>
      <c r="CD872" s="235"/>
      <c r="CE872" s="235"/>
      <c r="CF872" s="235"/>
      <c r="CG872" s="235"/>
      <c r="CH872" s="235"/>
      <c r="CI872" s="235"/>
      <c r="CJ872" s="235"/>
      <c r="CK872" s="235"/>
      <c r="CL872" s="235"/>
      <c r="CM872" s="235"/>
      <c r="CN872" s="235">
        <v>-182787486.829999</v>
      </c>
    </row>
    <row r="873" spans="1:92">
      <c r="A873" s="289" t="s">
        <v>971</v>
      </c>
    </row>
    <row r="874" spans="1:92">
      <c r="A874" s="288" t="s">
        <v>972</v>
      </c>
    </row>
    <row r="875" spans="1:92">
      <c r="A875" s="289" t="s">
        <v>973</v>
      </c>
      <c r="BA875" s="126">
        <v>0</v>
      </c>
      <c r="BN875" s="126">
        <v>0</v>
      </c>
      <c r="CA875" s="126">
        <v>0</v>
      </c>
      <c r="CN875" s="126">
        <v>0</v>
      </c>
    </row>
    <row r="876" spans="1:92">
      <c r="A876" s="289" t="s">
        <v>974</v>
      </c>
      <c r="BA876" s="126">
        <v>12113549.699999999</v>
      </c>
      <c r="BN876" s="126">
        <v>12113549.699999999</v>
      </c>
      <c r="CA876" s="126">
        <v>12113549.699999999</v>
      </c>
      <c r="CN876" s="126">
        <v>12113549.699999999</v>
      </c>
    </row>
    <row r="877" spans="1:92">
      <c r="A877" s="289" t="s">
        <v>975</v>
      </c>
      <c r="BA877" s="126">
        <v>0</v>
      </c>
      <c r="BN877" s="126">
        <v>0</v>
      </c>
      <c r="CA877" s="126">
        <v>0</v>
      </c>
      <c r="CN877" s="126">
        <v>0</v>
      </c>
    </row>
    <row r="878" spans="1:92">
      <c r="A878" s="289" t="s">
        <v>976</v>
      </c>
      <c r="BA878" s="126">
        <v>0</v>
      </c>
      <c r="BN878" s="126">
        <v>0</v>
      </c>
      <c r="CA878" s="126">
        <v>0</v>
      </c>
      <c r="CN878" s="126">
        <v>0</v>
      </c>
    </row>
    <row r="879" spans="1:92">
      <c r="A879" s="289" t="s">
        <v>977</v>
      </c>
      <c r="BA879" s="126">
        <v>0</v>
      </c>
      <c r="BN879" s="126">
        <v>0</v>
      </c>
      <c r="CA879" s="126">
        <v>0</v>
      </c>
      <c r="CN879" s="126">
        <v>0</v>
      </c>
    </row>
    <row r="880" spans="1:92">
      <c r="A880" s="289" t="s">
        <v>978</v>
      </c>
      <c r="BA880" s="126">
        <v>-12292233.539999999</v>
      </c>
      <c r="BN880" s="126">
        <v>-12292233.539999999</v>
      </c>
      <c r="CA880" s="126">
        <v>-12292233.539999999</v>
      </c>
      <c r="CN880" s="126">
        <v>-12292233.539999999</v>
      </c>
    </row>
    <row r="881" spans="1:92">
      <c r="A881" s="289" t="s">
        <v>979</v>
      </c>
      <c r="BA881" s="126">
        <v>7934.7800000104999</v>
      </c>
      <c r="BN881" s="126">
        <v>7934.77999999231</v>
      </c>
      <c r="CA881" s="126">
        <v>7934.7800000323296</v>
      </c>
      <c r="CN881" s="126">
        <v>7934.7800000577899</v>
      </c>
    </row>
    <row r="882" spans="1:92">
      <c r="A882" s="289" t="s">
        <v>980</v>
      </c>
      <c r="BA882" s="126">
        <v>-16868741.719999999</v>
      </c>
      <c r="BN882" s="126">
        <v>-16868741.719999999</v>
      </c>
      <c r="CA882" s="126">
        <v>-16868741.719999999</v>
      </c>
      <c r="CN882" s="126">
        <v>-16868741.719999999</v>
      </c>
    </row>
    <row r="883" spans="1:92">
      <c r="A883" s="289" t="s">
        <v>981</v>
      </c>
      <c r="BA883" s="126">
        <v>-2006974.5</v>
      </c>
      <c r="BN883" s="126">
        <v>-2006974.5</v>
      </c>
      <c r="CA883" s="126">
        <v>-2006974.5</v>
      </c>
      <c r="CN883" s="126">
        <v>-2006974.5</v>
      </c>
    </row>
    <row r="884" spans="1:92">
      <c r="A884" s="289" t="s">
        <v>982</v>
      </c>
      <c r="BA884" s="126">
        <v>-3726.8</v>
      </c>
      <c r="BN884" s="126">
        <v>-3726.8</v>
      </c>
      <c r="CA884" s="126">
        <v>-3726.8</v>
      </c>
      <c r="CN884" s="126">
        <v>-3726.8</v>
      </c>
    </row>
    <row r="885" spans="1:92">
      <c r="A885" s="289" t="s">
        <v>983</v>
      </c>
      <c r="BA885" s="126">
        <v>0</v>
      </c>
      <c r="BN885" s="126">
        <v>0</v>
      </c>
      <c r="CA885" s="126">
        <v>0</v>
      </c>
      <c r="CN885" s="126">
        <v>0</v>
      </c>
    </row>
    <row r="886" spans="1:92">
      <c r="A886" s="289" t="s">
        <v>984</v>
      </c>
      <c r="BA886" s="126">
        <v>-834064.45999999903</v>
      </c>
      <c r="BN886" s="126">
        <v>-807225.45999999903</v>
      </c>
      <c r="CA886" s="126">
        <v>-807225.45999999903</v>
      </c>
      <c r="CN886" s="126">
        <v>-807225.45999999903</v>
      </c>
    </row>
    <row r="887" spans="1:92">
      <c r="A887" s="289" t="s">
        <v>985</v>
      </c>
      <c r="BA887" s="126">
        <v>5420016</v>
      </c>
      <c r="BN887" s="126">
        <v>5420016</v>
      </c>
      <c r="CA887" s="126">
        <v>5420016</v>
      </c>
      <c r="CN887" s="126">
        <v>5420016</v>
      </c>
    </row>
    <row r="888" spans="1:92">
      <c r="A888" s="289" t="s">
        <v>986</v>
      </c>
      <c r="BA888" s="126">
        <v>-4738.55</v>
      </c>
      <c r="BN888" s="126">
        <v>-4738.55</v>
      </c>
      <c r="CA888" s="126">
        <v>-4738.55</v>
      </c>
      <c r="CN888" s="126">
        <v>-4738.55</v>
      </c>
    </row>
    <row r="889" spans="1:92">
      <c r="A889" s="289" t="s">
        <v>987</v>
      </c>
      <c r="BA889" s="126">
        <v>0</v>
      </c>
      <c r="BN889" s="126">
        <v>0</v>
      </c>
      <c r="CA889" s="126">
        <v>0</v>
      </c>
      <c r="CN889" s="126">
        <v>0</v>
      </c>
    </row>
    <row r="890" spans="1:92">
      <c r="A890" s="289" t="s">
        <v>988</v>
      </c>
      <c r="BA890" s="126">
        <v>0</v>
      </c>
      <c r="BN890" s="126">
        <v>0</v>
      </c>
      <c r="CA890" s="126">
        <v>0</v>
      </c>
      <c r="CN890" s="126">
        <v>0</v>
      </c>
    </row>
    <row r="891" spans="1:92">
      <c r="A891" s="289" t="s">
        <v>989</v>
      </c>
      <c r="BA891" s="126">
        <v>5661217.5999999903</v>
      </c>
      <c r="BN891" s="126">
        <v>5661217.5999999903</v>
      </c>
      <c r="CA891" s="126">
        <v>5661217.5999999903</v>
      </c>
      <c r="CN891" s="126">
        <v>5661217.5999999903</v>
      </c>
    </row>
    <row r="892" spans="1:92">
      <c r="A892" s="289" t="s">
        <v>990</v>
      </c>
      <c r="BA892" s="126">
        <v>0</v>
      </c>
      <c r="BN892" s="126">
        <v>0</v>
      </c>
      <c r="CA892" s="126">
        <v>0</v>
      </c>
      <c r="CN892" s="126">
        <v>0</v>
      </c>
    </row>
    <row r="893" spans="1:92">
      <c r="A893" s="289" t="s">
        <v>991</v>
      </c>
      <c r="BA893" s="126">
        <v>5348295.32</v>
      </c>
      <c r="BN893" s="126">
        <v>5348295.32</v>
      </c>
      <c r="CA893" s="126">
        <v>5348295.32</v>
      </c>
      <c r="CN893" s="126">
        <v>5348295.32</v>
      </c>
    </row>
    <row r="894" spans="1:92">
      <c r="A894" s="289" t="s">
        <v>992</v>
      </c>
      <c r="BA894" s="126">
        <v>0</v>
      </c>
      <c r="BN894" s="126">
        <v>0</v>
      </c>
      <c r="CA894" s="126">
        <v>0</v>
      </c>
      <c r="CN894" s="126">
        <v>0</v>
      </c>
    </row>
    <row r="895" spans="1:92">
      <c r="A895" s="289" t="s">
        <v>993</v>
      </c>
      <c r="BA895" s="126">
        <v>0</v>
      </c>
      <c r="BN895" s="126">
        <v>0</v>
      </c>
      <c r="CA895" s="126">
        <v>0</v>
      </c>
      <c r="CN895" s="126">
        <v>0</v>
      </c>
    </row>
    <row r="896" spans="1:92">
      <c r="A896" s="289" t="s">
        <v>994</v>
      </c>
      <c r="BA896" s="126">
        <v>0</v>
      </c>
      <c r="BN896" s="126">
        <v>0</v>
      </c>
      <c r="CA896" s="126">
        <v>0</v>
      </c>
      <c r="CN896" s="126">
        <v>0</v>
      </c>
    </row>
    <row r="897" spans="1:92">
      <c r="A897" s="289" t="s">
        <v>995</v>
      </c>
      <c r="BA897" s="126">
        <v>0</v>
      </c>
      <c r="BN897" s="126">
        <v>0</v>
      </c>
      <c r="CA897" s="126">
        <v>0</v>
      </c>
      <c r="CN897" s="126">
        <v>0</v>
      </c>
    </row>
    <row r="898" spans="1:92">
      <c r="A898" s="289" t="s">
        <v>996</v>
      </c>
      <c r="BA898" s="126">
        <v>0</v>
      </c>
      <c r="BN898" s="126">
        <v>0</v>
      </c>
      <c r="CA898" s="126">
        <v>0</v>
      </c>
      <c r="CN898" s="126">
        <v>0</v>
      </c>
    </row>
    <row r="899" spans="1:92">
      <c r="A899" s="289" t="s">
        <v>997</v>
      </c>
      <c r="BA899" s="126">
        <v>0</v>
      </c>
      <c r="BN899" s="126">
        <v>0</v>
      </c>
      <c r="CA899" s="126">
        <v>0</v>
      </c>
      <c r="CN899" s="126">
        <v>0</v>
      </c>
    </row>
    <row r="900" spans="1:92">
      <c r="A900" s="289" t="s">
        <v>998</v>
      </c>
      <c r="BA900" s="126">
        <v>0</v>
      </c>
      <c r="BN900" s="126">
        <v>0</v>
      </c>
      <c r="CA900" s="126">
        <v>0</v>
      </c>
      <c r="CN900" s="126">
        <v>0</v>
      </c>
    </row>
    <row r="901" spans="1:92">
      <c r="A901" s="289" t="s">
        <v>999</v>
      </c>
      <c r="BA901" s="126">
        <v>0</v>
      </c>
      <c r="BN901" s="126">
        <v>0</v>
      </c>
      <c r="CA901" s="126">
        <v>0</v>
      </c>
      <c r="CN901" s="126">
        <v>0</v>
      </c>
    </row>
    <row r="902" spans="1:92">
      <c r="A902" s="289" t="s">
        <v>1000</v>
      </c>
      <c r="BA902" s="126">
        <v>-0.04</v>
      </c>
      <c r="BN902" s="126">
        <v>-0.04</v>
      </c>
      <c r="CA902" s="126">
        <v>-0.04</v>
      </c>
      <c r="CN902" s="126">
        <v>-0.04</v>
      </c>
    </row>
    <row r="903" spans="1:92">
      <c r="A903" s="289" t="s">
        <v>1001</v>
      </c>
      <c r="BA903" s="126">
        <v>0</v>
      </c>
      <c r="BN903" s="126">
        <v>0</v>
      </c>
      <c r="CA903" s="126">
        <v>0</v>
      </c>
      <c r="CN903" s="126">
        <v>0</v>
      </c>
    </row>
    <row r="904" spans="1:92">
      <c r="A904" s="289" t="s">
        <v>1002</v>
      </c>
      <c r="BA904" s="126">
        <v>0</v>
      </c>
      <c r="BN904" s="126">
        <v>0</v>
      </c>
      <c r="CA904" s="126">
        <v>0</v>
      </c>
      <c r="CN904" s="126">
        <v>0</v>
      </c>
    </row>
    <row r="905" spans="1:92">
      <c r="A905" s="289" t="s">
        <v>1003</v>
      </c>
      <c r="BA905" s="126">
        <v>-2</v>
      </c>
      <c r="BN905" s="126">
        <v>-2</v>
      </c>
      <c r="CA905" s="126">
        <v>-2</v>
      </c>
      <c r="CN905" s="126">
        <v>-2</v>
      </c>
    </row>
    <row r="906" spans="1:92">
      <c r="A906" s="289" t="s">
        <v>1004</v>
      </c>
      <c r="BA906" s="126">
        <v>2</v>
      </c>
      <c r="BN906" s="126">
        <v>2</v>
      </c>
      <c r="CA906" s="126">
        <v>2</v>
      </c>
      <c r="CN906" s="126">
        <v>2</v>
      </c>
    </row>
    <row r="907" spans="1:92">
      <c r="A907" s="289" t="s">
        <v>1005</v>
      </c>
      <c r="BA907" s="126">
        <v>-42988883.0236874</v>
      </c>
      <c r="BN907" s="126">
        <v>-10415692.9906146</v>
      </c>
      <c r="CA907" s="126">
        <v>-6648171.0077471798</v>
      </c>
      <c r="CN907" s="126">
        <v>246216.106199637</v>
      </c>
    </row>
    <row r="908" spans="1:92">
      <c r="A908" s="289" t="s">
        <v>1006</v>
      </c>
      <c r="BA908" s="126">
        <v>-1</v>
      </c>
      <c r="BN908" s="126">
        <v>-1</v>
      </c>
      <c r="CA908" s="126">
        <v>-1</v>
      </c>
      <c r="CN908" s="126">
        <v>-1</v>
      </c>
    </row>
    <row r="909" spans="1:92">
      <c r="A909" s="289" t="s">
        <v>1007</v>
      </c>
      <c r="BA909" s="126">
        <v>-5348296.2</v>
      </c>
      <c r="BN909" s="126">
        <v>-5348296.2</v>
      </c>
      <c r="CA909" s="126">
        <v>-5348296.2</v>
      </c>
      <c r="CN909" s="126">
        <v>-5348296.2</v>
      </c>
    </row>
    <row r="910" spans="1:92">
      <c r="A910" s="290" t="s">
        <v>1008</v>
      </c>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v>-51796646.433687299</v>
      </c>
      <c r="BB910" s="235"/>
      <c r="BC910" s="235"/>
      <c r="BD910" s="235"/>
      <c r="BE910" s="235"/>
      <c r="BF910" s="235"/>
      <c r="BG910" s="235"/>
      <c r="BH910" s="235"/>
      <c r="BI910" s="235"/>
      <c r="BJ910" s="235"/>
      <c r="BK910" s="235"/>
      <c r="BL910" s="235"/>
      <c r="BM910" s="235"/>
      <c r="BN910" s="235">
        <v>-19196617.400614601</v>
      </c>
      <c r="BO910" s="235"/>
      <c r="BP910" s="235"/>
      <c r="BQ910" s="235"/>
      <c r="BR910" s="235"/>
      <c r="BS910" s="235"/>
      <c r="BT910" s="235"/>
      <c r="BU910" s="235"/>
      <c r="BV910" s="235"/>
      <c r="BW910" s="235"/>
      <c r="BX910" s="235"/>
      <c r="BY910" s="235"/>
      <c r="BZ910" s="235"/>
      <c r="CA910" s="235">
        <v>-15429095.417747101</v>
      </c>
      <c r="CB910" s="235"/>
      <c r="CC910" s="235"/>
      <c r="CD910" s="235"/>
      <c r="CE910" s="235"/>
      <c r="CF910" s="235"/>
      <c r="CG910" s="235"/>
      <c r="CH910" s="235"/>
      <c r="CI910" s="235"/>
      <c r="CJ910" s="235"/>
      <c r="CK910" s="235"/>
      <c r="CL910" s="235"/>
      <c r="CM910" s="235"/>
      <c r="CN910" s="235">
        <v>-8534708.3038002793</v>
      </c>
    </row>
    <row r="911" spans="1:92">
      <c r="A911" s="289" t="s">
        <v>1009</v>
      </c>
    </row>
    <row r="912" spans="1:92">
      <c r="A912" s="288" t="s">
        <v>1010</v>
      </c>
    </row>
    <row r="913" spans="1:92">
      <c r="A913" s="289" t="s">
        <v>1011</v>
      </c>
      <c r="BA913" s="126">
        <v>-510124.51</v>
      </c>
      <c r="BN913" s="126">
        <v>-510124.51</v>
      </c>
      <c r="CA913" s="126">
        <v>-510124.51</v>
      </c>
      <c r="CN913" s="126">
        <v>-510124.51</v>
      </c>
    </row>
    <row r="914" spans="1:92">
      <c r="A914" s="289" t="s">
        <v>1012</v>
      </c>
      <c r="BA914" s="126">
        <v>0</v>
      </c>
      <c r="BN914" s="126">
        <v>0</v>
      </c>
      <c r="CA914" s="126">
        <v>0</v>
      </c>
      <c r="CN914" s="126">
        <v>0</v>
      </c>
    </row>
    <row r="915" spans="1:92">
      <c r="A915" s="289" t="s">
        <v>1013</v>
      </c>
      <c r="BA915" s="126">
        <v>-87393.85</v>
      </c>
      <c r="BN915" s="126">
        <v>-87393.85</v>
      </c>
      <c r="CA915" s="126">
        <v>-87393.85</v>
      </c>
      <c r="CN915" s="126">
        <v>-87393.85</v>
      </c>
    </row>
    <row r="916" spans="1:92">
      <c r="A916" s="289" t="s">
        <v>1014</v>
      </c>
      <c r="BA916" s="126">
        <v>-1165700.01</v>
      </c>
      <c r="BN916" s="126">
        <v>-1165700.01</v>
      </c>
      <c r="CA916" s="126">
        <v>-1165700.01</v>
      </c>
      <c r="CN916" s="126">
        <v>-1165700.01</v>
      </c>
    </row>
    <row r="917" spans="1:92">
      <c r="A917" s="289" t="s">
        <v>1015</v>
      </c>
      <c r="BA917" s="126">
        <v>0</v>
      </c>
      <c r="BN917" s="126">
        <v>0</v>
      </c>
      <c r="CA917" s="126">
        <v>0</v>
      </c>
      <c r="CN917" s="126">
        <v>0</v>
      </c>
    </row>
    <row r="918" spans="1:92">
      <c r="A918" s="289" t="s">
        <v>1016</v>
      </c>
      <c r="BA918" s="126">
        <v>0</v>
      </c>
      <c r="BN918" s="126">
        <v>0</v>
      </c>
      <c r="CA918" s="126">
        <v>0</v>
      </c>
      <c r="CN918" s="126">
        <v>0</v>
      </c>
    </row>
    <row r="919" spans="1:92">
      <c r="A919" s="289" t="s">
        <v>1017</v>
      </c>
      <c r="BA919" s="126">
        <v>-3257805.49</v>
      </c>
      <c r="BN919" s="126">
        <v>-3257805.49</v>
      </c>
      <c r="CA919" s="126">
        <v>-3257805.49</v>
      </c>
      <c r="CN919" s="126">
        <v>-3257805.49</v>
      </c>
    </row>
    <row r="920" spans="1:92">
      <c r="A920" s="289" t="s">
        <v>1018</v>
      </c>
      <c r="BA920" s="126">
        <v>0</v>
      </c>
      <c r="BN920" s="126">
        <v>0</v>
      </c>
      <c r="CA920" s="126">
        <v>0</v>
      </c>
      <c r="CN920" s="126">
        <v>0</v>
      </c>
    </row>
    <row r="921" spans="1:92">
      <c r="A921" s="289" t="s">
        <v>1019</v>
      </c>
      <c r="BA921" s="126">
        <v>0</v>
      </c>
      <c r="BN921" s="126">
        <v>0</v>
      </c>
      <c r="CA921" s="126">
        <v>0</v>
      </c>
      <c r="CN921" s="126">
        <v>0</v>
      </c>
    </row>
    <row r="922" spans="1:92">
      <c r="A922" s="289" t="s">
        <v>1020</v>
      </c>
      <c r="BA922" s="126">
        <v>-72650014.990000099</v>
      </c>
      <c r="BN922" s="126">
        <v>-72571889.990000099</v>
      </c>
      <c r="CA922" s="126">
        <v>-72561473.323333502</v>
      </c>
      <c r="CN922" s="126">
        <v>-63033348.323333502</v>
      </c>
    </row>
    <row r="923" spans="1:92">
      <c r="A923" s="290" t="s">
        <v>1021</v>
      </c>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c r="AI923" s="235"/>
      <c r="AJ923" s="235"/>
      <c r="AK923" s="235"/>
      <c r="AL923" s="235"/>
      <c r="AM923" s="235"/>
      <c r="AN923" s="235"/>
      <c r="AO923" s="235"/>
      <c r="AP923" s="235"/>
      <c r="AQ923" s="235"/>
      <c r="AR923" s="235"/>
      <c r="AS923" s="235"/>
      <c r="AT923" s="235"/>
      <c r="AU923" s="235"/>
      <c r="AV923" s="235"/>
      <c r="AW923" s="235"/>
      <c r="AX923" s="235"/>
      <c r="AY923" s="235"/>
      <c r="AZ923" s="235"/>
      <c r="BA923" s="235">
        <v>-77671038.850000098</v>
      </c>
      <c r="BB923" s="235"/>
      <c r="BC923" s="235"/>
      <c r="BD923" s="235"/>
      <c r="BE923" s="235"/>
      <c r="BF923" s="235"/>
      <c r="BG923" s="235"/>
      <c r="BH923" s="235"/>
      <c r="BI923" s="235"/>
      <c r="BJ923" s="235"/>
      <c r="BK923" s="235"/>
      <c r="BL923" s="235"/>
      <c r="BM923" s="235"/>
      <c r="BN923" s="235">
        <v>-77592913.850000098</v>
      </c>
      <c r="BO923" s="235"/>
      <c r="BP923" s="235"/>
      <c r="BQ923" s="235"/>
      <c r="BR923" s="235"/>
      <c r="BS923" s="235"/>
      <c r="BT923" s="235"/>
      <c r="BU923" s="235"/>
      <c r="BV923" s="235"/>
      <c r="BW923" s="235"/>
      <c r="BX923" s="235"/>
      <c r="BY923" s="235"/>
      <c r="BZ923" s="235"/>
      <c r="CA923" s="235">
        <v>-77582497.183333501</v>
      </c>
      <c r="CB923" s="235"/>
      <c r="CC923" s="235"/>
      <c r="CD923" s="235"/>
      <c r="CE923" s="235"/>
      <c r="CF923" s="235"/>
      <c r="CG923" s="235"/>
      <c r="CH923" s="235"/>
      <c r="CI923" s="235"/>
      <c r="CJ923" s="235"/>
      <c r="CK923" s="235"/>
      <c r="CL923" s="235"/>
      <c r="CM923" s="235"/>
      <c r="CN923" s="235">
        <v>-68054372.183333501</v>
      </c>
    </row>
    <row r="924" spans="1:92">
      <c r="A924" s="289" t="s">
        <v>1022</v>
      </c>
    </row>
    <row r="925" spans="1:92">
      <c r="A925" s="288" t="s">
        <v>1023</v>
      </c>
    </row>
    <row r="926" spans="1:92">
      <c r="A926" s="289" t="s">
        <v>1024</v>
      </c>
      <c r="BA926" s="126">
        <v>0</v>
      </c>
      <c r="BN926" s="126">
        <v>0</v>
      </c>
      <c r="CA926" s="126">
        <v>0</v>
      </c>
      <c r="CN926" s="126">
        <v>0</v>
      </c>
    </row>
    <row r="927" spans="1:92">
      <c r="A927" s="290" t="s">
        <v>1025</v>
      </c>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c r="AI927" s="235"/>
      <c r="AJ927" s="235"/>
      <c r="AK927" s="235"/>
      <c r="AL927" s="235"/>
      <c r="AM927" s="235"/>
      <c r="AN927" s="235"/>
      <c r="AO927" s="235"/>
      <c r="AP927" s="235"/>
      <c r="AQ927" s="235"/>
      <c r="AR927" s="235"/>
      <c r="AS927" s="235"/>
      <c r="AT927" s="235"/>
      <c r="AU927" s="235"/>
      <c r="AV927" s="235"/>
      <c r="AW927" s="235"/>
      <c r="AX927" s="235"/>
      <c r="AY927" s="235"/>
      <c r="AZ927" s="235"/>
      <c r="BA927" s="235">
        <v>0</v>
      </c>
      <c r="BB927" s="235"/>
      <c r="BC927" s="235"/>
      <c r="BD927" s="235"/>
      <c r="BE927" s="235"/>
      <c r="BF927" s="235"/>
      <c r="BG927" s="235"/>
      <c r="BH927" s="235"/>
      <c r="BI927" s="235"/>
      <c r="BJ927" s="235"/>
      <c r="BK927" s="235"/>
      <c r="BL927" s="235"/>
      <c r="BM927" s="235"/>
      <c r="BN927" s="235">
        <v>0</v>
      </c>
      <c r="BO927" s="235"/>
      <c r="BP927" s="235"/>
      <c r="BQ927" s="235"/>
      <c r="BR927" s="235"/>
      <c r="BS927" s="235"/>
      <c r="BT927" s="235"/>
      <c r="BU927" s="235"/>
      <c r="BV927" s="235"/>
      <c r="BW927" s="235"/>
      <c r="BX927" s="235"/>
      <c r="BY927" s="235"/>
      <c r="BZ927" s="235"/>
      <c r="CA927" s="235">
        <v>0</v>
      </c>
      <c r="CB927" s="235"/>
      <c r="CC927" s="235"/>
      <c r="CD927" s="235"/>
      <c r="CE927" s="235"/>
      <c r="CF927" s="235"/>
      <c r="CG927" s="235"/>
      <c r="CH927" s="235"/>
      <c r="CI927" s="235"/>
      <c r="CJ927" s="235"/>
      <c r="CK927" s="235"/>
      <c r="CL927" s="235"/>
      <c r="CM927" s="235"/>
      <c r="CN927" s="235">
        <v>0</v>
      </c>
    </row>
    <row r="928" spans="1:92">
      <c r="A928" s="289" t="s">
        <v>1026</v>
      </c>
    </row>
    <row r="929" spans="1:92">
      <c r="A929" s="288" t="s">
        <v>1027</v>
      </c>
    </row>
    <row r="930" spans="1:92">
      <c r="A930" s="289" t="s">
        <v>1028</v>
      </c>
      <c r="BA930" s="126">
        <v>-6633.02</v>
      </c>
      <c r="BN930" s="126">
        <v>-6633.02</v>
      </c>
      <c r="CA930" s="126">
        <v>-6633.02</v>
      </c>
      <c r="CN930" s="126">
        <v>-6633.02</v>
      </c>
    </row>
    <row r="931" spans="1:92">
      <c r="A931" s="289" t="s">
        <v>1029</v>
      </c>
      <c r="BA931" s="126">
        <v>0</v>
      </c>
      <c r="BN931" s="126">
        <v>0</v>
      </c>
      <c r="CA931" s="126">
        <v>0</v>
      </c>
      <c r="CN931" s="126">
        <v>0</v>
      </c>
    </row>
    <row r="932" spans="1:92">
      <c r="A932" s="289" t="s">
        <v>1030</v>
      </c>
      <c r="BA932" s="126">
        <v>-4651.62</v>
      </c>
      <c r="BN932" s="126">
        <v>-4651.62</v>
      </c>
      <c r="CA932" s="126">
        <v>-4651.62</v>
      </c>
      <c r="CN932" s="126">
        <v>-4651.62</v>
      </c>
    </row>
    <row r="933" spans="1:92">
      <c r="A933" s="289" t="s">
        <v>1031</v>
      </c>
      <c r="BA933" s="126">
        <v>-496.56</v>
      </c>
      <c r="BN933" s="126">
        <v>-496.56</v>
      </c>
      <c r="CA933" s="126">
        <v>-496.56</v>
      </c>
      <c r="CN933" s="126">
        <v>-496.56</v>
      </c>
    </row>
    <row r="934" spans="1:92">
      <c r="A934" s="289" t="s">
        <v>1032</v>
      </c>
      <c r="BA934" s="126">
        <v>-7891106.25</v>
      </c>
      <c r="BN934" s="126">
        <v>-7891106.25</v>
      </c>
      <c r="CA934" s="126">
        <v>-7891106.25</v>
      </c>
      <c r="CN934" s="126">
        <v>-7891106.25</v>
      </c>
    </row>
    <row r="935" spans="1:92">
      <c r="A935" s="289" t="s">
        <v>1033</v>
      </c>
      <c r="BA935" s="126">
        <v>2609185.17</v>
      </c>
      <c r="BN935" s="126">
        <v>2609185.17</v>
      </c>
      <c r="CA935" s="126">
        <v>2609185.17</v>
      </c>
      <c r="CN935" s="126">
        <v>2609185.17</v>
      </c>
    </row>
    <row r="936" spans="1:92">
      <c r="A936" s="289" t="s">
        <v>1034</v>
      </c>
      <c r="BA936" s="126">
        <v>-344.41</v>
      </c>
      <c r="BN936" s="126">
        <v>-344.41</v>
      </c>
      <c r="CA936" s="126">
        <v>-344.41</v>
      </c>
      <c r="CN936" s="126">
        <v>-344.41</v>
      </c>
    </row>
    <row r="937" spans="1:92">
      <c r="A937" s="289" t="s">
        <v>1035</v>
      </c>
      <c r="BA937" s="126">
        <v>-1470.55</v>
      </c>
      <c r="BN937" s="126">
        <v>-1470.55</v>
      </c>
      <c r="CA937" s="126">
        <v>-1470.55</v>
      </c>
      <c r="CN937" s="126">
        <v>-1470.55</v>
      </c>
    </row>
    <row r="938" spans="1:92">
      <c r="A938" s="289" t="s">
        <v>1036</v>
      </c>
      <c r="BA938" s="126">
        <v>7927862.8399999999</v>
      </c>
      <c r="BN938" s="126">
        <v>7927862.8399999999</v>
      </c>
      <c r="CA938" s="126">
        <v>7927862.8399999999</v>
      </c>
      <c r="CN938" s="126">
        <v>7927862.8399999999</v>
      </c>
    </row>
    <row r="939" spans="1:92">
      <c r="A939" s="289" t="s">
        <v>1037</v>
      </c>
      <c r="BA939" s="126">
        <v>-25268384.350000001</v>
      </c>
      <c r="BN939" s="126">
        <v>-25268384.350000001</v>
      </c>
      <c r="CA939" s="126">
        <v>-25268384.350000001</v>
      </c>
      <c r="CN939" s="126">
        <v>-25268384.350000001</v>
      </c>
    </row>
    <row r="940" spans="1:92">
      <c r="A940" s="289" t="s">
        <v>1038</v>
      </c>
      <c r="BA940" s="126">
        <v>-2666353.4500000002</v>
      </c>
      <c r="BN940" s="126">
        <v>-2666353.4500000002</v>
      </c>
      <c r="CA940" s="126">
        <v>-2666353.4500000002</v>
      </c>
      <c r="CN940" s="126">
        <v>-2666353.4500000002</v>
      </c>
    </row>
    <row r="941" spans="1:92">
      <c r="A941" s="290" t="s">
        <v>1039</v>
      </c>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c r="AI941" s="235"/>
      <c r="AJ941" s="235"/>
      <c r="AK941" s="235"/>
      <c r="AL941" s="235"/>
      <c r="AM941" s="235"/>
      <c r="AN941" s="235"/>
      <c r="AO941" s="235"/>
      <c r="AP941" s="235"/>
      <c r="AQ941" s="235"/>
      <c r="AR941" s="235"/>
      <c r="AS941" s="235"/>
      <c r="AT941" s="235"/>
      <c r="AU941" s="235"/>
      <c r="AV941" s="235"/>
      <c r="AW941" s="235"/>
      <c r="AX941" s="235"/>
      <c r="AY941" s="235"/>
      <c r="AZ941" s="235"/>
      <c r="BA941" s="235">
        <v>-25302392.199999999</v>
      </c>
      <c r="BB941" s="235"/>
      <c r="BC941" s="235"/>
      <c r="BD941" s="235"/>
      <c r="BE941" s="235"/>
      <c r="BF941" s="235"/>
      <c r="BG941" s="235"/>
      <c r="BH941" s="235"/>
      <c r="BI941" s="235"/>
      <c r="BJ941" s="235"/>
      <c r="BK941" s="235"/>
      <c r="BL941" s="235"/>
      <c r="BM941" s="235"/>
      <c r="BN941" s="235">
        <v>-25302392.199999999</v>
      </c>
      <c r="BO941" s="235"/>
      <c r="BP941" s="235"/>
      <c r="BQ941" s="235"/>
      <c r="BR941" s="235"/>
      <c r="BS941" s="235"/>
      <c r="BT941" s="235"/>
      <c r="BU941" s="235"/>
      <c r="BV941" s="235"/>
      <c r="BW941" s="235"/>
      <c r="BX941" s="235"/>
      <c r="BY941" s="235"/>
      <c r="BZ941" s="235"/>
      <c r="CA941" s="235">
        <v>-25302392.199999999</v>
      </c>
      <c r="CB941" s="235"/>
      <c r="CC941" s="235"/>
      <c r="CD941" s="235"/>
      <c r="CE941" s="235"/>
      <c r="CF941" s="235"/>
      <c r="CG941" s="235"/>
      <c r="CH941" s="235"/>
      <c r="CI941" s="235"/>
      <c r="CJ941" s="235"/>
      <c r="CK941" s="235"/>
      <c r="CL941" s="235"/>
      <c r="CM941" s="235"/>
      <c r="CN941" s="235">
        <v>-25302392.199999999</v>
      </c>
    </row>
    <row r="942" spans="1:92">
      <c r="A942" s="289" t="s">
        <v>1040</v>
      </c>
    </row>
    <row r="943" spans="1:92">
      <c r="A943" s="288" t="s">
        <v>1041</v>
      </c>
    </row>
    <row r="944" spans="1:92">
      <c r="A944" s="289" t="s">
        <v>1042</v>
      </c>
      <c r="BA944" s="126">
        <v>0</v>
      </c>
      <c r="BN944" s="126">
        <v>0</v>
      </c>
      <c r="CA944" s="126">
        <v>0</v>
      </c>
      <c r="CN944" s="126">
        <v>0</v>
      </c>
    </row>
    <row r="945" spans="1:92">
      <c r="A945" s="289" t="s">
        <v>1043</v>
      </c>
      <c r="BA945" s="126">
        <v>0</v>
      </c>
      <c r="BN945" s="126">
        <v>0</v>
      </c>
      <c r="CA945" s="126">
        <v>0</v>
      </c>
      <c r="CN945" s="126">
        <v>0</v>
      </c>
    </row>
    <row r="946" spans="1:92">
      <c r="A946" s="289" t="s">
        <v>1044</v>
      </c>
      <c r="BA946" s="126">
        <v>-4942718</v>
      </c>
      <c r="BN946" s="126">
        <v>-4942718</v>
      </c>
      <c r="CA946" s="126">
        <v>-4942718</v>
      </c>
      <c r="CN946" s="126">
        <v>-4942718</v>
      </c>
    </row>
    <row r="947" spans="1:92">
      <c r="A947" s="289" t="s">
        <v>1045</v>
      </c>
      <c r="BA947" s="126">
        <v>0</v>
      </c>
      <c r="BN947" s="126">
        <v>0</v>
      </c>
      <c r="CA947" s="126">
        <v>0</v>
      </c>
      <c r="CN947" s="126">
        <v>0</v>
      </c>
    </row>
    <row r="948" spans="1:92">
      <c r="A948" s="289" t="s">
        <v>1046</v>
      </c>
      <c r="BA948" s="126">
        <v>-5873031.9800000004</v>
      </c>
      <c r="BN948" s="126">
        <v>-5873031.9800000004</v>
      </c>
      <c r="CA948" s="126">
        <v>-5873031.9800000004</v>
      </c>
      <c r="CN948" s="126">
        <v>-5873031.9800000004</v>
      </c>
    </row>
    <row r="949" spans="1:92">
      <c r="A949" s="289" t="s">
        <v>1047</v>
      </c>
      <c r="BA949" s="126">
        <v>0</v>
      </c>
      <c r="BN949" s="126">
        <v>0</v>
      </c>
      <c r="CA949" s="126">
        <v>0</v>
      </c>
      <c r="CN949" s="126">
        <v>0</v>
      </c>
    </row>
    <row r="950" spans="1:92">
      <c r="A950" s="289" t="s">
        <v>1048</v>
      </c>
      <c r="BA950" s="126">
        <v>-1006335.52</v>
      </c>
      <c r="BN950" s="126">
        <v>-1006335.52</v>
      </c>
      <c r="CA950" s="126">
        <v>-1006335.52</v>
      </c>
      <c r="CN950" s="126">
        <v>-1006335.52</v>
      </c>
    </row>
    <row r="951" spans="1:92">
      <c r="A951" s="289" t="s">
        <v>1049</v>
      </c>
      <c r="BA951" s="126">
        <v>-35793.5</v>
      </c>
      <c r="BN951" s="126">
        <v>-35793.5</v>
      </c>
      <c r="CA951" s="126">
        <v>-35793.5</v>
      </c>
      <c r="CN951" s="126">
        <v>-35793.5</v>
      </c>
    </row>
    <row r="952" spans="1:92">
      <c r="A952" s="289" t="s">
        <v>1050</v>
      </c>
      <c r="BA952" s="126">
        <v>0</v>
      </c>
      <c r="BN952" s="126">
        <v>0</v>
      </c>
      <c r="CA952" s="126">
        <v>0</v>
      </c>
      <c r="CN952" s="126">
        <v>0</v>
      </c>
    </row>
    <row r="953" spans="1:92">
      <c r="A953" s="289" t="s">
        <v>1051</v>
      </c>
      <c r="BA953" s="126">
        <v>4655047.4400000004</v>
      </c>
      <c r="BN953" s="126">
        <v>4655047.4399999799</v>
      </c>
      <c r="CA953" s="126">
        <v>4655047.4399999902</v>
      </c>
      <c r="CN953" s="126">
        <v>4655047.4400000004</v>
      </c>
    </row>
    <row r="954" spans="1:92">
      <c r="A954" s="289" t="s">
        <v>1052</v>
      </c>
      <c r="BA954" s="126">
        <v>605156.16719999502</v>
      </c>
      <c r="BN954" s="126">
        <v>605156.16720001702</v>
      </c>
      <c r="CA954" s="126">
        <v>605156.16720004601</v>
      </c>
      <c r="CN954" s="126">
        <v>605156.167200075</v>
      </c>
    </row>
    <row r="955" spans="1:92">
      <c r="A955" s="289" t="s">
        <v>1053</v>
      </c>
      <c r="BA955" s="126">
        <v>-229374.33</v>
      </c>
      <c r="BN955" s="126">
        <v>-229374.33</v>
      </c>
      <c r="CA955" s="126">
        <v>-229374.33</v>
      </c>
      <c r="CN955" s="126">
        <v>-229374.33</v>
      </c>
    </row>
    <row r="956" spans="1:92">
      <c r="A956" s="289" t="s">
        <v>1054</v>
      </c>
      <c r="BA956" s="126">
        <v>-526304.07999999996</v>
      </c>
      <c r="BN956" s="126">
        <v>-526304.07999999996</v>
      </c>
      <c r="CA956" s="126">
        <v>-526304.07999999996</v>
      </c>
      <c r="CN956" s="126">
        <v>-526304.07999999996</v>
      </c>
    </row>
    <row r="957" spans="1:92">
      <c r="A957" s="289" t="s">
        <v>1055</v>
      </c>
      <c r="BA957" s="126">
        <v>0</v>
      </c>
      <c r="BN957" s="126">
        <v>0</v>
      </c>
      <c r="CA957" s="126">
        <v>0</v>
      </c>
      <c r="CN957" s="126">
        <v>0</v>
      </c>
    </row>
    <row r="958" spans="1:92">
      <c r="A958" s="289" t="s">
        <v>1056</v>
      </c>
      <c r="BA958" s="126">
        <v>0</v>
      </c>
      <c r="BN958" s="126">
        <v>0</v>
      </c>
      <c r="CA958" s="126">
        <v>0</v>
      </c>
      <c r="CN958" s="126">
        <v>0</v>
      </c>
    </row>
    <row r="959" spans="1:92">
      <c r="A959" s="289" t="s">
        <v>1057</v>
      </c>
      <c r="BA959" s="126">
        <v>-8774891.0800000001</v>
      </c>
      <c r="BN959" s="126">
        <v>-8774891.0800000001</v>
      </c>
      <c r="CA959" s="126">
        <v>-8774891.0800000001</v>
      </c>
      <c r="CN959" s="126">
        <v>-8774891.0800000001</v>
      </c>
    </row>
    <row r="960" spans="1:92">
      <c r="A960" s="289" t="s">
        <v>1058</v>
      </c>
      <c r="BA960" s="126">
        <v>-533860</v>
      </c>
      <c r="BN960" s="126">
        <v>-533860</v>
      </c>
      <c r="CA960" s="126">
        <v>-533860</v>
      </c>
      <c r="CN960" s="126">
        <v>-533860</v>
      </c>
    </row>
    <row r="961" spans="1:92">
      <c r="A961" s="289" t="s">
        <v>1059</v>
      </c>
      <c r="BA961" s="126">
        <v>0</v>
      </c>
      <c r="BN961" s="126">
        <v>0</v>
      </c>
      <c r="CA961" s="126">
        <v>0</v>
      </c>
      <c r="CN961" s="126">
        <v>0</v>
      </c>
    </row>
    <row r="962" spans="1:92">
      <c r="A962" s="289" t="s">
        <v>1060</v>
      </c>
      <c r="BA962" s="126">
        <v>0</v>
      </c>
      <c r="BN962" s="126">
        <v>0</v>
      </c>
      <c r="CA962" s="126">
        <v>0</v>
      </c>
      <c r="CN962" s="126">
        <v>0</v>
      </c>
    </row>
    <row r="963" spans="1:92">
      <c r="A963" s="289" t="s">
        <v>1061</v>
      </c>
      <c r="BA963" s="126">
        <v>0</v>
      </c>
      <c r="BN963" s="126">
        <v>0</v>
      </c>
      <c r="CA963" s="126">
        <v>0</v>
      </c>
      <c r="CN963" s="126">
        <v>0</v>
      </c>
    </row>
    <row r="964" spans="1:92">
      <c r="A964" s="289" t="s">
        <v>1062</v>
      </c>
      <c r="BA964" s="126">
        <v>0</v>
      </c>
      <c r="BN964" s="126">
        <v>0</v>
      </c>
      <c r="CA964" s="126">
        <v>0</v>
      </c>
      <c r="CN964" s="126">
        <v>0</v>
      </c>
    </row>
    <row r="965" spans="1:92">
      <c r="A965" s="289" t="s">
        <v>1063</v>
      </c>
      <c r="BA965" s="126">
        <v>-632953.39</v>
      </c>
      <c r="BN965" s="126">
        <v>-632953.39</v>
      </c>
      <c r="CA965" s="126">
        <v>-632953.39</v>
      </c>
      <c r="CN965" s="126">
        <v>-632953.39</v>
      </c>
    </row>
    <row r="966" spans="1:92">
      <c r="A966" s="289" t="s">
        <v>1064</v>
      </c>
      <c r="BA966" s="126">
        <v>0</v>
      </c>
      <c r="BN966" s="126">
        <v>0</v>
      </c>
      <c r="CA966" s="126">
        <v>0</v>
      </c>
      <c r="CN966" s="126">
        <v>0</v>
      </c>
    </row>
    <row r="967" spans="1:92">
      <c r="A967" s="289" t="s">
        <v>1065</v>
      </c>
      <c r="BA967" s="126">
        <v>-256973.65</v>
      </c>
      <c r="BN967" s="126">
        <v>-256973.65</v>
      </c>
      <c r="CA967" s="126">
        <v>-256973.65</v>
      </c>
      <c r="CN967" s="126">
        <v>-256973.65</v>
      </c>
    </row>
    <row r="968" spans="1:92">
      <c r="A968" s="289" t="s">
        <v>1066</v>
      </c>
      <c r="BA968" s="126">
        <v>0</v>
      </c>
      <c r="BN968" s="126">
        <v>0</v>
      </c>
      <c r="CA968" s="126">
        <v>0</v>
      </c>
      <c r="CN968" s="126">
        <v>0</v>
      </c>
    </row>
    <row r="969" spans="1:92">
      <c r="A969" s="289" t="s">
        <v>1067</v>
      </c>
      <c r="BA969" s="126">
        <v>385.94</v>
      </c>
      <c r="BN969" s="126">
        <v>385.94</v>
      </c>
      <c r="CA969" s="126">
        <v>385.94</v>
      </c>
      <c r="CN969" s="126">
        <v>385.94</v>
      </c>
    </row>
    <row r="970" spans="1:92">
      <c r="A970" s="289" t="s">
        <v>1068</v>
      </c>
      <c r="BA970" s="126">
        <v>0</v>
      </c>
      <c r="BN970" s="126">
        <v>0</v>
      </c>
      <c r="CA970" s="126">
        <v>0</v>
      </c>
      <c r="CN970" s="126">
        <v>0</v>
      </c>
    </row>
    <row r="971" spans="1:92">
      <c r="A971" s="289" t="s">
        <v>1069</v>
      </c>
      <c r="BA971" s="126">
        <v>-30073063.440000001</v>
      </c>
      <c r="BN971" s="126">
        <v>-30073063.440000001</v>
      </c>
      <c r="CA971" s="126">
        <v>-30073063.440000001</v>
      </c>
      <c r="CN971" s="126">
        <v>-30073063.440000001</v>
      </c>
    </row>
    <row r="972" spans="1:92">
      <c r="A972" s="289" t="s">
        <v>1070</v>
      </c>
      <c r="BA972" s="126">
        <v>0</v>
      </c>
      <c r="BN972" s="126">
        <v>0</v>
      </c>
      <c r="CA972" s="126">
        <v>0</v>
      </c>
      <c r="CN972" s="126">
        <v>0</v>
      </c>
    </row>
    <row r="973" spans="1:92">
      <c r="A973" s="289" t="s">
        <v>1071</v>
      </c>
      <c r="BA973" s="126">
        <v>0</v>
      </c>
      <c r="BN973" s="126">
        <v>0</v>
      </c>
      <c r="CA973" s="126">
        <v>0</v>
      </c>
      <c r="CN973" s="126">
        <v>0</v>
      </c>
    </row>
    <row r="974" spans="1:92">
      <c r="A974" s="289" t="s">
        <v>1072</v>
      </c>
      <c r="BA974" s="126">
        <v>-35370601.189999998</v>
      </c>
      <c r="BN974" s="126">
        <v>-35370601.189999998</v>
      </c>
      <c r="CA974" s="126">
        <v>-35370601.189999998</v>
      </c>
      <c r="CN974" s="126">
        <v>-35370601.189999998</v>
      </c>
    </row>
    <row r="975" spans="1:92">
      <c r="A975" s="289" t="s">
        <v>1073</v>
      </c>
      <c r="BA975" s="126">
        <v>-5707415.6500000004</v>
      </c>
      <c r="BN975" s="126">
        <v>-5707415.6500000004</v>
      </c>
      <c r="CA975" s="126">
        <v>-5707415.6500000004</v>
      </c>
      <c r="CN975" s="126">
        <v>-5707415.6500000004</v>
      </c>
    </row>
    <row r="976" spans="1:92">
      <c r="A976" s="289" t="s">
        <v>1074</v>
      </c>
      <c r="BA976" s="126">
        <v>0</v>
      </c>
      <c r="BN976" s="126">
        <v>0</v>
      </c>
      <c r="CA976" s="126">
        <v>0</v>
      </c>
      <c r="CN976" s="126">
        <v>0</v>
      </c>
    </row>
    <row r="977" spans="1:92">
      <c r="A977" s="289" t="s">
        <v>1075</v>
      </c>
      <c r="BA977" s="126">
        <v>0</v>
      </c>
      <c r="BN977" s="126">
        <v>0</v>
      </c>
      <c r="CA977" s="126">
        <v>0</v>
      </c>
      <c r="CN977" s="126">
        <v>0</v>
      </c>
    </row>
    <row r="978" spans="1:92">
      <c r="A978" s="289" t="s">
        <v>1076</v>
      </c>
      <c r="BA978" s="126">
        <v>0</v>
      </c>
      <c r="BN978" s="126">
        <v>0</v>
      </c>
      <c r="CA978" s="126">
        <v>0</v>
      </c>
      <c r="CN978" s="126">
        <v>0</v>
      </c>
    </row>
    <row r="979" spans="1:92">
      <c r="A979" s="289" t="s">
        <v>1077</v>
      </c>
      <c r="BA979" s="126">
        <v>583622.30000000005</v>
      </c>
      <c r="BN979" s="126">
        <v>583622.30000000005</v>
      </c>
      <c r="CA979" s="126">
        <v>583622.30000000005</v>
      </c>
      <c r="CN979" s="126">
        <v>583622.30000000005</v>
      </c>
    </row>
    <row r="980" spans="1:92">
      <c r="A980" s="289" t="s">
        <v>1078</v>
      </c>
      <c r="BA980" s="126">
        <v>0</v>
      </c>
      <c r="BN980" s="126">
        <v>0</v>
      </c>
      <c r="CA980" s="126">
        <v>0</v>
      </c>
      <c r="CN980" s="126">
        <v>0</v>
      </c>
    </row>
    <row r="981" spans="1:92">
      <c r="A981" s="289" t="s">
        <v>1079</v>
      </c>
      <c r="BA981" s="126">
        <v>-490545</v>
      </c>
      <c r="BN981" s="126">
        <v>-490545</v>
      </c>
      <c r="CA981" s="126">
        <v>-490545</v>
      </c>
      <c r="CN981" s="126">
        <v>-490545</v>
      </c>
    </row>
    <row r="982" spans="1:92">
      <c r="A982" s="289" t="s">
        <v>1080</v>
      </c>
      <c r="BA982" s="126">
        <v>-1835644</v>
      </c>
      <c r="BN982" s="126">
        <v>-1835644</v>
      </c>
      <c r="CA982" s="126">
        <v>-1835644</v>
      </c>
      <c r="CN982" s="126">
        <v>-1835644</v>
      </c>
    </row>
    <row r="983" spans="1:92">
      <c r="A983" s="289" t="s">
        <v>1081</v>
      </c>
      <c r="BA983" s="126">
        <v>0</v>
      </c>
      <c r="BN983" s="126">
        <v>0</v>
      </c>
      <c r="CA983" s="126">
        <v>0</v>
      </c>
      <c r="CN983" s="126">
        <v>0</v>
      </c>
    </row>
    <row r="984" spans="1:92">
      <c r="A984" s="289" t="s">
        <v>1082</v>
      </c>
      <c r="BA984" s="126">
        <v>-9.3223206931725095E-9</v>
      </c>
      <c r="BN984" s="126">
        <v>-9.3223206931725095E-9</v>
      </c>
      <c r="CA984" s="126">
        <v>-9.3223206931725095E-9</v>
      </c>
      <c r="CN984" s="126">
        <v>-9.3223206931725095E-9</v>
      </c>
    </row>
    <row r="985" spans="1:92">
      <c r="A985" s="289" t="s">
        <v>1083</v>
      </c>
      <c r="BA985" s="126">
        <v>-2876004</v>
      </c>
      <c r="BN985" s="126">
        <v>-2876004</v>
      </c>
      <c r="CA985" s="126">
        <v>-2876004</v>
      </c>
      <c r="CN985" s="126">
        <v>-2876004</v>
      </c>
    </row>
    <row r="986" spans="1:92">
      <c r="A986" s="289" t="s">
        <v>1084</v>
      </c>
      <c r="BA986" s="126">
        <v>-960771</v>
      </c>
      <c r="BN986" s="126">
        <v>-960771</v>
      </c>
      <c r="CA986" s="126">
        <v>-960771</v>
      </c>
      <c r="CN986" s="126">
        <v>-960771</v>
      </c>
    </row>
    <row r="987" spans="1:92">
      <c r="A987" s="290" t="s">
        <v>1085</v>
      </c>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c r="AA987" s="235"/>
      <c r="AB987" s="235"/>
      <c r="AC987" s="235"/>
      <c r="AD987" s="235"/>
      <c r="AE987" s="235"/>
      <c r="AF987" s="235"/>
      <c r="AG987" s="235"/>
      <c r="AH987" s="235"/>
      <c r="AI987" s="235"/>
      <c r="AJ987" s="235"/>
      <c r="AK987" s="235"/>
      <c r="AL987" s="235"/>
      <c r="AM987" s="235"/>
      <c r="AN987" s="235"/>
      <c r="AO987" s="235"/>
      <c r="AP987" s="235"/>
      <c r="AQ987" s="235"/>
      <c r="AR987" s="235"/>
      <c r="AS987" s="235"/>
      <c r="AT987" s="235"/>
      <c r="AU987" s="235"/>
      <c r="AV987" s="235"/>
      <c r="AW987" s="235"/>
      <c r="AX987" s="235"/>
      <c r="AY987" s="235"/>
      <c r="AZ987" s="235"/>
      <c r="BA987" s="235">
        <v>-94282067.962799996</v>
      </c>
      <c r="BB987" s="235"/>
      <c r="BC987" s="235"/>
      <c r="BD987" s="235"/>
      <c r="BE987" s="235"/>
      <c r="BF987" s="235"/>
      <c r="BG987" s="235"/>
      <c r="BH987" s="235"/>
      <c r="BI987" s="235"/>
      <c r="BJ987" s="235"/>
      <c r="BK987" s="235"/>
      <c r="BL987" s="235"/>
      <c r="BM987" s="235"/>
      <c r="BN987" s="235">
        <v>-94282067.962799996</v>
      </c>
      <c r="BO987" s="235"/>
      <c r="BP987" s="235"/>
      <c r="BQ987" s="235"/>
      <c r="BR987" s="235"/>
      <c r="BS987" s="235"/>
      <c r="BT987" s="235"/>
      <c r="BU987" s="235"/>
      <c r="BV987" s="235"/>
      <c r="BW987" s="235"/>
      <c r="BX987" s="235"/>
      <c r="BY987" s="235"/>
      <c r="BZ987" s="235"/>
      <c r="CA987" s="235">
        <v>-94282067.962799907</v>
      </c>
      <c r="CB987" s="235"/>
      <c r="CC987" s="235"/>
      <c r="CD987" s="235"/>
      <c r="CE987" s="235"/>
      <c r="CF987" s="235"/>
      <c r="CG987" s="235"/>
      <c r="CH987" s="235"/>
      <c r="CI987" s="235"/>
      <c r="CJ987" s="235"/>
      <c r="CK987" s="235"/>
      <c r="CL987" s="235"/>
      <c r="CM987" s="235"/>
      <c r="CN987" s="235">
        <v>-94282067.962799907</v>
      </c>
    </row>
    <row r="988" spans="1:92">
      <c r="A988" s="289" t="s">
        <v>1086</v>
      </c>
    </row>
    <row r="989" spans="1:92">
      <c r="A989" s="288" t="s">
        <v>1087</v>
      </c>
    </row>
    <row r="990" spans="1:92">
      <c r="A990" s="289" t="s">
        <v>1088</v>
      </c>
      <c r="BA990" s="126">
        <v>-45527682.789999999</v>
      </c>
      <c r="BN990" s="126">
        <v>-45527682.789999999</v>
      </c>
      <c r="CA990" s="126">
        <v>-45527682.789999999</v>
      </c>
      <c r="CN990" s="126">
        <v>-45527682.789999999</v>
      </c>
    </row>
    <row r="991" spans="1:92">
      <c r="A991" s="289" t="s">
        <v>1089</v>
      </c>
      <c r="BA991" s="126">
        <v>-4464363.1322259698</v>
      </c>
      <c r="BN991" s="126">
        <v>-4801868.7173747402</v>
      </c>
      <c r="CA991" s="126">
        <v>-1256122.3502183</v>
      </c>
      <c r="CN991" s="126">
        <v>31.796577208656</v>
      </c>
    </row>
    <row r="992" spans="1:92">
      <c r="A992" s="289" t="s">
        <v>1090</v>
      </c>
      <c r="BA992" s="126">
        <v>0</v>
      </c>
      <c r="BN992" s="126">
        <v>0</v>
      </c>
      <c r="CA992" s="126">
        <v>0</v>
      </c>
      <c r="CN992" s="126">
        <v>0</v>
      </c>
    </row>
    <row r="993" spans="1:92">
      <c r="A993" s="289" t="s">
        <v>1091</v>
      </c>
      <c r="BA993" s="126">
        <v>0</v>
      </c>
      <c r="BN993" s="126">
        <v>0</v>
      </c>
      <c r="CA993" s="126">
        <v>0</v>
      </c>
      <c r="CN993" s="126">
        <v>0</v>
      </c>
    </row>
    <row r="994" spans="1:92">
      <c r="A994" s="290" t="s">
        <v>1092</v>
      </c>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c r="AA994" s="235"/>
      <c r="AB994" s="235"/>
      <c r="AC994" s="235"/>
      <c r="AD994" s="235"/>
      <c r="AE994" s="235"/>
      <c r="AF994" s="235"/>
      <c r="AG994" s="235"/>
      <c r="AH994" s="235"/>
      <c r="AI994" s="235"/>
      <c r="AJ994" s="235"/>
      <c r="AK994" s="235"/>
      <c r="AL994" s="235"/>
      <c r="AM994" s="235"/>
      <c r="AN994" s="235"/>
      <c r="AO994" s="235"/>
      <c r="AP994" s="235"/>
      <c r="AQ994" s="235"/>
      <c r="AR994" s="235"/>
      <c r="AS994" s="235"/>
      <c r="AT994" s="235"/>
      <c r="AU994" s="235"/>
      <c r="AV994" s="235"/>
      <c r="AW994" s="235"/>
      <c r="AX994" s="235"/>
      <c r="AY994" s="235"/>
      <c r="AZ994" s="235"/>
      <c r="BA994" s="235">
        <v>-49992045.9222259</v>
      </c>
      <c r="BB994" s="235"/>
      <c r="BC994" s="235"/>
      <c r="BD994" s="235"/>
      <c r="BE994" s="235"/>
      <c r="BF994" s="235"/>
      <c r="BG994" s="235"/>
      <c r="BH994" s="235"/>
      <c r="BI994" s="235"/>
      <c r="BJ994" s="235"/>
      <c r="BK994" s="235"/>
      <c r="BL994" s="235"/>
      <c r="BM994" s="235"/>
      <c r="BN994" s="235">
        <v>-50329551.507374696</v>
      </c>
      <c r="BO994" s="235"/>
      <c r="BP994" s="235"/>
      <c r="BQ994" s="235"/>
      <c r="BR994" s="235"/>
      <c r="BS994" s="235"/>
      <c r="BT994" s="235"/>
      <c r="BU994" s="235"/>
      <c r="BV994" s="235"/>
      <c r="BW994" s="235"/>
      <c r="BX994" s="235"/>
      <c r="BY994" s="235"/>
      <c r="BZ994" s="235"/>
      <c r="CA994" s="235">
        <v>-46783805.140218198</v>
      </c>
      <c r="CB994" s="235"/>
      <c r="CC994" s="235"/>
      <c r="CD994" s="235"/>
      <c r="CE994" s="235"/>
      <c r="CF994" s="235"/>
      <c r="CG994" s="235"/>
      <c r="CH994" s="235"/>
      <c r="CI994" s="235"/>
      <c r="CJ994" s="235"/>
      <c r="CK994" s="235"/>
      <c r="CL994" s="235"/>
      <c r="CM994" s="235"/>
      <c r="CN994" s="235">
        <v>-45527650.993422702</v>
      </c>
    </row>
    <row r="995" spans="1:92">
      <c r="A995" s="289" t="s">
        <v>1093</v>
      </c>
    </row>
    <row r="996" spans="1:92">
      <c r="A996" s="288" t="s">
        <v>1094</v>
      </c>
    </row>
    <row r="997" spans="1:92">
      <c r="A997" s="289" t="s">
        <v>1095</v>
      </c>
      <c r="BA997" s="126">
        <v>0</v>
      </c>
      <c r="BN997" s="126">
        <v>0</v>
      </c>
      <c r="CA997" s="126">
        <v>0</v>
      </c>
      <c r="CN997" s="126">
        <v>0</v>
      </c>
    </row>
    <row r="998" spans="1:92">
      <c r="A998" s="289" t="s">
        <v>1096</v>
      </c>
      <c r="BA998" s="126">
        <v>0</v>
      </c>
      <c r="BN998" s="126">
        <v>0</v>
      </c>
      <c r="CA998" s="126">
        <v>0</v>
      </c>
      <c r="CN998" s="126">
        <v>0</v>
      </c>
    </row>
    <row r="999" spans="1:92">
      <c r="A999" s="289" t="s">
        <v>1097</v>
      </c>
      <c r="BA999" s="126">
        <v>0</v>
      </c>
      <c r="BN999" s="126">
        <v>0</v>
      </c>
      <c r="CA999" s="126">
        <v>0</v>
      </c>
      <c r="CN999" s="126">
        <v>0</v>
      </c>
    </row>
    <row r="1000" spans="1:92">
      <c r="A1000" s="289" t="s">
        <v>1098</v>
      </c>
      <c r="BA1000" s="126">
        <v>0</v>
      </c>
      <c r="BN1000" s="126">
        <v>0</v>
      </c>
      <c r="CA1000" s="126">
        <v>0</v>
      </c>
      <c r="CN1000" s="126">
        <v>0</v>
      </c>
    </row>
    <row r="1001" spans="1:92">
      <c r="A1001" s="289" t="s">
        <v>1099</v>
      </c>
      <c r="BA1001" s="126">
        <v>0</v>
      </c>
      <c r="BN1001" s="126">
        <v>0</v>
      </c>
      <c r="CA1001" s="126">
        <v>0</v>
      </c>
      <c r="CN1001" s="126">
        <v>0</v>
      </c>
    </row>
    <row r="1002" spans="1:92">
      <c r="A1002" s="289" t="s">
        <v>1100</v>
      </c>
    </row>
    <row r="1003" spans="1:92">
      <c r="A1003" s="289" t="s">
        <v>1101</v>
      </c>
    </row>
    <row r="1004" spans="1:92">
      <c r="A1004" s="288" t="s">
        <v>1102</v>
      </c>
    </row>
    <row r="1005" spans="1:92">
      <c r="A1005" s="289" t="s">
        <v>1103</v>
      </c>
      <c r="BA1005" s="126">
        <v>-18570146.829999998</v>
      </c>
      <c r="BN1005" s="126">
        <v>-18570146.829999998</v>
      </c>
      <c r="CA1005" s="126">
        <v>-18570146.829999998</v>
      </c>
      <c r="CN1005" s="126">
        <v>-18570146.829999998</v>
      </c>
    </row>
    <row r="1006" spans="1:92">
      <c r="A1006" s="289" t="s">
        <v>1104</v>
      </c>
      <c r="BA1006" s="126">
        <v>0</v>
      </c>
      <c r="BN1006" s="126">
        <v>0</v>
      </c>
      <c r="CA1006" s="126">
        <v>0</v>
      </c>
      <c r="CN1006" s="126">
        <v>0</v>
      </c>
    </row>
    <row r="1007" spans="1:92">
      <c r="A1007" s="290" t="s">
        <v>1105</v>
      </c>
      <c r="B1007" s="235"/>
      <c r="C1007" s="235"/>
      <c r="D1007" s="235"/>
      <c r="E1007" s="235"/>
      <c r="F1007" s="235"/>
      <c r="G1007" s="235"/>
      <c r="H1007" s="235"/>
      <c r="I1007" s="235"/>
      <c r="J1007" s="235"/>
      <c r="K1007" s="235"/>
      <c r="L1007" s="235"/>
      <c r="M1007" s="235"/>
      <c r="N1007" s="235"/>
      <c r="O1007" s="235"/>
      <c r="P1007" s="235"/>
      <c r="Q1007" s="235"/>
      <c r="R1007" s="235"/>
      <c r="S1007" s="235"/>
      <c r="T1007" s="235"/>
      <c r="U1007" s="235"/>
      <c r="V1007" s="235"/>
      <c r="W1007" s="235"/>
      <c r="X1007" s="235"/>
      <c r="Y1007" s="235"/>
      <c r="Z1007" s="235"/>
      <c r="AA1007" s="235"/>
      <c r="AB1007" s="235"/>
      <c r="AC1007" s="235"/>
      <c r="AD1007" s="235"/>
      <c r="AE1007" s="235"/>
      <c r="AF1007" s="235"/>
      <c r="AG1007" s="235"/>
      <c r="AH1007" s="235"/>
      <c r="AI1007" s="235"/>
      <c r="AJ1007" s="235"/>
      <c r="AK1007" s="235"/>
      <c r="AL1007" s="235"/>
      <c r="AM1007" s="235"/>
      <c r="AN1007" s="235"/>
      <c r="AO1007" s="235"/>
      <c r="AP1007" s="235"/>
      <c r="AQ1007" s="235"/>
      <c r="AR1007" s="235"/>
      <c r="AS1007" s="235"/>
      <c r="AT1007" s="235"/>
      <c r="AU1007" s="235"/>
      <c r="AV1007" s="235"/>
      <c r="AW1007" s="235"/>
      <c r="AX1007" s="235"/>
      <c r="AY1007" s="235"/>
      <c r="AZ1007" s="235"/>
      <c r="BA1007" s="235">
        <v>-18570146.829999998</v>
      </c>
      <c r="BB1007" s="235"/>
      <c r="BC1007" s="235"/>
      <c r="BD1007" s="235"/>
      <c r="BE1007" s="235"/>
      <c r="BF1007" s="235"/>
      <c r="BG1007" s="235"/>
      <c r="BH1007" s="235"/>
      <c r="BI1007" s="235"/>
      <c r="BJ1007" s="235"/>
      <c r="BK1007" s="235"/>
      <c r="BL1007" s="235"/>
      <c r="BM1007" s="235"/>
      <c r="BN1007" s="235">
        <v>-18570146.829999998</v>
      </c>
      <c r="BO1007" s="235"/>
      <c r="BP1007" s="235"/>
      <c r="BQ1007" s="235"/>
      <c r="BR1007" s="235"/>
      <c r="BS1007" s="235"/>
      <c r="BT1007" s="235"/>
      <c r="BU1007" s="235"/>
      <c r="BV1007" s="235"/>
      <c r="BW1007" s="235"/>
      <c r="BX1007" s="235"/>
      <c r="BY1007" s="235"/>
      <c r="BZ1007" s="235"/>
      <c r="CA1007" s="235">
        <v>-18570146.829999998</v>
      </c>
      <c r="CB1007" s="235"/>
      <c r="CC1007" s="235"/>
      <c r="CD1007" s="235"/>
      <c r="CE1007" s="235"/>
      <c r="CF1007" s="235"/>
      <c r="CG1007" s="235"/>
      <c r="CH1007" s="235"/>
      <c r="CI1007" s="235"/>
      <c r="CJ1007" s="235"/>
      <c r="CK1007" s="235"/>
      <c r="CL1007" s="235"/>
      <c r="CM1007" s="235"/>
      <c r="CN1007" s="235">
        <v>-18570146.829999998</v>
      </c>
    </row>
    <row r="1008" spans="1:92">
      <c r="A1008" s="289" t="s">
        <v>1106</v>
      </c>
    </row>
    <row r="1009" spans="1:92">
      <c r="A1009" s="288" t="s">
        <v>1107</v>
      </c>
    </row>
    <row r="1010" spans="1:92">
      <c r="A1010" s="289" t="s">
        <v>1108</v>
      </c>
      <c r="BA1010" s="126">
        <v>-16574985.6275899</v>
      </c>
      <c r="BN1010" s="126">
        <v>-16574985.6275899</v>
      </c>
      <c r="CA1010" s="126">
        <v>-16574985.6275899</v>
      </c>
      <c r="CN1010" s="126">
        <v>-16574985.6275899</v>
      </c>
    </row>
    <row r="1011" spans="1:92">
      <c r="A1011" s="289" t="s">
        <v>1109</v>
      </c>
      <c r="BA1011" s="126">
        <v>-26845470.379999999</v>
      </c>
      <c r="BN1011" s="126">
        <v>-26845470.379999999</v>
      </c>
      <c r="CA1011" s="126">
        <v>-26845470.379999999</v>
      </c>
      <c r="CN1011" s="126">
        <v>-26845470.379999999</v>
      </c>
    </row>
    <row r="1012" spans="1:92">
      <c r="A1012" s="289" t="s">
        <v>1110</v>
      </c>
      <c r="BA1012" s="126">
        <v>0</v>
      </c>
      <c r="BN1012" s="126">
        <v>0</v>
      </c>
      <c r="CA1012" s="126">
        <v>0</v>
      </c>
      <c r="CN1012" s="126">
        <v>0</v>
      </c>
    </row>
    <row r="1013" spans="1:92">
      <c r="A1013" s="289" t="s">
        <v>1111</v>
      </c>
      <c r="BA1013" s="126">
        <v>-301317.83</v>
      </c>
      <c r="BN1013" s="126">
        <v>-301317.83</v>
      </c>
      <c r="CA1013" s="126">
        <v>-301317.83</v>
      </c>
      <c r="CN1013" s="126">
        <v>-301317.83</v>
      </c>
    </row>
    <row r="1014" spans="1:92">
      <c r="A1014" s="290" t="s">
        <v>1112</v>
      </c>
      <c r="B1014" s="235"/>
      <c r="C1014" s="235"/>
      <c r="D1014" s="235"/>
      <c r="E1014" s="235"/>
      <c r="F1014" s="235"/>
      <c r="G1014" s="235"/>
      <c r="H1014" s="235"/>
      <c r="I1014" s="235"/>
      <c r="J1014" s="235"/>
      <c r="K1014" s="235"/>
      <c r="L1014" s="235"/>
      <c r="M1014" s="235"/>
      <c r="N1014" s="235"/>
      <c r="O1014" s="235"/>
      <c r="P1014" s="235"/>
      <c r="Q1014" s="235"/>
      <c r="R1014" s="235"/>
      <c r="S1014" s="235"/>
      <c r="T1014" s="235"/>
      <c r="U1014" s="235"/>
      <c r="V1014" s="235"/>
      <c r="W1014" s="235"/>
      <c r="X1014" s="235"/>
      <c r="Y1014" s="235"/>
      <c r="Z1014" s="235"/>
      <c r="AA1014" s="235"/>
      <c r="AB1014" s="235"/>
      <c r="AC1014" s="235"/>
      <c r="AD1014" s="235"/>
      <c r="AE1014" s="235"/>
      <c r="AF1014" s="235"/>
      <c r="AG1014" s="235"/>
      <c r="AH1014" s="235"/>
      <c r="AI1014" s="235"/>
      <c r="AJ1014" s="235"/>
      <c r="AK1014" s="235"/>
      <c r="AL1014" s="235"/>
      <c r="AM1014" s="235"/>
      <c r="AN1014" s="235"/>
      <c r="AO1014" s="235"/>
      <c r="AP1014" s="235"/>
      <c r="AQ1014" s="235"/>
      <c r="AR1014" s="235"/>
      <c r="AS1014" s="235"/>
      <c r="AT1014" s="235"/>
      <c r="AU1014" s="235"/>
      <c r="AV1014" s="235"/>
      <c r="AW1014" s="235"/>
      <c r="AX1014" s="235"/>
      <c r="AY1014" s="235"/>
      <c r="AZ1014" s="235"/>
      <c r="BA1014" s="235">
        <v>-43721773.837589897</v>
      </c>
      <c r="BB1014" s="235"/>
      <c r="BC1014" s="235"/>
      <c r="BD1014" s="235"/>
      <c r="BE1014" s="235"/>
      <c r="BF1014" s="235"/>
      <c r="BG1014" s="235"/>
      <c r="BH1014" s="235"/>
      <c r="BI1014" s="235"/>
      <c r="BJ1014" s="235"/>
      <c r="BK1014" s="235"/>
      <c r="BL1014" s="235"/>
      <c r="BM1014" s="235"/>
      <c r="BN1014" s="235">
        <v>-43721773.837589897</v>
      </c>
      <c r="BO1014" s="235"/>
      <c r="BP1014" s="235"/>
      <c r="BQ1014" s="235"/>
      <c r="BR1014" s="235"/>
      <c r="BS1014" s="235"/>
      <c r="BT1014" s="235"/>
      <c r="BU1014" s="235"/>
      <c r="BV1014" s="235"/>
      <c r="BW1014" s="235"/>
      <c r="BX1014" s="235"/>
      <c r="BY1014" s="235"/>
      <c r="BZ1014" s="235"/>
      <c r="CA1014" s="235">
        <v>-43721773.837589897</v>
      </c>
      <c r="CB1014" s="235"/>
      <c r="CC1014" s="235"/>
      <c r="CD1014" s="235"/>
      <c r="CE1014" s="235"/>
      <c r="CF1014" s="235"/>
      <c r="CG1014" s="235"/>
      <c r="CH1014" s="235"/>
      <c r="CI1014" s="235"/>
      <c r="CJ1014" s="235"/>
      <c r="CK1014" s="235"/>
      <c r="CL1014" s="235"/>
      <c r="CM1014" s="235"/>
      <c r="CN1014" s="235">
        <v>-43721773.837589897</v>
      </c>
    </row>
    <row r="1015" spans="1:92">
      <c r="A1015" s="289" t="s">
        <v>1113</v>
      </c>
    </row>
    <row r="1016" spans="1:92">
      <c r="A1016" s="288" t="s">
        <v>1114</v>
      </c>
    </row>
    <row r="1017" spans="1:92">
      <c r="A1017" s="289" t="s">
        <v>1115</v>
      </c>
      <c r="BA1017" s="126">
        <v>-0.08</v>
      </c>
      <c r="BN1017" s="126">
        <v>-0.08</v>
      </c>
      <c r="CA1017" s="126">
        <v>-0.08</v>
      </c>
      <c r="CN1017" s="126">
        <v>-0.08</v>
      </c>
    </row>
    <row r="1018" spans="1:92">
      <c r="A1018" s="289" t="s">
        <v>1116</v>
      </c>
      <c r="BA1018" s="126">
        <v>-10043833.539999999</v>
      </c>
      <c r="BN1018" s="126">
        <v>-10043833.539999999</v>
      </c>
      <c r="CA1018" s="126">
        <v>-10043833.539999999</v>
      </c>
      <c r="CN1018" s="126">
        <v>-10043833.539999999</v>
      </c>
    </row>
    <row r="1019" spans="1:92">
      <c r="A1019" s="289" t="s">
        <v>1117</v>
      </c>
      <c r="BA1019" s="126">
        <v>0</v>
      </c>
      <c r="BN1019" s="126">
        <v>0</v>
      </c>
      <c r="CA1019" s="126">
        <v>0</v>
      </c>
      <c r="CN1019" s="126">
        <v>0</v>
      </c>
    </row>
    <row r="1020" spans="1:92">
      <c r="A1020" s="289" t="s">
        <v>1118</v>
      </c>
      <c r="BA1020" s="126">
        <v>0</v>
      </c>
      <c r="BN1020" s="126">
        <v>0</v>
      </c>
      <c r="CA1020" s="126">
        <v>0</v>
      </c>
      <c r="CN1020" s="126">
        <v>0</v>
      </c>
    </row>
    <row r="1021" spans="1:92">
      <c r="A1021" s="289" t="s">
        <v>1119</v>
      </c>
      <c r="BA1021" s="126">
        <v>0</v>
      </c>
      <c r="BN1021" s="126">
        <v>0</v>
      </c>
      <c r="CA1021" s="126">
        <v>0</v>
      </c>
      <c r="CN1021" s="126">
        <v>0</v>
      </c>
    </row>
    <row r="1022" spans="1:92">
      <c r="A1022" s="289" t="s">
        <v>1120</v>
      </c>
      <c r="BA1022" s="126">
        <v>0</v>
      </c>
      <c r="BN1022" s="126">
        <v>0</v>
      </c>
      <c r="CA1022" s="126">
        <v>0</v>
      </c>
      <c r="CN1022" s="126">
        <v>0</v>
      </c>
    </row>
    <row r="1023" spans="1:92">
      <c r="A1023" s="289" t="s">
        <v>1121</v>
      </c>
      <c r="BA1023" s="126">
        <v>0</v>
      </c>
      <c r="BN1023" s="126">
        <v>0</v>
      </c>
      <c r="CA1023" s="126">
        <v>0</v>
      </c>
      <c r="CN1023" s="126">
        <v>0</v>
      </c>
    </row>
    <row r="1024" spans="1:92">
      <c r="A1024" s="289" t="s">
        <v>1122</v>
      </c>
      <c r="BA1024" s="126">
        <v>-1072539.76</v>
      </c>
      <c r="BN1024" s="126">
        <v>-1072539.76</v>
      </c>
      <c r="CA1024" s="126">
        <v>-1072539.76</v>
      </c>
      <c r="CN1024" s="126">
        <v>-1072539.76</v>
      </c>
    </row>
    <row r="1025" spans="1:92">
      <c r="A1025" s="289" t="s">
        <v>1123</v>
      </c>
      <c r="BA1025" s="126">
        <v>-10014222.6</v>
      </c>
      <c r="BN1025" s="126">
        <v>-10014222.6</v>
      </c>
      <c r="CA1025" s="126">
        <v>-10014222.6</v>
      </c>
      <c r="CN1025" s="126">
        <v>-10014222.6</v>
      </c>
    </row>
    <row r="1026" spans="1:92">
      <c r="A1026" s="289" t="s">
        <v>1124</v>
      </c>
      <c r="BA1026" s="126">
        <v>-21062129.989999998</v>
      </c>
      <c r="BN1026" s="126">
        <v>-21062129.989999998</v>
      </c>
      <c r="CA1026" s="126">
        <v>-21062129.989999998</v>
      </c>
      <c r="CN1026" s="126">
        <v>-21062129.990000099</v>
      </c>
    </row>
    <row r="1027" spans="1:92">
      <c r="A1027" s="289" t="s">
        <v>1125</v>
      </c>
      <c r="BA1027" s="126">
        <v>0</v>
      </c>
      <c r="BN1027" s="126">
        <v>0</v>
      </c>
      <c r="CA1027" s="126">
        <v>0</v>
      </c>
      <c r="CN1027" s="126">
        <v>0</v>
      </c>
    </row>
    <row r="1028" spans="1:92">
      <c r="A1028" s="289" t="s">
        <v>1126</v>
      </c>
      <c r="BA1028" s="126">
        <v>0</v>
      </c>
      <c r="BN1028" s="126">
        <v>0</v>
      </c>
      <c r="CA1028" s="126">
        <v>0</v>
      </c>
      <c r="CN1028" s="126">
        <v>0</v>
      </c>
    </row>
    <row r="1029" spans="1:92">
      <c r="A1029" s="289" t="s">
        <v>1127</v>
      </c>
      <c r="BA1029" s="126">
        <v>0</v>
      </c>
      <c r="BN1029" s="126">
        <v>0</v>
      </c>
      <c r="CA1029" s="126">
        <v>0</v>
      </c>
      <c r="CN1029" s="126">
        <v>0</v>
      </c>
    </row>
    <row r="1030" spans="1:92">
      <c r="A1030" s="289" t="s">
        <v>1128</v>
      </c>
      <c r="BA1030" s="126">
        <v>0</v>
      </c>
      <c r="BN1030" s="126">
        <v>0</v>
      </c>
      <c r="CA1030" s="126">
        <v>0</v>
      </c>
      <c r="CN1030" s="126">
        <v>0</v>
      </c>
    </row>
    <row r="1031" spans="1:92">
      <c r="A1031" s="289" t="s">
        <v>1129</v>
      </c>
      <c r="BA1031" s="126">
        <v>-2180060.48</v>
      </c>
      <c r="BN1031" s="126">
        <v>-2180060.48</v>
      </c>
      <c r="CA1031" s="126">
        <v>-2180060.48</v>
      </c>
      <c r="CN1031" s="126">
        <v>-2180060.48</v>
      </c>
    </row>
    <row r="1032" spans="1:92">
      <c r="A1032" s="289" t="s">
        <v>1130</v>
      </c>
      <c r="BA1032" s="126">
        <v>-3137151.86</v>
      </c>
      <c r="BN1032" s="126">
        <v>-3137151.86</v>
      </c>
      <c r="CA1032" s="126">
        <v>-3137151.86</v>
      </c>
      <c r="CN1032" s="126">
        <v>-3137151.86</v>
      </c>
    </row>
    <row r="1033" spans="1:92">
      <c r="A1033" s="289" t="s">
        <v>1131</v>
      </c>
      <c r="BA1033" s="126">
        <v>-3594345.71</v>
      </c>
      <c r="BN1033" s="126">
        <v>-3594345.71</v>
      </c>
      <c r="CA1033" s="126">
        <v>-3594345.71</v>
      </c>
      <c r="CN1033" s="126">
        <v>-3594345.71</v>
      </c>
    </row>
    <row r="1034" spans="1:92">
      <c r="A1034" s="289" t="s">
        <v>1132</v>
      </c>
      <c r="BA1034" s="126">
        <v>0</v>
      </c>
      <c r="BN1034" s="126">
        <v>0</v>
      </c>
      <c r="CA1034" s="126">
        <v>0</v>
      </c>
      <c r="CN1034" s="126">
        <v>0</v>
      </c>
    </row>
    <row r="1035" spans="1:92">
      <c r="A1035" s="289" t="s">
        <v>1133</v>
      </c>
      <c r="BA1035" s="126">
        <v>-3751246.48</v>
      </c>
      <c r="BN1035" s="126">
        <v>-3751246.48</v>
      </c>
      <c r="CA1035" s="126">
        <v>-3751246.48</v>
      </c>
      <c r="CN1035" s="126">
        <v>-3751246.48</v>
      </c>
    </row>
    <row r="1036" spans="1:92">
      <c r="A1036" s="289" t="s">
        <v>1134</v>
      </c>
      <c r="BA1036" s="126">
        <v>0</v>
      </c>
      <c r="BN1036" s="126">
        <v>0</v>
      </c>
      <c r="CA1036" s="126">
        <v>0</v>
      </c>
      <c r="CN1036" s="126">
        <v>0</v>
      </c>
    </row>
    <row r="1037" spans="1:92">
      <c r="A1037" s="289" t="s">
        <v>1135</v>
      </c>
      <c r="BA1037" s="126">
        <v>-55752.46</v>
      </c>
      <c r="BN1037" s="126">
        <v>-55752.46</v>
      </c>
      <c r="CA1037" s="126">
        <v>-55752.46</v>
      </c>
      <c r="CN1037" s="126">
        <v>-55752.46</v>
      </c>
    </row>
    <row r="1038" spans="1:92">
      <c r="A1038" s="289" t="s">
        <v>1136</v>
      </c>
      <c r="BA1038" s="126">
        <v>0</v>
      </c>
      <c r="BN1038" s="126">
        <v>0</v>
      </c>
      <c r="CA1038" s="126">
        <v>0</v>
      </c>
      <c r="CN1038" s="126">
        <v>0</v>
      </c>
    </row>
    <row r="1039" spans="1:92">
      <c r="A1039" s="289" t="s">
        <v>1137</v>
      </c>
      <c r="BA1039" s="126">
        <v>0</v>
      </c>
      <c r="BN1039" s="126">
        <v>0</v>
      </c>
      <c r="CA1039" s="126">
        <v>0</v>
      </c>
      <c r="CN1039" s="126">
        <v>0</v>
      </c>
    </row>
    <row r="1040" spans="1:92">
      <c r="A1040" s="289" t="s">
        <v>1138</v>
      </c>
      <c r="BA1040" s="126">
        <v>-149841.07</v>
      </c>
      <c r="BN1040" s="126">
        <v>-149841.07</v>
      </c>
      <c r="CA1040" s="126">
        <v>-149841.07</v>
      </c>
      <c r="CN1040" s="126">
        <v>-149841.07</v>
      </c>
    </row>
    <row r="1041" spans="1:92">
      <c r="A1041" s="289" t="s">
        <v>1139</v>
      </c>
      <c r="BA1041" s="126">
        <v>0</v>
      </c>
      <c r="BN1041" s="126">
        <v>0</v>
      </c>
      <c r="CA1041" s="126">
        <v>0</v>
      </c>
      <c r="CN1041" s="126">
        <v>0</v>
      </c>
    </row>
    <row r="1042" spans="1:92">
      <c r="A1042" s="290" t="s">
        <v>1140</v>
      </c>
      <c r="B1042" s="235"/>
      <c r="C1042" s="235"/>
      <c r="D1042" s="235"/>
      <c r="E1042" s="235"/>
      <c r="F1042" s="235"/>
      <c r="G1042" s="235"/>
      <c r="H1042" s="235"/>
      <c r="I1042" s="235"/>
      <c r="J1042" s="235"/>
      <c r="K1042" s="235"/>
      <c r="L1042" s="235"/>
      <c r="M1042" s="235"/>
      <c r="N1042" s="235"/>
      <c r="O1042" s="235"/>
      <c r="P1042" s="235"/>
      <c r="Q1042" s="235"/>
      <c r="R1042" s="235"/>
      <c r="S1042" s="235"/>
      <c r="T1042" s="235"/>
      <c r="U1042" s="235"/>
      <c r="V1042" s="235"/>
      <c r="W1042" s="235"/>
      <c r="X1042" s="235"/>
      <c r="Y1042" s="235"/>
      <c r="Z1042" s="235"/>
      <c r="AA1042" s="235"/>
      <c r="AB1042" s="235"/>
      <c r="AC1042" s="235"/>
      <c r="AD1042" s="235"/>
      <c r="AE1042" s="235"/>
      <c r="AF1042" s="235"/>
      <c r="AG1042" s="235"/>
      <c r="AH1042" s="235"/>
      <c r="AI1042" s="235"/>
      <c r="AJ1042" s="235"/>
      <c r="AK1042" s="235"/>
      <c r="AL1042" s="235"/>
      <c r="AM1042" s="235"/>
      <c r="AN1042" s="235"/>
      <c r="AO1042" s="235"/>
      <c r="AP1042" s="235"/>
      <c r="AQ1042" s="235"/>
      <c r="AR1042" s="235"/>
      <c r="AS1042" s="235"/>
      <c r="AT1042" s="235"/>
      <c r="AU1042" s="235"/>
      <c r="AV1042" s="235"/>
      <c r="AW1042" s="235"/>
      <c r="AX1042" s="235"/>
      <c r="AY1042" s="235"/>
      <c r="AZ1042" s="235"/>
      <c r="BA1042" s="235">
        <v>-55061124.030000001</v>
      </c>
      <c r="BB1042" s="235"/>
      <c r="BC1042" s="235"/>
      <c r="BD1042" s="235"/>
      <c r="BE1042" s="235"/>
      <c r="BF1042" s="235"/>
      <c r="BG1042" s="235"/>
      <c r="BH1042" s="235"/>
      <c r="BI1042" s="235"/>
      <c r="BJ1042" s="235"/>
      <c r="BK1042" s="235"/>
      <c r="BL1042" s="235"/>
      <c r="BM1042" s="235"/>
      <c r="BN1042" s="235">
        <v>-55061124.030000001</v>
      </c>
      <c r="BO1042" s="235"/>
      <c r="BP1042" s="235"/>
      <c r="BQ1042" s="235"/>
      <c r="BR1042" s="235"/>
      <c r="BS1042" s="235"/>
      <c r="BT1042" s="235"/>
      <c r="BU1042" s="235"/>
      <c r="BV1042" s="235"/>
      <c r="BW1042" s="235"/>
      <c r="BX1042" s="235"/>
      <c r="BY1042" s="235"/>
      <c r="BZ1042" s="235"/>
      <c r="CA1042" s="235">
        <v>-55061124.030000098</v>
      </c>
      <c r="CB1042" s="235"/>
      <c r="CC1042" s="235"/>
      <c r="CD1042" s="235"/>
      <c r="CE1042" s="235"/>
      <c r="CF1042" s="235"/>
      <c r="CG1042" s="235"/>
      <c r="CH1042" s="235"/>
      <c r="CI1042" s="235"/>
      <c r="CJ1042" s="235"/>
      <c r="CK1042" s="235"/>
      <c r="CL1042" s="235"/>
      <c r="CM1042" s="235"/>
      <c r="CN1042" s="235">
        <v>-55061124.030000098</v>
      </c>
    </row>
    <row r="1043" spans="1:92">
      <c r="A1043" s="289" t="s">
        <v>1141</v>
      </c>
    </row>
    <row r="1044" spans="1:92">
      <c r="A1044" s="288" t="s">
        <v>1142</v>
      </c>
    </row>
    <row r="1045" spans="1:92">
      <c r="A1045" s="289" t="s">
        <v>1143</v>
      </c>
      <c r="BA1045" s="126">
        <v>0</v>
      </c>
      <c r="BN1045" s="126">
        <v>0</v>
      </c>
      <c r="CA1045" s="126">
        <v>0</v>
      </c>
      <c r="CN1045" s="126">
        <v>0</v>
      </c>
    </row>
    <row r="1046" spans="1:92">
      <c r="A1046" s="289" t="s">
        <v>1144</v>
      </c>
      <c r="BA1046" s="126">
        <v>0</v>
      </c>
      <c r="BN1046" s="126">
        <v>0</v>
      </c>
      <c r="CA1046" s="126">
        <v>0</v>
      </c>
      <c r="CN1046" s="126">
        <v>0</v>
      </c>
    </row>
    <row r="1047" spans="1:92">
      <c r="A1047" s="289" t="s">
        <v>1145</v>
      </c>
      <c r="BA1047" s="126">
        <v>-28.5550258486182</v>
      </c>
      <c r="BN1047" s="126">
        <v>-28.555025812238402</v>
      </c>
      <c r="CA1047" s="126">
        <v>-28.5550258486182</v>
      </c>
      <c r="CN1047" s="126">
        <v>-28.555025994137299</v>
      </c>
    </row>
    <row r="1048" spans="1:92">
      <c r="A1048" s="289" t="s">
        <v>1146</v>
      </c>
      <c r="BA1048" s="126">
        <v>0</v>
      </c>
      <c r="BN1048" s="126">
        <v>0</v>
      </c>
      <c r="CA1048" s="126">
        <v>0</v>
      </c>
      <c r="CN1048" s="126">
        <v>0</v>
      </c>
    </row>
    <row r="1049" spans="1:92">
      <c r="A1049" s="289" t="s">
        <v>1147</v>
      </c>
      <c r="BA1049" s="126">
        <v>0</v>
      </c>
      <c r="BN1049" s="126">
        <v>0</v>
      </c>
      <c r="CA1049" s="126">
        <v>0</v>
      </c>
      <c r="CN1049" s="126">
        <v>0</v>
      </c>
    </row>
    <row r="1050" spans="1:92">
      <c r="A1050" s="289" t="s">
        <v>1148</v>
      </c>
      <c r="BA1050" s="126">
        <v>-199999999.88</v>
      </c>
      <c r="BN1050" s="126">
        <v>-199999999.88</v>
      </c>
      <c r="CA1050" s="126">
        <v>-199999999.88</v>
      </c>
      <c r="CN1050" s="126">
        <v>-199999999.88</v>
      </c>
    </row>
    <row r="1051" spans="1:92">
      <c r="A1051" s="289" t="s">
        <v>1149</v>
      </c>
      <c r="BA1051" s="126">
        <v>-483377291.16000003</v>
      </c>
      <c r="BN1051" s="126">
        <v>-460161148.16000003</v>
      </c>
      <c r="CA1051" s="126">
        <v>-436796188.16000003</v>
      </c>
      <c r="CN1051" s="126">
        <v>-413038171.16000003</v>
      </c>
    </row>
    <row r="1052" spans="1:92">
      <c r="A1052" s="289" t="s">
        <v>1150</v>
      </c>
      <c r="BA1052" s="126">
        <v>-180351128</v>
      </c>
      <c r="BN1052" s="126">
        <v>-180351128</v>
      </c>
      <c r="CA1052" s="126">
        <v>-180351128</v>
      </c>
      <c r="CN1052" s="126">
        <v>-180351128</v>
      </c>
    </row>
    <row r="1053" spans="1:92">
      <c r="A1053" s="289" t="s">
        <v>1151</v>
      </c>
      <c r="BA1053" s="126">
        <v>-0.13000002945773301</v>
      </c>
      <c r="BN1053" s="126">
        <v>-0.13000002945773301</v>
      </c>
      <c r="CA1053" s="126">
        <v>-0.13000002945773301</v>
      </c>
      <c r="CN1053" s="126">
        <v>-0.13000002945773301</v>
      </c>
    </row>
    <row r="1054" spans="1:92">
      <c r="A1054" s="289" t="s">
        <v>1152</v>
      </c>
      <c r="BA1054" s="126">
        <v>-29000000</v>
      </c>
      <c r="BN1054" s="126">
        <v>0</v>
      </c>
      <c r="CA1054" s="126">
        <v>0</v>
      </c>
      <c r="CN1054" s="126">
        <v>0</v>
      </c>
    </row>
    <row r="1055" spans="1:92">
      <c r="A1055" s="289" t="s">
        <v>1153</v>
      </c>
      <c r="BA1055" s="126">
        <v>1.58706825459375E-7</v>
      </c>
      <c r="BN1055" s="126">
        <v>1.58706825459375E-7</v>
      </c>
      <c r="CA1055" s="126">
        <v>2.8967406251467701E-7</v>
      </c>
      <c r="CN1055" s="126">
        <v>2.8967406251467701E-7</v>
      </c>
    </row>
    <row r="1056" spans="1:92">
      <c r="A1056" s="289" t="s">
        <v>1154</v>
      </c>
      <c r="BA1056" s="126">
        <v>0</v>
      </c>
      <c r="BN1056" s="126">
        <v>0</v>
      </c>
      <c r="CA1056" s="126">
        <v>0</v>
      </c>
      <c r="CN1056" s="126">
        <v>0</v>
      </c>
    </row>
    <row r="1057" spans="1:92">
      <c r="A1057" s="289" t="s">
        <v>1155</v>
      </c>
      <c r="BA1057" s="126">
        <v>0</v>
      </c>
      <c r="BN1057" s="126">
        <v>0</v>
      </c>
      <c r="CA1057" s="126">
        <v>0</v>
      </c>
      <c r="CN1057" s="126">
        <v>0</v>
      </c>
    </row>
    <row r="1058" spans="1:92">
      <c r="A1058" s="289" t="s">
        <v>1156</v>
      </c>
      <c r="BA1058" s="126">
        <v>-79126788.640000001</v>
      </c>
      <c r="BN1058" s="126">
        <v>-79126788.640000001</v>
      </c>
      <c r="CA1058" s="126">
        <v>-79126788.640000001</v>
      </c>
      <c r="CN1058" s="126">
        <v>-79126788.640000001</v>
      </c>
    </row>
    <row r="1059" spans="1:92">
      <c r="A1059" s="289" t="s">
        <v>1157</v>
      </c>
      <c r="BA1059" s="126">
        <v>0</v>
      </c>
      <c r="BN1059" s="126">
        <v>0</v>
      </c>
      <c r="CA1059" s="126">
        <v>0</v>
      </c>
      <c r="CN1059" s="126">
        <v>0</v>
      </c>
    </row>
    <row r="1060" spans="1:92">
      <c r="A1060" s="289" t="s">
        <v>1158</v>
      </c>
      <c r="BA1060" s="126">
        <v>0</v>
      </c>
      <c r="BN1060" s="126">
        <v>0</v>
      </c>
      <c r="CA1060" s="126">
        <v>0</v>
      </c>
      <c r="CN1060" s="126">
        <v>0</v>
      </c>
    </row>
    <row r="1061" spans="1:92">
      <c r="A1061" s="289" t="s">
        <v>1159</v>
      </c>
      <c r="BA1061" s="126">
        <v>0</v>
      </c>
      <c r="BN1061" s="126">
        <v>0</v>
      </c>
      <c r="CA1061" s="126">
        <v>0</v>
      </c>
      <c r="CN1061" s="126">
        <v>0</v>
      </c>
    </row>
    <row r="1062" spans="1:92">
      <c r="A1062" s="289" t="s">
        <v>1160</v>
      </c>
      <c r="BA1062" s="126">
        <v>0</v>
      </c>
      <c r="BN1062" s="126">
        <v>0</v>
      </c>
      <c r="CA1062" s="126">
        <v>0</v>
      </c>
      <c r="CN1062" s="126">
        <v>0</v>
      </c>
    </row>
    <row r="1063" spans="1:92">
      <c r="A1063" s="289" t="s">
        <v>1161</v>
      </c>
      <c r="BA1063" s="126">
        <v>-206463</v>
      </c>
      <c r="BN1063" s="126">
        <v>-206463</v>
      </c>
      <c r="CA1063" s="126">
        <v>-206463</v>
      </c>
      <c r="CN1063" s="126">
        <v>-206463</v>
      </c>
    </row>
    <row r="1064" spans="1:92">
      <c r="A1064" s="289" t="s">
        <v>1162</v>
      </c>
      <c r="BA1064" s="126">
        <v>0</v>
      </c>
      <c r="BN1064" s="126">
        <v>0</v>
      </c>
      <c r="CA1064" s="126">
        <v>0</v>
      </c>
      <c r="CN1064" s="126">
        <v>0</v>
      </c>
    </row>
    <row r="1065" spans="1:92">
      <c r="A1065" s="289" t="s">
        <v>1163</v>
      </c>
      <c r="BA1065" s="126">
        <v>0</v>
      </c>
      <c r="BN1065" s="126">
        <v>0</v>
      </c>
      <c r="CA1065" s="126">
        <v>0</v>
      </c>
      <c r="CN1065" s="126">
        <v>0</v>
      </c>
    </row>
    <row r="1066" spans="1:92">
      <c r="A1066" s="289" t="s">
        <v>1164</v>
      </c>
      <c r="BA1066" s="126">
        <v>2.09183781407773E-8</v>
      </c>
      <c r="BN1066" s="126">
        <v>2.09183781407773E-8</v>
      </c>
      <c r="CA1066" s="126">
        <v>69.444898887923003</v>
      </c>
      <c r="CN1066" s="126">
        <v>-137.29205761410401</v>
      </c>
    </row>
    <row r="1067" spans="1:92">
      <c r="A1067" s="289" t="s">
        <v>1165</v>
      </c>
      <c r="BA1067" s="126">
        <v>1.30739863379858E-9</v>
      </c>
      <c r="BN1067" s="126">
        <v>1.76214598468504E-9</v>
      </c>
      <c r="CA1067" s="126">
        <v>-3.97903932025656E-10</v>
      </c>
      <c r="CN1067" s="126">
        <v>-1.6484591469634299E-9</v>
      </c>
    </row>
    <row r="1068" spans="1:92">
      <c r="A1068" s="289" t="s">
        <v>1166</v>
      </c>
      <c r="BA1068" s="126">
        <v>-3442025.11</v>
      </c>
      <c r="BN1068" s="126">
        <v>-2118657.1099999901</v>
      </c>
      <c r="CA1068" s="126">
        <v>-981958.10999999498</v>
      </c>
      <c r="CN1068" s="126">
        <v>-0.109999995430598</v>
      </c>
    </row>
    <row r="1069" spans="1:92">
      <c r="A1069" s="289" t="s">
        <v>1167</v>
      </c>
      <c r="BA1069" s="126">
        <v>0</v>
      </c>
      <c r="BN1069" s="126">
        <v>0</v>
      </c>
      <c r="CA1069" s="126">
        <v>0</v>
      </c>
      <c r="CN1069" s="126">
        <v>0</v>
      </c>
    </row>
    <row r="1070" spans="1:92">
      <c r="A1070" s="289" t="s">
        <v>1168</v>
      </c>
      <c r="BA1070" s="126">
        <v>0</v>
      </c>
      <c r="BN1070" s="126">
        <v>0</v>
      </c>
      <c r="CA1070" s="126">
        <v>0</v>
      </c>
      <c r="CN1070" s="126">
        <v>0</v>
      </c>
    </row>
    <row r="1071" spans="1:92">
      <c r="A1071" s="289" t="s">
        <v>1169</v>
      </c>
      <c r="BA1071" s="126">
        <v>83476.86</v>
      </c>
      <c r="BN1071" s="126">
        <v>83476.86</v>
      </c>
      <c r="CA1071" s="126">
        <v>83476.86</v>
      </c>
      <c r="CN1071" s="126">
        <v>83476.86</v>
      </c>
    </row>
    <row r="1072" spans="1:92">
      <c r="A1072" s="289" t="s">
        <v>1170</v>
      </c>
      <c r="BA1072" s="126">
        <v>0</v>
      </c>
      <c r="BN1072" s="126">
        <v>0</v>
      </c>
      <c r="CA1072" s="126">
        <v>0</v>
      </c>
      <c r="CN1072" s="126">
        <v>0</v>
      </c>
    </row>
    <row r="1073" spans="1:92">
      <c r="A1073" s="289" t="s">
        <v>1171</v>
      </c>
      <c r="BA1073" s="126">
        <v>0</v>
      </c>
      <c r="BN1073" s="126">
        <v>0</v>
      </c>
      <c r="CA1073" s="126">
        <v>0</v>
      </c>
      <c r="CN1073" s="126">
        <v>0</v>
      </c>
    </row>
    <row r="1074" spans="1:92">
      <c r="A1074" s="289" t="s">
        <v>1172</v>
      </c>
      <c r="BA1074" s="126">
        <v>0</v>
      </c>
      <c r="BN1074" s="126">
        <v>0</v>
      </c>
      <c r="CA1074" s="126">
        <v>0</v>
      </c>
      <c r="CN1074" s="126">
        <v>0</v>
      </c>
    </row>
    <row r="1075" spans="1:92">
      <c r="A1075" s="289" t="s">
        <v>1173</v>
      </c>
      <c r="BA1075" s="126">
        <v>0</v>
      </c>
      <c r="BN1075" s="126">
        <v>0</v>
      </c>
      <c r="CA1075" s="126">
        <v>0</v>
      </c>
      <c r="CN1075" s="126">
        <v>0</v>
      </c>
    </row>
    <row r="1076" spans="1:92">
      <c r="A1076" s="289" t="s">
        <v>1174</v>
      </c>
      <c r="BA1076" s="126">
        <v>0</v>
      </c>
      <c r="BN1076" s="126">
        <v>0</v>
      </c>
      <c r="CA1076" s="126">
        <v>0</v>
      </c>
      <c r="CN1076" s="126">
        <v>0</v>
      </c>
    </row>
    <row r="1077" spans="1:92">
      <c r="A1077" s="289" t="s">
        <v>1175</v>
      </c>
      <c r="BA1077" s="126">
        <v>0</v>
      </c>
      <c r="BN1077" s="126">
        <v>0</v>
      </c>
      <c r="CA1077" s="126">
        <v>0</v>
      </c>
      <c r="CN1077" s="126">
        <v>0</v>
      </c>
    </row>
    <row r="1078" spans="1:92">
      <c r="A1078" s="289" t="s">
        <v>1176</v>
      </c>
      <c r="BA1078" s="126">
        <v>0</v>
      </c>
      <c r="BN1078" s="126">
        <v>0</v>
      </c>
      <c r="CA1078" s="126">
        <v>0</v>
      </c>
      <c r="CN1078" s="126">
        <v>0</v>
      </c>
    </row>
    <row r="1079" spans="1:92">
      <c r="A1079" s="289" t="s">
        <v>1177</v>
      </c>
      <c r="BA1079" s="126">
        <v>-67558303.030000001</v>
      </c>
      <c r="BN1079" s="126">
        <v>-67558303.030000001</v>
      </c>
      <c r="CA1079" s="126">
        <v>-67558303.030000001</v>
      </c>
      <c r="CN1079" s="126">
        <v>-67558303.030000001</v>
      </c>
    </row>
    <row r="1080" spans="1:92">
      <c r="A1080" s="289" t="s">
        <v>1178</v>
      </c>
      <c r="BA1080" s="126">
        <v>-17162290.379999999</v>
      </c>
      <c r="BN1080" s="126">
        <v>-17162290.379999999</v>
      </c>
      <c r="CA1080" s="126">
        <v>-17162290.379999999</v>
      </c>
      <c r="CN1080" s="126">
        <v>-17162290.379999999</v>
      </c>
    </row>
    <row r="1081" spans="1:92">
      <c r="A1081" s="289" t="s">
        <v>1179</v>
      </c>
      <c r="BA1081" s="126">
        <v>0</v>
      </c>
      <c r="BN1081" s="126">
        <v>0</v>
      </c>
      <c r="CA1081" s="126">
        <v>0</v>
      </c>
      <c r="CN1081" s="126">
        <v>0</v>
      </c>
    </row>
    <row r="1082" spans="1:92">
      <c r="A1082" s="289" t="s">
        <v>1180</v>
      </c>
      <c r="BA1082" s="126">
        <v>0</v>
      </c>
      <c r="BN1082" s="126">
        <v>0</v>
      </c>
      <c r="CA1082" s="126">
        <v>0</v>
      </c>
      <c r="CN1082" s="126">
        <v>0</v>
      </c>
    </row>
    <row r="1083" spans="1:92">
      <c r="A1083" s="289" t="s">
        <v>1181</v>
      </c>
      <c r="BA1083" s="126">
        <v>-6958689.6500000004</v>
      </c>
      <c r="BN1083" s="126">
        <v>-6958689.6500000004</v>
      </c>
      <c r="CA1083" s="126">
        <v>-6958689.6500000004</v>
      </c>
      <c r="CN1083" s="126">
        <v>-6958689.6500000004</v>
      </c>
    </row>
    <row r="1084" spans="1:92">
      <c r="A1084" s="290" t="s">
        <v>1182</v>
      </c>
      <c r="B1084" s="235"/>
      <c r="C1084" s="235"/>
      <c r="D1084" s="235"/>
      <c r="E1084" s="235"/>
      <c r="F1084" s="235"/>
      <c r="G1084" s="235"/>
      <c r="H1084" s="235"/>
      <c r="I1084" s="235"/>
      <c r="J1084" s="235"/>
      <c r="K1084" s="235"/>
      <c r="L1084" s="235"/>
      <c r="M1084" s="235"/>
      <c r="N1084" s="235"/>
      <c r="O1084" s="235"/>
      <c r="P1084" s="235"/>
      <c r="Q1084" s="235"/>
      <c r="R1084" s="235"/>
      <c r="S1084" s="235"/>
      <c r="T1084" s="235"/>
      <c r="U1084" s="235"/>
      <c r="V1084" s="235"/>
      <c r="W1084" s="235"/>
      <c r="X1084" s="235"/>
      <c r="Y1084" s="235"/>
      <c r="Z1084" s="235"/>
      <c r="AA1084" s="235"/>
      <c r="AB1084" s="235"/>
      <c r="AC1084" s="235"/>
      <c r="AD1084" s="235"/>
      <c r="AE1084" s="235"/>
      <c r="AF1084" s="235"/>
      <c r="AG1084" s="235"/>
      <c r="AH1084" s="235"/>
      <c r="AI1084" s="235"/>
      <c r="AJ1084" s="235"/>
      <c r="AK1084" s="235"/>
      <c r="AL1084" s="235"/>
      <c r="AM1084" s="235"/>
      <c r="AN1084" s="235"/>
      <c r="AO1084" s="235"/>
      <c r="AP1084" s="235"/>
      <c r="AQ1084" s="235"/>
      <c r="AR1084" s="235"/>
      <c r="AS1084" s="235"/>
      <c r="AT1084" s="235"/>
      <c r="AU1084" s="235"/>
      <c r="AV1084" s="235"/>
      <c r="AW1084" s="235"/>
      <c r="AX1084" s="235"/>
      <c r="AY1084" s="235"/>
      <c r="AZ1084" s="235"/>
      <c r="BA1084" s="235">
        <v>-1067099530.67502</v>
      </c>
      <c r="BB1084" s="235"/>
      <c r="BC1084" s="235"/>
      <c r="BD1084" s="235"/>
      <c r="BE1084" s="235"/>
      <c r="BF1084" s="235"/>
      <c r="BG1084" s="235"/>
      <c r="BH1084" s="235"/>
      <c r="BI1084" s="235"/>
      <c r="BJ1084" s="235"/>
      <c r="BK1084" s="235"/>
      <c r="BL1084" s="235"/>
      <c r="BM1084" s="235"/>
      <c r="BN1084" s="235">
        <v>-1013560019.67502</v>
      </c>
      <c r="BO1084" s="235"/>
      <c r="BP1084" s="235"/>
      <c r="BQ1084" s="235"/>
      <c r="BR1084" s="235"/>
      <c r="BS1084" s="235"/>
      <c r="BT1084" s="235"/>
      <c r="BU1084" s="235"/>
      <c r="BV1084" s="235"/>
      <c r="BW1084" s="235"/>
      <c r="BX1084" s="235"/>
      <c r="BY1084" s="235"/>
      <c r="BZ1084" s="235"/>
      <c r="CA1084" s="235">
        <v>-989058291.23012602</v>
      </c>
      <c r="CB1084" s="235"/>
      <c r="CC1084" s="235"/>
      <c r="CD1084" s="235"/>
      <c r="CE1084" s="235"/>
      <c r="CF1084" s="235"/>
      <c r="CG1084" s="235"/>
      <c r="CH1084" s="235"/>
      <c r="CI1084" s="235"/>
      <c r="CJ1084" s="235"/>
      <c r="CK1084" s="235"/>
      <c r="CL1084" s="235"/>
      <c r="CM1084" s="235"/>
      <c r="CN1084" s="235">
        <v>-964318522.96708298</v>
      </c>
    </row>
    <row r="1085" spans="1:92">
      <c r="A1085" s="289" t="s">
        <v>1183</v>
      </c>
    </row>
    <row r="1086" spans="1:92">
      <c r="A1086" s="288" t="s">
        <v>1184</v>
      </c>
    </row>
    <row r="1087" spans="1:92">
      <c r="A1087" s="289" t="s">
        <v>1185</v>
      </c>
      <c r="BA1087" s="126">
        <v>-245930398.48576</v>
      </c>
      <c r="BN1087" s="126">
        <v>-245950618.805307</v>
      </c>
      <c r="CA1087" s="126">
        <v>-244492313.93707299</v>
      </c>
      <c r="CN1087" s="126">
        <v>-297630499.08516598</v>
      </c>
    </row>
    <row r="1088" spans="1:92">
      <c r="A1088" s="289" t="s">
        <v>1186</v>
      </c>
      <c r="BA1088" s="126">
        <v>-1323884.1599999999</v>
      </c>
      <c r="BN1088" s="126">
        <v>-1323884.1599999999</v>
      </c>
      <c r="CA1088" s="126">
        <v>-1323884.1599999999</v>
      </c>
      <c r="CN1088" s="126">
        <v>-1323884.1599999999</v>
      </c>
    </row>
    <row r="1089" spans="1:92">
      <c r="A1089" s="290" t="s">
        <v>1187</v>
      </c>
      <c r="B1089" s="235"/>
      <c r="C1089" s="235"/>
      <c r="D1089" s="235"/>
      <c r="E1089" s="235"/>
      <c r="F1089" s="235"/>
      <c r="G1089" s="235"/>
      <c r="H1089" s="235"/>
      <c r="I1089" s="235"/>
      <c r="J1089" s="235"/>
      <c r="K1089" s="235"/>
      <c r="L1089" s="235"/>
      <c r="M1089" s="235"/>
      <c r="N1089" s="235"/>
      <c r="O1089" s="235"/>
      <c r="P1089" s="235"/>
      <c r="Q1089" s="235"/>
      <c r="R1089" s="235"/>
      <c r="S1089" s="235"/>
      <c r="T1089" s="235"/>
      <c r="U1089" s="235"/>
      <c r="V1089" s="235"/>
      <c r="W1089" s="235"/>
      <c r="X1089" s="235"/>
      <c r="Y1089" s="235"/>
      <c r="Z1089" s="235"/>
      <c r="AA1089" s="235"/>
      <c r="AB1089" s="235"/>
      <c r="AC1089" s="235"/>
      <c r="AD1089" s="235"/>
      <c r="AE1089" s="235"/>
      <c r="AF1089" s="235"/>
      <c r="AG1089" s="235"/>
      <c r="AH1089" s="235"/>
      <c r="AI1089" s="235"/>
      <c r="AJ1089" s="235"/>
      <c r="AK1089" s="235"/>
      <c r="AL1089" s="235"/>
      <c r="AM1089" s="235"/>
      <c r="AN1089" s="235"/>
      <c r="AO1089" s="235"/>
      <c r="AP1089" s="235"/>
      <c r="AQ1089" s="235"/>
      <c r="AR1089" s="235"/>
      <c r="AS1089" s="235"/>
      <c r="AT1089" s="235"/>
      <c r="AU1089" s="235"/>
      <c r="AV1089" s="235"/>
      <c r="AW1089" s="235"/>
      <c r="AX1089" s="235"/>
      <c r="AY1089" s="235"/>
      <c r="AZ1089" s="235"/>
      <c r="BA1089" s="235">
        <v>-247254282.64576</v>
      </c>
      <c r="BB1089" s="235"/>
      <c r="BC1089" s="235"/>
      <c r="BD1089" s="235"/>
      <c r="BE1089" s="235"/>
      <c r="BF1089" s="235"/>
      <c r="BG1089" s="235"/>
      <c r="BH1089" s="235"/>
      <c r="BI1089" s="235"/>
      <c r="BJ1089" s="235"/>
      <c r="BK1089" s="235"/>
      <c r="BL1089" s="235"/>
      <c r="BM1089" s="235"/>
      <c r="BN1089" s="235">
        <v>-247274502.965307</v>
      </c>
      <c r="BO1089" s="235"/>
      <c r="BP1089" s="235"/>
      <c r="BQ1089" s="235"/>
      <c r="BR1089" s="235"/>
      <c r="BS1089" s="235"/>
      <c r="BT1089" s="235"/>
      <c r="BU1089" s="235"/>
      <c r="BV1089" s="235"/>
      <c r="BW1089" s="235"/>
      <c r="BX1089" s="235"/>
      <c r="BY1089" s="235"/>
      <c r="BZ1089" s="235"/>
      <c r="CA1089" s="235">
        <v>-245816198.09707299</v>
      </c>
      <c r="CB1089" s="235"/>
      <c r="CC1089" s="235"/>
      <c r="CD1089" s="235"/>
      <c r="CE1089" s="235"/>
      <c r="CF1089" s="235"/>
      <c r="CG1089" s="235"/>
      <c r="CH1089" s="235"/>
      <c r="CI1089" s="235"/>
      <c r="CJ1089" s="235"/>
      <c r="CK1089" s="235"/>
      <c r="CL1089" s="235"/>
      <c r="CM1089" s="235"/>
      <c r="CN1089" s="235">
        <v>-298954383.245166</v>
      </c>
    </row>
    <row r="1090" spans="1:92">
      <c r="A1090" s="289" t="s">
        <v>1188</v>
      </c>
    </row>
    <row r="1091" spans="1:92">
      <c r="A1091" s="288" t="s">
        <v>1189</v>
      </c>
    </row>
    <row r="1092" spans="1:92">
      <c r="A1092" s="289" t="s">
        <v>1190</v>
      </c>
      <c r="BA1092" s="126">
        <v>-0.55000000000000004</v>
      </c>
      <c r="BN1092" s="126">
        <v>-0.55000000000000004</v>
      </c>
      <c r="CA1092" s="126">
        <v>-0.55000000000000004</v>
      </c>
      <c r="CN1092" s="126">
        <v>-0.55000000000000004</v>
      </c>
    </row>
    <row r="1093" spans="1:92">
      <c r="A1093" s="289" t="s">
        <v>1191</v>
      </c>
      <c r="BA1093" s="126">
        <v>-0.17</v>
      </c>
      <c r="BN1093" s="126">
        <v>-0.17</v>
      </c>
      <c r="CA1093" s="126">
        <v>-0.17</v>
      </c>
      <c r="CN1093" s="126">
        <v>-0.17</v>
      </c>
    </row>
    <row r="1094" spans="1:92">
      <c r="A1094" s="289" t="s">
        <v>1192</v>
      </c>
      <c r="BA1094" s="126">
        <v>0</v>
      </c>
      <c r="BN1094" s="126">
        <v>0</v>
      </c>
      <c r="CA1094" s="126">
        <v>0</v>
      </c>
      <c r="CN1094" s="126">
        <v>0</v>
      </c>
    </row>
    <row r="1095" spans="1:92">
      <c r="A1095" s="289" t="s">
        <v>1193</v>
      </c>
      <c r="BA1095" s="126">
        <v>0</v>
      </c>
      <c r="BN1095" s="126">
        <v>0</v>
      </c>
      <c r="CA1095" s="126">
        <v>0</v>
      </c>
      <c r="CN1095" s="126">
        <v>0</v>
      </c>
    </row>
    <row r="1096" spans="1:92">
      <c r="A1096" s="290" t="s">
        <v>1194</v>
      </c>
      <c r="B1096" s="235"/>
      <c r="C1096" s="235"/>
      <c r="D1096" s="235"/>
      <c r="E1096" s="235"/>
      <c r="F1096" s="235"/>
      <c r="G1096" s="235"/>
      <c r="H1096" s="235"/>
      <c r="I1096" s="235"/>
      <c r="J1096" s="235"/>
      <c r="K1096" s="235"/>
      <c r="L1096" s="235"/>
      <c r="M1096" s="235"/>
      <c r="N1096" s="235"/>
      <c r="O1096" s="235"/>
      <c r="P1096" s="235"/>
      <c r="Q1096" s="235"/>
      <c r="R1096" s="235"/>
      <c r="S1096" s="235"/>
      <c r="T1096" s="235"/>
      <c r="U1096" s="235"/>
      <c r="V1096" s="235"/>
      <c r="W1096" s="235"/>
      <c r="X1096" s="235"/>
      <c r="Y1096" s="235"/>
      <c r="Z1096" s="235"/>
      <c r="AA1096" s="235"/>
      <c r="AB1096" s="235"/>
      <c r="AC1096" s="235"/>
      <c r="AD1096" s="235"/>
      <c r="AE1096" s="235"/>
      <c r="AF1096" s="235"/>
      <c r="AG1096" s="235"/>
      <c r="AH1096" s="235"/>
      <c r="AI1096" s="235"/>
      <c r="AJ1096" s="235"/>
      <c r="AK1096" s="235"/>
      <c r="AL1096" s="235"/>
      <c r="AM1096" s="235"/>
      <c r="AN1096" s="235"/>
      <c r="AO1096" s="235"/>
      <c r="AP1096" s="235"/>
      <c r="AQ1096" s="235"/>
      <c r="AR1096" s="235"/>
      <c r="AS1096" s="235"/>
      <c r="AT1096" s="235"/>
      <c r="AU1096" s="235"/>
      <c r="AV1096" s="235"/>
      <c r="AW1096" s="235"/>
      <c r="AX1096" s="235"/>
      <c r="AY1096" s="235"/>
      <c r="AZ1096" s="235"/>
      <c r="BA1096" s="235">
        <v>-0.72</v>
      </c>
      <c r="BB1096" s="235"/>
      <c r="BC1096" s="235"/>
      <c r="BD1096" s="235"/>
      <c r="BE1096" s="235"/>
      <c r="BF1096" s="235"/>
      <c r="BG1096" s="235"/>
      <c r="BH1096" s="235"/>
      <c r="BI1096" s="235"/>
      <c r="BJ1096" s="235"/>
      <c r="BK1096" s="235"/>
      <c r="BL1096" s="235"/>
      <c r="BM1096" s="235"/>
      <c r="BN1096" s="235">
        <v>-0.72</v>
      </c>
      <c r="BO1096" s="235"/>
      <c r="BP1096" s="235"/>
      <c r="BQ1096" s="235"/>
      <c r="BR1096" s="235"/>
      <c r="BS1096" s="235"/>
      <c r="BT1096" s="235"/>
      <c r="BU1096" s="235"/>
      <c r="BV1096" s="235"/>
      <c r="BW1096" s="235"/>
      <c r="BX1096" s="235"/>
      <c r="BY1096" s="235"/>
      <c r="BZ1096" s="235"/>
      <c r="CA1096" s="235">
        <v>-0.72</v>
      </c>
      <c r="CB1096" s="235"/>
      <c r="CC1096" s="235"/>
      <c r="CD1096" s="235"/>
      <c r="CE1096" s="235"/>
      <c r="CF1096" s="235"/>
      <c r="CG1096" s="235"/>
      <c r="CH1096" s="235"/>
      <c r="CI1096" s="235"/>
      <c r="CJ1096" s="235"/>
      <c r="CK1096" s="235"/>
      <c r="CL1096" s="235"/>
      <c r="CM1096" s="235"/>
      <c r="CN1096" s="235">
        <v>-0.72</v>
      </c>
    </row>
    <row r="1097" spans="1:92">
      <c r="A1097" s="289" t="s">
        <v>1195</v>
      </c>
    </row>
    <row r="1098" spans="1:92">
      <c r="A1098" s="288" t="s">
        <v>1196</v>
      </c>
    </row>
    <row r="1099" spans="1:92">
      <c r="A1099" s="289" t="s">
        <v>1197</v>
      </c>
      <c r="BA1099" s="126">
        <v>0</v>
      </c>
      <c r="BN1099" s="126">
        <v>0</v>
      </c>
      <c r="CA1099" s="126">
        <v>0</v>
      </c>
      <c r="CN1099" s="126">
        <v>0</v>
      </c>
    </row>
    <row r="1100" spans="1:92">
      <c r="A1100" s="289" t="s">
        <v>1198</v>
      </c>
      <c r="BA1100" s="126">
        <v>0</v>
      </c>
      <c r="BN1100" s="126">
        <v>0</v>
      </c>
      <c r="CA1100" s="126">
        <v>0</v>
      </c>
      <c r="CN1100" s="126">
        <v>0</v>
      </c>
    </row>
    <row r="1101" spans="1:92">
      <c r="A1101" s="289" t="s">
        <v>1199</v>
      </c>
      <c r="BA1101" s="126">
        <v>-2108474575.8199999</v>
      </c>
      <c r="BN1101" s="126">
        <v>-2108474575.8199999</v>
      </c>
      <c r="CA1101" s="126">
        <v>-2108474575.8199999</v>
      </c>
      <c r="CN1101" s="126">
        <v>-2108474575.8199999</v>
      </c>
    </row>
    <row r="1102" spans="1:92">
      <c r="A1102" s="289" t="s">
        <v>1200</v>
      </c>
      <c r="BA1102" s="126">
        <v>-560694332.70000005</v>
      </c>
      <c r="BN1102" s="126">
        <v>-560694332.70000005</v>
      </c>
      <c r="CA1102" s="126">
        <v>-560694332.70000005</v>
      </c>
      <c r="CN1102" s="126">
        <v>-560694332.70000005</v>
      </c>
    </row>
    <row r="1103" spans="1:92">
      <c r="A1103" s="289" t="s">
        <v>1201</v>
      </c>
      <c r="BA1103" s="126">
        <v>0</v>
      </c>
      <c r="BN1103" s="126">
        <v>0</v>
      </c>
      <c r="CA1103" s="126">
        <v>0</v>
      </c>
      <c r="CN1103" s="126">
        <v>0</v>
      </c>
    </row>
    <row r="1104" spans="1:92">
      <c r="A1104" s="289" t="s">
        <v>1202</v>
      </c>
      <c r="BA1104" s="126">
        <v>0</v>
      </c>
      <c r="BN1104" s="126">
        <v>0</v>
      </c>
      <c r="CA1104" s="126">
        <v>0</v>
      </c>
      <c r="CN1104" s="126">
        <v>0</v>
      </c>
    </row>
    <row r="1105" spans="1:92">
      <c r="A1105" s="290" t="s">
        <v>1203</v>
      </c>
      <c r="B1105" s="235"/>
      <c r="C1105" s="235"/>
      <c r="D1105" s="235"/>
      <c r="E1105" s="235"/>
      <c r="F1105" s="235"/>
      <c r="G1105" s="235"/>
      <c r="H1105" s="235"/>
      <c r="I1105" s="235"/>
      <c r="J1105" s="235"/>
      <c r="K1105" s="235"/>
      <c r="L1105" s="235"/>
      <c r="M1105" s="235"/>
      <c r="N1105" s="235"/>
      <c r="O1105" s="235"/>
      <c r="P1105" s="235"/>
      <c r="Q1105" s="235"/>
      <c r="R1105" s="235"/>
      <c r="S1105" s="235"/>
      <c r="T1105" s="235"/>
      <c r="U1105" s="235"/>
      <c r="V1105" s="235"/>
      <c r="W1105" s="235"/>
      <c r="X1105" s="235"/>
      <c r="Y1105" s="235"/>
      <c r="Z1105" s="235"/>
      <c r="AA1105" s="235"/>
      <c r="AB1105" s="235"/>
      <c r="AC1105" s="235"/>
      <c r="AD1105" s="235"/>
      <c r="AE1105" s="235"/>
      <c r="AF1105" s="235"/>
      <c r="AG1105" s="235"/>
      <c r="AH1105" s="235"/>
      <c r="AI1105" s="235"/>
      <c r="AJ1105" s="235"/>
      <c r="AK1105" s="235"/>
      <c r="AL1105" s="235"/>
      <c r="AM1105" s="235"/>
      <c r="AN1105" s="235"/>
      <c r="AO1105" s="235"/>
      <c r="AP1105" s="235"/>
      <c r="AQ1105" s="235"/>
      <c r="AR1105" s="235"/>
      <c r="AS1105" s="235"/>
      <c r="AT1105" s="235"/>
      <c r="AU1105" s="235"/>
      <c r="AV1105" s="235"/>
      <c r="AW1105" s="235"/>
      <c r="AX1105" s="235"/>
      <c r="AY1105" s="235"/>
      <c r="AZ1105" s="235"/>
      <c r="BA1105" s="235">
        <v>-2669168908.52</v>
      </c>
      <c r="BB1105" s="235"/>
      <c r="BC1105" s="235"/>
      <c r="BD1105" s="235"/>
      <c r="BE1105" s="235"/>
      <c r="BF1105" s="235"/>
      <c r="BG1105" s="235"/>
      <c r="BH1105" s="235"/>
      <c r="BI1105" s="235"/>
      <c r="BJ1105" s="235"/>
      <c r="BK1105" s="235"/>
      <c r="BL1105" s="235"/>
      <c r="BM1105" s="235"/>
      <c r="BN1105" s="235">
        <v>-2669168908.52</v>
      </c>
      <c r="BO1105" s="235"/>
      <c r="BP1105" s="235"/>
      <c r="BQ1105" s="235"/>
      <c r="BR1105" s="235"/>
      <c r="BS1105" s="235"/>
      <c r="BT1105" s="235"/>
      <c r="BU1105" s="235"/>
      <c r="BV1105" s="235"/>
      <c r="BW1105" s="235"/>
      <c r="BX1105" s="235"/>
      <c r="BY1105" s="235"/>
      <c r="BZ1105" s="235"/>
      <c r="CA1105" s="235">
        <v>-2669168908.52</v>
      </c>
      <c r="CB1105" s="235"/>
      <c r="CC1105" s="235"/>
      <c r="CD1105" s="235"/>
      <c r="CE1105" s="235"/>
      <c r="CF1105" s="235"/>
      <c r="CG1105" s="235"/>
      <c r="CH1105" s="235"/>
      <c r="CI1105" s="235"/>
      <c r="CJ1105" s="235"/>
      <c r="CK1105" s="235"/>
      <c r="CL1105" s="235"/>
      <c r="CM1105" s="235"/>
      <c r="CN1105" s="235">
        <v>-2669168908.52</v>
      </c>
    </row>
    <row r="1106" spans="1:92">
      <c r="A1106" s="289" t="s">
        <v>1204</v>
      </c>
    </row>
    <row r="1107" spans="1:92">
      <c r="A1107" s="288" t="s">
        <v>1205</v>
      </c>
    </row>
    <row r="1108" spans="1:92">
      <c r="A1108" s="289" t="s">
        <v>1206</v>
      </c>
      <c r="BA1108" s="126">
        <v>0</v>
      </c>
      <c r="BN1108" s="126">
        <v>0</v>
      </c>
      <c r="CA1108" s="126">
        <v>0</v>
      </c>
      <c r="CN1108" s="126">
        <v>0</v>
      </c>
    </row>
    <row r="1109" spans="1:92">
      <c r="A1109" s="289" t="s">
        <v>1207</v>
      </c>
      <c r="BA1109" s="126">
        <v>0</v>
      </c>
      <c r="BN1109" s="126">
        <v>0</v>
      </c>
      <c r="CA1109" s="126">
        <v>0</v>
      </c>
      <c r="CN1109" s="126">
        <v>0</v>
      </c>
    </row>
    <row r="1110" spans="1:92">
      <c r="A1110" s="289" t="s">
        <v>1208</v>
      </c>
      <c r="BA1110" s="126">
        <v>0</v>
      </c>
      <c r="BN1110" s="126">
        <v>0</v>
      </c>
      <c r="CA1110" s="126">
        <v>0</v>
      </c>
      <c r="CN1110" s="126">
        <v>0</v>
      </c>
    </row>
    <row r="1111" spans="1:92">
      <c r="A1111" s="289" t="s">
        <v>1209</v>
      </c>
      <c r="BA1111" s="126">
        <v>0</v>
      </c>
      <c r="BN1111" s="126">
        <v>0</v>
      </c>
      <c r="CA1111" s="126">
        <v>0</v>
      </c>
      <c r="CN1111" s="126">
        <v>0</v>
      </c>
    </row>
    <row r="1112" spans="1:92">
      <c r="A1112" s="289" t="s">
        <v>1210</v>
      </c>
      <c r="BA1112" s="126">
        <v>-620018169.40454304</v>
      </c>
      <c r="BN1112" s="126">
        <v>-795392433.66397595</v>
      </c>
      <c r="CA1112" s="126">
        <v>-940319310.61327195</v>
      </c>
      <c r="CN1112" s="126">
        <v>-1125578388.70614</v>
      </c>
    </row>
    <row r="1113" spans="1:92">
      <c r="A1113" s="289" t="s">
        <v>1211</v>
      </c>
      <c r="BA1113" s="126">
        <v>-237763750.86000001</v>
      </c>
      <c r="BN1113" s="126">
        <v>-237763750.86000001</v>
      </c>
      <c r="CA1113" s="126">
        <v>-237763750.86000001</v>
      </c>
      <c r="CN1113" s="126">
        <v>-237763750.86000001</v>
      </c>
    </row>
    <row r="1114" spans="1:92">
      <c r="A1114" s="289" t="s">
        <v>1212</v>
      </c>
      <c r="BA1114" s="126">
        <v>0</v>
      </c>
      <c r="BN1114" s="126">
        <v>0</v>
      </c>
      <c r="CA1114" s="126">
        <v>0</v>
      </c>
      <c r="CN1114" s="126">
        <v>0</v>
      </c>
    </row>
    <row r="1115" spans="1:92">
      <c r="A1115" s="289" t="s">
        <v>1213</v>
      </c>
      <c r="BA1115" s="126">
        <v>0</v>
      </c>
      <c r="BN1115" s="126">
        <v>0</v>
      </c>
      <c r="CA1115" s="126">
        <v>0</v>
      </c>
      <c r="CN1115" s="126">
        <v>0</v>
      </c>
    </row>
    <row r="1116" spans="1:92">
      <c r="A1116" s="290" t="s">
        <v>1214</v>
      </c>
      <c r="B1116" s="235"/>
      <c r="C1116" s="235"/>
      <c r="D1116" s="235"/>
      <c r="E1116" s="235"/>
      <c r="F1116" s="235"/>
      <c r="G1116" s="235"/>
      <c r="H1116" s="235"/>
      <c r="I1116" s="235"/>
      <c r="J1116" s="235"/>
      <c r="K1116" s="235"/>
      <c r="L1116" s="235"/>
      <c r="M1116" s="235"/>
      <c r="N1116" s="235"/>
      <c r="O1116" s="235"/>
      <c r="P1116" s="235"/>
      <c r="Q1116" s="235"/>
      <c r="R1116" s="235"/>
      <c r="S1116" s="235"/>
      <c r="T1116" s="235"/>
      <c r="U1116" s="235"/>
      <c r="V1116" s="235"/>
      <c r="W1116" s="235"/>
      <c r="X1116" s="235"/>
      <c r="Y1116" s="235"/>
      <c r="Z1116" s="235"/>
      <c r="AA1116" s="235"/>
      <c r="AB1116" s="235"/>
      <c r="AC1116" s="235"/>
      <c r="AD1116" s="235"/>
      <c r="AE1116" s="235"/>
      <c r="AF1116" s="235"/>
      <c r="AG1116" s="235"/>
      <c r="AH1116" s="235"/>
      <c r="AI1116" s="235"/>
      <c r="AJ1116" s="235"/>
      <c r="AK1116" s="235"/>
      <c r="AL1116" s="235"/>
      <c r="AM1116" s="235"/>
      <c r="AN1116" s="235"/>
      <c r="AO1116" s="235"/>
      <c r="AP1116" s="235"/>
      <c r="AQ1116" s="235"/>
      <c r="AR1116" s="235"/>
      <c r="AS1116" s="235"/>
      <c r="AT1116" s="235"/>
      <c r="AU1116" s="235"/>
      <c r="AV1116" s="235"/>
      <c r="AW1116" s="235"/>
      <c r="AX1116" s="235"/>
      <c r="AY1116" s="235"/>
      <c r="AZ1116" s="235"/>
      <c r="BA1116" s="235">
        <v>-857781920.26454306</v>
      </c>
      <c r="BB1116" s="235"/>
      <c r="BC1116" s="235"/>
      <c r="BD1116" s="235"/>
      <c r="BE1116" s="235"/>
      <c r="BF1116" s="235"/>
      <c r="BG1116" s="235"/>
      <c r="BH1116" s="235"/>
      <c r="BI1116" s="235"/>
      <c r="BJ1116" s="235"/>
      <c r="BK1116" s="235"/>
      <c r="BL1116" s="235"/>
      <c r="BM1116" s="235"/>
      <c r="BN1116" s="235">
        <v>-1033156184.52397</v>
      </c>
      <c r="BO1116" s="235"/>
      <c r="BP1116" s="235"/>
      <c r="BQ1116" s="235"/>
      <c r="BR1116" s="235"/>
      <c r="BS1116" s="235"/>
      <c r="BT1116" s="235"/>
      <c r="BU1116" s="235"/>
      <c r="BV1116" s="235"/>
      <c r="BW1116" s="235"/>
      <c r="BX1116" s="235"/>
      <c r="BY1116" s="235"/>
      <c r="BZ1116" s="235"/>
      <c r="CA1116" s="235">
        <v>-1178083061.4732699</v>
      </c>
      <c r="CB1116" s="235"/>
      <c r="CC1116" s="235"/>
      <c r="CD1116" s="235"/>
      <c r="CE1116" s="235"/>
      <c r="CF1116" s="235"/>
      <c r="CG1116" s="235"/>
      <c r="CH1116" s="235"/>
      <c r="CI1116" s="235"/>
      <c r="CJ1116" s="235"/>
      <c r="CK1116" s="235"/>
      <c r="CL1116" s="235"/>
      <c r="CM1116" s="235"/>
      <c r="CN1116" s="235">
        <v>-1363342139.5661399</v>
      </c>
    </row>
    <row r="1117" spans="1:92">
      <c r="A1117" s="289" t="s">
        <v>1215</v>
      </c>
    </row>
    <row r="1118" spans="1:92">
      <c r="A1118" s="289" t="s">
        <v>1216</v>
      </c>
      <c r="BA1118" s="126">
        <v>0</v>
      </c>
      <c r="BN1118" s="126">
        <v>0</v>
      </c>
      <c r="CA1118" s="126">
        <v>0</v>
      </c>
      <c r="CN1118" s="126">
        <v>0</v>
      </c>
    </row>
    <row r="1119" spans="1:92">
      <c r="A1119" s="289" t="s">
        <v>1217</v>
      </c>
    </row>
    <row r="1120" spans="1:92">
      <c r="A1120" s="291" t="s">
        <v>1218</v>
      </c>
      <c r="B1120" s="236"/>
      <c r="C1120" s="236"/>
      <c r="D1120" s="236"/>
      <c r="E1120" s="236"/>
      <c r="F1120" s="236"/>
      <c r="G1120" s="236"/>
      <c r="H1120" s="236"/>
      <c r="I1120" s="236"/>
      <c r="J1120" s="236"/>
      <c r="K1120" s="236"/>
      <c r="L1120" s="236"/>
      <c r="M1120" s="236"/>
      <c r="N1120" s="236"/>
      <c r="O1120" s="236"/>
      <c r="P1120" s="236"/>
      <c r="Q1120" s="236"/>
      <c r="R1120" s="236"/>
      <c r="S1120" s="236"/>
      <c r="T1120" s="236"/>
      <c r="U1120" s="236"/>
      <c r="V1120" s="236"/>
      <c r="W1120" s="236"/>
      <c r="X1120" s="236"/>
      <c r="Y1120" s="236"/>
      <c r="Z1120" s="236"/>
      <c r="AA1120" s="236"/>
      <c r="AB1120" s="236"/>
      <c r="AC1120" s="236"/>
      <c r="AD1120" s="236"/>
      <c r="AE1120" s="236"/>
      <c r="AF1120" s="236"/>
      <c r="AG1120" s="236"/>
      <c r="AH1120" s="236"/>
      <c r="AI1120" s="236"/>
      <c r="AJ1120" s="236"/>
      <c r="AK1120" s="236"/>
      <c r="AL1120" s="236"/>
      <c r="AM1120" s="236"/>
      <c r="AN1120" s="236"/>
      <c r="AO1120" s="236"/>
      <c r="AP1120" s="236"/>
      <c r="AQ1120" s="236"/>
      <c r="AR1120" s="236"/>
      <c r="AS1120" s="236"/>
      <c r="AT1120" s="236"/>
      <c r="AU1120" s="236"/>
      <c r="AV1120" s="236"/>
      <c r="AW1120" s="236"/>
      <c r="AX1120" s="236"/>
      <c r="AY1120" s="236"/>
      <c r="AZ1120" s="236"/>
      <c r="BA1120" s="236">
        <v>-27729556000.647301</v>
      </c>
      <c r="BB1120" s="236"/>
      <c r="BC1120" s="236"/>
      <c r="BD1120" s="236"/>
      <c r="BE1120" s="236"/>
      <c r="BF1120" s="236"/>
      <c r="BG1120" s="236"/>
      <c r="BH1120" s="236"/>
      <c r="BI1120" s="236"/>
      <c r="BJ1120" s="236"/>
      <c r="BK1120" s="236"/>
      <c r="BL1120" s="236"/>
      <c r="BM1120" s="236"/>
      <c r="BN1120" s="236">
        <v>-29447930957.064602</v>
      </c>
      <c r="BO1120" s="236"/>
      <c r="BP1120" s="236"/>
      <c r="BQ1120" s="236"/>
      <c r="BR1120" s="236"/>
      <c r="BS1120" s="236"/>
      <c r="BT1120" s="236"/>
      <c r="BU1120" s="236"/>
      <c r="BV1120" s="236"/>
      <c r="BW1120" s="236"/>
      <c r="BX1120" s="236"/>
      <c r="BY1120" s="236"/>
      <c r="BZ1120" s="236"/>
      <c r="CA1120" s="236">
        <v>-31029719838.9883</v>
      </c>
      <c r="CB1120" s="236"/>
      <c r="CC1120" s="236"/>
      <c r="CD1120" s="236"/>
      <c r="CE1120" s="236"/>
      <c r="CF1120" s="236"/>
      <c r="CG1120" s="236"/>
      <c r="CH1120" s="236"/>
      <c r="CI1120" s="236"/>
      <c r="CJ1120" s="236"/>
      <c r="CK1120" s="236"/>
      <c r="CL1120" s="236"/>
      <c r="CM1120" s="236"/>
      <c r="CN1120" s="236">
        <v>-32546302005.6194</v>
      </c>
    </row>
    <row r="1121" spans="1:92">
      <c r="A1121" s="289" t="s">
        <v>1219</v>
      </c>
    </row>
    <row r="1122" spans="1:92">
      <c r="A1122" s="290" t="s">
        <v>1220</v>
      </c>
      <c r="BA1122" s="126">
        <v>-0.78996643424034096</v>
      </c>
      <c r="BN1122" s="126">
        <v>-0.78995898365974404</v>
      </c>
      <c r="CA1122" s="126">
        <v>-0.78995153307914701</v>
      </c>
      <c r="CN1122" s="126">
        <v>-0.78994780778884799</v>
      </c>
    </row>
    <row r="1123" spans="1:92">
      <c r="A1123" s="289" t="s">
        <v>1221</v>
      </c>
    </row>
    <row r="1124" spans="1:92">
      <c r="A1124" s="289" t="s">
        <v>1222</v>
      </c>
    </row>
    <row r="1125" spans="1:92">
      <c r="A1125" s="289" t="s">
        <v>1223</v>
      </c>
    </row>
    <row r="1126" spans="1:92">
      <c r="A1126" s="289" t="s">
        <v>1224</v>
      </c>
    </row>
    <row r="1127" spans="1:92">
      <c r="A1127" s="289" t="s">
        <v>1225</v>
      </c>
    </row>
    <row r="1128" spans="1:92">
      <c r="A1128" s="288" t="s">
        <v>1226</v>
      </c>
    </row>
    <row r="1129" spans="1:92">
      <c r="A1129" s="289" t="s">
        <v>1227</v>
      </c>
    </row>
    <row r="1130" spans="1:92">
      <c r="A1130" s="289" t="s">
        <v>1228</v>
      </c>
      <c r="BA1130" s="126">
        <v>0</v>
      </c>
      <c r="BN1130" s="126">
        <v>0</v>
      </c>
      <c r="CA1130" s="126">
        <v>0</v>
      </c>
      <c r="CN1130" s="126">
        <v>0</v>
      </c>
    </row>
    <row r="1131" spans="1:92">
      <c r="A1131" s="289" t="s">
        <v>1229</v>
      </c>
      <c r="BA1131" s="126">
        <v>0</v>
      </c>
      <c r="BN1131" s="126">
        <v>0</v>
      </c>
      <c r="CA1131" s="126">
        <v>0</v>
      </c>
      <c r="CN1131" s="126">
        <v>0</v>
      </c>
    </row>
    <row r="1132" spans="1:92">
      <c r="A1132" s="289" t="s">
        <v>1230</v>
      </c>
    </row>
    <row r="1133" spans="1:92">
      <c r="A1133" s="289" t="s">
        <v>1231</v>
      </c>
    </row>
    <row r="1134" spans="1:92">
      <c r="A1134" s="289" t="s">
        <v>1232</v>
      </c>
      <c r="BA1134" s="126">
        <v>0</v>
      </c>
      <c r="BN1134" s="126">
        <v>0</v>
      </c>
      <c r="CA1134" s="126">
        <v>0</v>
      </c>
      <c r="CN1134" s="126">
        <v>0</v>
      </c>
    </row>
    <row r="1135" spans="1:92">
      <c r="A1135" s="289" t="s">
        <v>1233</v>
      </c>
      <c r="BA1135" s="126">
        <v>0</v>
      </c>
      <c r="BN1135" s="126">
        <v>0</v>
      </c>
      <c r="CA1135" s="126">
        <v>0</v>
      </c>
      <c r="CN1135" s="126">
        <v>0</v>
      </c>
    </row>
    <row r="1136" spans="1:92">
      <c r="A1136" s="289" t="s">
        <v>1234</v>
      </c>
      <c r="BA1136" s="126">
        <v>0</v>
      </c>
      <c r="BN1136" s="126">
        <v>0</v>
      </c>
      <c r="CA1136" s="126">
        <v>0</v>
      </c>
      <c r="CN1136" s="126">
        <v>0</v>
      </c>
    </row>
    <row r="1137" spans="1:92">
      <c r="A1137" s="290" t="s">
        <v>1235</v>
      </c>
      <c r="BA1137" s="126">
        <v>0</v>
      </c>
      <c r="BN1137" s="126">
        <v>0</v>
      </c>
      <c r="CA1137" s="126">
        <v>0</v>
      </c>
      <c r="CN1137" s="126">
        <v>0</v>
      </c>
    </row>
    <row r="1138" spans="1:92">
      <c r="A1138" s="289" t="s">
        <v>1236</v>
      </c>
    </row>
    <row r="1139" spans="1:92">
      <c r="A1139" s="289" t="s">
        <v>1237</v>
      </c>
      <c r="BA1139" s="126">
        <v>0</v>
      </c>
      <c r="BN1139" s="126">
        <v>0</v>
      </c>
      <c r="CA1139" s="126">
        <v>0</v>
      </c>
      <c r="CN1139" s="126">
        <v>0</v>
      </c>
    </row>
    <row r="1140" spans="1:92">
      <c r="A1140" s="289" t="s">
        <v>1238</v>
      </c>
      <c r="BA1140" s="126">
        <v>0</v>
      </c>
      <c r="BN1140" s="126">
        <v>0</v>
      </c>
      <c r="CA1140" s="126">
        <v>0</v>
      </c>
      <c r="CN1140" s="126">
        <v>0</v>
      </c>
    </row>
    <row r="1141" spans="1:92">
      <c r="A1141" s="290" t="s">
        <v>1239</v>
      </c>
      <c r="BA1141" s="126">
        <v>0</v>
      </c>
      <c r="BN1141" s="126">
        <v>0</v>
      </c>
      <c r="CA1141" s="126">
        <v>0</v>
      </c>
      <c r="CN1141" s="126">
        <v>0</v>
      </c>
    </row>
    <row r="1142" spans="1:92">
      <c r="A1142" s="289" t="s">
        <v>1240</v>
      </c>
    </row>
    <row r="1143" spans="1:92">
      <c r="A1143" s="289" t="s">
        <v>1241</v>
      </c>
      <c r="BA1143" s="126">
        <v>1000</v>
      </c>
      <c r="BN1143" s="126">
        <v>1000</v>
      </c>
      <c r="CA1143" s="126">
        <v>1000</v>
      </c>
      <c r="CN1143" s="126">
        <v>1000</v>
      </c>
    </row>
    <row r="1144" spans="1:92">
      <c r="A1144" s="289" t="s">
        <v>1242</v>
      </c>
      <c r="BA1144" s="126">
        <v>27817448118.485802</v>
      </c>
      <c r="BN1144" s="126">
        <v>29340409529.308701</v>
      </c>
      <c r="CA1144" s="126">
        <v>30896617033.900101</v>
      </c>
      <c r="CN1144" s="126">
        <v>32468108253.601898</v>
      </c>
    </row>
    <row r="1145" spans="1:92">
      <c r="A1145" s="289" t="s">
        <v>1243</v>
      </c>
      <c r="BA1145" s="126">
        <v>-87892118.628490701</v>
      </c>
      <c r="BN1145" s="126">
        <v>107521426.96601801</v>
      </c>
      <c r="CA1145" s="126">
        <v>133102804.298281</v>
      </c>
      <c r="CN1145" s="126">
        <v>78193751.227535307</v>
      </c>
    </row>
    <row r="1146" spans="1:92">
      <c r="A1146" s="289" t="s">
        <v>1244</v>
      </c>
      <c r="BA1146" s="126">
        <v>0</v>
      </c>
      <c r="BN1146" s="126">
        <v>0</v>
      </c>
      <c r="CA1146" s="126">
        <v>0</v>
      </c>
      <c r="CN1146" s="126">
        <v>0</v>
      </c>
    </row>
    <row r="1147" spans="1:92">
      <c r="A1147" s="290" t="s">
        <v>1245</v>
      </c>
      <c r="BA1147" s="126">
        <v>-87892118.628490701</v>
      </c>
      <c r="BN1147" s="126">
        <v>107521426.96601801</v>
      </c>
      <c r="CA1147" s="126">
        <v>133102804.298281</v>
      </c>
      <c r="CN1147" s="126">
        <v>78193751.227535307</v>
      </c>
    </row>
    <row r="1148" spans="1:92">
      <c r="A1148" s="289" t="s">
        <v>1246</v>
      </c>
    </row>
    <row r="1149" spans="1:92">
      <c r="A1149" s="289" t="s">
        <v>1247</v>
      </c>
      <c r="BA1149" s="126">
        <v>-27817448119.275799</v>
      </c>
      <c r="BN1149" s="126">
        <v>-29340409530.098598</v>
      </c>
      <c r="CA1149" s="126">
        <v>-30896617034.689999</v>
      </c>
      <c r="CN1149" s="126">
        <v>-32468108254.391899</v>
      </c>
    </row>
    <row r="1150" spans="1:92">
      <c r="A1150" s="289" t="s">
        <v>1248</v>
      </c>
      <c r="BA1150" s="126">
        <v>87892118.628498107</v>
      </c>
      <c r="BN1150" s="126">
        <v>-107521426.966015</v>
      </c>
      <c r="CA1150" s="126">
        <v>-133102804.298263</v>
      </c>
      <c r="CN1150" s="126">
        <v>-78193751.227531493</v>
      </c>
    </row>
    <row r="1151" spans="1:92">
      <c r="A1151" s="289" t="s">
        <v>1249</v>
      </c>
      <c r="BA1151" s="126">
        <v>0</v>
      </c>
      <c r="BN1151" s="126">
        <v>0</v>
      </c>
      <c r="CA1151" s="126">
        <v>0</v>
      </c>
      <c r="CN1151" s="126">
        <v>0</v>
      </c>
    </row>
    <row r="1152" spans="1:92">
      <c r="A1152" s="290" t="s">
        <v>1250</v>
      </c>
      <c r="BA1152" s="126">
        <v>87892118.628498107</v>
      </c>
      <c r="BN1152" s="126">
        <v>-107521426.966015</v>
      </c>
      <c r="CA1152" s="126">
        <v>-133102804.298263</v>
      </c>
      <c r="CN1152" s="126">
        <v>-78193751.227531493</v>
      </c>
    </row>
    <row r="1153" spans="1:92">
      <c r="A1153" s="289" t="s">
        <v>1251</v>
      </c>
      <c r="BA1153" s="126">
        <v>0</v>
      </c>
      <c r="BN1153" s="126">
        <v>0</v>
      </c>
      <c r="CA1153" s="126">
        <v>0</v>
      </c>
      <c r="CN1153" s="126">
        <v>0</v>
      </c>
    </row>
    <row r="1154" spans="1:92">
      <c r="A1154" s="289" t="s">
        <v>1252</v>
      </c>
      <c r="BA1154" s="126">
        <v>27729555999.8573</v>
      </c>
      <c r="BN1154" s="126">
        <v>29447930956.2747</v>
      </c>
      <c r="CA1154" s="126">
        <v>31029719838.198399</v>
      </c>
      <c r="CN1154" s="126">
        <v>32546302004.829498</v>
      </c>
    </row>
    <row r="1155" spans="1:92">
      <c r="A1155" s="289" t="s">
        <v>1253</v>
      </c>
      <c r="BA1155" s="126">
        <v>27817448118.485802</v>
      </c>
      <c r="BN1155" s="126">
        <v>29340409529.308701</v>
      </c>
      <c r="CA1155" s="126">
        <v>30896617033.900101</v>
      </c>
      <c r="CN1155" s="126">
        <v>32468108253.601898</v>
      </c>
    </row>
    <row r="1156" spans="1:92">
      <c r="A1156" s="290" t="s">
        <v>1254</v>
      </c>
      <c r="B1156" s="235"/>
      <c r="C1156" s="235"/>
      <c r="D1156" s="235"/>
      <c r="E1156" s="235"/>
      <c r="F1156" s="235"/>
      <c r="G1156" s="235"/>
      <c r="H1156" s="235"/>
      <c r="I1156" s="235"/>
      <c r="J1156" s="235"/>
      <c r="K1156" s="235"/>
      <c r="L1156" s="235"/>
      <c r="M1156" s="235"/>
      <c r="N1156" s="235"/>
      <c r="O1156" s="235"/>
      <c r="P1156" s="235"/>
      <c r="Q1156" s="235"/>
      <c r="R1156" s="235"/>
      <c r="S1156" s="235"/>
      <c r="T1156" s="235"/>
      <c r="U1156" s="235"/>
      <c r="V1156" s="235"/>
      <c r="W1156" s="235"/>
      <c r="X1156" s="235"/>
      <c r="Y1156" s="235"/>
      <c r="Z1156" s="235"/>
      <c r="AA1156" s="235"/>
      <c r="AB1156" s="235"/>
      <c r="AC1156" s="235"/>
      <c r="AD1156" s="235"/>
      <c r="AE1156" s="235"/>
      <c r="AF1156" s="235"/>
      <c r="AG1156" s="235"/>
      <c r="AH1156" s="235"/>
      <c r="AI1156" s="235"/>
      <c r="AJ1156" s="235"/>
      <c r="AK1156" s="235"/>
      <c r="AL1156" s="235"/>
      <c r="AM1156" s="235"/>
      <c r="AN1156" s="235"/>
      <c r="AO1156" s="235"/>
      <c r="AP1156" s="235"/>
      <c r="AQ1156" s="235"/>
      <c r="AR1156" s="235"/>
      <c r="AS1156" s="235"/>
      <c r="AT1156" s="235"/>
      <c r="AU1156" s="235"/>
      <c r="AV1156" s="235"/>
      <c r="AW1156" s="235"/>
      <c r="AX1156" s="235"/>
      <c r="AY1156" s="235"/>
      <c r="AZ1156" s="235"/>
      <c r="BA1156" s="235">
        <v>-87892118.628490701</v>
      </c>
      <c r="BB1156" s="235"/>
      <c r="BC1156" s="235"/>
      <c r="BD1156" s="235"/>
      <c r="BE1156" s="235"/>
      <c r="BF1156" s="235"/>
      <c r="BG1156" s="235"/>
      <c r="BH1156" s="235"/>
      <c r="BI1156" s="235"/>
      <c r="BJ1156" s="235"/>
      <c r="BK1156" s="235"/>
      <c r="BL1156" s="235"/>
      <c r="BM1156" s="235"/>
      <c r="BN1156" s="235">
        <v>107521426.96601801</v>
      </c>
      <c r="BO1156" s="235"/>
      <c r="BP1156" s="235"/>
      <c r="BQ1156" s="235"/>
      <c r="BR1156" s="235"/>
      <c r="BS1156" s="235"/>
      <c r="BT1156" s="235"/>
      <c r="BU1156" s="235"/>
      <c r="BV1156" s="235"/>
      <c r="BW1156" s="235"/>
      <c r="BX1156" s="235"/>
      <c r="BY1156" s="235"/>
      <c r="BZ1156" s="235"/>
      <c r="CA1156" s="235">
        <v>133102804.298281</v>
      </c>
      <c r="CB1156" s="235"/>
      <c r="CC1156" s="235"/>
      <c r="CD1156" s="235"/>
      <c r="CE1156" s="235"/>
      <c r="CF1156" s="235"/>
      <c r="CG1156" s="235"/>
      <c r="CH1156" s="235"/>
      <c r="CI1156" s="235"/>
      <c r="CJ1156" s="235"/>
      <c r="CK1156" s="235"/>
      <c r="CL1156" s="235"/>
      <c r="CM1156" s="235"/>
      <c r="CN1156" s="235">
        <v>78193751.227535307</v>
      </c>
    </row>
    <row r="1157" spans="1:92">
      <c r="A1157" s="289" t="s">
        <v>1255</v>
      </c>
    </row>
    <row r="1158" spans="1:92">
      <c r="A1158" s="289" t="s">
        <v>1256</v>
      </c>
      <c r="BA1158" s="126">
        <v>0</v>
      </c>
      <c r="BN1158" s="126">
        <v>0</v>
      </c>
      <c r="CA1158" s="126">
        <v>0</v>
      </c>
      <c r="CN1158" s="126">
        <v>0</v>
      </c>
    </row>
    <row r="1159" spans="1:92">
      <c r="A1159" s="290" t="s">
        <v>1257</v>
      </c>
      <c r="BA1159" s="126">
        <v>0</v>
      </c>
      <c r="BN1159" s="126">
        <v>0</v>
      </c>
      <c r="CA1159" s="126">
        <v>0</v>
      </c>
      <c r="CN1159" s="126">
        <v>0</v>
      </c>
    </row>
    <row r="1160" spans="1:92">
      <c r="A1160" s="290" t="s">
        <v>1258</v>
      </c>
      <c r="BA1160" s="126">
        <v>0</v>
      </c>
      <c r="BN1160" s="126">
        <v>0</v>
      </c>
      <c r="CA1160" s="126">
        <v>0</v>
      </c>
      <c r="CN1160" s="126">
        <v>0</v>
      </c>
    </row>
    <row r="1161" spans="1:92">
      <c r="A1161" s="290" t="s">
        <v>1259</v>
      </c>
      <c r="BA1161" s="126">
        <v>0</v>
      </c>
      <c r="BN1161" s="126">
        <v>0</v>
      </c>
      <c r="CA1161" s="126">
        <v>0</v>
      </c>
      <c r="CN1161" s="126">
        <v>0</v>
      </c>
    </row>
    <row r="1162" spans="1:92">
      <c r="A1162" s="290" t="s">
        <v>1260</v>
      </c>
      <c r="BA1162" s="126">
        <v>0</v>
      </c>
      <c r="BN1162" s="126">
        <v>0</v>
      </c>
      <c r="CA1162" s="126">
        <v>0</v>
      </c>
      <c r="CN1162" s="126">
        <v>0</v>
      </c>
    </row>
    <row r="1163" spans="1:92">
      <c r="A1163" s="290" t="s">
        <v>1261</v>
      </c>
      <c r="BA1163" s="126">
        <v>0</v>
      </c>
      <c r="BN1163" s="126">
        <v>0</v>
      </c>
      <c r="CA1163" s="126">
        <v>0</v>
      </c>
      <c r="CN1163" s="126">
        <v>0</v>
      </c>
    </row>
    <row r="1164" spans="1:92">
      <c r="A1164" s="289" t="s">
        <v>1262</v>
      </c>
    </row>
    <row r="1165" spans="1:92">
      <c r="A1165" s="289" t="s">
        <v>1263</v>
      </c>
    </row>
    <row r="1166" spans="1:92">
      <c r="A1166" s="289" t="s">
        <v>1264</v>
      </c>
      <c r="BA1166" s="126">
        <v>0</v>
      </c>
      <c r="BN1166" s="126">
        <v>0</v>
      </c>
      <c r="CA1166" s="126">
        <v>0</v>
      </c>
      <c r="CN1166" s="126">
        <v>0</v>
      </c>
    </row>
    <row r="1167" spans="1:92">
      <c r="A1167" s="290" t="s">
        <v>1265</v>
      </c>
      <c r="B1167" s="237"/>
      <c r="C1167" s="237"/>
      <c r="D1167" s="237"/>
      <c r="E1167" s="237"/>
      <c r="F1167" s="237"/>
      <c r="G1167" s="237"/>
      <c r="H1167" s="237"/>
      <c r="I1167" s="237"/>
      <c r="J1167" s="237"/>
      <c r="K1167" s="237"/>
      <c r="L1167" s="237"/>
      <c r="M1167" s="237"/>
      <c r="N1167" s="237"/>
      <c r="O1167" s="237"/>
      <c r="P1167" s="237"/>
      <c r="Q1167" s="237"/>
      <c r="R1167" s="237"/>
      <c r="S1167" s="237"/>
      <c r="T1167" s="237"/>
      <c r="U1167" s="237"/>
      <c r="V1167" s="237"/>
      <c r="W1167" s="237"/>
      <c r="X1167" s="237"/>
      <c r="Y1167" s="237"/>
      <c r="Z1167" s="237"/>
      <c r="AA1167" s="237"/>
      <c r="AB1167" s="237"/>
      <c r="AC1167" s="237"/>
      <c r="AD1167" s="237"/>
      <c r="AE1167" s="237"/>
      <c r="AF1167" s="237"/>
      <c r="AG1167" s="237"/>
      <c r="AH1167" s="237"/>
      <c r="AI1167" s="237"/>
      <c r="AJ1167" s="237"/>
      <c r="AK1167" s="237"/>
      <c r="AL1167" s="237"/>
      <c r="AM1167" s="237"/>
      <c r="AN1167" s="237"/>
      <c r="AO1167" s="237"/>
      <c r="AP1167" s="237"/>
      <c r="AQ1167" s="237"/>
      <c r="AR1167" s="237"/>
      <c r="AS1167" s="237"/>
      <c r="AT1167" s="237"/>
      <c r="AU1167" s="237"/>
      <c r="AV1167" s="237"/>
      <c r="AW1167" s="237"/>
      <c r="AX1167" s="237"/>
      <c r="AY1167" s="237"/>
      <c r="AZ1167" s="237"/>
      <c r="BA1167" s="237">
        <v>0</v>
      </c>
      <c r="BB1167" s="237"/>
      <c r="BC1167" s="237"/>
      <c r="BD1167" s="237"/>
      <c r="BE1167" s="237"/>
      <c r="BF1167" s="237"/>
      <c r="BG1167" s="237"/>
      <c r="BH1167" s="237"/>
      <c r="BI1167" s="237"/>
      <c r="BJ1167" s="237"/>
      <c r="BK1167" s="237"/>
      <c r="BL1167" s="237"/>
      <c r="BM1167" s="237"/>
      <c r="BN1167" s="237">
        <v>0</v>
      </c>
      <c r="BO1167" s="237"/>
      <c r="BP1167" s="237"/>
      <c r="BQ1167" s="237"/>
      <c r="BR1167" s="237"/>
      <c r="BS1167" s="237"/>
      <c r="BT1167" s="237"/>
      <c r="BU1167" s="237"/>
      <c r="BV1167" s="237"/>
      <c r="BW1167" s="237"/>
      <c r="BX1167" s="237"/>
      <c r="BY1167" s="237"/>
      <c r="BZ1167" s="237"/>
      <c r="CA1167" s="237">
        <v>0</v>
      </c>
      <c r="CB1167" s="237"/>
      <c r="CC1167" s="237"/>
      <c r="CD1167" s="237"/>
      <c r="CE1167" s="237"/>
      <c r="CF1167" s="237"/>
      <c r="CG1167" s="237"/>
      <c r="CH1167" s="237"/>
      <c r="CI1167" s="237"/>
      <c r="CJ1167" s="237"/>
      <c r="CK1167" s="237"/>
      <c r="CL1167" s="237"/>
      <c r="CM1167" s="237"/>
      <c r="CN1167" s="237">
        <v>0</v>
      </c>
    </row>
    <row r="1168" spans="1:92">
      <c r="A1168" s="289" t="s">
        <v>1266</v>
      </c>
    </row>
    <row r="1169" spans="1:92">
      <c r="A1169" s="289" t="s">
        <v>1267</v>
      </c>
    </row>
    <row r="1170" spans="1:92">
      <c r="A1170" s="289" t="s">
        <v>1268</v>
      </c>
      <c r="BA1170" s="126">
        <v>-27729556000.647301</v>
      </c>
      <c r="BN1170" s="126">
        <v>-29447930957.064602</v>
      </c>
      <c r="CA1170" s="126">
        <v>-31029719838.9883</v>
      </c>
      <c r="CN1170" s="126">
        <v>-32546302005.6194</v>
      </c>
    </row>
    <row r="1171" spans="1:92">
      <c r="A1171" s="289" t="s">
        <v>1269</v>
      </c>
      <c r="BA1171" s="126">
        <v>-27817448119.275799</v>
      </c>
      <c r="BN1171" s="126">
        <v>-29340409530.098598</v>
      </c>
      <c r="CA1171" s="126">
        <v>-30896617034.689999</v>
      </c>
      <c r="CN1171" s="126">
        <v>-32468108254.391899</v>
      </c>
    </row>
    <row r="1172" spans="1:92">
      <c r="A1172" s="290" t="s">
        <v>1270</v>
      </c>
      <c r="B1172" s="235"/>
      <c r="C1172" s="235"/>
      <c r="D1172" s="235"/>
      <c r="E1172" s="235"/>
      <c r="F1172" s="235"/>
      <c r="G1172" s="235"/>
      <c r="H1172" s="235"/>
      <c r="I1172" s="235"/>
      <c r="J1172" s="235"/>
      <c r="K1172" s="235"/>
      <c r="L1172" s="235"/>
      <c r="M1172" s="235"/>
      <c r="N1172" s="235"/>
      <c r="O1172" s="235"/>
      <c r="P1172" s="235"/>
      <c r="Q1172" s="235"/>
      <c r="R1172" s="235"/>
      <c r="S1172" s="235"/>
      <c r="T1172" s="235"/>
      <c r="U1172" s="235"/>
      <c r="V1172" s="235"/>
      <c r="W1172" s="235"/>
      <c r="X1172" s="235"/>
      <c r="Y1172" s="235"/>
      <c r="Z1172" s="235"/>
      <c r="AA1172" s="235"/>
      <c r="AB1172" s="235"/>
      <c r="AC1172" s="235"/>
      <c r="AD1172" s="235"/>
      <c r="AE1172" s="235"/>
      <c r="AF1172" s="235"/>
      <c r="AG1172" s="235"/>
      <c r="AH1172" s="235"/>
      <c r="AI1172" s="235"/>
      <c r="AJ1172" s="235"/>
      <c r="AK1172" s="235"/>
      <c r="AL1172" s="235"/>
      <c r="AM1172" s="235"/>
      <c r="AN1172" s="235"/>
      <c r="AO1172" s="235"/>
      <c r="AP1172" s="235"/>
      <c r="AQ1172" s="235"/>
      <c r="AR1172" s="235"/>
      <c r="AS1172" s="235"/>
      <c r="AT1172" s="235"/>
      <c r="AU1172" s="235"/>
      <c r="AV1172" s="235"/>
      <c r="AW1172" s="235"/>
      <c r="AX1172" s="235"/>
      <c r="AY1172" s="235"/>
      <c r="AZ1172" s="235"/>
      <c r="BA1172" s="235">
        <v>87892118.628498107</v>
      </c>
      <c r="BB1172" s="235"/>
      <c r="BC1172" s="235"/>
      <c r="BD1172" s="235"/>
      <c r="BE1172" s="235"/>
      <c r="BF1172" s="235"/>
      <c r="BG1172" s="235"/>
      <c r="BH1172" s="235"/>
      <c r="BI1172" s="235"/>
      <c r="BJ1172" s="235"/>
      <c r="BK1172" s="235"/>
      <c r="BL1172" s="235"/>
      <c r="BM1172" s="235"/>
      <c r="BN1172" s="235">
        <v>-107521426.966015</v>
      </c>
      <c r="BO1172" s="235"/>
      <c r="BP1172" s="235"/>
      <c r="BQ1172" s="235"/>
      <c r="BR1172" s="235"/>
      <c r="BS1172" s="235"/>
      <c r="BT1172" s="235"/>
      <c r="BU1172" s="235"/>
      <c r="BV1172" s="235"/>
      <c r="BW1172" s="235"/>
      <c r="BX1172" s="235"/>
      <c r="BY1172" s="235"/>
      <c r="BZ1172" s="235"/>
      <c r="CA1172" s="235">
        <v>-133102804.298263</v>
      </c>
      <c r="CB1172" s="235"/>
      <c r="CC1172" s="235"/>
      <c r="CD1172" s="235"/>
      <c r="CE1172" s="235"/>
      <c r="CF1172" s="235"/>
      <c r="CG1172" s="235"/>
      <c r="CH1172" s="235"/>
      <c r="CI1172" s="235"/>
      <c r="CJ1172" s="235"/>
      <c r="CK1172" s="235"/>
      <c r="CL1172" s="235"/>
      <c r="CM1172" s="235"/>
      <c r="CN1172" s="235">
        <v>-78193751.227531493</v>
      </c>
    </row>
    <row r="1173" spans="1:92">
      <c r="A1173" s="289" t="s">
        <v>1271</v>
      </c>
      <c r="BA1173" s="126">
        <v>0</v>
      </c>
      <c r="BN1173" s="126">
        <v>0</v>
      </c>
      <c r="CA1173" s="126">
        <v>0</v>
      </c>
      <c r="CN1173" s="126">
        <v>0</v>
      </c>
    </row>
    <row r="1174" spans="1:92">
      <c r="A1174" s="290" t="s">
        <v>1272</v>
      </c>
      <c r="BA1174" s="126">
        <v>0</v>
      </c>
      <c r="BN1174" s="126">
        <v>0</v>
      </c>
      <c r="CA1174" s="126">
        <v>0</v>
      </c>
      <c r="CN1174" s="126">
        <v>0</v>
      </c>
    </row>
    <row r="1175" spans="1:92">
      <c r="A1175" s="290" t="s">
        <v>1273</v>
      </c>
      <c r="BA1175" s="126">
        <v>0</v>
      </c>
      <c r="BN1175" s="126">
        <v>0</v>
      </c>
      <c r="CA1175" s="126">
        <v>0</v>
      </c>
      <c r="CN1175" s="126">
        <v>0</v>
      </c>
    </row>
    <row r="1176" spans="1:92">
      <c r="A1176" s="290" t="s">
        <v>1274</v>
      </c>
      <c r="BA1176" s="126">
        <v>0</v>
      </c>
      <c r="BN1176" s="126">
        <v>0</v>
      </c>
      <c r="CA1176" s="126">
        <v>0</v>
      </c>
      <c r="CN1176" s="126">
        <v>0</v>
      </c>
    </row>
    <row r="1177" spans="1:92">
      <c r="A1177" s="290" t="s">
        <v>1275</v>
      </c>
      <c r="BA1177" s="126">
        <v>0</v>
      </c>
      <c r="BN1177" s="126">
        <v>0</v>
      </c>
      <c r="CA1177" s="126">
        <v>0</v>
      </c>
      <c r="CN1177" s="126">
        <v>0</v>
      </c>
    </row>
    <row r="1178" spans="1:92">
      <c r="A1178" s="290" t="s">
        <v>1276</v>
      </c>
      <c r="BA1178" s="126">
        <v>0</v>
      </c>
      <c r="BN1178" s="126">
        <v>0</v>
      </c>
      <c r="CA1178" s="126">
        <v>0</v>
      </c>
      <c r="CN1178" s="126">
        <v>0</v>
      </c>
    </row>
    <row r="1179" spans="1:92">
      <c r="A1179" s="290" t="s">
        <v>1277</v>
      </c>
      <c r="BA1179" s="126">
        <v>0</v>
      </c>
      <c r="BN1179" s="126">
        <v>0</v>
      </c>
      <c r="CA1179" s="126">
        <v>0</v>
      </c>
      <c r="CN1179" s="126">
        <v>0</v>
      </c>
    </row>
    <row r="1180" spans="1:92">
      <c r="A1180" s="290" t="s">
        <v>1278</v>
      </c>
      <c r="B1180" s="237"/>
      <c r="C1180" s="237"/>
      <c r="D1180" s="237"/>
      <c r="E1180" s="237"/>
      <c r="F1180" s="237"/>
      <c r="G1180" s="237"/>
      <c r="H1180" s="237"/>
      <c r="I1180" s="237"/>
      <c r="J1180" s="237"/>
      <c r="K1180" s="237"/>
      <c r="L1180" s="237"/>
      <c r="M1180" s="237"/>
      <c r="N1180" s="237"/>
      <c r="O1180" s="237"/>
      <c r="P1180" s="237"/>
      <c r="Q1180" s="237"/>
      <c r="R1180" s="237"/>
      <c r="S1180" s="237"/>
      <c r="T1180" s="237"/>
      <c r="U1180" s="237"/>
      <c r="V1180" s="237"/>
      <c r="W1180" s="237"/>
      <c r="X1180" s="237"/>
      <c r="Y1180" s="237"/>
      <c r="Z1180" s="237"/>
      <c r="AA1180" s="237"/>
      <c r="AB1180" s="237"/>
      <c r="AC1180" s="237"/>
      <c r="AD1180" s="237"/>
      <c r="AE1180" s="237"/>
      <c r="AF1180" s="237"/>
      <c r="AG1180" s="237"/>
      <c r="AH1180" s="237"/>
      <c r="AI1180" s="237"/>
      <c r="AJ1180" s="237"/>
      <c r="AK1180" s="237"/>
      <c r="AL1180" s="237"/>
      <c r="AM1180" s="237"/>
      <c r="AN1180" s="237"/>
      <c r="AO1180" s="237"/>
      <c r="AP1180" s="237"/>
      <c r="AQ1180" s="237"/>
      <c r="AR1180" s="237"/>
      <c r="AS1180" s="237"/>
      <c r="AT1180" s="237"/>
      <c r="AU1180" s="237"/>
      <c r="AV1180" s="237"/>
      <c r="AW1180" s="237"/>
      <c r="AX1180" s="237"/>
      <c r="AY1180" s="237"/>
      <c r="AZ1180" s="237"/>
      <c r="BA1180" s="237">
        <v>0</v>
      </c>
      <c r="BB1180" s="237"/>
      <c r="BC1180" s="237"/>
      <c r="BD1180" s="237"/>
      <c r="BE1180" s="237"/>
      <c r="BF1180" s="237"/>
      <c r="BG1180" s="237"/>
      <c r="BH1180" s="237"/>
      <c r="BI1180" s="237"/>
      <c r="BJ1180" s="237"/>
      <c r="BK1180" s="237"/>
      <c r="BL1180" s="237"/>
      <c r="BM1180" s="237"/>
      <c r="BN1180" s="237">
        <v>0</v>
      </c>
      <c r="BO1180" s="237"/>
      <c r="BP1180" s="237"/>
      <c r="BQ1180" s="237"/>
      <c r="BR1180" s="237"/>
      <c r="BS1180" s="237"/>
      <c r="BT1180" s="237"/>
      <c r="BU1180" s="237"/>
      <c r="BV1180" s="237"/>
      <c r="BW1180" s="237"/>
      <c r="BX1180" s="237"/>
      <c r="BY1180" s="237"/>
      <c r="BZ1180" s="237"/>
      <c r="CA1180" s="237">
        <v>0</v>
      </c>
      <c r="CB1180" s="237"/>
      <c r="CC1180" s="237"/>
      <c r="CD1180" s="237"/>
      <c r="CE1180" s="237"/>
      <c r="CF1180" s="237"/>
      <c r="CG1180" s="237"/>
      <c r="CH1180" s="237"/>
      <c r="CI1180" s="237"/>
      <c r="CJ1180" s="237"/>
      <c r="CK1180" s="237"/>
      <c r="CL1180" s="237"/>
      <c r="CM1180" s="237"/>
      <c r="CN1180" s="237">
        <v>0</v>
      </c>
    </row>
    <row r="1181" spans="1:92">
      <c r="A1181" s="289" t="s">
        <v>1279</v>
      </c>
      <c r="BA1181" s="126">
        <v>0</v>
      </c>
      <c r="BN1181" s="126">
        <v>0</v>
      </c>
      <c r="CA1181" s="126">
        <v>0</v>
      </c>
      <c r="CN1181" s="126">
        <v>0</v>
      </c>
    </row>
    <row r="1182" spans="1:92">
      <c r="A1182" s="289" t="s">
        <v>1280</v>
      </c>
    </row>
    <row r="1183" spans="1:92">
      <c r="A1183" s="289" t="s">
        <v>1281</v>
      </c>
    </row>
    <row r="1184" spans="1:92">
      <c r="A1184" s="289" t="s">
        <v>1282</v>
      </c>
      <c r="BA1184" s="126">
        <v>0</v>
      </c>
      <c r="BN1184" s="126">
        <v>0</v>
      </c>
      <c r="CA1184" s="126">
        <v>0</v>
      </c>
      <c r="CN1184" s="126">
        <v>0</v>
      </c>
    </row>
    <row r="1185" spans="1:92">
      <c r="A1185" s="289" t="s">
        <v>1283</v>
      </c>
      <c r="BA1185" s="126">
        <v>0</v>
      </c>
      <c r="BN1185" s="126">
        <v>0</v>
      </c>
      <c r="CA1185" s="126">
        <v>0</v>
      </c>
      <c r="CN1185" s="126">
        <v>0</v>
      </c>
    </row>
    <row r="1186" spans="1:92">
      <c r="A1186" s="289" t="s">
        <v>1284</v>
      </c>
      <c r="BA1186" s="126">
        <v>0</v>
      </c>
      <c r="BN1186" s="126">
        <v>0</v>
      </c>
      <c r="CA1186" s="126">
        <v>0</v>
      </c>
      <c r="CN1186" s="126">
        <v>0</v>
      </c>
    </row>
    <row r="1187" spans="1:92">
      <c r="A1187" s="289" t="s">
        <v>1285</v>
      </c>
    </row>
    <row r="1188" spans="1:92">
      <c r="A1188" s="289" t="s">
        <v>1286</v>
      </c>
    </row>
    <row r="1189" spans="1:92">
      <c r="A1189" s="289" t="s">
        <v>1287</v>
      </c>
      <c r="BA1189" s="126">
        <v>0</v>
      </c>
      <c r="BN1189" s="126">
        <v>0</v>
      </c>
      <c r="CA1189" s="126">
        <v>0</v>
      </c>
      <c r="CN1189" s="126">
        <v>0</v>
      </c>
    </row>
    <row r="1190" spans="1:92">
      <c r="A1190" s="289" t="s">
        <v>1288</v>
      </c>
    </row>
    <row r="1191" spans="1:92">
      <c r="A1191" s="289" t="s">
        <v>1289</v>
      </c>
      <c r="BA1191" s="126">
        <v>0</v>
      </c>
      <c r="BN1191" s="126">
        <v>0</v>
      </c>
      <c r="CA1191" s="126">
        <v>0</v>
      </c>
      <c r="CN1191" s="126">
        <v>0</v>
      </c>
    </row>
    <row r="1192" spans="1:92">
      <c r="A1192" s="289" t="s">
        <v>1290</v>
      </c>
      <c r="BA1192" s="126">
        <v>0</v>
      </c>
      <c r="BN1192" s="126">
        <v>0</v>
      </c>
      <c r="CA1192" s="126">
        <v>0</v>
      </c>
      <c r="CN1192" s="126">
        <v>0</v>
      </c>
    </row>
    <row r="1193" spans="1:92">
      <c r="A1193" s="289" t="s">
        <v>1291</v>
      </c>
    </row>
    <row r="1194" spans="1:92">
      <c r="A1194" s="289" t="s">
        <v>1292</v>
      </c>
    </row>
    <row r="1195" spans="1:92">
      <c r="A1195" s="289" t="s">
        <v>1293</v>
      </c>
      <c r="BA1195" s="126">
        <v>0</v>
      </c>
      <c r="BN1195" s="126">
        <v>0</v>
      </c>
      <c r="CA1195" s="126">
        <v>0</v>
      </c>
      <c r="CN1195" s="126">
        <v>0</v>
      </c>
    </row>
    <row r="1196" spans="1:92">
      <c r="A1196" s="289" t="s">
        <v>1294</v>
      </c>
    </row>
    <row r="1197" spans="1:92">
      <c r="A1197" s="289" t="s">
        <v>1295</v>
      </c>
      <c r="BA1197" s="126">
        <v>0</v>
      </c>
      <c r="BN1197" s="126">
        <v>0</v>
      </c>
      <c r="CA1197" s="126">
        <v>0</v>
      </c>
      <c r="CN1197" s="126">
        <v>0</v>
      </c>
    </row>
    <row r="1198" spans="1:92">
      <c r="A1198" s="289" t="s">
        <v>1296</v>
      </c>
    </row>
    <row r="1199" spans="1:92">
      <c r="A1199" s="289" t="s">
        <v>1297</v>
      </c>
    </row>
    <row r="1200" spans="1:92">
      <c r="A1200" s="289" t="s">
        <v>1298</v>
      </c>
    </row>
    <row r="1201" spans="1:92">
      <c r="A1201" s="289" t="s">
        <v>1299</v>
      </c>
      <c r="BA1201" s="126">
        <v>3291733322.7069201</v>
      </c>
      <c r="BN1201" s="126">
        <v>3142761734.5341101</v>
      </c>
      <c r="CA1201" s="126">
        <v>3100302369.6146798</v>
      </c>
      <c r="CN1201" s="126">
        <v>3089993499.9502001</v>
      </c>
    </row>
    <row r="1202" spans="1:92">
      <c r="A1202" s="289" t="s">
        <v>1300</v>
      </c>
      <c r="BA1202" s="126">
        <v>-2456395931.8263898</v>
      </c>
      <c r="BN1202" s="126">
        <v>-2337886014.8645101</v>
      </c>
      <c r="CA1202" s="126">
        <v>-2291129407.2561302</v>
      </c>
      <c r="CN1202" s="126">
        <v>-2272468989.7323399</v>
      </c>
    </row>
    <row r="1203" spans="1:92">
      <c r="A1203" s="289" t="s">
        <v>1301</v>
      </c>
      <c r="BA1203" s="126">
        <v>835337390.88052797</v>
      </c>
      <c r="BN1203" s="126">
        <v>804875719.66959405</v>
      </c>
      <c r="CA1203" s="126">
        <v>809172962.35855901</v>
      </c>
      <c r="CN1203" s="126">
        <v>817524510.21785796</v>
      </c>
    </row>
    <row r="1204" spans="1:92">
      <c r="A1204" s="289" t="s">
        <v>1302</v>
      </c>
    </row>
    <row r="1205" spans="1:92">
      <c r="A1205" s="289" t="s">
        <v>1303</v>
      </c>
      <c r="BA1205" s="126">
        <v>29403892711.594101</v>
      </c>
      <c r="BN1205" s="126">
        <v>32193946585.893398</v>
      </c>
      <c r="CA1205" s="126">
        <v>34125989293.315498</v>
      </c>
      <c r="CN1205" s="126">
        <v>36143255850.506302</v>
      </c>
    </row>
    <row r="1206" spans="1:92">
      <c r="A1206" s="289" t="s">
        <v>1304</v>
      </c>
      <c r="BA1206" s="126">
        <v>-7724620222.1831303</v>
      </c>
      <c r="BN1206" s="126">
        <v>-8300263928.1798401</v>
      </c>
      <c r="CA1206" s="126">
        <v>-9047979766.2467098</v>
      </c>
      <c r="CN1206" s="126">
        <v>-9920359484.0854492</v>
      </c>
    </row>
    <row r="1207" spans="1:92">
      <c r="A1207" s="289" t="s">
        <v>1305</v>
      </c>
      <c r="BA1207" s="126">
        <v>129702863.06999999</v>
      </c>
      <c r="BN1207" s="126">
        <v>129702863.06999999</v>
      </c>
      <c r="CA1207" s="126">
        <v>129702863.06999999</v>
      </c>
      <c r="CN1207" s="126">
        <v>129702863.06999999</v>
      </c>
    </row>
    <row r="1208" spans="1:92">
      <c r="A1208" s="289" t="s">
        <v>1306</v>
      </c>
      <c r="BA1208" s="126">
        <v>1413396857.4460399</v>
      </c>
      <c r="BN1208" s="126">
        <v>1071954993.05371</v>
      </c>
      <c r="CA1208" s="126">
        <v>1517258837.3740201</v>
      </c>
      <c r="CN1208" s="126">
        <v>1904721951.4277699</v>
      </c>
    </row>
    <row r="1209" spans="1:92">
      <c r="A1209" s="289" t="s">
        <v>1307</v>
      </c>
      <c r="BA1209" s="126">
        <v>835337390.88052797</v>
      </c>
      <c r="BN1209" s="126">
        <v>804875719.66959405</v>
      </c>
      <c r="CA1209" s="126">
        <v>809172962.35855901</v>
      </c>
      <c r="CN1209" s="126">
        <v>817524510.21785796</v>
      </c>
    </row>
    <row r="1210" spans="1:92">
      <c r="A1210" s="289" t="s">
        <v>1308</v>
      </c>
      <c r="BA1210" s="126">
        <v>24057709600.807598</v>
      </c>
      <c r="BN1210" s="126">
        <v>25900216233.506802</v>
      </c>
      <c r="CA1210" s="126">
        <v>27534144189.871399</v>
      </c>
      <c r="CN1210" s="126">
        <v>29074845691.136501</v>
      </c>
    </row>
    <row r="1211" spans="1:92">
      <c r="A1211" s="289" t="s">
        <v>1309</v>
      </c>
    </row>
    <row r="1212" spans="1:92">
      <c r="A1212" s="289" t="s">
        <v>1310</v>
      </c>
      <c r="BA1212" s="126">
        <v>-10946711989.4261</v>
      </c>
      <c r="BN1212" s="126">
        <v>-11799717667.089899</v>
      </c>
      <c r="CA1212" s="126">
        <v>-12603309088.778601</v>
      </c>
      <c r="CN1212" s="126">
        <v>-13312911327.8981</v>
      </c>
    </row>
    <row r="1213" spans="1:92">
      <c r="A1213" s="289" t="s">
        <v>1311</v>
      </c>
      <c r="BA1213" s="126">
        <v>-9556961593.2595291</v>
      </c>
      <c r="BN1213" s="126">
        <v>-10264106144.5359</v>
      </c>
      <c r="CA1213" s="126">
        <v>-10921011403.3248</v>
      </c>
      <c r="CN1213" s="126">
        <v>-11527387754.999701</v>
      </c>
    </row>
    <row r="1214" spans="1:92">
      <c r="A1214" s="289" t="s">
        <v>1312</v>
      </c>
      <c r="BA1214" s="126">
        <v>-5938772.7716698796</v>
      </c>
      <c r="BN1214" s="126">
        <v>-131852214.951662</v>
      </c>
      <c r="CA1214" s="126">
        <v>-180915258.75754201</v>
      </c>
      <c r="CN1214" s="126">
        <v>-186734302.987297</v>
      </c>
    </row>
    <row r="1215" spans="1:92">
      <c r="A1215" s="289" t="s">
        <v>1313</v>
      </c>
      <c r="BA1215" s="126">
        <v>0</v>
      </c>
      <c r="BN1215" s="126">
        <v>0</v>
      </c>
      <c r="CA1215" s="126">
        <v>0</v>
      </c>
      <c r="CN1215" s="126">
        <v>0</v>
      </c>
    </row>
    <row r="1216" spans="1:92">
      <c r="A1216" s="289" t="s">
        <v>1314</v>
      </c>
      <c r="BA1216" s="126">
        <v>-175076994.81999999</v>
      </c>
      <c r="BN1216" s="126">
        <v>-175076994.81999999</v>
      </c>
      <c r="CA1216" s="126">
        <v>-175076994.81999999</v>
      </c>
      <c r="CN1216" s="126">
        <v>-175076994.81999999</v>
      </c>
    </row>
    <row r="1217" spans="1:92">
      <c r="A1217" s="289" t="s">
        <v>1315</v>
      </c>
      <c r="BA1217" s="126">
        <v>-247254282.64576</v>
      </c>
      <c r="BN1217" s="126">
        <v>-247274502.965307</v>
      </c>
      <c r="CA1217" s="126">
        <v>-245816198.09707299</v>
      </c>
      <c r="CN1217" s="126">
        <v>-298954383.245166</v>
      </c>
    </row>
    <row r="1218" spans="1:92">
      <c r="A1218" s="289" t="s">
        <v>1316</v>
      </c>
      <c r="BA1218" s="126">
        <v>-2550004012.8745399</v>
      </c>
      <c r="BN1218" s="126">
        <v>-2725378277.1339698</v>
      </c>
      <c r="CA1218" s="126">
        <v>-2870305154.0832701</v>
      </c>
      <c r="CN1218" s="126">
        <v>-3055564232.1761398</v>
      </c>
    </row>
    <row r="1219" spans="1:92">
      <c r="A1219" s="289" t="s">
        <v>1317</v>
      </c>
      <c r="BA1219" s="126">
        <v>-663728419.15999997</v>
      </c>
      <c r="BN1219" s="126">
        <v>-640512276.15999997</v>
      </c>
      <c r="CA1219" s="126">
        <v>-617147316.15999997</v>
      </c>
      <c r="CN1219" s="126">
        <v>-593389299.15999997</v>
      </c>
    </row>
    <row r="1220" spans="1:92">
      <c r="A1220" s="289" t="s">
        <v>1318</v>
      </c>
      <c r="BA1220" s="126">
        <v>81413346.069999695</v>
      </c>
      <c r="BN1220" s="126">
        <v>77148726.069999605</v>
      </c>
      <c r="CA1220" s="126">
        <v>72884106.069999501</v>
      </c>
      <c r="CN1220" s="126">
        <v>68619486.069999397</v>
      </c>
    </row>
    <row r="1221" spans="1:92">
      <c r="A1221" s="289" t="s">
        <v>1319</v>
      </c>
      <c r="BA1221" s="126">
        <v>-24064262718.8876</v>
      </c>
      <c r="BN1221" s="126">
        <v>-25906769351.5868</v>
      </c>
      <c r="CA1221" s="126">
        <v>-27540697307.951302</v>
      </c>
      <c r="CN1221" s="126">
        <v>-29081398809.216499</v>
      </c>
    </row>
    <row r="1222" spans="1:92">
      <c r="A1222" s="289" t="s">
        <v>1320</v>
      </c>
      <c r="BA1222" s="126">
        <v>0</v>
      </c>
      <c r="BN1222" s="126">
        <v>0</v>
      </c>
      <c r="CA1222" s="126">
        <v>0</v>
      </c>
      <c r="CN1222" s="126">
        <v>0</v>
      </c>
    </row>
    <row r="1223" spans="1:92">
      <c r="A1223" s="289" t="s">
        <v>1321</v>
      </c>
      <c r="BA1223" s="126">
        <v>-6553118.0800013198</v>
      </c>
      <c r="BN1223" s="126">
        <v>-6553118.0799901402</v>
      </c>
      <c r="CA1223" s="126">
        <v>-6553118.0799826896</v>
      </c>
      <c r="CN1223" s="126">
        <v>-6553118.0799715202</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colBreaks count="1" manualBreakCount="1">
    <brk id="5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8E014-04A2-4B4D-B62F-9390B700BAC8}">
  <dimension ref="A1:AO1071"/>
  <sheetViews>
    <sheetView tabSelected="1" workbookViewId="0">
      <pane xSplit="1" ySplit="2" topLeftCell="B3" activePane="bottomRight" state="frozen"/>
      <selection activeCell="E16" sqref="E16:K43"/>
      <selection pane="topRight" activeCell="E16" sqref="E16:K43"/>
      <selection pane="bottomLeft" activeCell="E16" sqref="E16:K43"/>
      <selection pane="bottomRight" activeCell="E16" sqref="E16:K43"/>
    </sheetView>
  </sheetViews>
  <sheetFormatPr defaultColWidth="9.33203125" defaultRowHeight="10.199999999999999"/>
  <cols>
    <col min="1" max="1" width="74.77734375" style="289" bestFit="1" customWidth="1"/>
    <col min="2" max="2" width="15.33203125" style="126" bestFit="1" customWidth="1"/>
    <col min="3" max="14" width="12.44140625" style="126" hidden="1" customWidth="1"/>
    <col min="15" max="15" width="12.44140625" style="126" customWidth="1"/>
    <col min="16" max="27" width="12.44140625" style="126" hidden="1" customWidth="1"/>
    <col min="28" max="28" width="12.44140625" style="126" customWidth="1"/>
    <col min="29" max="40" width="12.44140625" style="126" hidden="1" customWidth="1"/>
    <col min="41" max="41" width="12.44140625" style="126" customWidth="1"/>
    <col min="42" max="16384" width="9.33203125" style="126"/>
  </cols>
  <sheetData>
    <row r="1" spans="1:41" s="124" customFormat="1" ht="20.399999999999999">
      <c r="A1" s="286" t="s">
        <v>4466</v>
      </c>
    </row>
    <row r="2" spans="1:41" s="124" customFormat="1">
      <c r="A2" s="287" t="s">
        <v>4467</v>
      </c>
      <c r="B2" s="124" t="s">
        <v>75</v>
      </c>
      <c r="O2" s="124" t="s">
        <v>72</v>
      </c>
      <c r="AB2" s="124" t="s">
        <v>70</v>
      </c>
      <c r="AO2" s="124" t="s">
        <v>68</v>
      </c>
    </row>
    <row r="3" spans="1:41" s="124" customFormat="1">
      <c r="A3" s="287"/>
    </row>
    <row r="4" spans="1:41">
      <c r="A4" s="289" t="s">
        <v>102</v>
      </c>
    </row>
    <row r="5" spans="1:41">
      <c r="A5" s="289" t="s">
        <v>1322</v>
      </c>
      <c r="B5" s="126">
        <v>0</v>
      </c>
      <c r="O5" s="126">
        <v>0</v>
      </c>
      <c r="AB5" s="126">
        <v>0</v>
      </c>
      <c r="AO5" s="126">
        <v>0</v>
      </c>
    </row>
    <row r="6" spans="1:41">
      <c r="A6" s="289" t="s">
        <v>1323</v>
      </c>
      <c r="B6" s="126">
        <v>0</v>
      </c>
      <c r="O6" s="126">
        <v>0</v>
      </c>
      <c r="AB6" s="126">
        <v>0</v>
      </c>
      <c r="AO6" s="126">
        <v>0</v>
      </c>
    </row>
    <row r="7" spans="1:41">
      <c r="A7" s="289" t="s">
        <v>1324</v>
      </c>
      <c r="B7" s="126">
        <v>0</v>
      </c>
      <c r="O7" s="126">
        <v>0</v>
      </c>
      <c r="AB7" s="126">
        <v>0</v>
      </c>
      <c r="AO7" s="126">
        <v>0</v>
      </c>
    </row>
    <row r="8" spans="1:41">
      <c r="A8" s="289" t="s">
        <v>1325</v>
      </c>
      <c r="B8" s="126">
        <v>0</v>
      </c>
      <c r="O8" s="126">
        <v>0</v>
      </c>
      <c r="AB8" s="126">
        <v>0</v>
      </c>
      <c r="AO8" s="126">
        <v>0</v>
      </c>
    </row>
    <row r="9" spans="1:41">
      <c r="A9" s="289" t="s">
        <v>1326</v>
      </c>
      <c r="B9" s="126">
        <v>0</v>
      </c>
      <c r="O9" s="126">
        <v>0</v>
      </c>
      <c r="AB9" s="126">
        <v>0</v>
      </c>
      <c r="AO9" s="126">
        <v>0</v>
      </c>
    </row>
    <row r="10" spans="1:41">
      <c r="A10" s="289" t="s">
        <v>1327</v>
      </c>
      <c r="B10" s="126">
        <v>2310.56239140655</v>
      </c>
      <c r="O10" s="126">
        <v>1846.31655378148</v>
      </c>
      <c r="AB10" s="126">
        <v>1242.29999982449</v>
      </c>
      <c r="AO10" s="126">
        <v>649.77227099572201</v>
      </c>
    </row>
    <row r="11" spans="1:41" ht="10.8" thickBot="1">
      <c r="A11" s="360" t="s">
        <v>1328</v>
      </c>
    </row>
    <row r="12" spans="1:41" ht="10.8" thickBot="1">
      <c r="A12" s="360" t="s">
        <v>1329</v>
      </c>
    </row>
    <row r="13" spans="1:41">
      <c r="A13" s="289" t="s">
        <v>1330</v>
      </c>
    </row>
    <row r="14" spans="1:41">
      <c r="A14" s="289" t="s">
        <v>1331</v>
      </c>
      <c r="B14" s="126">
        <v>-3918679130.8253798</v>
      </c>
      <c r="O14" s="126">
        <v>-3346514230.2227402</v>
      </c>
      <c r="AB14" s="126">
        <v>-3309648038.7957101</v>
      </c>
      <c r="AO14" s="126">
        <v>-3293577288.9619098</v>
      </c>
    </row>
    <row r="15" spans="1:41">
      <c r="A15" s="289" t="s">
        <v>1332</v>
      </c>
      <c r="B15" s="126">
        <v>-1757199021.7542</v>
      </c>
      <c r="O15" s="126">
        <v>-1451035143.6230099</v>
      </c>
      <c r="AB15" s="126">
        <v>-1444659474.9987099</v>
      </c>
      <c r="AO15" s="126">
        <v>-1441771131.9343801</v>
      </c>
    </row>
    <row r="16" spans="1:41">
      <c r="A16" s="289" t="s">
        <v>1333</v>
      </c>
      <c r="B16" s="126">
        <v>-411749381.66300398</v>
      </c>
      <c r="O16" s="126">
        <v>-327844666.52078497</v>
      </c>
      <c r="AB16" s="126">
        <v>-323635229.13161701</v>
      </c>
      <c r="AO16" s="126">
        <v>-322468643.9641</v>
      </c>
    </row>
    <row r="17" spans="1:41">
      <c r="A17" s="289" t="s">
        <v>1334</v>
      </c>
      <c r="B17" s="126">
        <v>-3996601.39416085</v>
      </c>
      <c r="O17" s="126">
        <v>-3206035.9551923601</v>
      </c>
      <c r="AB17" s="126">
        <v>-3167982.5128138801</v>
      </c>
      <c r="AO17" s="126">
        <v>-3165945.3829384702</v>
      </c>
    </row>
    <row r="18" spans="1:41">
      <c r="A18" s="289" t="s">
        <v>1335</v>
      </c>
      <c r="B18" s="126">
        <v>-450260237.82836699</v>
      </c>
      <c r="O18" s="126">
        <v>-366986859.89165801</v>
      </c>
      <c r="AB18" s="126">
        <v>-361213468.17723203</v>
      </c>
      <c r="AO18" s="126">
        <v>-357738198.43104601</v>
      </c>
    </row>
    <row r="19" spans="1:41">
      <c r="A19" s="289" t="s">
        <v>1336</v>
      </c>
      <c r="B19" s="126">
        <v>-6541884373.4651299</v>
      </c>
      <c r="O19" s="126">
        <v>-5495586936.2133904</v>
      </c>
      <c r="AB19" s="126">
        <v>-5442324193.6161003</v>
      </c>
      <c r="AO19" s="126">
        <v>-5418721208.6743803</v>
      </c>
    </row>
    <row r="20" spans="1:41">
      <c r="A20" s="288" t="s">
        <v>1337</v>
      </c>
    </row>
    <row r="21" spans="1:41">
      <c r="A21" s="289" t="s">
        <v>1338</v>
      </c>
      <c r="B21" s="126">
        <v>-77651248.098560706</v>
      </c>
      <c r="O21" s="126">
        <v>-19864303.828715701</v>
      </c>
      <c r="AB21" s="126">
        <v>-20148262.5545264</v>
      </c>
      <c r="AO21" s="126">
        <v>-19910610.278364498</v>
      </c>
    </row>
    <row r="22" spans="1:41">
      <c r="A22" s="289" t="s">
        <v>1339</v>
      </c>
      <c r="B22" s="126">
        <v>0</v>
      </c>
      <c r="O22" s="126">
        <v>0</v>
      </c>
      <c r="AB22" s="126">
        <v>0</v>
      </c>
      <c r="AO22" s="126">
        <v>0</v>
      </c>
    </row>
    <row r="23" spans="1:41">
      <c r="A23" s="289" t="s">
        <v>1340</v>
      </c>
      <c r="B23" s="126">
        <v>0</v>
      </c>
      <c r="O23" s="126">
        <v>0</v>
      </c>
      <c r="AB23" s="126">
        <v>0</v>
      </c>
      <c r="AO23" s="126">
        <v>0</v>
      </c>
    </row>
    <row r="24" spans="1:41">
      <c r="A24" s="289" t="s">
        <v>1341</v>
      </c>
      <c r="B24" s="126">
        <v>-77651248.098560706</v>
      </c>
      <c r="O24" s="126">
        <v>-19864303.828715701</v>
      </c>
      <c r="AB24" s="126">
        <v>-20148262.5545264</v>
      </c>
      <c r="AO24" s="126">
        <v>-19910610.278364498</v>
      </c>
    </row>
    <row r="25" spans="1:41">
      <c r="A25" s="288" t="s">
        <v>1342</v>
      </c>
    </row>
    <row r="26" spans="1:41">
      <c r="A26" s="289" t="s">
        <v>1343</v>
      </c>
      <c r="B26" s="126">
        <v>0</v>
      </c>
      <c r="O26" s="126">
        <v>0</v>
      </c>
      <c r="AB26" s="126">
        <v>0</v>
      </c>
      <c r="AO26" s="126">
        <v>0</v>
      </c>
    </row>
    <row r="27" spans="1:41">
      <c r="A27" s="289" t="s">
        <v>1344</v>
      </c>
      <c r="B27" s="126">
        <v>0</v>
      </c>
      <c r="O27" s="126">
        <v>0</v>
      </c>
      <c r="AB27" s="126">
        <v>0</v>
      </c>
      <c r="AO27" s="126">
        <v>0</v>
      </c>
    </row>
    <row r="28" spans="1:41">
      <c r="A28" s="289" t="s">
        <v>1345</v>
      </c>
      <c r="B28" s="126">
        <v>0</v>
      </c>
      <c r="O28" s="126">
        <v>0</v>
      </c>
      <c r="AB28" s="126">
        <v>0</v>
      </c>
      <c r="AO28" s="126">
        <v>0</v>
      </c>
    </row>
    <row r="29" spans="1:41">
      <c r="A29" s="289" t="s">
        <v>1346</v>
      </c>
      <c r="B29" s="126">
        <v>0</v>
      </c>
      <c r="O29" s="126">
        <v>0</v>
      </c>
      <c r="AB29" s="126">
        <v>0</v>
      </c>
      <c r="AO29" s="126">
        <v>0</v>
      </c>
    </row>
    <row r="30" spans="1:41">
      <c r="A30" s="289" t="s">
        <v>1347</v>
      </c>
      <c r="B30" s="126">
        <v>0</v>
      </c>
      <c r="O30" s="126">
        <v>0</v>
      </c>
      <c r="AB30" s="126">
        <v>0</v>
      </c>
      <c r="AO30" s="126">
        <v>0</v>
      </c>
    </row>
    <row r="31" spans="1:41">
      <c r="A31" s="289" t="s">
        <v>1348</v>
      </c>
    </row>
    <row r="32" spans="1:41">
      <c r="A32" s="289" t="s">
        <v>1349</v>
      </c>
      <c r="B32" s="126">
        <v>-22100000.399999999</v>
      </c>
      <c r="O32" s="126">
        <v>-22100000.399999999</v>
      </c>
      <c r="AB32" s="126">
        <v>-22100000.399999999</v>
      </c>
      <c r="AO32" s="126">
        <v>-22100000.399999999</v>
      </c>
    </row>
    <row r="33" spans="1:41">
      <c r="A33" s="289" t="s">
        <v>1350</v>
      </c>
      <c r="B33" s="126">
        <v>-11754153</v>
      </c>
      <c r="O33" s="126">
        <v>-11209167</v>
      </c>
      <c r="AB33" s="126">
        <v>-11209167</v>
      </c>
      <c r="AO33" s="126">
        <v>-11209167</v>
      </c>
    </row>
    <row r="34" spans="1:41">
      <c r="A34" s="289" t="s">
        <v>1351</v>
      </c>
      <c r="B34" s="126">
        <v>0</v>
      </c>
      <c r="O34" s="126">
        <v>0</v>
      </c>
      <c r="AB34" s="126">
        <v>0</v>
      </c>
      <c r="AO34" s="126">
        <v>0</v>
      </c>
    </row>
    <row r="35" spans="1:41">
      <c r="A35" s="289" t="s">
        <v>1352</v>
      </c>
      <c r="B35" s="126">
        <v>-88800000</v>
      </c>
      <c r="O35" s="126">
        <v>-88800000</v>
      </c>
      <c r="AB35" s="126">
        <v>-88800000</v>
      </c>
      <c r="AO35" s="126">
        <v>-88800000</v>
      </c>
    </row>
    <row r="36" spans="1:41">
      <c r="A36" s="289" t="s">
        <v>1353</v>
      </c>
      <c r="B36" s="126">
        <v>-7228283.9259999897</v>
      </c>
      <c r="O36" s="126">
        <v>-7228283.9259999897</v>
      </c>
      <c r="AB36" s="126">
        <v>-7228283.9259999897</v>
      </c>
      <c r="AO36" s="126">
        <v>-7228283.9259999897</v>
      </c>
    </row>
    <row r="37" spans="1:41">
      <c r="A37" s="289" t="s">
        <v>1354</v>
      </c>
      <c r="B37" s="126">
        <v>-238681.62999999899</v>
      </c>
      <c r="O37" s="126">
        <v>-238681.62999999899</v>
      </c>
      <c r="AB37" s="126">
        <v>-238681.62999999899</v>
      </c>
      <c r="AO37" s="126">
        <v>-238681.62999999899</v>
      </c>
    </row>
    <row r="38" spans="1:41">
      <c r="A38" s="289" t="s">
        <v>1355</v>
      </c>
      <c r="B38" s="126">
        <v>-304252.85600000003</v>
      </c>
      <c r="O38" s="126">
        <v>-304252.85600000003</v>
      </c>
      <c r="AB38" s="126">
        <v>-304252.85600000003</v>
      </c>
      <c r="AO38" s="126">
        <v>-304252.85600000003</v>
      </c>
    </row>
    <row r="39" spans="1:41">
      <c r="A39" s="289" t="s">
        <v>1356</v>
      </c>
      <c r="B39" s="126">
        <v>0</v>
      </c>
      <c r="O39" s="126">
        <v>0</v>
      </c>
      <c r="AB39" s="126">
        <v>0</v>
      </c>
      <c r="AO39" s="126">
        <v>0</v>
      </c>
    </row>
    <row r="40" spans="1:41">
      <c r="A40" s="289" t="s">
        <v>1357</v>
      </c>
      <c r="B40" s="126">
        <v>-284427.22599999898</v>
      </c>
      <c r="O40" s="126">
        <v>-284427.22599999898</v>
      </c>
      <c r="AB40" s="126">
        <v>-284427.22599999898</v>
      </c>
      <c r="AO40" s="126">
        <v>-284427.22599999898</v>
      </c>
    </row>
    <row r="41" spans="1:41">
      <c r="A41" s="289" t="s">
        <v>1358</v>
      </c>
      <c r="B41" s="126">
        <v>-4083903.9999999902</v>
      </c>
      <c r="O41" s="126">
        <v>-6015051</v>
      </c>
      <c r="AB41" s="126">
        <v>-8549811.9999999907</v>
      </c>
      <c r="AO41" s="126">
        <v>-11729306.999999899</v>
      </c>
    </row>
    <row r="42" spans="1:41">
      <c r="A42" s="289" t="s">
        <v>1359</v>
      </c>
      <c r="B42" s="126">
        <v>-9000000</v>
      </c>
      <c r="O42" s="126">
        <v>-9200000</v>
      </c>
      <c r="AB42" s="126">
        <v>-9500000</v>
      </c>
      <c r="AO42" s="126">
        <v>-9600000</v>
      </c>
    </row>
    <row r="43" spans="1:41">
      <c r="A43" s="289" t="s">
        <v>1360</v>
      </c>
      <c r="B43" s="126">
        <v>-2135912.3229999999</v>
      </c>
      <c r="O43" s="126">
        <v>-2158502.4849999999</v>
      </c>
      <c r="AB43" s="126">
        <v>-2183147.2719000001</v>
      </c>
      <c r="AO43" s="126">
        <v>-2187377.984565</v>
      </c>
    </row>
    <row r="44" spans="1:41">
      <c r="A44" s="289" t="s">
        <v>1361</v>
      </c>
      <c r="B44" s="126">
        <v>-3806568.6061448199</v>
      </c>
      <c r="O44" s="126">
        <v>-2863437.0386679899</v>
      </c>
      <c r="AB44" s="126">
        <v>-2997315.5384284598</v>
      </c>
      <c r="AO44" s="126">
        <v>-3247540.9376556301</v>
      </c>
    </row>
    <row r="45" spans="1:41">
      <c r="A45" s="289" t="s">
        <v>1362</v>
      </c>
      <c r="B45" s="126">
        <v>0</v>
      </c>
      <c r="O45" s="126">
        <v>0</v>
      </c>
      <c r="AB45" s="126">
        <v>0</v>
      </c>
      <c r="AO45" s="126">
        <v>0</v>
      </c>
    </row>
    <row r="46" spans="1:41">
      <c r="A46" s="289" t="s">
        <v>1363</v>
      </c>
      <c r="B46" s="126">
        <v>0</v>
      </c>
      <c r="O46" s="126">
        <v>0</v>
      </c>
      <c r="AB46" s="126">
        <v>0</v>
      </c>
      <c r="AO46" s="126">
        <v>0</v>
      </c>
    </row>
    <row r="47" spans="1:41">
      <c r="A47" s="289" t="s">
        <v>1364</v>
      </c>
      <c r="B47" s="126">
        <v>-274168.33799999999</v>
      </c>
      <c r="O47" s="126">
        <v>-274168.33799999999</v>
      </c>
      <c r="AB47" s="126">
        <v>-274168.33799999999</v>
      </c>
      <c r="AO47" s="126">
        <v>-274168.33799999999</v>
      </c>
    </row>
    <row r="48" spans="1:41">
      <c r="A48" s="289" t="s">
        <v>1365</v>
      </c>
      <c r="B48" s="126">
        <v>0</v>
      </c>
      <c r="O48" s="126">
        <v>0</v>
      </c>
      <c r="AB48" s="126">
        <v>0</v>
      </c>
      <c r="AO48" s="126">
        <v>0</v>
      </c>
    </row>
    <row r="49" spans="1:41">
      <c r="A49" s="289" t="s">
        <v>1366</v>
      </c>
      <c r="B49" s="126">
        <v>0</v>
      </c>
      <c r="O49" s="126">
        <v>0</v>
      </c>
      <c r="AB49" s="126">
        <v>0</v>
      </c>
      <c r="AO49" s="126">
        <v>0</v>
      </c>
    </row>
    <row r="50" spans="1:41">
      <c r="A50" s="289" t="s">
        <v>1367</v>
      </c>
      <c r="B50" s="126">
        <v>-297717.12599999999</v>
      </c>
      <c r="O50" s="126">
        <v>-297717.12599999999</v>
      </c>
      <c r="AB50" s="126">
        <v>-297717.12599999999</v>
      </c>
      <c r="AO50" s="126">
        <v>-297717.12599999999</v>
      </c>
    </row>
    <row r="51" spans="1:41">
      <c r="A51" s="289" t="s">
        <v>1368</v>
      </c>
      <c r="B51" s="126">
        <v>0</v>
      </c>
      <c r="O51" s="126">
        <v>0</v>
      </c>
      <c r="AB51" s="126">
        <v>0</v>
      </c>
      <c r="AO51" s="126">
        <v>0</v>
      </c>
    </row>
    <row r="52" spans="1:41">
      <c r="A52" s="289" t="s">
        <v>1369</v>
      </c>
      <c r="B52" s="126">
        <v>0</v>
      </c>
      <c r="O52" s="126">
        <v>0</v>
      </c>
      <c r="AB52" s="126">
        <v>0</v>
      </c>
      <c r="AO52" s="126">
        <v>0</v>
      </c>
    </row>
    <row r="53" spans="1:41">
      <c r="A53" s="289" t="s">
        <v>1370</v>
      </c>
      <c r="B53" s="126">
        <v>0</v>
      </c>
      <c r="O53" s="126">
        <v>0</v>
      </c>
      <c r="AB53" s="126">
        <v>0</v>
      </c>
      <c r="AO53" s="126">
        <v>0</v>
      </c>
    </row>
    <row r="54" spans="1:41">
      <c r="A54" s="289" t="s">
        <v>1371</v>
      </c>
      <c r="B54" s="126">
        <v>0</v>
      </c>
      <c r="O54" s="126">
        <v>0</v>
      </c>
      <c r="AB54" s="126">
        <v>0</v>
      </c>
      <c r="AO54" s="126">
        <v>0</v>
      </c>
    </row>
    <row r="55" spans="1:41">
      <c r="A55" s="289" t="s">
        <v>1372</v>
      </c>
      <c r="B55" s="126">
        <v>-1044581.73</v>
      </c>
      <c r="O55" s="126">
        <v>-1044581.73</v>
      </c>
      <c r="AB55" s="126">
        <v>-1044581.73</v>
      </c>
      <c r="AO55" s="126">
        <v>-1044581.73</v>
      </c>
    </row>
    <row r="56" spans="1:41">
      <c r="A56" s="289" t="s">
        <v>1373</v>
      </c>
      <c r="B56" s="126">
        <v>-161797353.55452499</v>
      </c>
      <c r="O56" s="126">
        <v>-178302328.54084599</v>
      </c>
      <c r="AB56" s="126">
        <v>-198579730.330704</v>
      </c>
      <c r="AO56" s="126">
        <v>-209724562.965404</v>
      </c>
    </row>
    <row r="57" spans="1:41">
      <c r="A57" s="289" t="s">
        <v>1374</v>
      </c>
      <c r="B57" s="126">
        <v>0</v>
      </c>
      <c r="O57" s="126">
        <v>0</v>
      </c>
      <c r="AB57" s="126">
        <v>0</v>
      </c>
      <c r="AO57" s="126">
        <v>0</v>
      </c>
    </row>
    <row r="58" spans="1:41">
      <c r="A58" s="289" t="s">
        <v>1375</v>
      </c>
      <c r="B58" s="126">
        <v>0</v>
      </c>
      <c r="O58" s="126">
        <v>0</v>
      </c>
      <c r="AB58" s="126">
        <v>0</v>
      </c>
      <c r="AO58" s="126">
        <v>0</v>
      </c>
    </row>
    <row r="59" spans="1:41">
      <c r="A59" s="289" t="s">
        <v>1376</v>
      </c>
      <c r="B59" s="126">
        <v>0</v>
      </c>
      <c r="O59" s="126">
        <v>0</v>
      </c>
      <c r="AB59" s="126">
        <v>0</v>
      </c>
      <c r="AO59" s="126">
        <v>0</v>
      </c>
    </row>
    <row r="60" spans="1:41">
      <c r="A60" s="289" t="s">
        <v>1377</v>
      </c>
      <c r="B60" s="126">
        <v>-161797353.55452499</v>
      </c>
      <c r="O60" s="126">
        <v>-178302328.54084599</v>
      </c>
      <c r="AB60" s="126">
        <v>-198579730.330704</v>
      </c>
      <c r="AO60" s="126">
        <v>-209724562.965404</v>
      </c>
    </row>
    <row r="61" spans="1:41">
      <c r="A61" s="289" t="s">
        <v>1378</v>
      </c>
      <c r="B61" s="126">
        <v>-3078725.65199999</v>
      </c>
      <c r="O61" s="126">
        <v>-3078725.65199999</v>
      </c>
      <c r="AB61" s="126">
        <v>-3078725.65199999</v>
      </c>
      <c r="AO61" s="126">
        <v>-3078725.65199999</v>
      </c>
    </row>
    <row r="62" spans="1:41">
      <c r="A62" s="289" t="s">
        <v>1379</v>
      </c>
      <c r="B62" s="126">
        <v>-4883843.2699999996</v>
      </c>
      <c r="O62" s="126">
        <v>-4883843.2699999996</v>
      </c>
      <c r="AB62" s="126">
        <v>-4883843.2699999996</v>
      </c>
      <c r="AO62" s="126">
        <v>-4883843.2699999996</v>
      </c>
    </row>
    <row r="63" spans="1:41">
      <c r="A63" s="289" t="s">
        <v>1380</v>
      </c>
      <c r="B63" s="126">
        <v>-3752740.5839999998</v>
      </c>
      <c r="O63" s="126">
        <v>-3752740.5839999998</v>
      </c>
      <c r="AB63" s="126">
        <v>-3752740.5839999998</v>
      </c>
      <c r="AO63" s="126">
        <v>-3752740.5839999998</v>
      </c>
    </row>
    <row r="64" spans="1:41">
      <c r="A64" s="289" t="s">
        <v>1381</v>
      </c>
      <c r="B64" s="126">
        <v>-126575.304</v>
      </c>
      <c r="O64" s="126">
        <v>-126575.304</v>
      </c>
      <c r="AB64" s="126">
        <v>-126575.304</v>
      </c>
      <c r="AO64" s="126">
        <v>-126575.304</v>
      </c>
    </row>
    <row r="65" spans="1:41">
      <c r="A65" s="289" t="s">
        <v>1382</v>
      </c>
      <c r="B65" s="126">
        <v>-271965.79200000002</v>
      </c>
      <c r="O65" s="126">
        <v>-271965.79200000002</v>
      </c>
      <c r="AB65" s="126">
        <v>-271965.79200000002</v>
      </c>
      <c r="AO65" s="126">
        <v>-271965.79200000002</v>
      </c>
    </row>
    <row r="66" spans="1:41">
      <c r="A66" s="289" t="s">
        <v>1383</v>
      </c>
      <c r="B66" s="126">
        <v>0</v>
      </c>
      <c r="O66" s="126">
        <v>0</v>
      </c>
      <c r="AB66" s="126">
        <v>0</v>
      </c>
      <c r="AO66" s="126">
        <v>0</v>
      </c>
    </row>
    <row r="67" spans="1:41">
      <c r="A67" s="289" t="s">
        <v>1384</v>
      </c>
      <c r="B67" s="126">
        <v>0</v>
      </c>
      <c r="O67" s="126">
        <v>0</v>
      </c>
      <c r="AB67" s="126">
        <v>0</v>
      </c>
      <c r="AO67" s="126">
        <v>0</v>
      </c>
    </row>
    <row r="68" spans="1:41">
      <c r="A68" s="289" t="s">
        <v>1385</v>
      </c>
      <c r="B68" s="126">
        <v>0</v>
      </c>
      <c r="O68" s="126">
        <v>0</v>
      </c>
      <c r="AB68" s="126">
        <v>0</v>
      </c>
      <c r="AO68" s="126">
        <v>0</v>
      </c>
    </row>
    <row r="69" spans="1:41">
      <c r="A69" s="289" t="s">
        <v>1386</v>
      </c>
      <c r="B69" s="126">
        <v>0</v>
      </c>
      <c r="O69" s="126">
        <v>0</v>
      </c>
      <c r="AB69" s="126">
        <v>0</v>
      </c>
      <c r="AO69" s="126">
        <v>0</v>
      </c>
    </row>
    <row r="70" spans="1:41">
      <c r="A70" s="289" t="s">
        <v>1387</v>
      </c>
      <c r="B70" s="126">
        <v>0</v>
      </c>
      <c r="O70" s="126">
        <v>0</v>
      </c>
      <c r="AB70" s="126">
        <v>0</v>
      </c>
      <c r="AO70" s="126">
        <v>0</v>
      </c>
    </row>
    <row r="71" spans="1:41">
      <c r="A71" s="289" t="s">
        <v>1388</v>
      </c>
      <c r="B71" s="126">
        <v>0</v>
      </c>
      <c r="O71" s="126">
        <v>0</v>
      </c>
      <c r="AB71" s="126">
        <v>0</v>
      </c>
      <c r="AO71" s="126">
        <v>0</v>
      </c>
    </row>
    <row r="72" spans="1:41">
      <c r="A72" s="289" t="s">
        <v>1389</v>
      </c>
      <c r="B72" s="126">
        <v>0</v>
      </c>
      <c r="O72" s="126">
        <v>0</v>
      </c>
      <c r="AB72" s="126">
        <v>0</v>
      </c>
      <c r="AO72" s="126">
        <v>0</v>
      </c>
    </row>
    <row r="73" spans="1:41">
      <c r="A73" s="289" t="s">
        <v>1390</v>
      </c>
      <c r="B73" s="126">
        <v>-325263855.31766897</v>
      </c>
      <c r="O73" s="126">
        <v>-342434449.89851397</v>
      </c>
      <c r="AB73" s="126">
        <v>-365705135.97503299</v>
      </c>
      <c r="AO73" s="126">
        <v>-380383919.72162497</v>
      </c>
    </row>
    <row r="74" spans="1:41">
      <c r="A74" s="288" t="s">
        <v>1391</v>
      </c>
      <c r="B74" s="126">
        <v>-6944799476.8813496</v>
      </c>
      <c r="O74" s="126">
        <v>-5857885689.9406204</v>
      </c>
      <c r="AB74" s="126">
        <v>-5828177592.1456604</v>
      </c>
      <c r="AO74" s="126">
        <v>-5819015738.6743698</v>
      </c>
    </row>
    <row r="75" spans="1:41">
      <c r="A75" s="289" t="s">
        <v>1392</v>
      </c>
    </row>
    <row r="76" spans="1:41" ht="10.8" thickBot="1">
      <c r="A76" s="360" t="s">
        <v>1393</v>
      </c>
    </row>
    <row r="77" spans="1:41" ht="10.8" thickBot="1">
      <c r="A77" s="361" t="s">
        <v>1394</v>
      </c>
    </row>
    <row r="78" spans="1:41">
      <c r="A78" s="288" t="s">
        <v>1395</v>
      </c>
    </row>
    <row r="79" spans="1:41">
      <c r="A79" s="289" t="s">
        <v>1396</v>
      </c>
      <c r="B79" s="126">
        <v>-9349521.7500000093</v>
      </c>
      <c r="O79" s="126">
        <v>-9349521.7500000093</v>
      </c>
      <c r="AB79" s="126">
        <v>-9349521.7500000093</v>
      </c>
      <c r="AO79" s="126">
        <v>-9349521.7500000093</v>
      </c>
    </row>
    <row r="80" spans="1:41">
      <c r="A80" s="289" t="s">
        <v>1397</v>
      </c>
      <c r="B80" s="126">
        <v>139272.020005453</v>
      </c>
      <c r="O80" s="126">
        <v>258266.639466247</v>
      </c>
      <c r="AB80" s="126">
        <v>385629.31649756298</v>
      </c>
      <c r="AO80" s="126">
        <v>514993.74893518002</v>
      </c>
    </row>
    <row r="81" spans="1:41">
      <c r="A81" s="289" t="s">
        <v>1398</v>
      </c>
      <c r="B81" s="126">
        <v>-1515.8799999999901</v>
      </c>
      <c r="O81" s="126">
        <v>-1515.8799999999901</v>
      </c>
      <c r="AB81" s="126">
        <v>-1515.8799999999901</v>
      </c>
      <c r="AO81" s="126">
        <v>-1515.8799999999901</v>
      </c>
    </row>
    <row r="82" spans="1:41">
      <c r="A82" s="289" t="s">
        <v>1399</v>
      </c>
      <c r="B82" s="126">
        <v>14995259.999999899</v>
      </c>
      <c r="O82" s="126">
        <v>14995259.999999899</v>
      </c>
      <c r="AB82" s="126">
        <v>14995259.999999899</v>
      </c>
      <c r="AO82" s="126">
        <v>14995259.999999899</v>
      </c>
    </row>
    <row r="83" spans="1:41">
      <c r="A83" s="289" t="s">
        <v>1400</v>
      </c>
      <c r="B83" s="126">
        <v>5783494.3900054405</v>
      </c>
      <c r="O83" s="126">
        <v>5902489.0094662299</v>
      </c>
      <c r="AB83" s="126">
        <v>6029851.6864975505</v>
      </c>
      <c r="AO83" s="126">
        <v>6159216.1189351697</v>
      </c>
    </row>
    <row r="84" spans="1:41">
      <c r="A84" s="289" t="s">
        <v>1401</v>
      </c>
      <c r="B84" s="126">
        <v>0</v>
      </c>
      <c r="O84" s="126">
        <v>0</v>
      </c>
      <c r="AB84" s="126">
        <v>0</v>
      </c>
      <c r="AO84" s="126">
        <v>0</v>
      </c>
    </row>
    <row r="85" spans="1:41">
      <c r="A85" s="289" t="s">
        <v>1402</v>
      </c>
      <c r="B85" s="126">
        <v>0</v>
      </c>
      <c r="O85" s="126">
        <v>0</v>
      </c>
      <c r="AB85" s="126">
        <v>0</v>
      </c>
      <c r="AO85" s="126">
        <v>0</v>
      </c>
    </row>
    <row r="86" spans="1:41">
      <c r="A86" s="289" t="s">
        <v>1403</v>
      </c>
      <c r="B86" s="126">
        <v>143170.79999999999</v>
      </c>
      <c r="O86" s="126">
        <v>143170.79999999999</v>
      </c>
      <c r="AB86" s="126">
        <v>143170.79999999999</v>
      </c>
      <c r="AO86" s="126">
        <v>143170.79999999999</v>
      </c>
    </row>
    <row r="87" spans="1:41">
      <c r="A87" s="289" t="s">
        <v>1404</v>
      </c>
      <c r="B87" s="126">
        <v>0</v>
      </c>
      <c r="O87" s="126">
        <v>0</v>
      </c>
      <c r="AB87" s="126">
        <v>0</v>
      </c>
      <c r="AO87" s="126">
        <v>0</v>
      </c>
    </row>
    <row r="88" spans="1:41">
      <c r="A88" s="289" t="s">
        <v>1405</v>
      </c>
      <c r="B88" s="126">
        <v>0</v>
      </c>
      <c r="O88" s="126">
        <v>0</v>
      </c>
      <c r="AB88" s="126">
        <v>0</v>
      </c>
      <c r="AO88" s="126">
        <v>0</v>
      </c>
    </row>
    <row r="89" spans="1:41">
      <c r="A89" s="289" t="s">
        <v>1406</v>
      </c>
      <c r="B89" s="126">
        <v>0</v>
      </c>
      <c r="O89" s="126">
        <v>0</v>
      </c>
      <c r="AB89" s="126">
        <v>0</v>
      </c>
      <c r="AO89" s="126">
        <v>0</v>
      </c>
    </row>
    <row r="90" spans="1:41">
      <c r="A90" s="289" t="s">
        <v>1407</v>
      </c>
      <c r="B90" s="126">
        <v>717560.44</v>
      </c>
      <c r="O90" s="126">
        <v>717560.44</v>
      </c>
      <c r="AB90" s="126">
        <v>717560.44</v>
      </c>
      <c r="AO90" s="126">
        <v>717560.44</v>
      </c>
    </row>
    <row r="91" spans="1:41">
      <c r="A91" s="289" t="s">
        <v>1408</v>
      </c>
      <c r="B91" s="126">
        <v>-190015.239999999</v>
      </c>
      <c r="O91" s="126">
        <v>-190015.239999999</v>
      </c>
      <c r="AB91" s="126">
        <v>-190015.239999999</v>
      </c>
      <c r="AO91" s="126">
        <v>-190015.239999999</v>
      </c>
    </row>
    <row r="92" spans="1:41">
      <c r="A92" s="289" t="s">
        <v>1409</v>
      </c>
      <c r="B92" s="126">
        <v>527545.19999999995</v>
      </c>
      <c r="O92" s="126">
        <v>527545.19999999995</v>
      </c>
      <c r="AB92" s="126">
        <v>527545.19999999995</v>
      </c>
      <c r="AO92" s="126">
        <v>527545.19999999995</v>
      </c>
    </row>
    <row r="93" spans="1:41">
      <c r="A93" s="289" t="s">
        <v>1410</v>
      </c>
      <c r="B93" s="126">
        <v>0</v>
      </c>
      <c r="O93" s="126">
        <v>0</v>
      </c>
      <c r="AB93" s="126">
        <v>0</v>
      </c>
      <c r="AO93" s="126">
        <v>0</v>
      </c>
    </row>
    <row r="94" spans="1:41">
      <c r="A94" s="289" t="s">
        <v>1411</v>
      </c>
      <c r="B94" s="126">
        <v>41914.44</v>
      </c>
      <c r="O94" s="126">
        <v>41914.44</v>
      </c>
      <c r="AB94" s="126">
        <v>41914.44</v>
      </c>
      <c r="AO94" s="126">
        <v>41914.44</v>
      </c>
    </row>
    <row r="95" spans="1:41">
      <c r="A95" s="289" t="s">
        <v>1412</v>
      </c>
      <c r="B95" s="126">
        <v>8267591.7999999998</v>
      </c>
      <c r="O95" s="126">
        <v>8267591.7999999998</v>
      </c>
      <c r="AB95" s="126">
        <v>8267591.7999999998</v>
      </c>
      <c r="AO95" s="126">
        <v>8267591.7999999998</v>
      </c>
    </row>
    <row r="96" spans="1:41">
      <c r="A96" s="289" t="s">
        <v>1413</v>
      </c>
      <c r="B96" s="126">
        <v>226033.657252454</v>
      </c>
      <c r="O96" s="126">
        <v>419157.79682502901</v>
      </c>
      <c r="AB96" s="126">
        <v>625863.00355445396</v>
      </c>
      <c r="AO96" s="126">
        <v>835816.98986927595</v>
      </c>
    </row>
    <row r="97" spans="1:41">
      <c r="A97" s="289" t="s">
        <v>1414</v>
      </c>
      <c r="B97" s="126">
        <v>834332.82</v>
      </c>
      <c r="O97" s="126">
        <v>834332.82</v>
      </c>
      <c r="AB97" s="126">
        <v>834332.82</v>
      </c>
      <c r="AO97" s="126">
        <v>834332.82</v>
      </c>
    </row>
    <row r="98" spans="1:41">
      <c r="A98" s="289" t="s">
        <v>1415</v>
      </c>
      <c r="B98" s="126">
        <v>15824083.107257901</v>
      </c>
      <c r="O98" s="126">
        <v>16136201.866291201</v>
      </c>
      <c r="AB98" s="126">
        <v>16470269.750051999</v>
      </c>
      <c r="AO98" s="126">
        <v>16809588.1688044</v>
      </c>
    </row>
    <row r="99" spans="1:41">
      <c r="A99" s="288" t="s">
        <v>1416</v>
      </c>
    </row>
    <row r="100" spans="1:41">
      <c r="A100" s="289" t="s">
        <v>1417</v>
      </c>
      <c r="B100" s="126">
        <v>28629991.874058601</v>
      </c>
      <c r="O100" s="126">
        <v>28629991.874058601</v>
      </c>
      <c r="AB100" s="126">
        <v>28629991.874058601</v>
      </c>
      <c r="AO100" s="126">
        <v>28644125.379999999</v>
      </c>
    </row>
    <row r="101" spans="1:41">
      <c r="A101" s="289" t="s">
        <v>1418</v>
      </c>
      <c r="B101" s="126">
        <v>467356.01005218999</v>
      </c>
      <c r="O101" s="126">
        <v>1042628.9566343999</v>
      </c>
      <c r="AB101" s="126">
        <v>1331054.40102696</v>
      </c>
      <c r="AO101" s="126">
        <v>1649848.91810681</v>
      </c>
    </row>
    <row r="102" spans="1:41">
      <c r="A102" s="289" t="s">
        <v>1419</v>
      </c>
      <c r="B102" s="126">
        <v>-22297280.989999998</v>
      </c>
      <c r="O102" s="126">
        <v>-22297280.989999998</v>
      </c>
      <c r="AB102" s="126">
        <v>-22297280.989999998</v>
      </c>
      <c r="AO102" s="126">
        <v>-22297280.989999998</v>
      </c>
    </row>
    <row r="103" spans="1:41">
      <c r="A103" s="289" t="s">
        <v>1420</v>
      </c>
      <c r="B103" s="126">
        <v>6800066.89411081</v>
      </c>
      <c r="O103" s="126">
        <v>7375339.8406930296</v>
      </c>
      <c r="AB103" s="126">
        <v>7663765.2850855803</v>
      </c>
      <c r="AO103" s="126">
        <v>7996693.3081067698</v>
      </c>
    </row>
    <row r="104" spans="1:41">
      <c r="A104" s="289" t="s">
        <v>1421</v>
      </c>
      <c r="B104" s="126">
        <v>19356364.269999899</v>
      </c>
      <c r="O104" s="126">
        <v>17656364.27</v>
      </c>
      <c r="AB104" s="126">
        <v>19356364.269999899</v>
      </c>
      <c r="AO104" s="126">
        <v>19356364.269999899</v>
      </c>
    </row>
    <row r="105" spans="1:41">
      <c r="A105" s="289" t="s">
        <v>1422</v>
      </c>
      <c r="B105" s="126">
        <v>467472.28847871401</v>
      </c>
      <c r="O105" s="126">
        <v>951295.22146583395</v>
      </c>
      <c r="AB105" s="126">
        <v>1331385.5680774299</v>
      </c>
      <c r="AO105" s="126">
        <v>1649055.0054152601</v>
      </c>
    </row>
    <row r="106" spans="1:41">
      <c r="A106" s="289" t="s">
        <v>1423</v>
      </c>
      <c r="B106" s="126">
        <v>2714172.6</v>
      </c>
      <c r="O106" s="126">
        <v>12521117.6</v>
      </c>
      <c r="AB106" s="126">
        <v>4420661.5999999903</v>
      </c>
      <c r="AO106" s="126">
        <v>367397.599999998</v>
      </c>
    </row>
    <row r="107" spans="1:41">
      <c r="A107" s="289" t="s">
        <v>1424</v>
      </c>
      <c r="B107" s="126">
        <v>0</v>
      </c>
      <c r="O107" s="126">
        <v>0</v>
      </c>
      <c r="AB107" s="126">
        <v>0</v>
      </c>
      <c r="AO107" s="126">
        <v>0</v>
      </c>
    </row>
    <row r="108" spans="1:41">
      <c r="A108" s="289" t="s">
        <v>1425</v>
      </c>
      <c r="B108" s="126">
        <v>7494297.3199999901</v>
      </c>
      <c r="O108" s="126">
        <v>7494297.3199999901</v>
      </c>
      <c r="AB108" s="126">
        <v>7494297.3199999901</v>
      </c>
      <c r="AO108" s="126">
        <v>7494297.3199999901</v>
      </c>
    </row>
    <row r="109" spans="1:41">
      <c r="A109" s="289" t="s">
        <v>1426</v>
      </c>
      <c r="B109" s="126">
        <v>180993.51044710999</v>
      </c>
      <c r="O109" s="126">
        <v>403780.13954286103</v>
      </c>
      <c r="AB109" s="126">
        <v>515478.99985503801</v>
      </c>
      <c r="AO109" s="126">
        <v>638472.614754954</v>
      </c>
    </row>
    <row r="110" spans="1:41">
      <c r="A110" s="289" t="s">
        <v>1427</v>
      </c>
      <c r="B110" s="126">
        <v>2503887.9399999902</v>
      </c>
      <c r="O110" s="126">
        <v>1853891.94</v>
      </c>
      <c r="AB110" s="126">
        <v>5253891.9400000004</v>
      </c>
      <c r="AO110" s="126">
        <v>5253891.9400000004</v>
      </c>
    </row>
    <row r="111" spans="1:41">
      <c r="A111" s="289" t="s">
        <v>1428</v>
      </c>
      <c r="B111" s="126">
        <v>60659.044572149003</v>
      </c>
      <c r="O111" s="126">
        <v>100304.14635799899</v>
      </c>
      <c r="AB111" s="126">
        <v>361913.20227519801</v>
      </c>
      <c r="AO111" s="126">
        <v>448265.92089292902</v>
      </c>
    </row>
    <row r="112" spans="1:41">
      <c r="A112" s="289" t="s">
        <v>1429</v>
      </c>
      <c r="B112" s="126">
        <v>39577913.867608704</v>
      </c>
      <c r="O112" s="126">
        <v>48356390.478059702</v>
      </c>
      <c r="AB112" s="126">
        <v>46397758.185293198</v>
      </c>
      <c r="AO112" s="126">
        <v>43204437.979169801</v>
      </c>
    </row>
    <row r="113" spans="1:41">
      <c r="A113" s="289" t="s">
        <v>1430</v>
      </c>
      <c r="B113" s="126">
        <v>55401996.974866599</v>
      </c>
      <c r="O113" s="126">
        <v>64492592.344350897</v>
      </c>
      <c r="AB113" s="126">
        <v>62868027.935345203</v>
      </c>
      <c r="AO113" s="126">
        <v>60014026.147974297</v>
      </c>
    </row>
    <row r="114" spans="1:41">
      <c r="A114" s="288" t="s">
        <v>1431</v>
      </c>
    </row>
    <row r="115" spans="1:41">
      <c r="A115" s="289" t="s">
        <v>1432</v>
      </c>
      <c r="B115" s="126">
        <v>0</v>
      </c>
      <c r="O115" s="126">
        <v>0</v>
      </c>
      <c r="AB115" s="126">
        <v>0</v>
      </c>
      <c r="AO115" s="126">
        <v>0</v>
      </c>
    </row>
    <row r="116" spans="1:41">
      <c r="A116" s="289" t="s">
        <v>1433</v>
      </c>
      <c r="B116" s="126">
        <v>0</v>
      </c>
      <c r="O116" s="126">
        <v>0</v>
      </c>
      <c r="AB116" s="126">
        <v>0</v>
      </c>
      <c r="AO116" s="126">
        <v>0</v>
      </c>
    </row>
    <row r="117" spans="1:41">
      <c r="A117" s="289" t="s">
        <v>1434</v>
      </c>
      <c r="B117" s="126">
        <v>0</v>
      </c>
      <c r="O117" s="126">
        <v>0</v>
      </c>
      <c r="AB117" s="126">
        <v>0</v>
      </c>
      <c r="AO117" s="126">
        <v>0</v>
      </c>
    </row>
    <row r="118" spans="1:41">
      <c r="A118" s="289" t="s">
        <v>1435</v>
      </c>
      <c r="B118" s="126">
        <v>0</v>
      </c>
      <c r="O118" s="126">
        <v>0</v>
      </c>
      <c r="AB118" s="126">
        <v>0</v>
      </c>
      <c r="AO118" s="126">
        <v>0</v>
      </c>
    </row>
    <row r="119" spans="1:41">
      <c r="A119" s="289" t="s">
        <v>1436</v>
      </c>
      <c r="B119" s="126">
        <v>0</v>
      </c>
      <c r="O119" s="126">
        <v>0</v>
      </c>
      <c r="AB119" s="126">
        <v>0</v>
      </c>
      <c r="AO119" s="126">
        <v>0</v>
      </c>
    </row>
    <row r="120" spans="1:41">
      <c r="A120" s="289" t="s">
        <v>1437</v>
      </c>
      <c r="B120" s="126">
        <v>-1847133.1899999899</v>
      </c>
      <c r="O120" s="126">
        <v>-1847133.1899999899</v>
      </c>
      <c r="AB120" s="126">
        <v>-1847133.1899999899</v>
      </c>
      <c r="AO120" s="126">
        <v>-1847133.1899999899</v>
      </c>
    </row>
    <row r="121" spans="1:41">
      <c r="A121" s="289" t="s">
        <v>1438</v>
      </c>
      <c r="B121" s="126">
        <v>0</v>
      </c>
      <c r="O121" s="126">
        <v>0</v>
      </c>
      <c r="AB121" s="126">
        <v>0</v>
      </c>
      <c r="AO121" s="126">
        <v>0</v>
      </c>
    </row>
    <row r="122" spans="1:41">
      <c r="A122" s="289" t="s">
        <v>1439</v>
      </c>
      <c r="B122" s="126">
        <v>0</v>
      </c>
      <c r="O122" s="126">
        <v>0</v>
      </c>
      <c r="AB122" s="126">
        <v>0</v>
      </c>
      <c r="AO122" s="126">
        <v>0</v>
      </c>
    </row>
    <row r="123" spans="1:41">
      <c r="A123" s="289" t="s">
        <v>1440</v>
      </c>
      <c r="B123" s="126">
        <v>0</v>
      </c>
      <c r="O123" s="126">
        <v>0</v>
      </c>
      <c r="AB123" s="126">
        <v>0</v>
      </c>
      <c r="AO123" s="126">
        <v>0</v>
      </c>
    </row>
    <row r="124" spans="1:41">
      <c r="A124" s="289" t="s">
        <v>1441</v>
      </c>
      <c r="B124" s="126">
        <v>0</v>
      </c>
      <c r="O124" s="126">
        <v>0</v>
      </c>
      <c r="AB124" s="126">
        <v>0</v>
      </c>
      <c r="AO124" s="126">
        <v>0</v>
      </c>
    </row>
    <row r="125" spans="1:41">
      <c r="A125" s="289" t="s">
        <v>1442</v>
      </c>
      <c r="B125" s="126">
        <v>0</v>
      </c>
      <c r="O125" s="126">
        <v>0</v>
      </c>
      <c r="AB125" s="126">
        <v>0</v>
      </c>
      <c r="AO125" s="126">
        <v>0</v>
      </c>
    </row>
    <row r="126" spans="1:41">
      <c r="A126" s="289" t="s">
        <v>1443</v>
      </c>
      <c r="B126" s="126">
        <v>-1847133.1899999899</v>
      </c>
      <c r="O126" s="126">
        <v>-1847133.1899999899</v>
      </c>
      <c r="AB126" s="126">
        <v>-1847133.1899999899</v>
      </c>
      <c r="AO126" s="126">
        <v>-1847133.1899999899</v>
      </c>
    </row>
    <row r="127" spans="1:41">
      <c r="A127" s="288" t="s">
        <v>1444</v>
      </c>
    </row>
    <row r="128" spans="1:41">
      <c r="A128" s="289" t="s">
        <v>1445</v>
      </c>
      <c r="B128" s="126">
        <v>9513581.3499999996</v>
      </c>
      <c r="O128" s="126">
        <v>9513581.3499999996</v>
      </c>
      <c r="AB128" s="126">
        <v>9513581.3499999996</v>
      </c>
      <c r="AO128" s="126">
        <v>9513581.3499999996</v>
      </c>
    </row>
    <row r="129" spans="1:41">
      <c r="A129" s="289" t="s">
        <v>1446</v>
      </c>
      <c r="B129" s="126">
        <v>271651.75125582202</v>
      </c>
      <c r="O129" s="126">
        <v>477612.06591120898</v>
      </c>
      <c r="AB129" s="126">
        <v>696324.71750025498</v>
      </c>
      <c r="AO129" s="126">
        <v>913921.89119583694</v>
      </c>
    </row>
    <row r="130" spans="1:41">
      <c r="A130" s="289" t="s">
        <v>1447</v>
      </c>
      <c r="B130" s="126">
        <v>0</v>
      </c>
      <c r="O130" s="126">
        <v>0</v>
      </c>
      <c r="AB130" s="126">
        <v>0</v>
      </c>
      <c r="AO130" s="126">
        <v>0</v>
      </c>
    </row>
    <row r="131" spans="1:41">
      <c r="A131" s="289" t="s">
        <v>1448</v>
      </c>
      <c r="B131" s="126">
        <v>1452914.03999999</v>
      </c>
      <c r="O131" s="126">
        <v>1452914.03999999</v>
      </c>
      <c r="AB131" s="126">
        <v>1452914.03999999</v>
      </c>
      <c r="AO131" s="126">
        <v>1452914.03999999</v>
      </c>
    </row>
    <row r="132" spans="1:41">
      <c r="A132" s="289" t="s">
        <v>1449</v>
      </c>
      <c r="B132" s="126">
        <v>0</v>
      </c>
      <c r="O132" s="126">
        <v>0</v>
      </c>
      <c r="AB132" s="126">
        <v>0</v>
      </c>
      <c r="AO132" s="126">
        <v>0</v>
      </c>
    </row>
    <row r="133" spans="1:41">
      <c r="A133" s="289" t="s">
        <v>1450</v>
      </c>
      <c r="B133" s="126">
        <v>2027275.28999999</v>
      </c>
      <c r="O133" s="126">
        <v>2027275.28999999</v>
      </c>
      <c r="AB133" s="126">
        <v>2027275.28999999</v>
      </c>
      <c r="AO133" s="126">
        <v>2027275.28999999</v>
      </c>
    </row>
    <row r="134" spans="1:41">
      <c r="A134" s="289" t="s">
        <v>1451</v>
      </c>
      <c r="B134" s="126">
        <v>4035</v>
      </c>
      <c r="O134" s="126">
        <v>4035</v>
      </c>
      <c r="AB134" s="126">
        <v>4035</v>
      </c>
      <c r="AO134" s="126">
        <v>4035</v>
      </c>
    </row>
    <row r="135" spans="1:41">
      <c r="A135" s="289" t="s">
        <v>1452</v>
      </c>
      <c r="B135" s="126">
        <v>657916.36999999895</v>
      </c>
      <c r="O135" s="126">
        <v>657916.36999999895</v>
      </c>
      <c r="AB135" s="126">
        <v>657916.36999999895</v>
      </c>
      <c r="AO135" s="126">
        <v>657916.36999999895</v>
      </c>
    </row>
    <row r="136" spans="1:41">
      <c r="A136" s="289" t="s">
        <v>1453</v>
      </c>
      <c r="B136" s="126">
        <v>19980331.279999901</v>
      </c>
      <c r="O136" s="126">
        <v>25873277.279999901</v>
      </c>
      <c r="AB136" s="126">
        <v>29925929.280000001</v>
      </c>
      <c r="AO136" s="126">
        <v>33828365.279999897</v>
      </c>
    </row>
    <row r="137" spans="1:41">
      <c r="A137" s="289" t="s">
        <v>1454</v>
      </c>
      <c r="B137" s="126">
        <v>204882.07355408801</v>
      </c>
      <c r="O137" s="126">
        <v>656063.75063200295</v>
      </c>
      <c r="AB137" s="126">
        <v>1253119.2389553699</v>
      </c>
      <c r="AO137" s="126">
        <v>2019598.6526174599</v>
      </c>
    </row>
    <row r="138" spans="1:41">
      <c r="A138" s="289" t="s">
        <v>1455</v>
      </c>
      <c r="B138" s="126">
        <v>0</v>
      </c>
      <c r="O138" s="126">
        <v>0</v>
      </c>
      <c r="AB138" s="126">
        <v>0</v>
      </c>
      <c r="AO138" s="126">
        <v>0</v>
      </c>
    </row>
    <row r="139" spans="1:41">
      <c r="A139" s="289" t="s">
        <v>1456</v>
      </c>
      <c r="B139" s="126">
        <v>34112587.1548099</v>
      </c>
      <c r="O139" s="126">
        <v>40662675.146543197</v>
      </c>
      <c r="AB139" s="126">
        <v>45531095.286455601</v>
      </c>
      <c r="AO139" s="126">
        <v>50417607.873813197</v>
      </c>
    </row>
    <row r="140" spans="1:41">
      <c r="A140" s="288" t="s">
        <v>1457</v>
      </c>
    </row>
    <row r="141" spans="1:41">
      <c r="A141" s="289" t="s">
        <v>1458</v>
      </c>
      <c r="B141" s="126">
        <v>19547719.289999999</v>
      </c>
      <c r="O141" s="126">
        <v>18017719.289999999</v>
      </c>
      <c r="AB141" s="126">
        <v>18017719.289999999</v>
      </c>
      <c r="AO141" s="126">
        <v>18017719.289999999</v>
      </c>
    </row>
    <row r="142" spans="1:41">
      <c r="A142" s="289" t="s">
        <v>1459</v>
      </c>
      <c r="B142" s="126">
        <v>447178.40650846501</v>
      </c>
      <c r="O142" s="126">
        <v>764344.21619359695</v>
      </c>
      <c r="AB142" s="126">
        <v>1141276.0791279899</v>
      </c>
      <c r="AO142" s="126">
        <v>1524132.1689397199</v>
      </c>
    </row>
    <row r="143" spans="1:41">
      <c r="A143" s="289" t="s">
        <v>1460</v>
      </c>
      <c r="B143" s="126">
        <v>0</v>
      </c>
      <c r="O143" s="126">
        <v>0</v>
      </c>
      <c r="AB143" s="126">
        <v>0</v>
      </c>
      <c r="AO143" s="126">
        <v>0</v>
      </c>
    </row>
    <row r="144" spans="1:41">
      <c r="A144" s="289" t="s">
        <v>1461</v>
      </c>
      <c r="B144" s="126">
        <v>12117338.439999999</v>
      </c>
      <c r="O144" s="126">
        <v>12679338.439999999</v>
      </c>
      <c r="AB144" s="126">
        <v>12679338.439999999</v>
      </c>
      <c r="AO144" s="126">
        <v>12679338.439999999</v>
      </c>
    </row>
    <row r="145" spans="1:41">
      <c r="A145" s="289" t="s">
        <v>1462</v>
      </c>
      <c r="B145" s="126">
        <v>277199.19722271402</v>
      </c>
      <c r="O145" s="126">
        <v>537880.45233638096</v>
      </c>
      <c r="AB145" s="126">
        <v>803133.03963900905</v>
      </c>
      <c r="AO145" s="126">
        <v>1072554.5939659199</v>
      </c>
    </row>
    <row r="146" spans="1:41">
      <c r="A146" s="289" t="s">
        <v>1463</v>
      </c>
      <c r="B146" s="126">
        <v>0</v>
      </c>
      <c r="O146" s="126">
        <v>0</v>
      </c>
      <c r="AB146" s="126">
        <v>0</v>
      </c>
      <c r="AO146" s="126">
        <v>0</v>
      </c>
    </row>
    <row r="147" spans="1:41">
      <c r="A147" s="289" t="s">
        <v>1464</v>
      </c>
      <c r="B147" s="126">
        <v>7288483.5700000096</v>
      </c>
      <c r="O147" s="126">
        <v>8256483.5700000497</v>
      </c>
      <c r="AB147" s="126">
        <v>8256483.5700000497</v>
      </c>
      <c r="AO147" s="126">
        <v>8256483.5700000497</v>
      </c>
    </row>
    <row r="148" spans="1:41">
      <c r="A148" s="289" t="s">
        <v>1465</v>
      </c>
      <c r="B148" s="126">
        <v>166733.13241013599</v>
      </c>
      <c r="O148" s="126">
        <v>350254.95520565403</v>
      </c>
      <c r="AB148" s="126">
        <v>522981.13010253198</v>
      </c>
      <c r="AO148" s="126">
        <v>698422.037152256</v>
      </c>
    </row>
    <row r="149" spans="1:41">
      <c r="A149" s="289" t="s">
        <v>1466</v>
      </c>
      <c r="B149" s="126">
        <v>37287436.75</v>
      </c>
      <c r="O149" s="126">
        <v>37287436.75</v>
      </c>
      <c r="AB149" s="126">
        <v>37287436.75</v>
      </c>
      <c r="AO149" s="126">
        <v>37287436.75</v>
      </c>
    </row>
    <row r="150" spans="1:41">
      <c r="A150" s="289" t="s">
        <v>1467</v>
      </c>
      <c r="B150" s="126">
        <v>1515.8799999999901</v>
      </c>
      <c r="O150" s="126">
        <v>1515.8799999999901</v>
      </c>
      <c r="AB150" s="126">
        <v>1515.8799999999901</v>
      </c>
      <c r="AO150" s="126">
        <v>1515.8799999999901</v>
      </c>
    </row>
    <row r="151" spans="1:41">
      <c r="A151" s="289" t="s">
        <v>1468</v>
      </c>
      <c r="B151" s="126">
        <v>852996.52104070003</v>
      </c>
      <c r="O151" s="126">
        <v>1581800.45752878</v>
      </c>
      <c r="AB151" s="126">
        <v>2361856.06678819</v>
      </c>
      <c r="AO151" s="126">
        <v>3154171.7868543798</v>
      </c>
    </row>
    <row r="152" spans="1:41">
      <c r="A152" s="289" t="s">
        <v>1469</v>
      </c>
      <c r="B152" s="126">
        <v>0</v>
      </c>
      <c r="O152" s="126">
        <v>0</v>
      </c>
      <c r="AB152" s="126">
        <v>0</v>
      </c>
      <c r="AO152" s="126">
        <v>0</v>
      </c>
    </row>
    <row r="153" spans="1:41">
      <c r="A153" s="289" t="s">
        <v>1470</v>
      </c>
      <c r="B153" s="126">
        <v>0</v>
      </c>
      <c r="O153" s="126">
        <v>3.2514435588382098E-8</v>
      </c>
      <c r="AB153" s="126">
        <v>4.1609382606111401E-8</v>
      </c>
      <c r="AO153" s="126">
        <v>6.8439476308412797E-8</v>
      </c>
    </row>
    <row r="154" spans="1:41">
      <c r="A154" s="289" t="s">
        <v>1471</v>
      </c>
      <c r="B154" s="126">
        <v>0</v>
      </c>
      <c r="O154" s="126">
        <v>0</v>
      </c>
      <c r="AB154" s="126">
        <v>0</v>
      </c>
      <c r="AO154" s="126">
        <v>0</v>
      </c>
    </row>
    <row r="155" spans="1:41">
      <c r="A155" s="289" t="s">
        <v>1472</v>
      </c>
      <c r="B155" s="126">
        <v>77986601.187181994</v>
      </c>
      <c r="O155" s="126">
        <v>79476774.011264503</v>
      </c>
      <c r="AB155" s="126">
        <v>81071740.245657802</v>
      </c>
      <c r="AO155" s="126">
        <v>82691774.516912401</v>
      </c>
    </row>
    <row r="156" spans="1:41">
      <c r="A156" s="289" t="s">
        <v>1473</v>
      </c>
      <c r="B156" s="126">
        <v>112099188.34199201</v>
      </c>
      <c r="O156" s="126">
        <v>120139449.15780701</v>
      </c>
      <c r="AB156" s="126">
        <v>126602835.532113</v>
      </c>
      <c r="AO156" s="126">
        <v>133109382.390725</v>
      </c>
    </row>
    <row r="157" spans="1:41">
      <c r="A157" s="288" t="s">
        <v>1474</v>
      </c>
    </row>
    <row r="158" spans="1:41">
      <c r="A158" s="289" t="s">
        <v>1475</v>
      </c>
      <c r="B158" s="126">
        <v>0</v>
      </c>
      <c r="O158" s="126">
        <v>0</v>
      </c>
      <c r="AB158" s="126">
        <v>0</v>
      </c>
      <c r="AO158" s="126">
        <v>0</v>
      </c>
    </row>
    <row r="159" spans="1:41">
      <c r="A159" s="289" t="s">
        <v>1476</v>
      </c>
      <c r="B159" s="126">
        <v>387487.00000100001</v>
      </c>
      <c r="O159" s="126">
        <v>387487.00000100001</v>
      </c>
      <c r="AB159" s="126">
        <v>387487.00000100001</v>
      </c>
      <c r="AO159" s="126">
        <v>387487.00000100001</v>
      </c>
    </row>
    <row r="160" spans="1:41">
      <c r="A160" s="289" t="s">
        <v>1477</v>
      </c>
      <c r="B160" s="126">
        <v>2052094.1799989999</v>
      </c>
      <c r="O160" s="126">
        <v>2052094.1799989999</v>
      </c>
      <c r="AB160" s="126">
        <v>2052094.1799989999</v>
      </c>
      <c r="AO160" s="126">
        <v>2052094.1799989999</v>
      </c>
    </row>
    <row r="161" spans="1:41">
      <c r="A161" s="289" t="s">
        <v>1478</v>
      </c>
      <c r="B161" s="126">
        <v>-2052094.1799989999</v>
      </c>
      <c r="O161" s="126">
        <v>-2052094.1799989999</v>
      </c>
      <c r="AB161" s="126">
        <v>-2052094.1799989999</v>
      </c>
      <c r="AO161" s="126">
        <v>-2052094.1799989999</v>
      </c>
    </row>
    <row r="162" spans="1:41">
      <c r="A162" s="289" t="s">
        <v>1479</v>
      </c>
      <c r="B162" s="126">
        <v>5.4569682106375603E-9</v>
      </c>
      <c r="O162" s="126">
        <v>5.4569682106375603E-9</v>
      </c>
      <c r="AB162" s="126">
        <v>5.4569682106375603E-9</v>
      </c>
      <c r="AO162" s="126">
        <v>5.4569682106375603E-9</v>
      </c>
    </row>
    <row r="163" spans="1:41">
      <c r="A163" s="289" t="s">
        <v>1480</v>
      </c>
      <c r="B163" s="126">
        <v>387487.00000099599</v>
      </c>
      <c r="O163" s="126">
        <v>387487.00000099599</v>
      </c>
      <c r="AB163" s="126">
        <v>387487.00000099599</v>
      </c>
      <c r="AO163" s="126">
        <v>387487.00000099599</v>
      </c>
    </row>
    <row r="164" spans="1:41">
      <c r="A164" s="288" t="s">
        <v>1481</v>
      </c>
    </row>
    <row r="165" spans="1:41">
      <c r="A165" s="289" t="s">
        <v>1482</v>
      </c>
      <c r="B165" s="126">
        <v>0</v>
      </c>
      <c r="O165" s="126">
        <v>0</v>
      </c>
      <c r="AB165" s="126">
        <v>0</v>
      </c>
      <c r="AO165" s="126">
        <v>0</v>
      </c>
    </row>
    <row r="166" spans="1:41">
      <c r="A166" s="289" t="s">
        <v>1483</v>
      </c>
      <c r="B166" s="126">
        <v>0</v>
      </c>
      <c r="O166" s="126">
        <v>0</v>
      </c>
      <c r="AB166" s="126">
        <v>0</v>
      </c>
      <c r="AO166" s="126">
        <v>0</v>
      </c>
    </row>
    <row r="167" spans="1:41">
      <c r="A167" s="289" t="s">
        <v>1484</v>
      </c>
      <c r="B167" s="126">
        <v>0</v>
      </c>
      <c r="O167" s="126">
        <v>0</v>
      </c>
      <c r="AB167" s="126">
        <v>0</v>
      </c>
      <c r="AO167" s="126">
        <v>0</v>
      </c>
    </row>
    <row r="168" spans="1:41">
      <c r="A168" s="289" t="s">
        <v>1485</v>
      </c>
      <c r="B168" s="126">
        <v>0</v>
      </c>
      <c r="O168" s="126">
        <v>0</v>
      </c>
      <c r="AB168" s="126">
        <v>0</v>
      </c>
      <c r="AO168" s="126">
        <v>0</v>
      </c>
    </row>
    <row r="169" spans="1:41">
      <c r="A169" s="289" t="s">
        <v>1486</v>
      </c>
      <c r="B169" s="126">
        <v>0</v>
      </c>
      <c r="O169" s="126">
        <v>0</v>
      </c>
      <c r="AB169" s="126">
        <v>0</v>
      </c>
      <c r="AO169" s="126">
        <v>0</v>
      </c>
    </row>
    <row r="170" spans="1:41">
      <c r="A170" s="289" t="s">
        <v>1487</v>
      </c>
      <c r="B170" s="126">
        <v>0</v>
      </c>
      <c r="O170" s="126">
        <v>0</v>
      </c>
      <c r="AB170" s="126">
        <v>0</v>
      </c>
      <c r="AO170" s="126">
        <v>0</v>
      </c>
    </row>
    <row r="171" spans="1:41">
      <c r="A171" s="289" t="s">
        <v>1488</v>
      </c>
      <c r="B171" s="126">
        <v>0</v>
      </c>
      <c r="O171" s="126">
        <v>0</v>
      </c>
      <c r="AB171" s="126">
        <v>0</v>
      </c>
      <c r="AO171" s="126">
        <v>0</v>
      </c>
    </row>
    <row r="172" spans="1:41">
      <c r="A172" s="289" t="s">
        <v>1489</v>
      </c>
      <c r="B172" s="126">
        <v>0</v>
      </c>
      <c r="O172" s="126">
        <v>0</v>
      </c>
      <c r="AB172" s="126">
        <v>0</v>
      </c>
      <c r="AO172" s="126">
        <v>0</v>
      </c>
    </row>
    <row r="173" spans="1:41">
      <c r="A173" s="288" t="s">
        <v>1490</v>
      </c>
    </row>
    <row r="174" spans="1:41">
      <c r="A174" s="289" t="s">
        <v>1491</v>
      </c>
      <c r="B174" s="126">
        <v>730004.1</v>
      </c>
      <c r="O174" s="126">
        <v>730004.1</v>
      </c>
      <c r="AB174" s="126">
        <v>730004.1</v>
      </c>
      <c r="AO174" s="126">
        <v>730004.1</v>
      </c>
    </row>
    <row r="175" spans="1:41">
      <c r="A175" s="289" t="s">
        <v>1492</v>
      </c>
      <c r="B175" s="126">
        <v>0</v>
      </c>
      <c r="O175" s="126">
        <v>0</v>
      </c>
      <c r="AB175" s="126">
        <v>0</v>
      </c>
      <c r="AO175" s="126">
        <v>0</v>
      </c>
    </row>
    <row r="176" spans="1:41">
      <c r="A176" s="289" t="s">
        <v>1493</v>
      </c>
      <c r="B176" s="126">
        <v>0</v>
      </c>
      <c r="O176" s="126">
        <v>0</v>
      </c>
      <c r="AB176" s="126">
        <v>0</v>
      </c>
      <c r="AO176" s="126">
        <v>0</v>
      </c>
    </row>
    <row r="177" spans="1:41">
      <c r="A177" s="289" t="s">
        <v>1494</v>
      </c>
      <c r="B177" s="126">
        <v>0</v>
      </c>
      <c r="O177" s="126">
        <v>0</v>
      </c>
      <c r="AB177" s="126">
        <v>0</v>
      </c>
      <c r="AO177" s="126">
        <v>0</v>
      </c>
    </row>
    <row r="178" spans="1:41">
      <c r="A178" s="289" t="s">
        <v>1495</v>
      </c>
      <c r="B178" s="126">
        <v>0</v>
      </c>
      <c r="O178" s="126">
        <v>0</v>
      </c>
      <c r="AB178" s="126">
        <v>0</v>
      </c>
      <c r="AO178" s="126">
        <v>0</v>
      </c>
    </row>
    <row r="179" spans="1:41">
      <c r="A179" s="289" t="s">
        <v>1496</v>
      </c>
      <c r="B179" s="126">
        <v>0</v>
      </c>
      <c r="O179" s="126">
        <v>0</v>
      </c>
      <c r="AB179" s="126">
        <v>0</v>
      </c>
      <c r="AO179" s="126">
        <v>0</v>
      </c>
    </row>
    <row r="180" spans="1:41">
      <c r="A180" s="289" t="s">
        <v>1497</v>
      </c>
      <c r="B180" s="126">
        <v>0</v>
      </c>
      <c r="O180" s="126">
        <v>0</v>
      </c>
      <c r="AB180" s="126">
        <v>0</v>
      </c>
      <c r="AO180" s="126">
        <v>0</v>
      </c>
    </row>
    <row r="181" spans="1:41">
      <c r="A181" s="289" t="s">
        <v>1498</v>
      </c>
      <c r="B181" s="126">
        <v>0</v>
      </c>
      <c r="O181" s="126">
        <v>0</v>
      </c>
      <c r="AB181" s="126">
        <v>0</v>
      </c>
      <c r="AO181" s="126">
        <v>0</v>
      </c>
    </row>
    <row r="182" spans="1:41">
      <c r="A182" s="289" t="s">
        <v>1499</v>
      </c>
      <c r="B182" s="126">
        <v>0</v>
      </c>
      <c r="O182" s="126">
        <v>0</v>
      </c>
      <c r="AB182" s="126">
        <v>0</v>
      </c>
      <c r="AO182" s="126">
        <v>0</v>
      </c>
    </row>
    <row r="183" spans="1:41">
      <c r="A183" s="289" t="s">
        <v>1500</v>
      </c>
      <c r="B183" s="126">
        <v>730004.1</v>
      </c>
      <c r="O183" s="126">
        <v>730004.1</v>
      </c>
      <c r="AB183" s="126">
        <v>730004.1</v>
      </c>
      <c r="AO183" s="126">
        <v>730004.1</v>
      </c>
    </row>
    <row r="184" spans="1:41">
      <c r="A184" s="289" t="s">
        <v>1501</v>
      </c>
      <c r="B184" s="126">
        <v>166771543.226859</v>
      </c>
      <c r="O184" s="126">
        <v>183902399.412159</v>
      </c>
      <c r="AB184" s="126">
        <v>188741221.37745899</v>
      </c>
      <c r="AO184" s="126">
        <v>192393766.44870001</v>
      </c>
    </row>
    <row r="185" spans="1:41">
      <c r="A185" s="288" t="s">
        <v>1502</v>
      </c>
    </row>
    <row r="186" spans="1:41">
      <c r="A186" s="289" t="s">
        <v>1503</v>
      </c>
    </row>
    <row r="187" spans="1:41">
      <c r="A187" s="289" t="s">
        <v>1504</v>
      </c>
      <c r="B187" s="126">
        <v>40847.619999999901</v>
      </c>
      <c r="O187" s="126">
        <v>40847.619999999901</v>
      </c>
      <c r="AB187" s="126">
        <v>40847.619999999901</v>
      </c>
      <c r="AO187" s="126">
        <v>40847.619999999901</v>
      </c>
    </row>
    <row r="188" spans="1:41">
      <c r="A188" s="289" t="s">
        <v>1505</v>
      </c>
      <c r="B188" s="126">
        <v>40847.619999999901</v>
      </c>
      <c r="O188" s="126">
        <v>40847.619999999901</v>
      </c>
      <c r="AB188" s="126">
        <v>40847.619999999901</v>
      </c>
      <c r="AO188" s="126">
        <v>40847.619999999901</v>
      </c>
    </row>
    <row r="189" spans="1:41">
      <c r="A189" s="289" t="s">
        <v>1506</v>
      </c>
    </row>
    <row r="190" spans="1:41">
      <c r="A190" s="289" t="s">
        <v>1507</v>
      </c>
      <c r="B190" s="126">
        <v>700345.05643795396</v>
      </c>
      <c r="O190" s="126">
        <v>1322873.70765796</v>
      </c>
      <c r="AB190" s="126">
        <v>2007815.4032871099</v>
      </c>
      <c r="AO190" s="126">
        <v>2700187.51921213</v>
      </c>
    </row>
    <row r="191" spans="1:41">
      <c r="A191" s="289" t="s">
        <v>1508</v>
      </c>
      <c r="B191" s="126">
        <v>5691066.9299999997</v>
      </c>
      <c r="O191" s="126">
        <v>5691066.9299999997</v>
      </c>
      <c r="AB191" s="126">
        <v>5691066.9299999997</v>
      </c>
      <c r="AO191" s="126">
        <v>5691066.9299999997</v>
      </c>
    </row>
    <row r="192" spans="1:41">
      <c r="A192" s="289" t="s">
        <v>1509</v>
      </c>
      <c r="B192" s="126">
        <v>3611705.5599999898</v>
      </c>
      <c r="O192" s="126">
        <v>3611705.5599999898</v>
      </c>
      <c r="AB192" s="126">
        <v>3611705.5599999898</v>
      </c>
      <c r="AO192" s="126">
        <v>3611705.5599999898</v>
      </c>
    </row>
    <row r="193" spans="1:41">
      <c r="A193" s="289" t="s">
        <v>1510</v>
      </c>
      <c r="B193" s="126">
        <v>1416857.93</v>
      </c>
      <c r="O193" s="126">
        <v>1416857.93</v>
      </c>
      <c r="AB193" s="126">
        <v>1416857.93</v>
      </c>
      <c r="AO193" s="126">
        <v>1416857.93</v>
      </c>
    </row>
    <row r="194" spans="1:41">
      <c r="A194" s="289" t="s">
        <v>1511</v>
      </c>
      <c r="B194" s="126">
        <v>309597.8</v>
      </c>
      <c r="O194" s="126">
        <v>309597.8</v>
      </c>
      <c r="AB194" s="126">
        <v>309597.8</v>
      </c>
      <c r="AO194" s="126">
        <v>309597.8</v>
      </c>
    </row>
    <row r="195" spans="1:41">
      <c r="A195" s="289" t="s">
        <v>1512</v>
      </c>
      <c r="B195" s="126">
        <v>0</v>
      </c>
      <c r="O195" s="126">
        <v>0</v>
      </c>
      <c r="AB195" s="126">
        <v>0</v>
      </c>
      <c r="AO195" s="126">
        <v>0</v>
      </c>
    </row>
    <row r="196" spans="1:41">
      <c r="A196" s="289" t="s">
        <v>1513</v>
      </c>
      <c r="B196" s="126">
        <v>0</v>
      </c>
      <c r="O196" s="126">
        <v>0</v>
      </c>
      <c r="AB196" s="126">
        <v>0</v>
      </c>
      <c r="AO196" s="126">
        <v>0</v>
      </c>
    </row>
    <row r="197" spans="1:41">
      <c r="A197" s="289" t="s">
        <v>1514</v>
      </c>
      <c r="B197" s="126">
        <v>328754.15999999997</v>
      </c>
      <c r="O197" s="126">
        <v>328754.15999999997</v>
      </c>
      <c r="AB197" s="126">
        <v>328754.15999999997</v>
      </c>
      <c r="AO197" s="126">
        <v>328754.15999999997</v>
      </c>
    </row>
    <row r="198" spans="1:41">
      <c r="A198" s="289" t="s">
        <v>1515</v>
      </c>
      <c r="B198" s="126">
        <v>0</v>
      </c>
      <c r="O198" s="126">
        <v>0</v>
      </c>
      <c r="AB198" s="126">
        <v>0</v>
      </c>
      <c r="AO198" s="126">
        <v>0</v>
      </c>
    </row>
    <row r="199" spans="1:41">
      <c r="A199" s="289" t="s">
        <v>1516</v>
      </c>
      <c r="B199" s="126">
        <v>12058327.436437899</v>
      </c>
      <c r="O199" s="126">
        <v>12680856.087657901</v>
      </c>
      <c r="AB199" s="126">
        <v>13365797.7832871</v>
      </c>
      <c r="AO199" s="126">
        <v>14058169.8992121</v>
      </c>
    </row>
    <row r="200" spans="1:41">
      <c r="A200" s="289" t="s">
        <v>1517</v>
      </c>
    </row>
    <row r="201" spans="1:41">
      <c r="A201" s="289" t="s">
        <v>1518</v>
      </c>
      <c r="B201" s="126">
        <v>983033.87</v>
      </c>
      <c r="O201" s="126">
        <v>983033.87</v>
      </c>
      <c r="AB201" s="126">
        <v>983033.87</v>
      </c>
      <c r="AO201" s="126">
        <v>983033.87</v>
      </c>
    </row>
    <row r="202" spans="1:41">
      <c r="A202" s="289" t="s">
        <v>1519</v>
      </c>
      <c r="B202" s="126">
        <v>983033.87</v>
      </c>
      <c r="O202" s="126">
        <v>983033.87</v>
      </c>
      <c r="AB202" s="126">
        <v>983033.87</v>
      </c>
      <c r="AO202" s="126">
        <v>983033.87</v>
      </c>
    </row>
    <row r="203" spans="1:41">
      <c r="A203" s="289" t="s">
        <v>1520</v>
      </c>
    </row>
    <row r="204" spans="1:41">
      <c r="A204" s="289" t="s">
        <v>1521</v>
      </c>
      <c r="B204" s="126">
        <v>1610374.54999999</v>
      </c>
      <c r="O204" s="126">
        <v>1610374.54999999</v>
      </c>
      <c r="AB204" s="126">
        <v>1610374.54999999</v>
      </c>
      <c r="AO204" s="126">
        <v>1610374.54999999</v>
      </c>
    </row>
    <row r="205" spans="1:41">
      <c r="A205" s="289" t="s">
        <v>1522</v>
      </c>
      <c r="B205" s="126">
        <v>1610374.54999999</v>
      </c>
      <c r="O205" s="126">
        <v>1610374.54999999</v>
      </c>
      <c r="AB205" s="126">
        <v>1610374.54999999</v>
      </c>
      <c r="AO205" s="126">
        <v>1610374.54999999</v>
      </c>
    </row>
    <row r="206" spans="1:41">
      <c r="A206" s="289" t="s">
        <v>1523</v>
      </c>
    </row>
    <row r="207" spans="1:41">
      <c r="A207" s="289" t="s">
        <v>1524</v>
      </c>
      <c r="B207" s="126">
        <v>8277786.96</v>
      </c>
      <c r="O207" s="126">
        <v>-5.0400000009176402</v>
      </c>
      <c r="AB207" s="126">
        <v>-5.0400000009176402</v>
      </c>
      <c r="AO207" s="126">
        <v>-5.0400000009176402</v>
      </c>
    </row>
    <row r="208" spans="1:41">
      <c r="A208" s="289" t="s">
        <v>1525</v>
      </c>
      <c r="B208" s="126">
        <v>0</v>
      </c>
      <c r="O208" s="126">
        <v>0</v>
      </c>
      <c r="AB208" s="126">
        <v>0</v>
      </c>
      <c r="AO208" s="126">
        <v>0</v>
      </c>
    </row>
    <row r="209" spans="1:41">
      <c r="A209" s="289" t="s">
        <v>1526</v>
      </c>
      <c r="B209" s="126">
        <v>8277786.96</v>
      </c>
      <c r="O209" s="126">
        <v>-5.0400000009176402</v>
      </c>
      <c r="AB209" s="126">
        <v>-5.0400000009176402</v>
      </c>
      <c r="AO209" s="126">
        <v>-5.0400000009176402</v>
      </c>
    </row>
    <row r="210" spans="1:41">
      <c r="A210" s="289" t="s">
        <v>1527</v>
      </c>
    </row>
    <row r="211" spans="1:41">
      <c r="A211" s="289" t="s">
        <v>1528</v>
      </c>
      <c r="B211" s="126">
        <v>7392127.3699999899</v>
      </c>
      <c r="O211" s="126">
        <v>7392127.3699999899</v>
      </c>
      <c r="AB211" s="126">
        <v>7392127.3699999899</v>
      </c>
      <c r="AO211" s="126">
        <v>7392127.3699999899</v>
      </c>
    </row>
    <row r="212" spans="1:41">
      <c r="A212" s="289" t="s">
        <v>1529</v>
      </c>
      <c r="B212" s="126">
        <v>-3405802.44</v>
      </c>
      <c r="O212" s="126">
        <v>-3430168.44</v>
      </c>
      <c r="AB212" s="126">
        <v>-3418264.4399999902</v>
      </c>
      <c r="AO212" s="126">
        <v>-3418264.4399999902</v>
      </c>
    </row>
    <row r="213" spans="1:41">
      <c r="A213" s="289" t="s">
        <v>1530</v>
      </c>
      <c r="B213" s="126">
        <v>3986324.9299999899</v>
      </c>
      <c r="O213" s="126">
        <v>3961958.9299999899</v>
      </c>
      <c r="AB213" s="126">
        <v>3973862.9299999899</v>
      </c>
      <c r="AO213" s="126">
        <v>3973862.9299999899</v>
      </c>
    </row>
    <row r="214" spans="1:41">
      <c r="A214" s="289" t="s">
        <v>1531</v>
      </c>
    </row>
    <row r="215" spans="1:41">
      <c r="A215" s="289" t="s">
        <v>1532</v>
      </c>
      <c r="B215" s="126">
        <v>442321.95</v>
      </c>
      <c r="O215" s="126">
        <v>442321.95</v>
      </c>
      <c r="AB215" s="126">
        <v>442321.95</v>
      </c>
      <c r="AO215" s="126">
        <v>442321.95</v>
      </c>
    </row>
    <row r="216" spans="1:41">
      <c r="A216" s="289" t="s">
        <v>1533</v>
      </c>
      <c r="B216" s="126">
        <v>442321.95</v>
      </c>
      <c r="O216" s="126">
        <v>442321.95</v>
      </c>
      <c r="AB216" s="126">
        <v>442321.95</v>
      </c>
      <c r="AO216" s="126">
        <v>442321.95</v>
      </c>
    </row>
    <row r="217" spans="1:41">
      <c r="A217" s="289" t="s">
        <v>1534</v>
      </c>
      <c r="B217" s="126">
        <v>27399017.3164379</v>
      </c>
      <c r="O217" s="126">
        <v>19719387.967657901</v>
      </c>
      <c r="AB217" s="126">
        <v>20416233.663287099</v>
      </c>
      <c r="AO217" s="126">
        <v>21108605.779212099</v>
      </c>
    </row>
    <row r="218" spans="1:41">
      <c r="A218" s="288" t="s">
        <v>1535</v>
      </c>
    </row>
    <row r="219" spans="1:41">
      <c r="A219" s="289" t="s">
        <v>1536</v>
      </c>
    </row>
    <row r="220" spans="1:41">
      <c r="A220" s="289" t="s">
        <v>1537</v>
      </c>
      <c r="B220" s="126">
        <v>0</v>
      </c>
      <c r="O220" s="126">
        <v>0</v>
      </c>
      <c r="AB220" s="126">
        <v>0</v>
      </c>
      <c r="AO220" s="126">
        <v>0</v>
      </c>
    </row>
    <row r="221" spans="1:41">
      <c r="A221" s="289" t="s">
        <v>1538</v>
      </c>
      <c r="B221" s="126">
        <v>0</v>
      </c>
      <c r="O221" s="126">
        <v>0</v>
      </c>
      <c r="AB221" s="126">
        <v>0</v>
      </c>
      <c r="AO221" s="126">
        <v>0</v>
      </c>
    </row>
    <row r="222" spans="1:41">
      <c r="A222" s="289" t="s">
        <v>1539</v>
      </c>
    </row>
    <row r="223" spans="1:41">
      <c r="A223" s="289" t="s">
        <v>1540</v>
      </c>
      <c r="B223" s="126">
        <v>440020.37</v>
      </c>
      <c r="O223" s="126">
        <v>440020.37</v>
      </c>
      <c r="AB223" s="126">
        <v>440020.37</v>
      </c>
      <c r="AO223" s="126">
        <v>440020.37</v>
      </c>
    </row>
    <row r="224" spans="1:41">
      <c r="A224" s="289" t="s">
        <v>1541</v>
      </c>
      <c r="B224" s="126">
        <v>0</v>
      </c>
      <c r="O224" s="126">
        <v>0</v>
      </c>
      <c r="AB224" s="126">
        <v>0</v>
      </c>
      <c r="AO224" s="126">
        <v>0</v>
      </c>
    </row>
    <row r="225" spans="1:41">
      <c r="A225" s="289" t="s">
        <v>1542</v>
      </c>
      <c r="B225" s="126">
        <v>3037496.17</v>
      </c>
      <c r="O225" s="126">
        <v>3037496.17</v>
      </c>
      <c r="AB225" s="126">
        <v>3037496.17</v>
      </c>
      <c r="AO225" s="126">
        <v>3037496.17</v>
      </c>
    </row>
    <row r="226" spans="1:41">
      <c r="A226" s="289" t="s">
        <v>1543</v>
      </c>
      <c r="B226" s="126">
        <v>0</v>
      </c>
      <c r="O226" s="126">
        <v>0</v>
      </c>
      <c r="AB226" s="126">
        <v>0</v>
      </c>
      <c r="AO226" s="126">
        <v>0</v>
      </c>
    </row>
    <row r="227" spans="1:41">
      <c r="A227" s="289" t="s">
        <v>1544</v>
      </c>
      <c r="B227" s="126">
        <v>3477516.5399999898</v>
      </c>
      <c r="O227" s="126">
        <v>3477516.5399999898</v>
      </c>
      <c r="AB227" s="126">
        <v>3477516.5399999898</v>
      </c>
      <c r="AO227" s="126">
        <v>3477516.5399999898</v>
      </c>
    </row>
    <row r="228" spans="1:41">
      <c r="A228" s="289" t="s">
        <v>1545</v>
      </c>
    </row>
    <row r="229" spans="1:41">
      <c r="A229" s="289" t="s">
        <v>1546</v>
      </c>
      <c r="B229" s="126">
        <v>314953.27516204503</v>
      </c>
      <c r="O229" s="126">
        <v>793534.62044203503</v>
      </c>
      <c r="AB229" s="126">
        <v>1203142.2813128801</v>
      </c>
      <c r="AO229" s="126">
        <v>1620510.44188786</v>
      </c>
    </row>
    <row r="230" spans="1:41">
      <c r="A230" s="289" t="s">
        <v>1547</v>
      </c>
      <c r="B230" s="126">
        <v>2602469.3999999901</v>
      </c>
      <c r="O230" s="126">
        <v>2602469.3999999901</v>
      </c>
      <c r="AB230" s="126">
        <v>2602469.3999999901</v>
      </c>
      <c r="AO230" s="126">
        <v>2602469.3999999901</v>
      </c>
    </row>
    <row r="231" spans="1:41">
      <c r="A231" s="289" t="s">
        <v>1548</v>
      </c>
      <c r="B231" s="126">
        <v>4794066.72</v>
      </c>
      <c r="O231" s="126">
        <v>4794066.72</v>
      </c>
      <c r="AB231" s="126">
        <v>4794066.72</v>
      </c>
      <c r="AO231" s="126">
        <v>4794066.72</v>
      </c>
    </row>
    <row r="232" spans="1:41">
      <c r="A232" s="289" t="s">
        <v>1549</v>
      </c>
      <c r="B232" s="126">
        <v>7711489.3951620404</v>
      </c>
      <c r="O232" s="126">
        <v>8190070.7404420301</v>
      </c>
      <c r="AB232" s="126">
        <v>8599678.4013128802</v>
      </c>
      <c r="AO232" s="126">
        <v>9017046.5618878603</v>
      </c>
    </row>
    <row r="233" spans="1:41">
      <c r="A233" s="289" t="s">
        <v>1550</v>
      </c>
    </row>
    <row r="234" spans="1:41">
      <c r="A234" s="289" t="s">
        <v>1551</v>
      </c>
      <c r="B234" s="126">
        <v>1132649.17</v>
      </c>
      <c r="O234" s="126">
        <v>161219.16999999899</v>
      </c>
      <c r="AB234" s="126">
        <v>156815.16999999899</v>
      </c>
      <c r="AO234" s="126">
        <v>173711.17</v>
      </c>
    </row>
    <row r="235" spans="1:41">
      <c r="A235" s="289" t="s">
        <v>1552</v>
      </c>
      <c r="B235" s="126">
        <v>1132649.17</v>
      </c>
      <c r="O235" s="126">
        <v>161219.16999999899</v>
      </c>
      <c r="AB235" s="126">
        <v>156815.16999999899</v>
      </c>
      <c r="AO235" s="126">
        <v>173711.17</v>
      </c>
    </row>
    <row r="236" spans="1:41">
      <c r="A236" s="289" t="s">
        <v>1553</v>
      </c>
    </row>
    <row r="237" spans="1:41">
      <c r="A237" s="289" t="s">
        <v>1554</v>
      </c>
      <c r="B237" s="126">
        <v>0</v>
      </c>
      <c r="O237" s="126">
        <v>0</v>
      </c>
      <c r="AB237" s="126">
        <v>0</v>
      </c>
      <c r="AO237" s="126">
        <v>0</v>
      </c>
    </row>
    <row r="238" spans="1:41">
      <c r="A238" s="289" t="s">
        <v>1555</v>
      </c>
      <c r="B238" s="126">
        <v>0</v>
      </c>
      <c r="O238" s="126">
        <v>0</v>
      </c>
      <c r="AB238" s="126">
        <v>0</v>
      </c>
      <c r="AO238" s="126">
        <v>0</v>
      </c>
    </row>
    <row r="239" spans="1:41">
      <c r="A239" s="289" t="s">
        <v>1556</v>
      </c>
    </row>
    <row r="240" spans="1:41">
      <c r="A240" s="289" t="s">
        <v>1557</v>
      </c>
      <c r="B240" s="126">
        <v>0</v>
      </c>
      <c r="O240" s="126">
        <v>0</v>
      </c>
      <c r="AB240" s="126">
        <v>0</v>
      </c>
      <c r="AO240" s="126">
        <v>0</v>
      </c>
    </row>
    <row r="241" spans="1:41">
      <c r="A241" s="289" t="s">
        <v>1558</v>
      </c>
      <c r="B241" s="126">
        <v>0</v>
      </c>
      <c r="O241" s="126">
        <v>0</v>
      </c>
      <c r="AB241" s="126">
        <v>0</v>
      </c>
      <c r="AO241" s="126">
        <v>0</v>
      </c>
    </row>
    <row r="242" spans="1:41">
      <c r="A242" s="289" t="s">
        <v>1559</v>
      </c>
      <c r="B242" s="126">
        <v>12321655.105162</v>
      </c>
      <c r="O242" s="126">
        <v>11828806.450441999</v>
      </c>
      <c r="AB242" s="126">
        <v>12234010.111312799</v>
      </c>
      <c r="AO242" s="126">
        <v>12668274.2718878</v>
      </c>
    </row>
    <row r="243" spans="1:41">
      <c r="A243" s="289" t="s">
        <v>1560</v>
      </c>
      <c r="B243" s="126">
        <v>39720672.421599902</v>
      </c>
      <c r="O243" s="126">
        <v>31548194.418099899</v>
      </c>
      <c r="AB243" s="126">
        <v>32650243.774599999</v>
      </c>
      <c r="AO243" s="126">
        <v>33776880.051099896</v>
      </c>
    </row>
    <row r="244" spans="1:41">
      <c r="A244" s="288" t="s">
        <v>1561</v>
      </c>
    </row>
    <row r="245" spans="1:41">
      <c r="A245" s="289" t="s">
        <v>1562</v>
      </c>
    </row>
    <row r="246" spans="1:41">
      <c r="A246" s="289" t="s">
        <v>1563</v>
      </c>
      <c r="B246" s="126">
        <v>2013673</v>
      </c>
      <c r="O246" s="126">
        <v>2013673</v>
      </c>
      <c r="AB246" s="126">
        <v>2013673</v>
      </c>
      <c r="AO246" s="126">
        <v>2013673</v>
      </c>
    </row>
    <row r="247" spans="1:41">
      <c r="A247" s="289" t="s">
        <v>1564</v>
      </c>
      <c r="B247" s="126">
        <v>50901.375039156199</v>
      </c>
      <c r="O247" s="126">
        <v>101385.876027808</v>
      </c>
      <c r="AB247" s="126">
        <v>150316.397844238</v>
      </c>
      <c r="AO247" s="126">
        <v>195199.769814789</v>
      </c>
    </row>
    <row r="248" spans="1:41">
      <c r="A248" s="289" t="s">
        <v>1565</v>
      </c>
      <c r="B248" s="126">
        <v>0</v>
      </c>
      <c r="O248" s="126">
        <v>0</v>
      </c>
      <c r="AB248" s="126">
        <v>0</v>
      </c>
      <c r="AO248" s="126">
        <v>0</v>
      </c>
    </row>
    <row r="249" spans="1:41">
      <c r="A249" s="289" t="s">
        <v>1566</v>
      </c>
      <c r="B249" s="126">
        <v>0</v>
      </c>
      <c r="O249" s="126">
        <v>0</v>
      </c>
      <c r="AB249" s="126">
        <v>0</v>
      </c>
      <c r="AO249" s="126">
        <v>0</v>
      </c>
    </row>
    <row r="250" spans="1:41">
      <c r="A250" s="289" t="s">
        <v>1567</v>
      </c>
      <c r="B250" s="126">
        <v>2064574.37503915</v>
      </c>
      <c r="O250" s="126">
        <v>2115058.8760278001</v>
      </c>
      <c r="AB250" s="126">
        <v>2163989.3978442298</v>
      </c>
      <c r="AO250" s="126">
        <v>2208872.76981478</v>
      </c>
    </row>
    <row r="251" spans="1:41">
      <c r="A251" s="289" t="s">
        <v>1568</v>
      </c>
    </row>
    <row r="252" spans="1:41">
      <c r="A252" s="289" t="s">
        <v>1569</v>
      </c>
      <c r="B252" s="126">
        <v>4055002.1399999899</v>
      </c>
      <c r="O252" s="126">
        <v>4055002.1399999899</v>
      </c>
      <c r="AB252" s="126">
        <v>4055002.1399999899</v>
      </c>
      <c r="AO252" s="126">
        <v>4055002.1399999899</v>
      </c>
    </row>
    <row r="253" spans="1:41">
      <c r="A253" s="289" t="s">
        <v>1570</v>
      </c>
      <c r="B253" s="126">
        <v>102501.8385372</v>
      </c>
      <c r="O253" s="126">
        <v>204164.20355168701</v>
      </c>
      <c r="AB253" s="126">
        <v>302697.267597806</v>
      </c>
      <c r="AO253" s="126">
        <v>393080.447682656</v>
      </c>
    </row>
    <row r="254" spans="1:41">
      <c r="A254" s="289" t="s">
        <v>1571</v>
      </c>
      <c r="B254" s="126">
        <v>4157503.9785371898</v>
      </c>
      <c r="O254" s="126">
        <v>4259166.3435516804</v>
      </c>
      <c r="AB254" s="126">
        <v>4357699.4075977998</v>
      </c>
      <c r="AO254" s="126">
        <v>4448082.5876826504</v>
      </c>
    </row>
    <row r="255" spans="1:41">
      <c r="A255" s="289" t="s">
        <v>1572</v>
      </c>
    </row>
    <row r="256" spans="1:41">
      <c r="A256" s="289" t="s">
        <v>1573</v>
      </c>
      <c r="B256" s="126">
        <v>891162.22</v>
      </c>
      <c r="O256" s="126">
        <v>891162.22</v>
      </c>
      <c r="AB256" s="126">
        <v>891162.22</v>
      </c>
      <c r="AO256" s="126">
        <v>891162.22</v>
      </c>
    </row>
    <row r="257" spans="1:41">
      <c r="A257" s="289" t="s">
        <v>1574</v>
      </c>
      <c r="B257" s="126">
        <v>0</v>
      </c>
      <c r="O257" s="126">
        <v>0</v>
      </c>
      <c r="AB257" s="126">
        <v>0</v>
      </c>
      <c r="AO257" s="126">
        <v>0</v>
      </c>
    </row>
    <row r="258" spans="1:41">
      <c r="A258" s="289" t="s">
        <v>1575</v>
      </c>
      <c r="B258" s="126">
        <v>891162.22</v>
      </c>
      <c r="O258" s="126">
        <v>891162.22</v>
      </c>
      <c r="AB258" s="126">
        <v>891162.22</v>
      </c>
      <c r="AO258" s="126">
        <v>891162.22</v>
      </c>
    </row>
    <row r="259" spans="1:41">
      <c r="A259" s="289" t="s">
        <v>1576</v>
      </c>
    </row>
    <row r="260" spans="1:41">
      <c r="A260" s="289" t="s">
        <v>1577</v>
      </c>
      <c r="B260" s="126">
        <v>173248.22999999899</v>
      </c>
      <c r="O260" s="126">
        <v>173248.22999999899</v>
      </c>
      <c r="AB260" s="126">
        <v>173248.22999999899</v>
      </c>
      <c r="AO260" s="126">
        <v>173248.22999999899</v>
      </c>
    </row>
    <row r="261" spans="1:41">
      <c r="A261" s="289" t="s">
        <v>1578</v>
      </c>
      <c r="B261" s="126">
        <v>367057.55999999901</v>
      </c>
      <c r="O261" s="126">
        <v>367057.55999999901</v>
      </c>
      <c r="AB261" s="126">
        <v>367057.55999999901</v>
      </c>
      <c r="AO261" s="126">
        <v>367057.55999999901</v>
      </c>
    </row>
    <row r="262" spans="1:41">
      <c r="A262" s="289" t="s">
        <v>1579</v>
      </c>
      <c r="B262" s="126">
        <v>540305.79</v>
      </c>
      <c r="O262" s="126">
        <v>540305.79</v>
      </c>
      <c r="AB262" s="126">
        <v>540305.79</v>
      </c>
      <c r="AO262" s="126">
        <v>540305.79</v>
      </c>
    </row>
    <row r="263" spans="1:41">
      <c r="A263" s="289" t="s">
        <v>1580</v>
      </c>
    </row>
    <row r="264" spans="1:41">
      <c r="A264" s="289" t="s">
        <v>1581</v>
      </c>
      <c r="B264" s="126">
        <v>3697957.9799999902</v>
      </c>
      <c r="O264" s="126">
        <v>3697957.9799999902</v>
      </c>
      <c r="AB264" s="126">
        <v>3697957.9799999902</v>
      </c>
      <c r="AO264" s="126">
        <v>3697957.9799999902</v>
      </c>
    </row>
    <row r="265" spans="1:41">
      <c r="A265" s="289" t="s">
        <v>1582</v>
      </c>
      <c r="B265" s="126">
        <v>93552.885236586793</v>
      </c>
      <c r="O265" s="126">
        <v>186339.58743440601</v>
      </c>
      <c r="AB265" s="126">
        <v>276270.193209544</v>
      </c>
      <c r="AO265" s="126">
        <v>358762.44305076997</v>
      </c>
    </row>
    <row r="266" spans="1:41">
      <c r="A266" s="289" t="s">
        <v>1583</v>
      </c>
      <c r="B266" s="126">
        <v>3021</v>
      </c>
      <c r="O266" s="126">
        <v>3021</v>
      </c>
      <c r="AB266" s="126">
        <v>3021</v>
      </c>
      <c r="AO266" s="126">
        <v>3021</v>
      </c>
    </row>
    <row r="267" spans="1:41">
      <c r="A267" s="289" t="s">
        <v>1584</v>
      </c>
      <c r="B267" s="126">
        <v>3794531.8652365799</v>
      </c>
      <c r="O267" s="126">
        <v>3887318.5674343999</v>
      </c>
      <c r="AB267" s="126">
        <v>3977249.1732095401</v>
      </c>
      <c r="AO267" s="126">
        <v>4059741.4230507701</v>
      </c>
    </row>
    <row r="268" spans="1:41">
      <c r="A268" s="289" t="s">
        <v>1585</v>
      </c>
    </row>
    <row r="269" spans="1:41">
      <c r="A269" s="289" t="s">
        <v>1586</v>
      </c>
      <c r="B269" s="126">
        <v>0</v>
      </c>
      <c r="O269" s="126">
        <v>0</v>
      </c>
      <c r="AB269" s="126">
        <v>0</v>
      </c>
      <c r="AO269" s="126">
        <v>0</v>
      </c>
    </row>
    <row r="270" spans="1:41">
      <c r="A270" s="289" t="s">
        <v>1587</v>
      </c>
      <c r="B270" s="126">
        <v>0</v>
      </c>
      <c r="O270" s="126">
        <v>0</v>
      </c>
      <c r="AB270" s="126">
        <v>0</v>
      </c>
      <c r="AO270" s="126">
        <v>0</v>
      </c>
    </row>
    <row r="271" spans="1:41">
      <c r="A271" s="289" t="s">
        <v>1588</v>
      </c>
    </row>
    <row r="272" spans="1:41">
      <c r="A272" s="289" t="s">
        <v>1589</v>
      </c>
      <c r="B272" s="126">
        <v>6218749.0099999905</v>
      </c>
      <c r="O272" s="126">
        <v>6212173.0099999905</v>
      </c>
      <c r="AB272" s="126">
        <v>6223465.0099999905</v>
      </c>
      <c r="AO272" s="126">
        <v>6227749.0099999905</v>
      </c>
    </row>
    <row r="273" spans="1:41">
      <c r="A273" s="289" t="s">
        <v>1590</v>
      </c>
      <c r="B273" s="126">
        <v>157196.762151745</v>
      </c>
      <c r="O273" s="126">
        <v>312775.01493795402</v>
      </c>
      <c r="AB273" s="126">
        <v>464568.39934431098</v>
      </c>
      <c r="AO273" s="126">
        <v>603700.38889943005</v>
      </c>
    </row>
    <row r="274" spans="1:41">
      <c r="A274" s="289" t="s">
        <v>1591</v>
      </c>
      <c r="B274" s="126">
        <v>6375945.7721517403</v>
      </c>
      <c r="O274" s="126">
        <v>6524948.0249379501</v>
      </c>
      <c r="AB274" s="126">
        <v>6688033.4093442997</v>
      </c>
      <c r="AO274" s="126">
        <v>6831449.3988994202</v>
      </c>
    </row>
    <row r="275" spans="1:41">
      <c r="A275" s="289" t="s">
        <v>1592</v>
      </c>
    </row>
    <row r="276" spans="1:41">
      <c r="A276" s="289" t="s">
        <v>1593</v>
      </c>
      <c r="B276" s="126">
        <v>3474326.84</v>
      </c>
      <c r="O276" s="126">
        <v>3474326.84</v>
      </c>
      <c r="AB276" s="126">
        <v>3474326.84</v>
      </c>
      <c r="AO276" s="126">
        <v>3474326.84</v>
      </c>
    </row>
    <row r="277" spans="1:41">
      <c r="A277" s="289" t="s">
        <v>1594</v>
      </c>
      <c r="B277" s="126">
        <v>87823.600699540897</v>
      </c>
      <c r="O277" s="126">
        <v>210566.109888304</v>
      </c>
      <c r="AB277" s="126">
        <v>321377.02337675699</v>
      </c>
      <c r="AO277" s="126">
        <v>444501.96391464799</v>
      </c>
    </row>
    <row r="278" spans="1:41">
      <c r="A278" s="289" t="s">
        <v>1595</v>
      </c>
      <c r="B278" s="126">
        <v>0</v>
      </c>
      <c r="O278" s="126">
        <v>707826.6</v>
      </c>
      <c r="AB278" s="126">
        <v>830913.6</v>
      </c>
      <c r="AO278" s="126">
        <v>1111137.5999999901</v>
      </c>
    </row>
    <row r="279" spans="1:41">
      <c r="A279" s="289" t="s">
        <v>1596</v>
      </c>
      <c r="B279" s="126">
        <v>3562150.4406995401</v>
      </c>
      <c r="O279" s="126">
        <v>4392719.5498882998</v>
      </c>
      <c r="AB279" s="126">
        <v>4626617.4633767502</v>
      </c>
      <c r="AO279" s="126">
        <v>5029966.4039146397</v>
      </c>
    </row>
    <row r="280" spans="1:41">
      <c r="A280" s="289" t="s">
        <v>1597</v>
      </c>
    </row>
    <row r="281" spans="1:41">
      <c r="A281" s="289" t="s">
        <v>1598</v>
      </c>
      <c r="B281" s="126">
        <v>23303708.190000001</v>
      </c>
      <c r="O281" s="126">
        <v>22750151.190000001</v>
      </c>
      <c r="AB281" s="126">
        <v>23440619.190000001</v>
      </c>
      <c r="AO281" s="126">
        <v>25645943.189999901</v>
      </c>
    </row>
    <row r="282" spans="1:41">
      <c r="A282" s="289" t="s">
        <v>1599</v>
      </c>
      <c r="B282" s="126">
        <v>589068.23023512098</v>
      </c>
      <c r="O282" s="126">
        <v>1145441.1953496099</v>
      </c>
      <c r="AB282" s="126">
        <v>1749792.2651191801</v>
      </c>
      <c r="AO282" s="126">
        <v>2486045.2552977302</v>
      </c>
    </row>
    <row r="283" spans="1:41">
      <c r="A283" s="289" t="s">
        <v>1600</v>
      </c>
      <c r="B283" s="126">
        <v>0</v>
      </c>
      <c r="O283" s="126">
        <v>0</v>
      </c>
      <c r="AB283" s="126">
        <v>0</v>
      </c>
      <c r="AO283" s="126">
        <v>0</v>
      </c>
    </row>
    <row r="284" spans="1:41">
      <c r="A284" s="289" t="s">
        <v>1601</v>
      </c>
      <c r="B284" s="126">
        <v>0</v>
      </c>
      <c r="O284" s="126">
        <v>0</v>
      </c>
      <c r="AB284" s="126">
        <v>0</v>
      </c>
      <c r="AO284" s="126">
        <v>0</v>
      </c>
    </row>
    <row r="285" spans="1:41">
      <c r="A285" s="289" t="s">
        <v>1602</v>
      </c>
      <c r="B285" s="126">
        <v>23892776.420235101</v>
      </c>
      <c r="O285" s="126">
        <v>23895592.385349602</v>
      </c>
      <c r="AB285" s="126">
        <v>25190411.455119099</v>
      </c>
      <c r="AO285" s="126">
        <v>28131988.445297699</v>
      </c>
    </row>
    <row r="286" spans="1:41">
      <c r="A286" s="289" t="s">
        <v>1603</v>
      </c>
    </row>
    <row r="287" spans="1:41">
      <c r="A287" s="289" t="s">
        <v>1604</v>
      </c>
      <c r="B287" s="126">
        <v>1005365.18</v>
      </c>
      <c r="O287" s="126">
        <v>1005365.18</v>
      </c>
      <c r="AB287" s="126">
        <v>1005365.18</v>
      </c>
      <c r="AO287" s="126">
        <v>1005365.18</v>
      </c>
    </row>
    <row r="288" spans="1:41">
      <c r="A288" s="289" t="s">
        <v>1605</v>
      </c>
      <c r="B288" s="126">
        <v>25413.495676055001</v>
      </c>
      <c r="O288" s="126">
        <v>50618.858922056999</v>
      </c>
      <c r="AB288" s="126">
        <v>75048.368019844507</v>
      </c>
      <c r="AO288" s="126">
        <v>97457.259304665902</v>
      </c>
    </row>
    <row r="289" spans="1:41">
      <c r="A289" s="289" t="s">
        <v>1606</v>
      </c>
      <c r="B289" s="126">
        <v>1030778.67567605</v>
      </c>
      <c r="O289" s="126">
        <v>1055984.03892205</v>
      </c>
      <c r="AB289" s="126">
        <v>1080413.5480198399</v>
      </c>
      <c r="AO289" s="126">
        <v>1102822.4393046601</v>
      </c>
    </row>
    <row r="290" spans="1:41">
      <c r="A290" s="289" t="s">
        <v>1607</v>
      </c>
      <c r="B290" s="126">
        <v>46309729.537575401</v>
      </c>
      <c r="O290" s="126">
        <v>47562255.7961118</v>
      </c>
      <c r="AB290" s="126">
        <v>49515881.864511602</v>
      </c>
      <c r="AO290" s="126">
        <v>53244391.477964602</v>
      </c>
    </row>
    <row r="291" spans="1:41">
      <c r="A291" s="288" t="s">
        <v>1608</v>
      </c>
    </row>
    <row r="292" spans="1:41">
      <c r="A292" s="289" t="s">
        <v>1609</v>
      </c>
    </row>
    <row r="293" spans="1:41">
      <c r="A293" s="289" t="s">
        <v>1610</v>
      </c>
      <c r="B293" s="126">
        <v>0</v>
      </c>
      <c r="O293" s="126">
        <v>0</v>
      </c>
      <c r="AB293" s="126">
        <v>0</v>
      </c>
      <c r="AO293" s="126">
        <v>0</v>
      </c>
    </row>
    <row r="294" spans="1:41">
      <c r="A294" s="289" t="s">
        <v>1611</v>
      </c>
      <c r="B294" s="126">
        <v>0</v>
      </c>
      <c r="O294" s="126">
        <v>0</v>
      </c>
      <c r="AB294" s="126">
        <v>0</v>
      </c>
      <c r="AO294" s="126">
        <v>0</v>
      </c>
    </row>
    <row r="295" spans="1:41">
      <c r="A295" s="289" t="s">
        <v>1612</v>
      </c>
    </row>
    <row r="296" spans="1:41">
      <c r="A296" s="289" t="s">
        <v>1613</v>
      </c>
      <c r="B296" s="126">
        <v>0</v>
      </c>
      <c r="O296" s="126">
        <v>0</v>
      </c>
      <c r="AB296" s="126">
        <v>0</v>
      </c>
      <c r="AO296" s="126">
        <v>0</v>
      </c>
    </row>
    <row r="297" spans="1:41">
      <c r="A297" s="289" t="s">
        <v>1614</v>
      </c>
      <c r="B297" s="126">
        <v>0</v>
      </c>
      <c r="O297" s="126">
        <v>0</v>
      </c>
      <c r="AB297" s="126">
        <v>0</v>
      </c>
      <c r="AO297" s="126">
        <v>0</v>
      </c>
    </row>
    <row r="298" spans="1:41">
      <c r="A298" s="289" t="s">
        <v>1615</v>
      </c>
      <c r="B298" s="126">
        <v>0</v>
      </c>
      <c r="O298" s="126">
        <v>0</v>
      </c>
      <c r="AB298" s="126">
        <v>0</v>
      </c>
      <c r="AO298" s="126">
        <v>0</v>
      </c>
    </row>
    <row r="299" spans="1:41">
      <c r="A299" s="289" t="s">
        <v>1616</v>
      </c>
    </row>
    <row r="300" spans="1:41">
      <c r="A300" s="289" t="s">
        <v>1617</v>
      </c>
      <c r="B300" s="126">
        <v>239915.66</v>
      </c>
      <c r="O300" s="126">
        <v>239915.66</v>
      </c>
      <c r="AB300" s="126">
        <v>239915.66</v>
      </c>
      <c r="AO300" s="126">
        <v>239915.66</v>
      </c>
    </row>
    <row r="301" spans="1:41">
      <c r="A301" s="289" t="s">
        <v>1618</v>
      </c>
      <c r="B301" s="126">
        <v>0</v>
      </c>
      <c r="O301" s="126">
        <v>0</v>
      </c>
      <c r="AB301" s="126">
        <v>0</v>
      </c>
      <c r="AO301" s="126">
        <v>0</v>
      </c>
    </row>
    <row r="302" spans="1:41">
      <c r="A302" s="289" t="s">
        <v>1619</v>
      </c>
      <c r="B302" s="126">
        <v>2434453.5299999998</v>
      </c>
      <c r="O302" s="126">
        <v>2434453.5299999998</v>
      </c>
      <c r="AB302" s="126">
        <v>2434453.5299999998</v>
      </c>
      <c r="AO302" s="126">
        <v>2434453.5299999998</v>
      </c>
    </row>
    <row r="303" spans="1:41">
      <c r="A303" s="289" t="s">
        <v>1620</v>
      </c>
      <c r="B303" s="126">
        <v>2674369.19</v>
      </c>
      <c r="O303" s="126">
        <v>2674369.19</v>
      </c>
      <c r="AB303" s="126">
        <v>2674369.19</v>
      </c>
      <c r="AO303" s="126">
        <v>2674369.19</v>
      </c>
    </row>
    <row r="304" spans="1:41">
      <c r="A304" s="289" t="s">
        <v>1621</v>
      </c>
    </row>
    <row r="305" spans="1:41">
      <c r="A305" s="289" t="s">
        <v>1622</v>
      </c>
      <c r="B305" s="126">
        <v>17145586.57</v>
      </c>
      <c r="O305" s="126">
        <v>17145586.57</v>
      </c>
      <c r="AB305" s="126">
        <v>17145586.57</v>
      </c>
      <c r="AO305" s="126">
        <v>17145586.57</v>
      </c>
    </row>
    <row r="306" spans="1:41">
      <c r="A306" s="289" t="s">
        <v>1623</v>
      </c>
      <c r="B306" s="126">
        <v>9999999.9999999907</v>
      </c>
      <c r="O306" s="126">
        <v>9999999.9999999907</v>
      </c>
      <c r="AB306" s="126">
        <v>9999999.9999999907</v>
      </c>
      <c r="AO306" s="126">
        <v>9999999.9999999907</v>
      </c>
    </row>
    <row r="307" spans="1:41">
      <c r="A307" s="289" t="s">
        <v>1624</v>
      </c>
      <c r="B307" s="126">
        <v>482405.52310535801</v>
      </c>
      <c r="O307" s="126">
        <v>975118.80628512404</v>
      </c>
      <c r="AB307" s="126">
        <v>1447845.5814119</v>
      </c>
      <c r="AO307" s="126">
        <v>1883204.4365021701</v>
      </c>
    </row>
    <row r="308" spans="1:41">
      <c r="A308" s="289" t="s">
        <v>1625</v>
      </c>
      <c r="B308" s="126">
        <v>-399712.51999999298</v>
      </c>
      <c r="O308" s="126">
        <v>-399712.51999999298</v>
      </c>
      <c r="AB308" s="126">
        <v>-399712.51999999298</v>
      </c>
      <c r="AO308" s="126">
        <v>-399712.51999999298</v>
      </c>
    </row>
    <row r="309" spans="1:41">
      <c r="A309" s="289" t="s">
        <v>1626</v>
      </c>
      <c r="B309" s="126">
        <v>27228279.573105302</v>
      </c>
      <c r="O309" s="126">
        <v>27720992.856285099</v>
      </c>
      <c r="AB309" s="126">
        <v>28193719.631411899</v>
      </c>
      <c r="AO309" s="126">
        <v>28629078.4865021</v>
      </c>
    </row>
    <row r="310" spans="1:41">
      <c r="A310" s="289" t="s">
        <v>1627</v>
      </c>
    </row>
    <row r="311" spans="1:41">
      <c r="A311" s="289" t="s">
        <v>1628</v>
      </c>
      <c r="B311" s="126">
        <v>17193707.1199999</v>
      </c>
      <c r="O311" s="126">
        <v>17193707.1199999</v>
      </c>
      <c r="AB311" s="126">
        <v>17193707.1199999</v>
      </c>
      <c r="AO311" s="126">
        <v>17193707.1199999</v>
      </c>
    </row>
    <row r="312" spans="1:41">
      <c r="A312" s="289" t="s">
        <v>1629</v>
      </c>
      <c r="B312" s="126">
        <v>-9999999.9999999907</v>
      </c>
      <c r="O312" s="126">
        <v>-9999999.9999999907</v>
      </c>
      <c r="AB312" s="126">
        <v>-9999999.9999999907</v>
      </c>
      <c r="AO312" s="126">
        <v>-9999999.9999999907</v>
      </c>
    </row>
    <row r="313" spans="1:41">
      <c r="A313" s="289" t="s">
        <v>1630</v>
      </c>
      <c r="B313" s="126">
        <v>495306.44101218903</v>
      </c>
      <c r="O313" s="126">
        <v>1001196.30139403</v>
      </c>
      <c r="AB313" s="126">
        <v>1486565.1567337599</v>
      </c>
      <c r="AO313" s="126">
        <v>1933566.7658567501</v>
      </c>
    </row>
    <row r="314" spans="1:41">
      <c r="A314" s="289" t="s">
        <v>1631</v>
      </c>
      <c r="B314" s="126">
        <v>7689013.5610121898</v>
      </c>
      <c r="O314" s="126">
        <v>8194903.4213940399</v>
      </c>
      <c r="AB314" s="126">
        <v>8680272.2767337691</v>
      </c>
      <c r="AO314" s="126">
        <v>9127273.8858567495</v>
      </c>
    </row>
    <row r="315" spans="1:41">
      <c r="A315" s="289" t="s">
        <v>1632</v>
      </c>
    </row>
    <row r="316" spans="1:41">
      <c r="A316" s="289" t="s">
        <v>1633</v>
      </c>
      <c r="B316" s="126">
        <v>198935.609999999</v>
      </c>
      <c r="O316" s="126">
        <v>198935.609999999</v>
      </c>
      <c r="AB316" s="126">
        <v>198935.609999999</v>
      </c>
      <c r="AO316" s="126">
        <v>198935.609999999</v>
      </c>
    </row>
    <row r="317" spans="1:41">
      <c r="A317" s="289" t="s">
        <v>1634</v>
      </c>
      <c r="B317" s="126">
        <v>7242.47</v>
      </c>
      <c r="O317" s="126">
        <v>7242.47</v>
      </c>
      <c r="AB317" s="126">
        <v>7242.47</v>
      </c>
      <c r="AO317" s="126">
        <v>7242.47</v>
      </c>
    </row>
    <row r="318" spans="1:41">
      <c r="A318" s="289" t="s">
        <v>1635</v>
      </c>
      <c r="B318" s="126">
        <v>206178.08</v>
      </c>
      <c r="O318" s="126">
        <v>206178.08</v>
      </c>
      <c r="AB318" s="126">
        <v>206178.08</v>
      </c>
      <c r="AO318" s="126">
        <v>206178.08</v>
      </c>
    </row>
    <row r="319" spans="1:41">
      <c r="A319" s="289" t="s">
        <v>1636</v>
      </c>
    </row>
    <row r="320" spans="1:41">
      <c r="A320" s="289" t="s">
        <v>1637</v>
      </c>
      <c r="B320" s="126">
        <v>7890971.4799999902</v>
      </c>
      <c r="O320" s="126">
        <v>6939689.4800000004</v>
      </c>
      <c r="AB320" s="126">
        <v>6960893.4799999902</v>
      </c>
      <c r="AO320" s="126">
        <v>6990401.4800000004</v>
      </c>
    </row>
    <row r="321" spans="1:41">
      <c r="A321" s="289" t="s">
        <v>1638</v>
      </c>
      <c r="B321" s="126">
        <v>227318.574907045</v>
      </c>
      <c r="O321" s="126">
        <v>404100.83710900898</v>
      </c>
      <c r="AB321" s="126">
        <v>601837.73254265299</v>
      </c>
      <c r="AO321" s="126">
        <v>786125.28917637502</v>
      </c>
    </row>
    <row r="322" spans="1:41">
      <c r="A322" s="289" t="s">
        <v>1639</v>
      </c>
      <c r="B322" s="126">
        <v>8118290.0549070397</v>
      </c>
      <c r="O322" s="126">
        <v>7343790.3171089999</v>
      </c>
      <c r="AB322" s="126">
        <v>7562731.2125426503</v>
      </c>
      <c r="AO322" s="126">
        <v>7776526.7691763705</v>
      </c>
    </row>
    <row r="323" spans="1:41">
      <c r="A323" s="289" t="s">
        <v>1640</v>
      </c>
    </row>
    <row r="324" spans="1:41">
      <c r="A324" s="289" t="s">
        <v>1641</v>
      </c>
      <c r="B324" s="126">
        <v>3447418.93</v>
      </c>
      <c r="O324" s="126">
        <v>1248836.54252588</v>
      </c>
      <c r="AB324" s="126">
        <v>1133778.2574026899</v>
      </c>
      <c r="AO324" s="126">
        <v>1010665.89232088</v>
      </c>
    </row>
    <row r="325" spans="1:41">
      <c r="A325" s="289" t="s">
        <v>1642</v>
      </c>
      <c r="B325" s="126">
        <v>0</v>
      </c>
      <c r="O325" s="126">
        <v>540454.34123999998</v>
      </c>
      <c r="AB325" s="126">
        <v>587671.30023479997</v>
      </c>
      <c r="AO325" s="126">
        <v>592534.71529824496</v>
      </c>
    </row>
    <row r="326" spans="1:41">
      <c r="A326" s="289" t="s">
        <v>1643</v>
      </c>
      <c r="B326" s="126">
        <v>3447418.93</v>
      </c>
      <c r="O326" s="126">
        <v>1789290.88376588</v>
      </c>
      <c r="AB326" s="126">
        <v>1721449.5576374901</v>
      </c>
      <c r="AO326" s="126">
        <v>1603200.6076191301</v>
      </c>
    </row>
    <row r="327" spans="1:41">
      <c r="A327" s="289" t="s">
        <v>1644</v>
      </c>
    </row>
    <row r="328" spans="1:41">
      <c r="A328" s="289" t="s">
        <v>1645</v>
      </c>
      <c r="B328" s="126">
        <v>1071829.8899999999</v>
      </c>
      <c r="O328" s="126">
        <v>1071829.8899999999</v>
      </c>
      <c r="AB328" s="126">
        <v>1071829.8899999999</v>
      </c>
      <c r="AO328" s="126">
        <v>1071829.8899999999</v>
      </c>
    </row>
    <row r="329" spans="1:41">
      <c r="A329" s="289" t="s">
        <v>1646</v>
      </c>
      <c r="B329" s="126">
        <v>1071829.8899999999</v>
      </c>
      <c r="O329" s="126">
        <v>1071829.8899999999</v>
      </c>
      <c r="AB329" s="126">
        <v>1071829.8899999999</v>
      </c>
      <c r="AO329" s="126">
        <v>1071829.8899999999</v>
      </c>
    </row>
    <row r="330" spans="1:41">
      <c r="A330" s="289" t="s">
        <v>1647</v>
      </c>
      <c r="B330" s="126">
        <v>50435379.279024601</v>
      </c>
      <c r="O330" s="126">
        <v>49001354.638553999</v>
      </c>
      <c r="AB330" s="126">
        <v>50110549.838325799</v>
      </c>
      <c r="AO330" s="126">
        <v>51088456.9091544</v>
      </c>
    </row>
    <row r="331" spans="1:41">
      <c r="A331" s="289" t="s">
        <v>1648</v>
      </c>
      <c r="B331" s="126">
        <v>96745108.816599995</v>
      </c>
      <c r="O331" s="126">
        <v>96563610.434665903</v>
      </c>
      <c r="AB331" s="126">
        <v>99626431.702837497</v>
      </c>
      <c r="AO331" s="126">
        <v>104332848.387119</v>
      </c>
    </row>
    <row r="332" spans="1:41">
      <c r="A332" s="288" t="s">
        <v>1649</v>
      </c>
    </row>
    <row r="333" spans="1:41">
      <c r="A333" s="289" t="s">
        <v>1650</v>
      </c>
      <c r="B333" s="126">
        <v>0</v>
      </c>
      <c r="O333" s="126">
        <v>0</v>
      </c>
      <c r="AB333" s="126">
        <v>0</v>
      </c>
      <c r="AO333" s="126">
        <v>0</v>
      </c>
    </row>
    <row r="334" spans="1:41">
      <c r="A334" s="289" t="s">
        <v>1651</v>
      </c>
      <c r="B334" s="126">
        <v>0</v>
      </c>
      <c r="O334" s="126">
        <v>0</v>
      </c>
      <c r="AB334" s="126">
        <v>0</v>
      </c>
      <c r="AO334" s="126">
        <v>0</v>
      </c>
    </row>
    <row r="335" spans="1:41">
      <c r="A335" s="289" t="s">
        <v>1652</v>
      </c>
      <c r="B335" s="126">
        <v>0</v>
      </c>
      <c r="O335" s="126">
        <v>0</v>
      </c>
      <c r="AB335" s="126">
        <v>0</v>
      </c>
      <c r="AO335" s="126">
        <v>0</v>
      </c>
    </row>
    <row r="336" spans="1:41">
      <c r="A336" s="288" t="s">
        <v>1653</v>
      </c>
    </row>
    <row r="337" spans="1:41">
      <c r="A337" s="289" t="s">
        <v>1654</v>
      </c>
    </row>
    <row r="338" spans="1:41">
      <c r="A338" s="289" t="s">
        <v>1655</v>
      </c>
      <c r="B338" s="126">
        <v>108989.88</v>
      </c>
      <c r="O338" s="126">
        <v>108989.88</v>
      </c>
      <c r="AB338" s="126">
        <v>108989.88</v>
      </c>
      <c r="AO338" s="126">
        <v>108989.88</v>
      </c>
    </row>
    <row r="339" spans="1:41">
      <c r="A339" s="289" t="s">
        <v>1656</v>
      </c>
      <c r="B339" s="126">
        <v>108989.88</v>
      </c>
      <c r="O339" s="126">
        <v>108989.88</v>
      </c>
      <c r="AB339" s="126">
        <v>108989.88</v>
      </c>
      <c r="AO339" s="126">
        <v>108989.88</v>
      </c>
    </row>
    <row r="340" spans="1:41">
      <c r="A340" s="289" t="s">
        <v>1657</v>
      </c>
    </row>
    <row r="341" spans="1:41">
      <c r="A341" s="289" t="s">
        <v>1658</v>
      </c>
      <c r="B341" s="126">
        <v>240752.59</v>
      </c>
      <c r="O341" s="126">
        <v>240752.59</v>
      </c>
      <c r="AB341" s="126">
        <v>240752.59</v>
      </c>
      <c r="AO341" s="126">
        <v>240752.59</v>
      </c>
    </row>
    <row r="342" spans="1:41">
      <c r="A342" s="289" t="s">
        <v>1659</v>
      </c>
      <c r="B342" s="126">
        <v>240752.59</v>
      </c>
      <c r="O342" s="126">
        <v>240752.59</v>
      </c>
      <c r="AB342" s="126">
        <v>240752.59</v>
      </c>
      <c r="AO342" s="126">
        <v>240752.59</v>
      </c>
    </row>
    <row r="343" spans="1:41">
      <c r="A343" s="289" t="s">
        <v>1660</v>
      </c>
    </row>
    <row r="344" spans="1:41">
      <c r="A344" s="289" t="s">
        <v>1661</v>
      </c>
      <c r="B344" s="126">
        <v>2132300.1299554501</v>
      </c>
      <c r="O344" s="126">
        <v>4193012.9301563599</v>
      </c>
      <c r="AB344" s="126">
        <v>6391118.8873856701</v>
      </c>
      <c r="AO344" s="126">
        <v>8560708.2136983909</v>
      </c>
    </row>
    <row r="345" spans="1:41">
      <c r="A345" s="289" t="s">
        <v>1662</v>
      </c>
      <c r="B345" s="126">
        <v>7712493.6482480997</v>
      </c>
      <c r="O345" s="126">
        <v>7631664.3060175804</v>
      </c>
      <c r="AB345" s="126">
        <v>7510172.36293092</v>
      </c>
      <c r="AO345" s="126">
        <v>7510172.36293092</v>
      </c>
    </row>
    <row r="346" spans="1:41">
      <c r="A346" s="289" t="s">
        <v>1663</v>
      </c>
      <c r="B346" s="126">
        <v>13752719.401742101</v>
      </c>
      <c r="O346" s="126">
        <v>13746461.7808243</v>
      </c>
      <c r="AB346" s="126">
        <v>13736996.7180079</v>
      </c>
      <c r="AO346" s="126">
        <v>13736996.7180079</v>
      </c>
    </row>
    <row r="347" spans="1:41">
      <c r="A347" s="289" t="s">
        <v>1664</v>
      </c>
      <c r="B347" s="126">
        <v>14243732.9500097</v>
      </c>
      <c r="O347" s="126">
        <v>14237251.913158</v>
      </c>
      <c r="AB347" s="126">
        <v>14227448.9190611</v>
      </c>
      <c r="AO347" s="126">
        <v>14227448.9190611</v>
      </c>
    </row>
    <row r="348" spans="1:41">
      <c r="A348" s="289" t="s">
        <v>1665</v>
      </c>
      <c r="B348" s="126">
        <v>0</v>
      </c>
      <c r="O348" s="126">
        <v>0</v>
      </c>
      <c r="AB348" s="126">
        <v>0</v>
      </c>
      <c r="AO348" s="126">
        <v>0</v>
      </c>
    </row>
    <row r="349" spans="1:41">
      <c r="A349" s="289" t="s">
        <v>1666</v>
      </c>
      <c r="B349" s="126">
        <v>19222826.376400001</v>
      </c>
      <c r="O349" s="126">
        <v>20666426.376400001</v>
      </c>
      <c r="AB349" s="126">
        <v>21129422.376399901</v>
      </c>
      <c r="AO349" s="126">
        <v>21615422.376399901</v>
      </c>
    </row>
    <row r="350" spans="1:41">
      <c r="A350" s="289" t="s">
        <v>1667</v>
      </c>
      <c r="B350" s="126">
        <v>1580787.68</v>
      </c>
      <c r="O350" s="126">
        <v>1580787.68</v>
      </c>
      <c r="AB350" s="126">
        <v>1580787.68</v>
      </c>
      <c r="AO350" s="126">
        <v>1580787.68</v>
      </c>
    </row>
    <row r="351" spans="1:41">
      <c r="A351" s="289" t="s">
        <v>1668</v>
      </c>
      <c r="B351" s="126">
        <v>0</v>
      </c>
      <c r="O351" s="126">
        <v>0</v>
      </c>
      <c r="AB351" s="126">
        <v>0</v>
      </c>
      <c r="AO351" s="126">
        <v>0</v>
      </c>
    </row>
    <row r="352" spans="1:41">
      <c r="A352" s="289" t="s">
        <v>1669</v>
      </c>
      <c r="B352" s="126">
        <v>58644860.186355397</v>
      </c>
      <c r="O352" s="126">
        <v>62055604.986556299</v>
      </c>
      <c r="AB352" s="126">
        <v>64575946.9437856</v>
      </c>
      <c r="AO352" s="126">
        <v>67231536.270098403</v>
      </c>
    </row>
    <row r="353" spans="1:41">
      <c r="A353" s="289" t="s">
        <v>1670</v>
      </c>
    </row>
    <row r="354" spans="1:41">
      <c r="A354" s="289" t="s">
        <v>1671</v>
      </c>
      <c r="B354" s="126">
        <v>14944491.9799999</v>
      </c>
      <c r="O354" s="126">
        <v>15473483.98</v>
      </c>
      <c r="AB354" s="126">
        <v>16826915.98</v>
      </c>
      <c r="AO354" s="126">
        <v>18299999.98</v>
      </c>
    </row>
    <row r="355" spans="1:41">
      <c r="A355" s="289" t="s">
        <v>1672</v>
      </c>
      <c r="B355" s="126">
        <v>0</v>
      </c>
      <c r="O355" s="126">
        <v>0</v>
      </c>
      <c r="AB355" s="126">
        <v>0</v>
      </c>
      <c r="AO355" s="126">
        <v>0</v>
      </c>
    </row>
    <row r="356" spans="1:41">
      <c r="A356" s="289" t="s">
        <v>1673</v>
      </c>
      <c r="B356" s="126">
        <v>14944491.9799999</v>
      </c>
      <c r="O356" s="126">
        <v>15473483.98</v>
      </c>
      <c r="AB356" s="126">
        <v>16826915.98</v>
      </c>
      <c r="AO356" s="126">
        <v>18299999.98</v>
      </c>
    </row>
    <row r="357" spans="1:41">
      <c r="A357" s="289" t="s">
        <v>1674</v>
      </c>
    </row>
    <row r="358" spans="1:41">
      <c r="A358" s="289" t="s">
        <v>1675</v>
      </c>
      <c r="B358" s="126">
        <v>0</v>
      </c>
      <c r="O358" s="126">
        <v>0</v>
      </c>
      <c r="AB358" s="126">
        <v>0</v>
      </c>
      <c r="AO358" s="126">
        <v>0</v>
      </c>
    </row>
    <row r="359" spans="1:41">
      <c r="A359" s="289" t="s">
        <v>1676</v>
      </c>
      <c r="B359" s="126">
        <v>0</v>
      </c>
      <c r="O359" s="126">
        <v>0</v>
      </c>
      <c r="AB359" s="126">
        <v>0</v>
      </c>
      <c r="AO359" s="126">
        <v>0</v>
      </c>
    </row>
    <row r="360" spans="1:41">
      <c r="A360" s="289" t="s">
        <v>1677</v>
      </c>
      <c r="B360" s="126">
        <v>73939094.6363554</v>
      </c>
      <c r="O360" s="126">
        <v>77878831.436556295</v>
      </c>
      <c r="AB360" s="126">
        <v>81752605.393785596</v>
      </c>
      <c r="AO360" s="126">
        <v>85881278.720098406</v>
      </c>
    </row>
    <row r="361" spans="1:41">
      <c r="A361" s="288" t="s">
        <v>1678</v>
      </c>
    </row>
    <row r="362" spans="1:41">
      <c r="A362" s="289" t="s">
        <v>1679</v>
      </c>
    </row>
    <row r="363" spans="1:41">
      <c r="A363" s="289" t="s">
        <v>1680</v>
      </c>
      <c r="B363" s="126">
        <v>0</v>
      </c>
      <c r="O363" s="126">
        <v>0</v>
      </c>
      <c r="AB363" s="126">
        <v>0</v>
      </c>
      <c r="AO363" s="126">
        <v>0</v>
      </c>
    </row>
    <row r="364" spans="1:41">
      <c r="A364" s="289" t="s">
        <v>1681</v>
      </c>
      <c r="B364" s="126">
        <v>0</v>
      </c>
      <c r="O364" s="126">
        <v>0</v>
      </c>
      <c r="AB364" s="126">
        <v>0</v>
      </c>
      <c r="AO364" s="126">
        <v>0</v>
      </c>
    </row>
    <row r="365" spans="1:41">
      <c r="A365" s="289" t="s">
        <v>1682</v>
      </c>
    </row>
    <row r="366" spans="1:41">
      <c r="A366" s="289" t="s">
        <v>1683</v>
      </c>
      <c r="B366" s="126">
        <v>0</v>
      </c>
      <c r="O366" s="126">
        <v>0</v>
      </c>
      <c r="AB366" s="126">
        <v>0</v>
      </c>
      <c r="AO366" s="126">
        <v>0</v>
      </c>
    </row>
    <row r="367" spans="1:41">
      <c r="A367" s="289" t="s">
        <v>1684</v>
      </c>
      <c r="B367" s="126">
        <v>0</v>
      </c>
      <c r="O367" s="126">
        <v>0</v>
      </c>
      <c r="AB367" s="126">
        <v>0</v>
      </c>
      <c r="AO367" s="126">
        <v>0</v>
      </c>
    </row>
    <row r="368" spans="1:41">
      <c r="A368" s="289" t="s">
        <v>1685</v>
      </c>
      <c r="B368" s="126">
        <v>0</v>
      </c>
      <c r="O368" s="126">
        <v>0</v>
      </c>
      <c r="AB368" s="126">
        <v>0</v>
      </c>
      <c r="AO368" s="126">
        <v>0</v>
      </c>
    </row>
    <row r="369" spans="1:41">
      <c r="A369" s="289" t="s">
        <v>1686</v>
      </c>
      <c r="B369" s="126">
        <v>0</v>
      </c>
      <c r="O369" s="126">
        <v>0</v>
      </c>
      <c r="AB369" s="126">
        <v>0</v>
      </c>
      <c r="AO369" s="126">
        <v>0</v>
      </c>
    </row>
    <row r="370" spans="1:41">
      <c r="A370" s="289" t="s">
        <v>1687</v>
      </c>
      <c r="B370" s="126">
        <v>0</v>
      </c>
      <c r="O370" s="126">
        <v>0</v>
      </c>
      <c r="AB370" s="126">
        <v>0</v>
      </c>
      <c r="AO370" s="126">
        <v>0</v>
      </c>
    </row>
    <row r="371" spans="1:41">
      <c r="A371" s="289" t="s">
        <v>1688</v>
      </c>
    </row>
    <row r="372" spans="1:41">
      <c r="A372" s="289" t="s">
        <v>1689</v>
      </c>
      <c r="B372" s="126">
        <v>500000</v>
      </c>
      <c r="O372" s="126">
        <v>500000</v>
      </c>
      <c r="AB372" s="126">
        <v>500000</v>
      </c>
      <c r="AO372" s="126">
        <v>500000</v>
      </c>
    </row>
    <row r="373" spans="1:41">
      <c r="A373" s="289" t="s">
        <v>1690</v>
      </c>
      <c r="B373" s="126">
        <v>0</v>
      </c>
      <c r="O373" s="126">
        <v>392847.54699999897</v>
      </c>
      <c r="AB373" s="126">
        <v>22500</v>
      </c>
      <c r="AO373" s="126">
        <v>22500</v>
      </c>
    </row>
    <row r="374" spans="1:41">
      <c r="A374" s="289" t="s">
        <v>1691</v>
      </c>
      <c r="B374" s="126">
        <v>500000</v>
      </c>
      <c r="O374" s="126">
        <v>892847.54699999897</v>
      </c>
      <c r="AB374" s="126">
        <v>522500</v>
      </c>
      <c r="AO374" s="126">
        <v>522500</v>
      </c>
    </row>
    <row r="375" spans="1:41">
      <c r="A375" s="289" t="s">
        <v>1692</v>
      </c>
    </row>
    <row r="376" spans="1:41">
      <c r="A376" s="289" t="s">
        <v>1693</v>
      </c>
      <c r="B376" s="126">
        <v>975202.87999999896</v>
      </c>
      <c r="O376" s="126">
        <v>771527.72097423498</v>
      </c>
      <c r="AB376" s="126">
        <v>763150.79324243101</v>
      </c>
      <c r="AO376" s="126">
        <v>753310.68706940196</v>
      </c>
    </row>
    <row r="377" spans="1:41">
      <c r="A377" s="289" t="s">
        <v>1694</v>
      </c>
      <c r="B377" s="126">
        <v>92598.652844546494</v>
      </c>
      <c r="O377" s="126">
        <v>233716.308243637</v>
      </c>
      <c r="AB377" s="126">
        <v>280748.80661432497</v>
      </c>
      <c r="AO377" s="126">
        <v>370187.815901605</v>
      </c>
    </row>
    <row r="378" spans="1:41">
      <c r="A378" s="289" t="s">
        <v>1695</v>
      </c>
      <c r="B378" s="126">
        <v>0</v>
      </c>
      <c r="O378" s="126">
        <v>596032.16405199899</v>
      </c>
      <c r="AB378" s="126">
        <v>169647.68779604</v>
      </c>
      <c r="AO378" s="126">
        <v>202718.75341208599</v>
      </c>
    </row>
    <row r="379" spans="1:41">
      <c r="A379" s="289" t="s">
        <v>1696</v>
      </c>
      <c r="B379" s="126">
        <v>1643125.7</v>
      </c>
      <c r="O379" s="126">
        <v>1643125.7</v>
      </c>
      <c r="AB379" s="126">
        <v>1643125.7</v>
      </c>
      <c r="AO379" s="126">
        <v>1643125.7</v>
      </c>
    </row>
    <row r="380" spans="1:41">
      <c r="A380" s="289" t="s">
        <v>1697</v>
      </c>
      <c r="B380" s="126">
        <v>2710927.2328445399</v>
      </c>
      <c r="O380" s="126">
        <v>3244401.89326987</v>
      </c>
      <c r="AB380" s="126">
        <v>2856672.9876527898</v>
      </c>
      <c r="AO380" s="126">
        <v>2969342.95638309</v>
      </c>
    </row>
    <row r="381" spans="1:41">
      <c r="A381" s="289" t="s">
        <v>1698</v>
      </c>
      <c r="B381" s="126">
        <v>3210927.2328445399</v>
      </c>
      <c r="O381" s="126">
        <v>4137249.4402698702</v>
      </c>
      <c r="AB381" s="126">
        <v>3379172.9876527898</v>
      </c>
      <c r="AO381" s="126">
        <v>3491842.95638309</v>
      </c>
    </row>
    <row r="382" spans="1:41">
      <c r="A382" s="288" t="s">
        <v>1699</v>
      </c>
    </row>
    <row r="383" spans="1:41">
      <c r="A383" s="289" t="s">
        <v>1700</v>
      </c>
    </row>
    <row r="384" spans="1:41">
      <c r="A384" s="289" t="s">
        <v>1701</v>
      </c>
      <c r="B384" s="126">
        <v>0</v>
      </c>
      <c r="O384" s="126">
        <v>0</v>
      </c>
      <c r="AB384" s="126">
        <v>0</v>
      </c>
      <c r="AO384" s="126">
        <v>0</v>
      </c>
    </row>
    <row r="385" spans="1:41">
      <c r="A385" s="289" t="s">
        <v>1702</v>
      </c>
      <c r="B385" s="126">
        <v>0</v>
      </c>
      <c r="O385" s="126">
        <v>0</v>
      </c>
      <c r="AB385" s="126">
        <v>0</v>
      </c>
      <c r="AO385" s="126">
        <v>0</v>
      </c>
    </row>
    <row r="386" spans="1:41">
      <c r="A386" s="289" t="s">
        <v>1703</v>
      </c>
    </row>
    <row r="387" spans="1:41">
      <c r="A387" s="289" t="s">
        <v>1704</v>
      </c>
      <c r="B387" s="126">
        <v>15614974.359999999</v>
      </c>
      <c r="O387" s="126">
        <v>20030286.2010823</v>
      </c>
      <c r="AB387" s="126">
        <v>18648906.885108098</v>
      </c>
      <c r="AO387" s="126">
        <v>22831352.401865602</v>
      </c>
    </row>
    <row r="388" spans="1:41">
      <c r="A388" s="289" t="s">
        <v>1705</v>
      </c>
      <c r="B388" s="126">
        <v>0</v>
      </c>
      <c r="O388" s="126">
        <v>-3869065.4860823499</v>
      </c>
      <c r="AB388" s="126">
        <v>-3389447.5251081102</v>
      </c>
      <c r="AO388" s="126">
        <v>-3531533.0418656799</v>
      </c>
    </row>
    <row r="389" spans="1:41">
      <c r="A389" s="289" t="s">
        <v>1706</v>
      </c>
      <c r="B389" s="126">
        <v>0</v>
      </c>
      <c r="O389" s="126">
        <v>0</v>
      </c>
      <c r="AB389" s="126">
        <v>0</v>
      </c>
      <c r="AO389" s="126">
        <v>-2991999.9999999902</v>
      </c>
    </row>
    <row r="390" spans="1:41">
      <c r="A390" s="289" t="s">
        <v>1707</v>
      </c>
      <c r="B390" s="126">
        <v>0</v>
      </c>
      <c r="O390" s="126">
        <v>0</v>
      </c>
      <c r="AB390" s="126">
        <v>0</v>
      </c>
      <c r="AO390" s="126">
        <v>0</v>
      </c>
    </row>
    <row r="391" spans="1:41">
      <c r="A391" s="289" t="s">
        <v>1708</v>
      </c>
      <c r="B391" s="126">
        <v>0</v>
      </c>
      <c r="O391" s="126">
        <v>0</v>
      </c>
      <c r="AB391" s="126">
        <v>0</v>
      </c>
      <c r="AO391" s="126">
        <v>0</v>
      </c>
    </row>
    <row r="392" spans="1:41">
      <c r="A392" s="289" t="s">
        <v>1709</v>
      </c>
      <c r="B392" s="126">
        <v>0</v>
      </c>
      <c r="O392" s="126">
        <v>0</v>
      </c>
      <c r="AB392" s="126">
        <v>0</v>
      </c>
      <c r="AO392" s="126">
        <v>0</v>
      </c>
    </row>
    <row r="393" spans="1:41">
      <c r="A393" s="289" t="s">
        <v>1710</v>
      </c>
      <c r="B393" s="126">
        <v>15614974.359999999</v>
      </c>
      <c r="O393" s="126">
        <v>16161220.714999899</v>
      </c>
      <c r="AB393" s="126">
        <v>15259459.359999999</v>
      </c>
      <c r="AO393" s="126">
        <v>16307819.359999999</v>
      </c>
    </row>
    <row r="394" spans="1:41">
      <c r="A394" s="289" t="s">
        <v>1711</v>
      </c>
    </row>
    <row r="395" spans="1:41">
      <c r="A395" s="289" t="s">
        <v>1712</v>
      </c>
      <c r="B395" s="126">
        <v>536928.66999999899</v>
      </c>
      <c r="O395" s="126">
        <v>536928.66999999899</v>
      </c>
      <c r="AB395" s="126">
        <v>536928.66999999899</v>
      </c>
      <c r="AO395" s="126">
        <v>536928.66999999899</v>
      </c>
    </row>
    <row r="396" spans="1:41">
      <c r="A396" s="289" t="s">
        <v>1713</v>
      </c>
      <c r="B396" s="126">
        <v>536928.66999999899</v>
      </c>
      <c r="O396" s="126">
        <v>536928.66999999899</v>
      </c>
      <c r="AB396" s="126">
        <v>536928.66999999899</v>
      </c>
      <c r="AO396" s="126">
        <v>536928.66999999899</v>
      </c>
    </row>
    <row r="397" spans="1:41">
      <c r="A397" s="289" t="s">
        <v>1714</v>
      </c>
    </row>
    <row r="398" spans="1:41">
      <c r="A398" s="289" t="s">
        <v>1715</v>
      </c>
      <c r="B398" s="126">
        <v>0</v>
      </c>
      <c r="O398" s="126">
        <v>0</v>
      </c>
      <c r="AB398" s="126">
        <v>0</v>
      </c>
      <c r="AO398" s="126">
        <v>0</v>
      </c>
    </row>
    <row r="399" spans="1:41">
      <c r="A399" s="289" t="s">
        <v>1716</v>
      </c>
      <c r="B399" s="126">
        <v>0</v>
      </c>
      <c r="O399" s="126">
        <v>0</v>
      </c>
      <c r="AB399" s="126">
        <v>0</v>
      </c>
      <c r="AO399" s="126">
        <v>0</v>
      </c>
    </row>
    <row r="400" spans="1:41">
      <c r="A400" s="289" t="s">
        <v>1717</v>
      </c>
      <c r="B400" s="126">
        <v>16151903.029999999</v>
      </c>
      <c r="O400" s="126">
        <v>16698149.384999899</v>
      </c>
      <c r="AB400" s="126">
        <v>15796388.029999999</v>
      </c>
      <c r="AO400" s="126">
        <v>16844748.030000001</v>
      </c>
    </row>
    <row r="401" spans="1:41">
      <c r="A401" s="289" t="s">
        <v>499</v>
      </c>
    </row>
    <row r="402" spans="1:41">
      <c r="A402" s="289" t="s">
        <v>1718</v>
      </c>
      <c r="B402" s="126">
        <v>0</v>
      </c>
      <c r="O402" s="126">
        <v>0</v>
      </c>
      <c r="AB402" s="126">
        <v>0</v>
      </c>
      <c r="AO402" s="126">
        <v>0</v>
      </c>
    </row>
    <row r="403" spans="1:41">
      <c r="A403" s="289" t="s">
        <v>1719</v>
      </c>
    </row>
    <row r="404" spans="1:41">
      <c r="A404" s="289" t="s">
        <v>1720</v>
      </c>
    </row>
    <row r="405" spans="1:41">
      <c r="A405" s="289" t="s">
        <v>1721</v>
      </c>
      <c r="B405" s="126">
        <v>66762558.159999996</v>
      </c>
      <c r="O405" s="126">
        <v>62495874.3454175</v>
      </c>
      <c r="AB405" s="126">
        <v>59676088.624246702</v>
      </c>
      <c r="AO405" s="126">
        <v>62655302.078744002</v>
      </c>
    </row>
    <row r="406" spans="1:41">
      <c r="A406" s="289" t="s">
        <v>1722</v>
      </c>
      <c r="B406" s="126">
        <v>2820604.0549750002</v>
      </c>
      <c r="O406" s="126">
        <v>5706742.8620260004</v>
      </c>
      <c r="AB406" s="126">
        <v>8605004.8921461795</v>
      </c>
      <c r="AO406" s="126">
        <v>11523906.2762175</v>
      </c>
    </row>
    <row r="407" spans="1:41">
      <c r="A407" s="289" t="s">
        <v>1723</v>
      </c>
      <c r="B407" s="126">
        <v>-537000</v>
      </c>
      <c r="O407" s="126">
        <v>0</v>
      </c>
      <c r="AB407" s="126">
        <v>0</v>
      </c>
      <c r="AO407" s="126">
        <v>0</v>
      </c>
    </row>
    <row r="408" spans="1:41">
      <c r="A408" s="289" t="s">
        <v>1724</v>
      </c>
      <c r="B408" s="126">
        <v>0</v>
      </c>
      <c r="O408" s="126">
        <v>2301915.5803919998</v>
      </c>
      <c r="AB408" s="126">
        <v>2126518.2433411502</v>
      </c>
      <c r="AO408" s="126">
        <v>2220988.3571766098</v>
      </c>
    </row>
    <row r="409" spans="1:41">
      <c r="A409" s="289" t="s">
        <v>4468</v>
      </c>
      <c r="B409" s="126">
        <v>0</v>
      </c>
      <c r="O409" s="126">
        <v>0</v>
      </c>
      <c r="AB409" s="126">
        <v>0</v>
      </c>
      <c r="AO409" s="126">
        <v>0</v>
      </c>
    </row>
    <row r="410" spans="1:41">
      <c r="A410" s="289" t="s">
        <v>4469</v>
      </c>
      <c r="B410" s="126">
        <v>0</v>
      </c>
      <c r="O410" s="126">
        <v>0</v>
      </c>
      <c r="AB410" s="126">
        <v>0</v>
      </c>
      <c r="AO410" s="126">
        <v>0</v>
      </c>
    </row>
    <row r="411" spans="1:41">
      <c r="A411" s="289" t="s">
        <v>4470</v>
      </c>
      <c r="B411" s="126">
        <v>0</v>
      </c>
      <c r="O411" s="126">
        <v>0</v>
      </c>
      <c r="AB411" s="126">
        <v>0</v>
      </c>
      <c r="AO411" s="126">
        <v>0</v>
      </c>
    </row>
    <row r="412" spans="1:41">
      <c r="A412" s="289" t="s">
        <v>4471</v>
      </c>
      <c r="B412" s="126">
        <v>0</v>
      </c>
      <c r="O412" s="126">
        <v>0</v>
      </c>
      <c r="AB412" s="126">
        <v>0</v>
      </c>
      <c r="AO412" s="126">
        <v>0</v>
      </c>
    </row>
    <row r="413" spans="1:41">
      <c r="A413" s="289" t="s">
        <v>4472</v>
      </c>
      <c r="B413" s="126">
        <v>69046162.214974999</v>
      </c>
      <c r="O413" s="126">
        <v>70504532.787835494</v>
      </c>
      <c r="AB413" s="126">
        <v>70407611.759734094</v>
      </c>
      <c r="AO413" s="126">
        <v>76400196.712138101</v>
      </c>
    </row>
    <row r="414" spans="1:41">
      <c r="A414" s="289" t="s">
        <v>4473</v>
      </c>
    </row>
    <row r="415" spans="1:41">
      <c r="A415" s="289" t="s">
        <v>4474</v>
      </c>
      <c r="B415" s="126">
        <v>1108878.3689999999</v>
      </c>
      <c r="O415" s="126">
        <v>2224309.2288000002</v>
      </c>
      <c r="AB415" s="126">
        <v>3333152.8085999899</v>
      </c>
      <c r="AO415" s="126">
        <v>4435873.8684</v>
      </c>
    </row>
    <row r="416" spans="1:41">
      <c r="A416" s="289" t="s">
        <v>4475</v>
      </c>
      <c r="B416" s="126">
        <v>0</v>
      </c>
      <c r="O416" s="126">
        <v>0</v>
      </c>
      <c r="AB416" s="126">
        <v>0</v>
      </c>
      <c r="AO416" s="126">
        <v>0</v>
      </c>
    </row>
    <row r="417" spans="1:41">
      <c r="A417" s="289" t="s">
        <v>4476</v>
      </c>
      <c r="B417" s="126">
        <v>661718.59999999905</v>
      </c>
      <c r="O417" s="126">
        <v>661718.59999999905</v>
      </c>
      <c r="AB417" s="126">
        <v>661718.59999999905</v>
      </c>
      <c r="AO417" s="126">
        <v>661718.59999999905</v>
      </c>
    </row>
    <row r="418" spans="1:41">
      <c r="A418" s="289" t="s">
        <v>4477</v>
      </c>
      <c r="B418" s="126">
        <v>0</v>
      </c>
      <c r="O418" s="126">
        <v>0</v>
      </c>
      <c r="AB418" s="126">
        <v>0</v>
      </c>
      <c r="AO418" s="126">
        <v>0</v>
      </c>
    </row>
    <row r="419" spans="1:41">
      <c r="A419" s="289" t="s">
        <v>4478</v>
      </c>
      <c r="B419" s="126">
        <v>0</v>
      </c>
      <c r="O419" s="126">
        <v>0</v>
      </c>
      <c r="AB419" s="126">
        <v>0</v>
      </c>
      <c r="AO419" s="126">
        <v>0</v>
      </c>
    </row>
    <row r="420" spans="1:41">
      <c r="A420" s="289" t="s">
        <v>4479</v>
      </c>
      <c r="B420" s="126">
        <v>0</v>
      </c>
      <c r="O420" s="126">
        <v>0</v>
      </c>
      <c r="AB420" s="126">
        <v>0</v>
      </c>
      <c r="AO420" s="126">
        <v>0</v>
      </c>
    </row>
    <row r="421" spans="1:41">
      <c r="A421" s="289" t="s">
        <v>4480</v>
      </c>
      <c r="B421" s="126">
        <v>1348298.8799999901</v>
      </c>
      <c r="O421" s="126">
        <v>1348298.8799999901</v>
      </c>
      <c r="AB421" s="126">
        <v>1348298.8799999901</v>
      </c>
      <c r="AO421" s="126">
        <v>1348298.8799999901</v>
      </c>
    </row>
    <row r="422" spans="1:41">
      <c r="A422" s="289" t="s">
        <v>4481</v>
      </c>
      <c r="B422" s="126">
        <v>0</v>
      </c>
      <c r="O422" s="126">
        <v>0</v>
      </c>
      <c r="AB422" s="126">
        <v>0</v>
      </c>
      <c r="AO422" s="126">
        <v>0</v>
      </c>
    </row>
    <row r="423" spans="1:41">
      <c r="A423" s="289" t="s">
        <v>4482</v>
      </c>
      <c r="B423" s="126">
        <v>4794401.84</v>
      </c>
      <c r="O423" s="126">
        <v>4794401.84</v>
      </c>
      <c r="AB423" s="126">
        <v>4794401.84</v>
      </c>
      <c r="AO423" s="126">
        <v>4794401.84</v>
      </c>
    </row>
    <row r="424" spans="1:41">
      <c r="A424" s="289" t="s">
        <v>4483</v>
      </c>
      <c r="B424" s="126">
        <v>1189677.80999999</v>
      </c>
      <c r="O424" s="126">
        <v>1189677.80999999</v>
      </c>
      <c r="AB424" s="126">
        <v>1189677.80999999</v>
      </c>
      <c r="AO424" s="126">
        <v>1189677.80999999</v>
      </c>
    </row>
    <row r="425" spans="1:41">
      <c r="A425" s="289" t="s">
        <v>4484</v>
      </c>
      <c r="B425" s="126">
        <v>876.98360000001605</v>
      </c>
      <c r="O425" s="126">
        <v>876.98360000001605</v>
      </c>
      <c r="AB425" s="126">
        <v>876.98360000001605</v>
      </c>
      <c r="AO425" s="126">
        <v>876.98360000001605</v>
      </c>
    </row>
    <row r="426" spans="1:41">
      <c r="A426" s="289" t="s">
        <v>4485</v>
      </c>
      <c r="B426" s="126">
        <v>0</v>
      </c>
      <c r="O426" s="126">
        <v>0</v>
      </c>
      <c r="AB426" s="126">
        <v>0</v>
      </c>
      <c r="AO426" s="126">
        <v>0</v>
      </c>
    </row>
    <row r="427" spans="1:41">
      <c r="A427" s="289" t="s">
        <v>4486</v>
      </c>
      <c r="B427" s="126">
        <v>0</v>
      </c>
      <c r="O427" s="126">
        <v>0</v>
      </c>
      <c r="AB427" s="126">
        <v>0</v>
      </c>
      <c r="AO427" s="126">
        <v>0</v>
      </c>
    </row>
    <row r="428" spans="1:41">
      <c r="A428" s="289" t="s">
        <v>4487</v>
      </c>
      <c r="B428" s="126">
        <v>29278252.239999998</v>
      </c>
      <c r="O428" s="126">
        <v>29278252.239999998</v>
      </c>
      <c r="AB428" s="126">
        <v>29278252.239999998</v>
      </c>
      <c r="AO428" s="126">
        <v>29278252.239999998</v>
      </c>
    </row>
    <row r="429" spans="1:41">
      <c r="A429" s="289" t="s">
        <v>4488</v>
      </c>
      <c r="B429" s="126">
        <v>38382104.722599998</v>
      </c>
      <c r="O429" s="126">
        <v>39497535.582399897</v>
      </c>
      <c r="AB429" s="126">
        <v>40606379.162199996</v>
      </c>
      <c r="AO429" s="126">
        <v>41709100.222000003</v>
      </c>
    </row>
    <row r="430" spans="1:41">
      <c r="A430" s="289" t="s">
        <v>4489</v>
      </c>
    </row>
    <row r="431" spans="1:41">
      <c r="A431" s="289" t="s">
        <v>4490</v>
      </c>
      <c r="B431" s="126">
        <v>43359.82</v>
      </c>
      <c r="O431" s="126">
        <v>43359.82</v>
      </c>
      <c r="AB431" s="126">
        <v>43359.82</v>
      </c>
      <c r="AO431" s="126">
        <v>43359.82</v>
      </c>
    </row>
    <row r="432" spans="1:41">
      <c r="A432" s="289" t="s">
        <v>4491</v>
      </c>
      <c r="B432" s="126">
        <v>0</v>
      </c>
      <c r="O432" s="126">
        <v>0</v>
      </c>
      <c r="AB432" s="126">
        <v>0</v>
      </c>
      <c r="AO432" s="126">
        <v>0</v>
      </c>
    </row>
    <row r="433" spans="1:41">
      <c r="A433" s="289" t="s">
        <v>4492</v>
      </c>
      <c r="B433" s="126">
        <v>0</v>
      </c>
      <c r="O433" s="126">
        <v>0</v>
      </c>
      <c r="AB433" s="126">
        <v>0</v>
      </c>
      <c r="AO433" s="126">
        <v>0</v>
      </c>
    </row>
    <row r="434" spans="1:41">
      <c r="A434" s="289" t="s">
        <v>4493</v>
      </c>
      <c r="B434" s="126">
        <v>43359.82</v>
      </c>
      <c r="O434" s="126">
        <v>43359.82</v>
      </c>
      <c r="AB434" s="126">
        <v>43359.82</v>
      </c>
      <c r="AO434" s="126">
        <v>43359.82</v>
      </c>
    </row>
    <row r="435" spans="1:41">
      <c r="A435" s="289" t="s">
        <v>4494</v>
      </c>
    </row>
    <row r="436" spans="1:41">
      <c r="A436" s="289" t="s">
        <v>4495</v>
      </c>
      <c r="B436" s="126">
        <v>18838030.07</v>
      </c>
      <c r="O436" s="126">
        <v>18662327.59</v>
      </c>
      <c r="AB436" s="126">
        <v>18665187.84</v>
      </c>
      <c r="AO436" s="126">
        <v>18663864.34</v>
      </c>
    </row>
    <row r="437" spans="1:41">
      <c r="A437" s="289" t="s">
        <v>4496</v>
      </c>
      <c r="B437" s="126">
        <v>750205.367524995</v>
      </c>
      <c r="O437" s="126">
        <v>1519089.20587399</v>
      </c>
      <c r="AB437" s="126">
        <v>2303418.2611538102</v>
      </c>
      <c r="AO437" s="126">
        <v>3091419.4824824599</v>
      </c>
    </row>
    <row r="438" spans="1:41">
      <c r="A438" s="289" t="s">
        <v>4497</v>
      </c>
      <c r="B438" s="126">
        <v>0</v>
      </c>
      <c r="O438" s="126">
        <v>4951049.3060360001</v>
      </c>
      <c r="AB438" s="126">
        <v>2183013.27999999</v>
      </c>
      <c r="AO438" s="126">
        <v>2272828.4799999902</v>
      </c>
    </row>
    <row r="439" spans="1:41">
      <c r="A439" s="289" t="s">
        <v>4498</v>
      </c>
      <c r="B439" s="126">
        <v>0</v>
      </c>
      <c r="O439" s="126">
        <v>0</v>
      </c>
      <c r="AB439" s="126">
        <v>0</v>
      </c>
      <c r="AO439" s="126">
        <v>0</v>
      </c>
    </row>
    <row r="440" spans="1:41">
      <c r="A440" s="289" t="s">
        <v>4499</v>
      </c>
      <c r="B440" s="126">
        <v>3847747.47</v>
      </c>
      <c r="O440" s="126">
        <v>3847747.47</v>
      </c>
      <c r="AB440" s="126">
        <v>3847747.47</v>
      </c>
      <c r="AO440" s="126">
        <v>3847747.47</v>
      </c>
    </row>
    <row r="441" spans="1:41">
      <c r="A441" s="289" t="s">
        <v>4500</v>
      </c>
      <c r="B441" s="126">
        <v>23435982.907524999</v>
      </c>
      <c r="O441" s="126">
        <v>28980213.571910001</v>
      </c>
      <c r="AB441" s="126">
        <v>26999366.851153798</v>
      </c>
      <c r="AO441" s="126">
        <v>27875859.772482399</v>
      </c>
    </row>
    <row r="442" spans="1:41">
      <c r="A442" s="289" t="s">
        <v>4501</v>
      </c>
    </row>
    <row r="443" spans="1:41">
      <c r="A443" s="289" t="s">
        <v>4502</v>
      </c>
      <c r="B443" s="126">
        <v>65286.5099999999</v>
      </c>
      <c r="O443" s="126">
        <v>65286.5099999999</v>
      </c>
      <c r="AB443" s="126">
        <v>65286.5099999999</v>
      </c>
      <c r="AO443" s="126">
        <v>65286.5099999999</v>
      </c>
    </row>
    <row r="444" spans="1:41">
      <c r="A444" s="289" t="s">
        <v>4503</v>
      </c>
      <c r="B444" s="126">
        <v>0</v>
      </c>
      <c r="O444" s="126">
        <v>0</v>
      </c>
      <c r="AB444" s="126">
        <v>0</v>
      </c>
      <c r="AO444" s="126">
        <v>0</v>
      </c>
    </row>
    <row r="445" spans="1:41">
      <c r="A445" s="289" t="s">
        <v>4504</v>
      </c>
      <c r="B445" s="126">
        <v>21654719.1599999</v>
      </c>
      <c r="O445" s="126">
        <v>21654719.1599999</v>
      </c>
      <c r="AB445" s="126">
        <v>21654719.1599999</v>
      </c>
      <c r="AO445" s="126">
        <v>21654719.1599999</v>
      </c>
    </row>
    <row r="446" spans="1:41">
      <c r="A446" s="289" t="s">
        <v>4505</v>
      </c>
      <c r="B446" s="126">
        <v>2997523.56</v>
      </c>
      <c r="O446" s="126">
        <v>2997523.56</v>
      </c>
      <c r="AB446" s="126">
        <v>2997523.56</v>
      </c>
      <c r="AO446" s="126">
        <v>2997523.56</v>
      </c>
    </row>
    <row r="447" spans="1:41">
      <c r="A447" s="289" t="s">
        <v>4506</v>
      </c>
      <c r="B447" s="126">
        <v>24717529.2299999</v>
      </c>
      <c r="O447" s="126">
        <v>24717529.2299999</v>
      </c>
      <c r="AB447" s="126">
        <v>24717529.2299999</v>
      </c>
      <c r="AO447" s="126">
        <v>24717529.2299999</v>
      </c>
    </row>
    <row r="448" spans="1:41">
      <c r="A448" s="289" t="s">
        <v>4507</v>
      </c>
    </row>
    <row r="449" spans="1:41">
      <c r="A449" s="289" t="s">
        <v>4508</v>
      </c>
      <c r="B449" s="126">
        <v>113133497.999999</v>
      </c>
      <c r="O449" s="126">
        <v>0</v>
      </c>
      <c r="AB449" s="126">
        <v>0</v>
      </c>
      <c r="AO449" s="126">
        <v>0</v>
      </c>
    </row>
    <row r="450" spans="1:41">
      <c r="A450" s="289" t="s">
        <v>4509</v>
      </c>
      <c r="B450" s="126">
        <v>0</v>
      </c>
      <c r="O450" s="126">
        <v>0</v>
      </c>
      <c r="AB450" s="126">
        <v>0</v>
      </c>
      <c r="AO450" s="126">
        <v>0</v>
      </c>
    </row>
    <row r="451" spans="1:41">
      <c r="A451" s="289" t="s">
        <v>4510</v>
      </c>
      <c r="B451" s="126">
        <v>113133497.999999</v>
      </c>
      <c r="O451" s="126">
        <v>0</v>
      </c>
      <c r="AB451" s="126">
        <v>0</v>
      </c>
      <c r="AO451" s="126">
        <v>0</v>
      </c>
    </row>
    <row r="452" spans="1:41">
      <c r="A452" s="289" t="s">
        <v>4511</v>
      </c>
      <c r="B452" s="126">
        <v>0</v>
      </c>
      <c r="O452" s="126">
        <v>0</v>
      </c>
      <c r="AB452" s="126">
        <v>0</v>
      </c>
      <c r="AO452" s="126">
        <v>0</v>
      </c>
    </row>
    <row r="453" spans="1:41">
      <c r="A453" s="289" t="s">
        <v>4512</v>
      </c>
      <c r="B453" s="126">
        <v>0</v>
      </c>
      <c r="O453" s="126">
        <v>0</v>
      </c>
      <c r="AB453" s="126">
        <v>0</v>
      </c>
      <c r="AO453" s="126">
        <v>0</v>
      </c>
    </row>
    <row r="454" spans="1:41">
      <c r="A454" s="289" t="s">
        <v>4513</v>
      </c>
      <c r="B454" s="126">
        <v>0</v>
      </c>
      <c r="O454" s="126">
        <v>0</v>
      </c>
      <c r="AB454" s="126">
        <v>0</v>
      </c>
      <c r="AO454" s="126">
        <v>0</v>
      </c>
    </row>
    <row r="455" spans="1:41">
      <c r="A455" s="289" t="s">
        <v>4514</v>
      </c>
      <c r="B455" s="126">
        <v>113133497.999999</v>
      </c>
      <c r="O455" s="126">
        <v>0</v>
      </c>
      <c r="AB455" s="126">
        <v>0</v>
      </c>
      <c r="AO455" s="126">
        <v>0</v>
      </c>
    </row>
    <row r="456" spans="1:41">
      <c r="A456" s="289" t="s">
        <v>4515</v>
      </c>
    </row>
    <row r="457" spans="1:41">
      <c r="A457" s="289" t="s">
        <v>4516</v>
      </c>
      <c r="B457" s="126">
        <v>2059618.14</v>
      </c>
      <c r="O457" s="126">
        <v>2059618.14</v>
      </c>
      <c r="AB457" s="126">
        <v>2059618.14</v>
      </c>
      <c r="AO457" s="126">
        <v>2059618.14</v>
      </c>
    </row>
    <row r="458" spans="1:41">
      <c r="A458" s="289" t="s">
        <v>4517</v>
      </c>
      <c r="B458" s="126">
        <v>4935180.12</v>
      </c>
      <c r="O458" s="126">
        <v>4935180.12</v>
      </c>
      <c r="AB458" s="126">
        <v>4935180.12</v>
      </c>
      <c r="AO458" s="126">
        <v>4935180.12</v>
      </c>
    </row>
    <row r="459" spans="1:41">
      <c r="A459" s="289" t="s">
        <v>4518</v>
      </c>
      <c r="B459" s="126">
        <v>0</v>
      </c>
      <c r="O459" s="126">
        <v>0</v>
      </c>
      <c r="AB459" s="126">
        <v>0</v>
      </c>
      <c r="AO459" s="126">
        <v>0</v>
      </c>
    </row>
    <row r="460" spans="1:41">
      <c r="A460" s="289" t="s">
        <v>4519</v>
      </c>
      <c r="B460" s="126">
        <v>89641.84</v>
      </c>
      <c r="O460" s="126">
        <v>89641.84</v>
      </c>
      <c r="AB460" s="126">
        <v>89641.84</v>
      </c>
      <c r="AO460" s="126">
        <v>89641.84</v>
      </c>
    </row>
    <row r="461" spans="1:41">
      <c r="A461" s="289" t="s">
        <v>4520</v>
      </c>
      <c r="B461" s="126">
        <v>0</v>
      </c>
      <c r="O461" s="126">
        <v>0</v>
      </c>
      <c r="AB461" s="126">
        <v>0</v>
      </c>
      <c r="AO461" s="126">
        <v>0</v>
      </c>
    </row>
    <row r="462" spans="1:41">
      <c r="A462" s="289" t="s">
        <v>4521</v>
      </c>
      <c r="B462" s="126">
        <v>236054.88</v>
      </c>
      <c r="O462" s="126">
        <v>236054.88</v>
      </c>
      <c r="AB462" s="126">
        <v>236054.88</v>
      </c>
      <c r="AO462" s="126">
        <v>236054.88</v>
      </c>
    </row>
    <row r="463" spans="1:41">
      <c r="A463" s="289" t="s">
        <v>4522</v>
      </c>
      <c r="B463" s="126">
        <v>7320494.9800000004</v>
      </c>
      <c r="O463" s="126">
        <v>7320494.9800000004</v>
      </c>
      <c r="AB463" s="126">
        <v>7320494.9800000004</v>
      </c>
      <c r="AO463" s="126">
        <v>7320494.9800000004</v>
      </c>
    </row>
    <row r="464" spans="1:41">
      <c r="A464" s="289" t="s">
        <v>4523</v>
      </c>
    </row>
    <row r="465" spans="1:41">
      <c r="A465" s="289" t="s">
        <v>4524</v>
      </c>
      <c r="B465" s="126">
        <v>99594005.269999996</v>
      </c>
      <c r="O465" s="126">
        <v>102990725.269999</v>
      </c>
      <c r="AB465" s="126">
        <v>106567037.269999</v>
      </c>
      <c r="AO465" s="126">
        <v>110408849.27</v>
      </c>
    </row>
    <row r="466" spans="1:41">
      <c r="A466" s="289" t="s">
        <v>4525</v>
      </c>
      <c r="B466" s="126">
        <v>0</v>
      </c>
      <c r="O466" s="126">
        <v>0</v>
      </c>
      <c r="AB466" s="126">
        <v>0</v>
      </c>
      <c r="AO466" s="126">
        <v>0</v>
      </c>
    </row>
    <row r="467" spans="1:41">
      <c r="A467" s="289" t="s">
        <v>4526</v>
      </c>
      <c r="B467" s="126">
        <v>0</v>
      </c>
      <c r="O467" s="126">
        <v>0</v>
      </c>
      <c r="AB467" s="126">
        <v>0</v>
      </c>
      <c r="AO467" s="126">
        <v>0</v>
      </c>
    </row>
    <row r="468" spans="1:41">
      <c r="A468" s="289" t="s">
        <v>4527</v>
      </c>
      <c r="B468" s="126">
        <v>0</v>
      </c>
      <c r="O468" s="126">
        <v>0</v>
      </c>
      <c r="AB468" s="126">
        <v>0</v>
      </c>
      <c r="AO468" s="126">
        <v>0</v>
      </c>
    </row>
    <row r="469" spans="1:41">
      <c r="A469" s="289" t="s">
        <v>4528</v>
      </c>
      <c r="B469" s="126">
        <v>0</v>
      </c>
      <c r="O469" s="126">
        <v>0</v>
      </c>
      <c r="AB469" s="126">
        <v>0</v>
      </c>
      <c r="AO469" s="126">
        <v>0</v>
      </c>
    </row>
    <row r="470" spans="1:41">
      <c r="A470" s="289" t="s">
        <v>4529</v>
      </c>
      <c r="B470" s="126">
        <v>0</v>
      </c>
      <c r="O470" s="126">
        <v>0</v>
      </c>
      <c r="AB470" s="126">
        <v>0</v>
      </c>
      <c r="AO470" s="126">
        <v>0</v>
      </c>
    </row>
    <row r="471" spans="1:41">
      <c r="A471" s="289" t="s">
        <v>4530</v>
      </c>
      <c r="B471" s="126">
        <v>-39449553.779999897</v>
      </c>
      <c r="O471" s="126">
        <v>-39449553.779999897</v>
      </c>
      <c r="AB471" s="126">
        <v>-39449553.779999897</v>
      </c>
      <c r="AO471" s="126">
        <v>-39449553.779999897</v>
      </c>
    </row>
    <row r="472" spans="1:41">
      <c r="A472" s="289" t="s">
        <v>4531</v>
      </c>
      <c r="B472" s="126">
        <v>-45170155</v>
      </c>
      <c r="O472" s="126">
        <v>-37403132.1590707</v>
      </c>
      <c r="AB472" s="126">
        <v>-24993487.321722198</v>
      </c>
      <c r="AO472" s="126">
        <v>-11345590.602902399</v>
      </c>
    </row>
    <row r="473" spans="1:41">
      <c r="A473" s="289" t="s">
        <v>4532</v>
      </c>
      <c r="B473" s="126">
        <v>0</v>
      </c>
      <c r="O473" s="126">
        <v>0</v>
      </c>
      <c r="AB473" s="126">
        <v>0</v>
      </c>
      <c r="AO473" s="126">
        <v>0</v>
      </c>
    </row>
    <row r="474" spans="1:41">
      <c r="A474" s="289" t="s">
        <v>4533</v>
      </c>
      <c r="B474" s="126">
        <v>14974296.49</v>
      </c>
      <c r="O474" s="126">
        <v>26138039.330929302</v>
      </c>
      <c r="AB474" s="126">
        <v>42123996.1682778</v>
      </c>
      <c r="AO474" s="126">
        <v>59613704.887097597</v>
      </c>
    </row>
    <row r="475" spans="1:41">
      <c r="A475" s="289" t="s">
        <v>4534</v>
      </c>
    </row>
    <row r="476" spans="1:41">
      <c r="A476" s="289" t="s">
        <v>4535</v>
      </c>
      <c r="B476" s="126">
        <v>0</v>
      </c>
      <c r="O476" s="126">
        <v>0</v>
      </c>
      <c r="AB476" s="126">
        <v>0</v>
      </c>
      <c r="AO476" s="126">
        <v>0</v>
      </c>
    </row>
    <row r="477" spans="1:41">
      <c r="A477" s="289" t="s">
        <v>4536</v>
      </c>
      <c r="B477" s="126">
        <v>0</v>
      </c>
      <c r="O477" s="126">
        <v>0</v>
      </c>
      <c r="AB477" s="126">
        <v>0</v>
      </c>
      <c r="AO477" s="126">
        <v>0</v>
      </c>
    </row>
    <row r="478" spans="1:41">
      <c r="A478" s="289" t="s">
        <v>4537</v>
      </c>
    </row>
    <row r="479" spans="1:41">
      <c r="A479" s="289" t="s">
        <v>4538</v>
      </c>
      <c r="B479" s="126">
        <v>7288369.3999999901</v>
      </c>
      <c r="O479" s="126">
        <v>6053495.4000000004</v>
      </c>
      <c r="AB479" s="126">
        <v>6939527.4000000004</v>
      </c>
      <c r="AO479" s="126">
        <v>7572635.3999999901</v>
      </c>
    </row>
    <row r="480" spans="1:41">
      <c r="A480" s="289" t="s">
        <v>4539</v>
      </c>
      <c r="B480" s="126">
        <v>0</v>
      </c>
      <c r="O480" s="126">
        <v>0</v>
      </c>
      <c r="AB480" s="126">
        <v>0</v>
      </c>
      <c r="AO480" s="126">
        <v>0</v>
      </c>
    </row>
    <row r="481" spans="1:41">
      <c r="A481" s="289" t="s">
        <v>4540</v>
      </c>
      <c r="B481" s="126">
        <v>7288369.3999999901</v>
      </c>
      <c r="O481" s="126">
        <v>6053495.4000000004</v>
      </c>
      <c r="AB481" s="126">
        <v>6939527.4000000004</v>
      </c>
      <c r="AO481" s="126">
        <v>7572635.3999999901</v>
      </c>
    </row>
    <row r="482" spans="1:41">
      <c r="A482" s="289" t="s">
        <v>4541</v>
      </c>
    </row>
    <row r="483" spans="1:41">
      <c r="A483" s="289" t="s">
        <v>4542</v>
      </c>
      <c r="B483" s="126">
        <v>0</v>
      </c>
      <c r="O483" s="126">
        <v>0</v>
      </c>
      <c r="AB483" s="126">
        <v>0</v>
      </c>
      <c r="AO483" s="126">
        <v>0</v>
      </c>
    </row>
    <row r="484" spans="1:41">
      <c r="A484" s="289" t="s">
        <v>4543</v>
      </c>
      <c r="B484" s="126">
        <v>-1695572.93</v>
      </c>
      <c r="O484" s="126">
        <v>-1695572.93</v>
      </c>
      <c r="AB484" s="126">
        <v>-1695572.93</v>
      </c>
      <c r="AO484" s="126">
        <v>-1695572.93</v>
      </c>
    </row>
    <row r="485" spans="1:41">
      <c r="A485" s="289" t="s">
        <v>4544</v>
      </c>
      <c r="B485" s="126">
        <v>-1695572.93</v>
      </c>
      <c r="O485" s="126">
        <v>-1695572.93</v>
      </c>
      <c r="AB485" s="126">
        <v>-1695572.93</v>
      </c>
      <c r="AO485" s="126">
        <v>-1695572.93</v>
      </c>
    </row>
    <row r="486" spans="1:41">
      <c r="A486" s="289" t="s">
        <v>4545</v>
      </c>
    </row>
    <row r="487" spans="1:41">
      <c r="A487" s="289" t="s">
        <v>4546</v>
      </c>
      <c r="B487" s="126">
        <v>4639764.4799999902</v>
      </c>
      <c r="O487" s="126">
        <v>4639764.4799999902</v>
      </c>
      <c r="AB487" s="126">
        <v>4639764.4799999902</v>
      </c>
      <c r="AO487" s="126">
        <v>4639764.4799999902</v>
      </c>
    </row>
    <row r="488" spans="1:41">
      <c r="A488" s="289" t="s">
        <v>4547</v>
      </c>
      <c r="B488" s="126">
        <v>-18383431.789999999</v>
      </c>
      <c r="O488" s="126">
        <v>-18383431.789999999</v>
      </c>
      <c r="AB488" s="126">
        <v>-18383431.789999999</v>
      </c>
      <c r="AO488" s="126">
        <v>-18383431.789999999</v>
      </c>
    </row>
    <row r="489" spans="1:41">
      <c r="A489" s="289" t="s">
        <v>4548</v>
      </c>
      <c r="B489" s="126">
        <v>628635</v>
      </c>
      <c r="O489" s="126">
        <v>628635</v>
      </c>
      <c r="AB489" s="126">
        <v>628635</v>
      </c>
      <c r="AO489" s="126">
        <v>628635</v>
      </c>
    </row>
    <row r="490" spans="1:41">
      <c r="A490" s="289" t="s">
        <v>4549</v>
      </c>
      <c r="B490" s="126">
        <v>99114</v>
      </c>
      <c r="O490" s="126">
        <v>99114</v>
      </c>
      <c r="AB490" s="126">
        <v>99114</v>
      </c>
      <c r="AO490" s="126">
        <v>99114</v>
      </c>
    </row>
    <row r="491" spans="1:41">
      <c r="A491" s="289" t="s">
        <v>4550</v>
      </c>
      <c r="B491" s="126">
        <v>108241.24</v>
      </c>
      <c r="O491" s="126">
        <v>108241.24</v>
      </c>
      <c r="AB491" s="126">
        <v>108241.24</v>
      </c>
      <c r="AO491" s="126">
        <v>108241.24</v>
      </c>
    </row>
    <row r="492" spans="1:41">
      <c r="A492" s="289" t="s">
        <v>4551</v>
      </c>
      <c r="B492" s="126">
        <v>818065.64</v>
      </c>
      <c r="O492" s="126">
        <v>818065.64</v>
      </c>
      <c r="AB492" s="126">
        <v>818065.64</v>
      </c>
      <c r="AO492" s="126">
        <v>818065.64</v>
      </c>
    </row>
    <row r="493" spans="1:41">
      <c r="A493" s="289" t="s">
        <v>4552</v>
      </c>
      <c r="B493" s="126">
        <v>0</v>
      </c>
      <c r="O493" s="126">
        <v>0</v>
      </c>
      <c r="AB493" s="126">
        <v>0</v>
      </c>
      <c r="AO493" s="126">
        <v>0</v>
      </c>
    </row>
    <row r="494" spans="1:41">
      <c r="A494" s="289" t="s">
        <v>4553</v>
      </c>
      <c r="B494" s="126">
        <v>0</v>
      </c>
      <c r="O494" s="126">
        <v>0</v>
      </c>
      <c r="AB494" s="126">
        <v>0</v>
      </c>
      <c r="AO494" s="126">
        <v>0</v>
      </c>
    </row>
    <row r="495" spans="1:41">
      <c r="A495" s="289" t="s">
        <v>4554</v>
      </c>
      <c r="B495" s="126">
        <v>0</v>
      </c>
      <c r="O495" s="126">
        <v>0</v>
      </c>
      <c r="AB495" s="126">
        <v>0</v>
      </c>
      <c r="AO495" s="126">
        <v>0</v>
      </c>
    </row>
    <row r="496" spans="1:41">
      <c r="A496" s="289" t="s">
        <v>4555</v>
      </c>
      <c r="B496" s="126">
        <v>0</v>
      </c>
      <c r="O496" s="126">
        <v>0</v>
      </c>
      <c r="AB496" s="126">
        <v>0</v>
      </c>
      <c r="AO496" s="126">
        <v>0</v>
      </c>
    </row>
    <row r="497" spans="1:41">
      <c r="A497" s="289" t="s">
        <v>4556</v>
      </c>
      <c r="B497" s="126">
        <v>0</v>
      </c>
      <c r="O497" s="126">
        <v>0</v>
      </c>
      <c r="AB497" s="126">
        <v>0</v>
      </c>
      <c r="AO497" s="126">
        <v>0</v>
      </c>
    </row>
    <row r="498" spans="1:41">
      <c r="A498" s="289" t="s">
        <v>4557</v>
      </c>
      <c r="B498" s="126">
        <v>-12089611.43</v>
      </c>
      <c r="O498" s="126">
        <v>-12089611.43</v>
      </c>
      <c r="AB498" s="126">
        <v>-12089611.43</v>
      </c>
      <c r="AO498" s="126">
        <v>-12089611.43</v>
      </c>
    </row>
    <row r="499" spans="1:41">
      <c r="A499" s="289" t="s">
        <v>4558</v>
      </c>
    </row>
    <row r="500" spans="1:41">
      <c r="A500" s="289" t="s">
        <v>4559</v>
      </c>
      <c r="B500" s="126">
        <v>17670945.890000001</v>
      </c>
      <c r="O500" s="126">
        <v>17670945.890000001</v>
      </c>
      <c r="AB500" s="126">
        <v>17670945.890000001</v>
      </c>
      <c r="AO500" s="126">
        <v>17670945.890000001</v>
      </c>
    </row>
    <row r="501" spans="1:41">
      <c r="A501" s="289" t="s">
        <v>4560</v>
      </c>
      <c r="B501" s="126">
        <v>-2558826.3599999901</v>
      </c>
      <c r="O501" s="126">
        <v>-2558826.3599999901</v>
      </c>
      <c r="AB501" s="126">
        <v>-2558826.3599999901</v>
      </c>
      <c r="AO501" s="126">
        <v>-2558826.3599999901</v>
      </c>
    </row>
    <row r="502" spans="1:41">
      <c r="A502" s="289" t="s">
        <v>4561</v>
      </c>
      <c r="B502" s="126">
        <v>10230549.84</v>
      </c>
      <c r="O502" s="126">
        <v>10212423.230002001</v>
      </c>
      <c r="AB502" s="126">
        <v>10212423.230002001</v>
      </c>
      <c r="AO502" s="126">
        <v>10212423.230002001</v>
      </c>
    </row>
    <row r="503" spans="1:41">
      <c r="A503" s="289" t="s">
        <v>4562</v>
      </c>
      <c r="B503" s="126">
        <v>25342669.370000001</v>
      </c>
      <c r="O503" s="126">
        <v>25324542.760001998</v>
      </c>
      <c r="AB503" s="126">
        <v>25324542.760001998</v>
      </c>
      <c r="AO503" s="126">
        <v>25324542.760001998</v>
      </c>
    </row>
    <row r="504" spans="1:41">
      <c r="A504" s="289" t="s">
        <v>4563</v>
      </c>
    </row>
    <row r="505" spans="1:41">
      <c r="A505" s="289" t="s">
        <v>4564</v>
      </c>
      <c r="B505" s="126">
        <v>0</v>
      </c>
      <c r="O505" s="126">
        <v>0</v>
      </c>
      <c r="AB505" s="126">
        <v>0</v>
      </c>
      <c r="AO505" s="126">
        <v>0</v>
      </c>
    </row>
    <row r="506" spans="1:41">
      <c r="A506" s="289" t="s">
        <v>4565</v>
      </c>
      <c r="B506" s="126">
        <v>0</v>
      </c>
      <c r="O506" s="126">
        <v>0</v>
      </c>
      <c r="AB506" s="126">
        <v>0</v>
      </c>
      <c r="AO506" s="126">
        <v>0</v>
      </c>
    </row>
    <row r="507" spans="1:41">
      <c r="A507" s="289" t="s">
        <v>4566</v>
      </c>
      <c r="B507" s="126">
        <v>0</v>
      </c>
      <c r="O507" s="126">
        <v>0</v>
      </c>
      <c r="AB507" s="126">
        <v>0</v>
      </c>
      <c r="AO507" s="126">
        <v>0</v>
      </c>
    </row>
    <row r="508" spans="1:41">
      <c r="A508" s="289" t="s">
        <v>4567</v>
      </c>
      <c r="B508" s="126">
        <v>0</v>
      </c>
      <c r="O508" s="126">
        <v>0</v>
      </c>
      <c r="AB508" s="126">
        <v>0</v>
      </c>
      <c r="AO508" s="126">
        <v>0</v>
      </c>
    </row>
    <row r="509" spans="1:41">
      <c r="A509" s="289" t="s">
        <v>4568</v>
      </c>
      <c r="B509" s="126">
        <v>309899282.77509999</v>
      </c>
      <c r="O509" s="126">
        <v>214794559.10307601</v>
      </c>
      <c r="AB509" s="126">
        <v>230697623.77136701</v>
      </c>
      <c r="AO509" s="126">
        <v>256792239.42372</v>
      </c>
    </row>
    <row r="510" spans="1:41">
      <c r="A510" s="288" t="s">
        <v>4569</v>
      </c>
      <c r="B510" s="126">
        <v>706438532.139359</v>
      </c>
      <c r="O510" s="126">
        <v>625522993.62982798</v>
      </c>
      <c r="AB510" s="126">
        <v>652643687.03770304</v>
      </c>
      <c r="AO510" s="126">
        <v>693513604.01712096</v>
      </c>
    </row>
    <row r="511" spans="1:41" ht="10.8" thickBot="1">
      <c r="A511" s="360" t="s">
        <v>4570</v>
      </c>
    </row>
    <row r="512" spans="1:41">
      <c r="A512" s="288" t="s">
        <v>4571</v>
      </c>
    </row>
    <row r="513" spans="1:41">
      <c r="A513" s="289" t="s">
        <v>4572</v>
      </c>
      <c r="B513" s="126">
        <v>113618485.999999</v>
      </c>
      <c r="O513" s="126">
        <v>114069155.999999</v>
      </c>
      <c r="AB513" s="126">
        <v>115453691.999999</v>
      </c>
      <c r="AO513" s="126">
        <v>116633219.999999</v>
      </c>
    </row>
    <row r="514" spans="1:41">
      <c r="A514" s="289" t="s">
        <v>4573</v>
      </c>
      <c r="B514" s="126">
        <v>0</v>
      </c>
      <c r="O514" s="126">
        <v>0</v>
      </c>
      <c r="AB514" s="126">
        <v>0</v>
      </c>
      <c r="AO514" s="126">
        <v>0</v>
      </c>
    </row>
    <row r="515" spans="1:41">
      <c r="A515" s="289" t="s">
        <v>4574</v>
      </c>
      <c r="B515" s="126">
        <v>-1.72803993336856E-8</v>
      </c>
      <c r="O515" s="126">
        <v>-1.4551915228366801E-8</v>
      </c>
      <c r="AB515" s="126">
        <v>-69.444898883375501</v>
      </c>
      <c r="AO515" s="126">
        <v>137.29205761774199</v>
      </c>
    </row>
    <row r="516" spans="1:41">
      <c r="A516" s="289" t="s">
        <v>4575</v>
      </c>
      <c r="B516" s="126">
        <v>638419.47109195299</v>
      </c>
      <c r="O516" s="126">
        <v>1.63353774951247E-8</v>
      </c>
      <c r="AB516" s="126">
        <v>1.6373865226645001E-8</v>
      </c>
      <c r="AO516" s="126">
        <v>69.444898882465793</v>
      </c>
    </row>
    <row r="517" spans="1:41">
      <c r="A517" s="289" t="s">
        <v>4576</v>
      </c>
      <c r="B517" s="126">
        <v>4398446.04</v>
      </c>
      <c r="O517" s="126">
        <v>4375128.04</v>
      </c>
      <c r="AB517" s="126">
        <v>4846692.04</v>
      </c>
      <c r="AO517" s="126">
        <v>5308920.04</v>
      </c>
    </row>
    <row r="518" spans="1:41">
      <c r="A518" s="289" t="s">
        <v>4577</v>
      </c>
      <c r="B518" s="126">
        <v>0</v>
      </c>
      <c r="O518" s="126">
        <v>0</v>
      </c>
      <c r="AB518" s="126">
        <v>0</v>
      </c>
      <c r="AO518" s="126">
        <v>0</v>
      </c>
    </row>
    <row r="519" spans="1:41">
      <c r="A519" s="289" t="s">
        <v>4578</v>
      </c>
      <c r="B519" s="126">
        <v>118655351.51109</v>
      </c>
      <c r="O519" s="126">
        <v>118444284.03999899</v>
      </c>
      <c r="AB519" s="126">
        <v>120300314.5951</v>
      </c>
      <c r="AO519" s="126">
        <v>121942346.77695499</v>
      </c>
    </row>
    <row r="520" spans="1:41">
      <c r="A520" s="288" t="s">
        <v>4579</v>
      </c>
    </row>
    <row r="521" spans="1:41">
      <c r="A521" s="289" t="s">
        <v>4580</v>
      </c>
      <c r="B521" s="126">
        <v>0</v>
      </c>
      <c r="O521" s="126">
        <v>0</v>
      </c>
      <c r="AB521" s="126">
        <v>0</v>
      </c>
      <c r="AO521" s="126">
        <v>0</v>
      </c>
    </row>
    <row r="522" spans="1:41">
      <c r="A522" s="289" t="s">
        <v>4581</v>
      </c>
      <c r="B522" s="126">
        <v>0</v>
      </c>
      <c r="O522" s="126">
        <v>0</v>
      </c>
      <c r="AB522" s="126">
        <v>0</v>
      </c>
      <c r="AO522" s="126">
        <v>0</v>
      </c>
    </row>
    <row r="523" spans="1:41">
      <c r="A523" s="289" t="s">
        <v>4582</v>
      </c>
      <c r="B523" s="126">
        <v>0</v>
      </c>
      <c r="O523" s="126">
        <v>0</v>
      </c>
      <c r="AB523" s="126">
        <v>0</v>
      </c>
      <c r="AO523" s="126">
        <v>0</v>
      </c>
    </row>
    <row r="524" spans="1:41">
      <c r="A524" s="289" t="s">
        <v>4583</v>
      </c>
      <c r="B524" s="126">
        <v>322699.50594133598</v>
      </c>
      <c r="O524" s="126">
        <v>322701.50594133598</v>
      </c>
      <c r="AB524" s="126">
        <v>322701.50594133598</v>
      </c>
      <c r="AO524" s="126">
        <v>308568</v>
      </c>
    </row>
    <row r="525" spans="1:41">
      <c r="A525" s="289" t="s">
        <v>4584</v>
      </c>
      <c r="B525" s="126">
        <v>0</v>
      </c>
      <c r="O525" s="126">
        <v>0</v>
      </c>
      <c r="AB525" s="126">
        <v>0</v>
      </c>
      <c r="AO525" s="126">
        <v>0</v>
      </c>
    </row>
    <row r="526" spans="1:41">
      <c r="A526" s="289" t="s">
        <v>4585</v>
      </c>
      <c r="B526" s="126">
        <v>0</v>
      </c>
      <c r="O526" s="126">
        <v>0</v>
      </c>
      <c r="AB526" s="126">
        <v>0</v>
      </c>
      <c r="AO526" s="126">
        <v>0</v>
      </c>
    </row>
    <row r="527" spans="1:41">
      <c r="A527" s="289" t="s">
        <v>4586</v>
      </c>
      <c r="B527" s="126">
        <v>0</v>
      </c>
      <c r="O527" s="126">
        <v>0</v>
      </c>
      <c r="AB527" s="126">
        <v>0</v>
      </c>
      <c r="AO527" s="126">
        <v>0</v>
      </c>
    </row>
    <row r="528" spans="1:41">
      <c r="A528" s="289" t="s">
        <v>4587</v>
      </c>
      <c r="B528" s="126">
        <v>0</v>
      </c>
      <c r="O528" s="126">
        <v>0</v>
      </c>
      <c r="AB528" s="126">
        <v>0</v>
      </c>
      <c r="AO528" s="126">
        <v>0</v>
      </c>
    </row>
    <row r="529" spans="1:41">
      <c r="A529" s="289" t="s">
        <v>4588</v>
      </c>
      <c r="B529" s="126">
        <v>0</v>
      </c>
      <c r="O529" s="126">
        <v>0</v>
      </c>
      <c r="AB529" s="126">
        <v>0</v>
      </c>
      <c r="AO529" s="126">
        <v>0</v>
      </c>
    </row>
    <row r="530" spans="1:41">
      <c r="A530" s="289" t="s">
        <v>4589</v>
      </c>
      <c r="B530" s="126">
        <v>0</v>
      </c>
      <c r="O530" s="126">
        <v>0</v>
      </c>
      <c r="AB530" s="126">
        <v>0</v>
      </c>
      <c r="AO530" s="126">
        <v>0</v>
      </c>
    </row>
    <row r="531" spans="1:41">
      <c r="A531" s="289" t="s">
        <v>4590</v>
      </c>
      <c r="B531" s="126">
        <v>0</v>
      </c>
      <c r="O531" s="126">
        <v>0</v>
      </c>
      <c r="AB531" s="126">
        <v>0</v>
      </c>
      <c r="AO531" s="126">
        <v>0</v>
      </c>
    </row>
    <row r="532" spans="1:41">
      <c r="A532" s="289" t="s">
        <v>4591</v>
      </c>
      <c r="B532" s="126">
        <v>322699.50594133598</v>
      </c>
      <c r="O532" s="126">
        <v>322701.50594133598</v>
      </c>
      <c r="AB532" s="126">
        <v>322701.50594133598</v>
      </c>
      <c r="AO532" s="126">
        <v>308568</v>
      </c>
    </row>
    <row r="533" spans="1:41">
      <c r="A533" s="289" t="s">
        <v>4592</v>
      </c>
      <c r="B533" s="126">
        <v>0</v>
      </c>
      <c r="O533" s="126">
        <v>0</v>
      </c>
      <c r="AB533" s="126">
        <v>0</v>
      </c>
      <c r="AO533" s="126">
        <v>0</v>
      </c>
    </row>
    <row r="534" spans="1:41">
      <c r="A534" s="289" t="s">
        <v>4593</v>
      </c>
      <c r="B534" s="126">
        <v>0</v>
      </c>
      <c r="O534" s="126">
        <v>0</v>
      </c>
      <c r="AB534" s="126">
        <v>0</v>
      </c>
      <c r="AO534" s="126">
        <v>0</v>
      </c>
    </row>
    <row r="535" spans="1:41">
      <c r="A535" s="289" t="s">
        <v>4594</v>
      </c>
      <c r="B535" s="126">
        <v>1931106.71</v>
      </c>
      <c r="O535" s="126">
        <v>1931106.71</v>
      </c>
      <c r="AB535" s="126">
        <v>1931106.71</v>
      </c>
      <c r="AO535" s="126">
        <v>1931106.71</v>
      </c>
    </row>
    <row r="536" spans="1:41">
      <c r="A536" s="289" t="s">
        <v>4595</v>
      </c>
      <c r="B536" s="126">
        <v>3115246</v>
      </c>
      <c r="O536" s="126">
        <v>4550100</v>
      </c>
      <c r="AB536" s="126">
        <v>4665288</v>
      </c>
      <c r="AO536" s="126">
        <v>4782780</v>
      </c>
    </row>
    <row r="537" spans="1:41">
      <c r="A537" s="289" t="s">
        <v>4596</v>
      </c>
      <c r="B537" s="126">
        <v>0</v>
      </c>
      <c r="O537" s="126">
        <v>0</v>
      </c>
      <c r="AB537" s="126">
        <v>0</v>
      </c>
      <c r="AO537" s="126">
        <v>0</v>
      </c>
    </row>
    <row r="538" spans="1:41">
      <c r="A538" s="289" t="s">
        <v>4597</v>
      </c>
      <c r="B538" s="126">
        <v>300000</v>
      </c>
      <c r="O538" s="126">
        <v>300000</v>
      </c>
      <c r="AB538" s="126">
        <v>300000</v>
      </c>
      <c r="AO538" s="126">
        <v>300000</v>
      </c>
    </row>
    <row r="539" spans="1:41">
      <c r="A539" s="289" t="s">
        <v>4598</v>
      </c>
      <c r="B539" s="126">
        <v>-1321926.5900000001</v>
      </c>
      <c r="O539" s="126">
        <v>-1321926.5900000001</v>
      </c>
      <c r="AB539" s="126">
        <v>-1321926.5900000001</v>
      </c>
      <c r="AO539" s="126">
        <v>-1321926.5900000001</v>
      </c>
    </row>
    <row r="540" spans="1:41">
      <c r="A540" s="289" t="s">
        <v>4599</v>
      </c>
      <c r="B540" s="126">
        <v>0</v>
      </c>
      <c r="O540" s="126">
        <v>0</v>
      </c>
      <c r="AB540" s="126">
        <v>0</v>
      </c>
      <c r="AO540" s="126">
        <v>0</v>
      </c>
    </row>
    <row r="541" spans="1:41">
      <c r="A541" s="289" t="s">
        <v>4600</v>
      </c>
      <c r="B541" s="126">
        <v>0</v>
      </c>
      <c r="O541" s="126">
        <v>0</v>
      </c>
      <c r="AB541" s="126">
        <v>0</v>
      </c>
      <c r="AO541" s="126">
        <v>0</v>
      </c>
    </row>
    <row r="542" spans="1:41">
      <c r="A542" s="289" t="s">
        <v>4601</v>
      </c>
      <c r="B542" s="126">
        <v>300000</v>
      </c>
      <c r="O542" s="126">
        <v>300000</v>
      </c>
      <c r="AB542" s="126">
        <v>300000</v>
      </c>
      <c r="AO542" s="126">
        <v>300000</v>
      </c>
    </row>
    <row r="543" spans="1:41">
      <c r="A543" s="289" t="s">
        <v>4602</v>
      </c>
      <c r="B543" s="126">
        <v>0</v>
      </c>
      <c r="O543" s="126">
        <v>0</v>
      </c>
      <c r="AB543" s="126">
        <v>0</v>
      </c>
      <c r="AO543" s="126">
        <v>0</v>
      </c>
    </row>
    <row r="544" spans="1:41">
      <c r="A544" s="289" t="s">
        <v>4603</v>
      </c>
      <c r="B544" s="126">
        <v>0</v>
      </c>
      <c r="O544" s="126">
        <v>0</v>
      </c>
      <c r="AB544" s="126">
        <v>0</v>
      </c>
      <c r="AO544" s="126">
        <v>0</v>
      </c>
    </row>
    <row r="545" spans="1:41">
      <c r="A545" s="289" t="s">
        <v>4604</v>
      </c>
      <c r="B545" s="126">
        <v>0</v>
      </c>
      <c r="O545" s="126">
        <v>0</v>
      </c>
      <c r="AB545" s="126">
        <v>0</v>
      </c>
      <c r="AO545" s="126">
        <v>0</v>
      </c>
    </row>
    <row r="546" spans="1:41">
      <c r="A546" s="289" t="s">
        <v>4605</v>
      </c>
      <c r="B546" s="126">
        <v>0</v>
      </c>
      <c r="O546" s="126">
        <v>0</v>
      </c>
      <c r="AB546" s="126">
        <v>0</v>
      </c>
      <c r="AO546" s="126">
        <v>0</v>
      </c>
    </row>
    <row r="547" spans="1:41">
      <c r="A547" s="289" t="s">
        <v>4606</v>
      </c>
      <c r="B547" s="126">
        <v>4324426.12</v>
      </c>
      <c r="O547" s="126">
        <v>5759280.1200000001</v>
      </c>
      <c r="AB547" s="126">
        <v>5874468.1199999899</v>
      </c>
      <c r="AO547" s="126">
        <v>5991960.1199999899</v>
      </c>
    </row>
    <row r="548" spans="1:41">
      <c r="A548" s="289" t="s">
        <v>4607</v>
      </c>
      <c r="B548" s="126">
        <v>0</v>
      </c>
      <c r="O548" s="126">
        <v>0</v>
      </c>
      <c r="AB548" s="126">
        <v>0</v>
      </c>
      <c r="AO548" s="126">
        <v>0</v>
      </c>
    </row>
    <row r="549" spans="1:41">
      <c r="A549" s="289" t="s">
        <v>4608</v>
      </c>
      <c r="B549" s="126">
        <v>0</v>
      </c>
      <c r="O549" s="126">
        <v>0</v>
      </c>
      <c r="AB549" s="126">
        <v>0</v>
      </c>
      <c r="AO549" s="126">
        <v>0</v>
      </c>
    </row>
    <row r="550" spans="1:41">
      <c r="A550" s="289" t="s">
        <v>4609</v>
      </c>
      <c r="B550" s="126">
        <v>4647125.6259413296</v>
      </c>
      <c r="O550" s="126">
        <v>6081981.6259413296</v>
      </c>
      <c r="AB550" s="126">
        <v>6197169.6259413296</v>
      </c>
      <c r="AO550" s="126">
        <v>6300528.1200000001</v>
      </c>
    </row>
    <row r="551" spans="1:41">
      <c r="A551" s="288" t="s">
        <v>4610</v>
      </c>
    </row>
    <row r="552" spans="1:41">
      <c r="A552" s="288" t="s">
        <v>4611</v>
      </c>
    </row>
    <row r="553" spans="1:41">
      <c r="A553" s="289" t="s">
        <v>4612</v>
      </c>
      <c r="B553" s="126">
        <v>0</v>
      </c>
      <c r="O553" s="126">
        <v>0</v>
      </c>
      <c r="AB553" s="126">
        <v>0</v>
      </c>
      <c r="AO553" s="126">
        <v>0</v>
      </c>
    </row>
    <row r="554" spans="1:41">
      <c r="A554" s="289" t="s">
        <v>4613</v>
      </c>
      <c r="B554" s="126">
        <v>0</v>
      </c>
      <c r="O554" s="126">
        <v>0</v>
      </c>
      <c r="AB554" s="126">
        <v>0</v>
      </c>
      <c r="AO554" s="126">
        <v>0</v>
      </c>
    </row>
    <row r="555" spans="1:41">
      <c r="A555" s="289" t="s">
        <v>4614</v>
      </c>
      <c r="B555" s="126">
        <v>3425982</v>
      </c>
      <c r="O555" s="126">
        <v>3450348</v>
      </c>
      <c r="AB555" s="126">
        <v>3438443.9999999902</v>
      </c>
      <c r="AO555" s="126">
        <v>3438443.9999999902</v>
      </c>
    </row>
    <row r="556" spans="1:41">
      <c r="A556" s="289" t="s">
        <v>4615</v>
      </c>
      <c r="B556" s="126">
        <v>0</v>
      </c>
      <c r="O556" s="126">
        <v>0</v>
      </c>
      <c r="AB556" s="126">
        <v>0</v>
      </c>
      <c r="AO556" s="126">
        <v>0</v>
      </c>
    </row>
    <row r="557" spans="1:41">
      <c r="A557" s="289" t="s">
        <v>4616</v>
      </c>
      <c r="B557" s="126">
        <v>0</v>
      </c>
      <c r="O557" s="126">
        <v>0</v>
      </c>
      <c r="AB557" s="126">
        <v>0</v>
      </c>
      <c r="AO557" s="126">
        <v>0</v>
      </c>
    </row>
    <row r="558" spans="1:41">
      <c r="A558" s="289" t="s">
        <v>4617</v>
      </c>
      <c r="B558" s="126">
        <v>0</v>
      </c>
      <c r="O558" s="126">
        <v>0</v>
      </c>
      <c r="AB558" s="126">
        <v>0</v>
      </c>
      <c r="AO558" s="126">
        <v>0</v>
      </c>
    </row>
    <row r="559" spans="1:41">
      <c r="A559" s="289" t="s">
        <v>4618</v>
      </c>
      <c r="B559" s="126">
        <v>0</v>
      </c>
      <c r="O559" s="126">
        <v>0</v>
      </c>
      <c r="AB559" s="126">
        <v>0</v>
      </c>
      <c r="AO559" s="126">
        <v>0</v>
      </c>
    </row>
    <row r="560" spans="1:41">
      <c r="A560" s="289" t="s">
        <v>4619</v>
      </c>
      <c r="B560" s="126">
        <v>0</v>
      </c>
      <c r="O560" s="126">
        <v>0</v>
      </c>
      <c r="AB560" s="126">
        <v>0</v>
      </c>
      <c r="AO560" s="126">
        <v>0</v>
      </c>
    </row>
    <row r="561" spans="1:41">
      <c r="A561" s="289" t="s">
        <v>4620</v>
      </c>
      <c r="B561" s="126">
        <v>12892419</v>
      </c>
      <c r="O561" s="126">
        <v>12218268</v>
      </c>
      <c r="AB561" s="126">
        <v>12250799.999999899</v>
      </c>
      <c r="AO561" s="126">
        <v>11663904</v>
      </c>
    </row>
    <row r="562" spans="1:41">
      <c r="A562" s="289" t="s">
        <v>4621</v>
      </c>
      <c r="B562" s="126">
        <v>0</v>
      </c>
      <c r="O562" s="126">
        <v>0</v>
      </c>
      <c r="AB562" s="126">
        <v>0</v>
      </c>
      <c r="AO562" s="126">
        <v>0</v>
      </c>
    </row>
    <row r="563" spans="1:41">
      <c r="A563" s="289" t="s">
        <v>4622</v>
      </c>
      <c r="B563" s="126">
        <v>0</v>
      </c>
      <c r="O563" s="126">
        <v>0</v>
      </c>
      <c r="AB563" s="126">
        <v>0</v>
      </c>
      <c r="AO563" s="126">
        <v>0</v>
      </c>
    </row>
    <row r="564" spans="1:41">
      <c r="A564" s="289" t="s">
        <v>4623</v>
      </c>
      <c r="B564" s="126">
        <v>0</v>
      </c>
      <c r="O564" s="126">
        <v>0</v>
      </c>
      <c r="AB564" s="126">
        <v>0</v>
      </c>
      <c r="AO564" s="126">
        <v>0</v>
      </c>
    </row>
    <row r="565" spans="1:41">
      <c r="A565" s="289" t="s">
        <v>4624</v>
      </c>
      <c r="B565" s="126">
        <v>16318400.999999899</v>
      </c>
      <c r="O565" s="126">
        <v>15668616</v>
      </c>
      <c r="AB565" s="126">
        <v>15689243.999999899</v>
      </c>
      <c r="AO565" s="126">
        <v>15102348</v>
      </c>
    </row>
    <row r="566" spans="1:41">
      <c r="A566" s="288" t="s">
        <v>4625</v>
      </c>
    </row>
    <row r="567" spans="1:41">
      <c r="A567" s="289" t="s">
        <v>4626</v>
      </c>
      <c r="B567" s="126">
        <v>0</v>
      </c>
      <c r="O567" s="126">
        <v>0</v>
      </c>
      <c r="AB567" s="126">
        <v>0</v>
      </c>
      <c r="AO567" s="126">
        <v>0</v>
      </c>
    </row>
    <row r="568" spans="1:41">
      <c r="A568" s="289" t="s">
        <v>4627</v>
      </c>
      <c r="B568" s="126">
        <v>0</v>
      </c>
      <c r="O568" s="126">
        <v>0</v>
      </c>
      <c r="AB568" s="126">
        <v>0</v>
      </c>
      <c r="AO568" s="126">
        <v>0</v>
      </c>
    </row>
    <row r="569" spans="1:41">
      <c r="A569" s="289" t="s">
        <v>4628</v>
      </c>
      <c r="B569" s="126">
        <v>0</v>
      </c>
      <c r="O569" s="126">
        <v>0</v>
      </c>
      <c r="AB569" s="126">
        <v>0</v>
      </c>
      <c r="AO569" s="126">
        <v>0</v>
      </c>
    </row>
    <row r="570" spans="1:41">
      <c r="A570" s="289" t="s">
        <v>4629</v>
      </c>
      <c r="B570" s="126">
        <v>14845008.999999899</v>
      </c>
      <c r="O570" s="126">
        <v>15481055.999999899</v>
      </c>
      <c r="AB570" s="126">
        <v>13011432</v>
      </c>
      <c r="AO570" s="126">
        <v>13011432</v>
      </c>
    </row>
    <row r="571" spans="1:41">
      <c r="A571" s="289" t="s">
        <v>4630</v>
      </c>
      <c r="B571" s="126">
        <v>0</v>
      </c>
      <c r="O571" s="126">
        <v>0</v>
      </c>
      <c r="AB571" s="126">
        <v>0</v>
      </c>
      <c r="AO571" s="126">
        <v>0</v>
      </c>
    </row>
    <row r="572" spans="1:41">
      <c r="A572" s="289" t="s">
        <v>4631</v>
      </c>
      <c r="B572" s="126">
        <v>0</v>
      </c>
      <c r="O572" s="126">
        <v>0</v>
      </c>
      <c r="AB572" s="126">
        <v>0</v>
      </c>
      <c r="AO572" s="126">
        <v>0</v>
      </c>
    </row>
    <row r="573" spans="1:41">
      <c r="A573" s="289" t="s">
        <v>4632</v>
      </c>
      <c r="B573" s="126">
        <v>0</v>
      </c>
      <c r="O573" s="126">
        <v>0</v>
      </c>
      <c r="AB573" s="126">
        <v>0</v>
      </c>
      <c r="AO573" s="126">
        <v>0</v>
      </c>
    </row>
    <row r="574" spans="1:41">
      <c r="A574" s="289" t="s">
        <v>4633</v>
      </c>
      <c r="B574" s="126">
        <v>46744196</v>
      </c>
      <c r="O574" s="126">
        <v>47805995.999999903</v>
      </c>
      <c r="AB574" s="126">
        <v>47805995.999999903</v>
      </c>
      <c r="AO574" s="126">
        <v>47805995.999999903</v>
      </c>
    </row>
    <row r="575" spans="1:41">
      <c r="A575" s="289" t="s">
        <v>4634</v>
      </c>
      <c r="B575" s="126">
        <v>0</v>
      </c>
      <c r="O575" s="126">
        <v>0</v>
      </c>
      <c r="AB575" s="126">
        <v>0</v>
      </c>
      <c r="AO575" s="126">
        <v>0</v>
      </c>
    </row>
    <row r="576" spans="1:41">
      <c r="A576" s="289" t="s">
        <v>4635</v>
      </c>
      <c r="B576" s="126">
        <v>0</v>
      </c>
      <c r="O576" s="126">
        <v>0</v>
      </c>
      <c r="AB576" s="126">
        <v>0</v>
      </c>
      <c r="AO576" s="126">
        <v>0</v>
      </c>
    </row>
    <row r="577" spans="1:41">
      <c r="A577" s="289" t="s">
        <v>4636</v>
      </c>
      <c r="B577" s="126">
        <v>61589205</v>
      </c>
      <c r="O577" s="126">
        <v>63287052</v>
      </c>
      <c r="AB577" s="126">
        <v>60817427.999999903</v>
      </c>
      <c r="AO577" s="126">
        <v>60817427.999999903</v>
      </c>
    </row>
    <row r="578" spans="1:41">
      <c r="A578" s="289" t="s">
        <v>4637</v>
      </c>
      <c r="B578" s="126">
        <v>77907606</v>
      </c>
      <c r="O578" s="126">
        <v>78955667.999999896</v>
      </c>
      <c r="AB578" s="126">
        <v>76506671.999999896</v>
      </c>
      <c r="AO578" s="126">
        <v>75919776</v>
      </c>
    </row>
    <row r="579" spans="1:41">
      <c r="A579" s="288" t="s">
        <v>4638</v>
      </c>
    </row>
    <row r="580" spans="1:41">
      <c r="A580" s="289" t="s">
        <v>4639</v>
      </c>
      <c r="B580" s="126">
        <v>-8.1968209997285105E-8</v>
      </c>
      <c r="O580" s="126">
        <v>-5.9562429062983301E-8</v>
      </c>
      <c r="AB580" s="126">
        <v>7.6920198605673903E-9</v>
      </c>
      <c r="AO580" s="126">
        <v>-1.26627926251617E-9</v>
      </c>
    </row>
    <row r="581" spans="1:41">
      <c r="A581" s="289" t="s">
        <v>4640</v>
      </c>
      <c r="B581" s="126">
        <v>6.1845639720559094E-8</v>
      </c>
      <c r="O581" s="126">
        <v>-7.2759576141834201E-9</v>
      </c>
      <c r="AB581" s="126">
        <v>9.0949470177292803E-10</v>
      </c>
      <c r="AO581" s="126">
        <v>-2.2737367544323202E-9</v>
      </c>
    </row>
    <row r="582" spans="1:41">
      <c r="A582" s="289" t="s">
        <v>4641</v>
      </c>
      <c r="B582" s="126">
        <v>0</v>
      </c>
      <c r="O582" s="126">
        <v>0</v>
      </c>
      <c r="AB582" s="126">
        <v>0</v>
      </c>
      <c r="AO582" s="126">
        <v>0</v>
      </c>
    </row>
    <row r="583" spans="1:41">
      <c r="A583" s="289" t="s">
        <v>4642</v>
      </c>
      <c r="B583" s="126">
        <v>-2.4556356947869E-8</v>
      </c>
      <c r="O583" s="126">
        <v>-6.7302607931196597E-8</v>
      </c>
      <c r="AB583" s="126">
        <v>9.0381035988684694E-9</v>
      </c>
      <c r="AO583" s="126">
        <v>-2.7284841053187802E-9</v>
      </c>
    </row>
    <row r="584" spans="1:41">
      <c r="A584" s="289" t="s">
        <v>4643</v>
      </c>
      <c r="B584" s="126">
        <v>322879469.79000002</v>
      </c>
      <c r="O584" s="126">
        <v>130031305.12</v>
      </c>
      <c r="AB584" s="126">
        <v>39465934</v>
      </c>
      <c r="AO584" s="126">
        <v>12564645.76</v>
      </c>
    </row>
    <row r="585" spans="1:41">
      <c r="A585" s="289" t="s">
        <v>4644</v>
      </c>
      <c r="B585" s="126">
        <v>0</v>
      </c>
      <c r="O585" s="126">
        <v>0</v>
      </c>
      <c r="AB585" s="126">
        <v>0</v>
      </c>
      <c r="AO585" s="126">
        <v>0</v>
      </c>
    </row>
    <row r="586" spans="1:41">
      <c r="A586" s="289" t="s">
        <v>4645</v>
      </c>
      <c r="B586" s="126">
        <v>322879469.79000002</v>
      </c>
      <c r="O586" s="126">
        <v>130031305.12</v>
      </c>
      <c r="AB586" s="126">
        <v>39465934</v>
      </c>
      <c r="AO586" s="126">
        <v>12564645.76</v>
      </c>
    </row>
    <row r="587" spans="1:41">
      <c r="A587" s="289" t="s">
        <v>4646</v>
      </c>
      <c r="B587" s="126">
        <v>0</v>
      </c>
      <c r="O587" s="126">
        <v>0</v>
      </c>
      <c r="AB587" s="126">
        <v>0</v>
      </c>
      <c r="AO587" s="126">
        <v>0</v>
      </c>
    </row>
    <row r="588" spans="1:41">
      <c r="A588" s="288" t="s">
        <v>4647</v>
      </c>
    </row>
    <row r="589" spans="1:41">
      <c r="A589" s="289" t="s">
        <v>4648</v>
      </c>
      <c r="B589" s="126">
        <v>0</v>
      </c>
      <c r="O589" s="126">
        <v>0</v>
      </c>
      <c r="AB589" s="126">
        <v>0</v>
      </c>
      <c r="AO589" s="126">
        <v>0</v>
      </c>
    </row>
    <row r="590" spans="1:41">
      <c r="A590" s="289" t="s">
        <v>4649</v>
      </c>
      <c r="B590" s="126">
        <v>0</v>
      </c>
      <c r="O590" s="126">
        <v>0</v>
      </c>
      <c r="AB590" s="126">
        <v>0</v>
      </c>
      <c r="AO590" s="126">
        <v>0</v>
      </c>
    </row>
    <row r="591" spans="1:41">
      <c r="A591" s="289" t="s">
        <v>4650</v>
      </c>
      <c r="B591" s="126">
        <v>0</v>
      </c>
      <c r="O591" s="126">
        <v>0</v>
      </c>
      <c r="AB591" s="126">
        <v>0</v>
      </c>
      <c r="AO591" s="126">
        <v>0</v>
      </c>
    </row>
    <row r="592" spans="1:41">
      <c r="A592" s="289" t="s">
        <v>4651</v>
      </c>
      <c r="B592" s="126">
        <v>32041468.9761004</v>
      </c>
      <c r="O592" s="126">
        <v>6200185.7991118897</v>
      </c>
      <c r="AB592" s="126">
        <v>6297103.2527048802</v>
      </c>
      <c r="AO592" s="126">
        <v>6093956.0629117796</v>
      </c>
    </row>
    <row r="593" spans="1:41">
      <c r="A593" s="289" t="s">
        <v>4652</v>
      </c>
      <c r="B593" s="126">
        <v>32041468.9761004</v>
      </c>
      <c r="O593" s="126">
        <v>6200185.7991118897</v>
      </c>
      <c r="AB593" s="126">
        <v>6297103.2527048802</v>
      </c>
      <c r="AO593" s="126">
        <v>6093956.0629117796</v>
      </c>
    </row>
    <row r="594" spans="1:41">
      <c r="A594" s="289" t="s">
        <v>4653</v>
      </c>
      <c r="B594" s="126">
        <v>0</v>
      </c>
      <c r="O594" s="126">
        <v>0</v>
      </c>
      <c r="AB594" s="126">
        <v>0</v>
      </c>
      <c r="AO594" s="126">
        <v>0</v>
      </c>
    </row>
    <row r="595" spans="1:41">
      <c r="A595" s="289" t="s">
        <v>4654</v>
      </c>
      <c r="B595" s="126">
        <v>0</v>
      </c>
      <c r="O595" s="126">
        <v>0</v>
      </c>
      <c r="AB595" s="126">
        <v>0</v>
      </c>
      <c r="AO595" s="126">
        <v>0</v>
      </c>
    </row>
    <row r="596" spans="1:41">
      <c r="A596" s="289" t="s">
        <v>4655</v>
      </c>
      <c r="B596" s="126">
        <v>0</v>
      </c>
      <c r="O596" s="126">
        <v>0</v>
      </c>
      <c r="AB596" s="126">
        <v>0</v>
      </c>
      <c r="AO596" s="126">
        <v>0</v>
      </c>
    </row>
    <row r="597" spans="1:41">
      <c r="A597" s="289" t="s">
        <v>4656</v>
      </c>
      <c r="B597" s="126">
        <v>0</v>
      </c>
      <c r="O597" s="126">
        <v>0</v>
      </c>
      <c r="AB597" s="126">
        <v>0</v>
      </c>
      <c r="AO597" s="126">
        <v>0</v>
      </c>
    </row>
    <row r="598" spans="1:41">
      <c r="A598" s="289" t="s">
        <v>4657</v>
      </c>
      <c r="B598" s="126">
        <v>0</v>
      </c>
      <c r="O598" s="126">
        <v>0</v>
      </c>
      <c r="AB598" s="126">
        <v>0</v>
      </c>
      <c r="AO598" s="126">
        <v>0</v>
      </c>
    </row>
    <row r="599" spans="1:41">
      <c r="A599" s="289" t="s">
        <v>4658</v>
      </c>
      <c r="B599" s="126">
        <v>1563910211.25999</v>
      </c>
      <c r="O599" s="126">
        <v>1497851126.6900001</v>
      </c>
      <c r="AB599" s="126">
        <v>1458045649.6099999</v>
      </c>
      <c r="AO599" s="126">
        <v>1406795156.1199999</v>
      </c>
    </row>
    <row r="600" spans="1:41">
      <c r="A600" s="289" t="s">
        <v>4659</v>
      </c>
      <c r="B600" s="126">
        <v>0</v>
      </c>
      <c r="O600" s="126">
        <v>0</v>
      </c>
      <c r="AB600" s="126">
        <v>0</v>
      </c>
      <c r="AO600" s="126">
        <v>0</v>
      </c>
    </row>
    <row r="601" spans="1:41">
      <c r="A601" s="289" t="s">
        <v>4660</v>
      </c>
      <c r="B601" s="126">
        <v>0</v>
      </c>
      <c r="O601" s="126">
        <v>0</v>
      </c>
      <c r="AB601" s="126">
        <v>0</v>
      </c>
      <c r="AO601" s="126">
        <v>0</v>
      </c>
    </row>
    <row r="602" spans="1:41">
      <c r="A602" s="289" t="s">
        <v>4661</v>
      </c>
      <c r="B602" s="126">
        <v>0</v>
      </c>
      <c r="O602" s="126">
        <v>0</v>
      </c>
      <c r="AB602" s="126">
        <v>0</v>
      </c>
      <c r="AO602" s="126">
        <v>0</v>
      </c>
    </row>
    <row r="603" spans="1:41">
      <c r="A603" s="289" t="s">
        <v>4662</v>
      </c>
      <c r="B603" s="126">
        <v>165682521.81999999</v>
      </c>
      <c r="O603" s="126">
        <v>157412977.69</v>
      </c>
      <c r="AB603" s="126">
        <v>128772956.89999899</v>
      </c>
      <c r="AO603" s="126">
        <v>114228726.06</v>
      </c>
    </row>
    <row r="604" spans="1:41">
      <c r="A604" s="289" t="s">
        <v>4663</v>
      </c>
      <c r="B604" s="126">
        <v>751427061.41760099</v>
      </c>
      <c r="O604" s="126">
        <v>15803177.692273401</v>
      </c>
      <c r="AB604" s="126">
        <v>0.14896059292368499</v>
      </c>
      <c r="AO604" s="126">
        <v>-0.34471814069547602</v>
      </c>
    </row>
    <row r="605" spans="1:41">
      <c r="A605" s="289" t="s">
        <v>4664</v>
      </c>
      <c r="B605" s="126">
        <v>72320301.4469136</v>
      </c>
      <c r="O605" s="126">
        <v>76001752.771646395</v>
      </c>
      <c r="AB605" s="126">
        <v>76077880.453375205</v>
      </c>
      <c r="AO605" s="126">
        <v>76077880.453375205</v>
      </c>
    </row>
    <row r="606" spans="1:41">
      <c r="A606" s="289" t="s">
        <v>4665</v>
      </c>
      <c r="B606" s="126">
        <v>0</v>
      </c>
      <c r="O606" s="126">
        <v>0</v>
      </c>
      <c r="AB606" s="126">
        <v>0</v>
      </c>
      <c r="AO606" s="126">
        <v>0</v>
      </c>
    </row>
    <row r="607" spans="1:41">
      <c r="A607" s="289" t="s">
        <v>4666</v>
      </c>
      <c r="B607" s="126">
        <v>0</v>
      </c>
      <c r="O607" s="126">
        <v>0</v>
      </c>
      <c r="AB607" s="126">
        <v>0</v>
      </c>
      <c r="AO607" s="126">
        <v>0</v>
      </c>
    </row>
    <row r="608" spans="1:41">
      <c r="A608" s="289" t="s">
        <v>4667</v>
      </c>
      <c r="B608" s="126">
        <v>0</v>
      </c>
      <c r="O608" s="126">
        <v>0</v>
      </c>
      <c r="AB608" s="126">
        <v>0</v>
      </c>
      <c r="AO608" s="126">
        <v>0</v>
      </c>
    </row>
    <row r="609" spans="1:41">
      <c r="A609" s="289" t="s">
        <v>4668</v>
      </c>
      <c r="B609" s="126">
        <v>162446545.97999999</v>
      </c>
      <c r="O609" s="126">
        <v>121011562.34999999</v>
      </c>
      <c r="AB609" s="126">
        <v>146877301.41999999</v>
      </c>
      <c r="AO609" s="126">
        <v>141282809.34999999</v>
      </c>
    </row>
    <row r="610" spans="1:41">
      <c r="A610" s="289" t="s">
        <v>4669</v>
      </c>
      <c r="B610" s="126">
        <v>0</v>
      </c>
      <c r="O610" s="126">
        <v>0</v>
      </c>
      <c r="AB610" s="126">
        <v>0</v>
      </c>
      <c r="AO610" s="126">
        <v>0</v>
      </c>
    </row>
    <row r="611" spans="1:41">
      <c r="A611" s="289" t="s">
        <v>4670</v>
      </c>
      <c r="B611" s="126">
        <v>-32041468.9761004</v>
      </c>
      <c r="O611" s="126">
        <v>-6200185.7991118897</v>
      </c>
      <c r="AB611" s="126">
        <v>-6297103.2527048802</v>
      </c>
      <c r="AO611" s="126">
        <v>-6093956.0629117796</v>
      </c>
    </row>
    <row r="612" spans="1:41">
      <c r="A612" s="289" t="s">
        <v>4671</v>
      </c>
      <c r="B612" s="126">
        <v>2683745172.94841</v>
      </c>
      <c r="O612" s="126">
        <v>1861880411.3947999</v>
      </c>
      <c r="AB612" s="126">
        <v>1803476685.2796299</v>
      </c>
      <c r="AO612" s="126">
        <v>1732290615.5757401</v>
      </c>
    </row>
    <row r="613" spans="1:41">
      <c r="A613" s="289" t="s">
        <v>4672</v>
      </c>
      <c r="B613" s="126">
        <v>3038666111.71451</v>
      </c>
      <c r="O613" s="126">
        <v>1998111902.31392</v>
      </c>
      <c r="AB613" s="126">
        <v>1849239722.53233</v>
      </c>
      <c r="AO613" s="126">
        <v>1750949217.3986499</v>
      </c>
    </row>
    <row r="614" spans="1:41">
      <c r="A614" s="289" t="s">
        <v>712</v>
      </c>
    </row>
    <row r="615" spans="1:41">
      <c r="A615" s="289" t="s">
        <v>4673</v>
      </c>
      <c r="B615" s="126">
        <v>3239876194.8515401</v>
      </c>
      <c r="O615" s="126">
        <v>2201593835.9798598</v>
      </c>
      <c r="AB615" s="126">
        <v>2052243878.75337</v>
      </c>
      <c r="AO615" s="126">
        <v>1955111868.29561</v>
      </c>
    </row>
    <row r="616" spans="1:41">
      <c r="A616" s="289" t="s">
        <v>4674</v>
      </c>
      <c r="B616" s="126">
        <v>3946314726.9909</v>
      </c>
      <c r="O616" s="126">
        <v>2827116829.6096802</v>
      </c>
      <c r="AB616" s="126">
        <v>2704887565.79108</v>
      </c>
      <c r="AO616" s="126">
        <v>2648625472.3127298</v>
      </c>
    </row>
    <row r="617" spans="1:41">
      <c r="A617" s="289" t="s">
        <v>4675</v>
      </c>
    </row>
    <row r="618" spans="1:41" ht="10.8" thickBot="1">
      <c r="A618" s="360" t="s">
        <v>4676</v>
      </c>
    </row>
    <row r="619" spans="1:41">
      <c r="A619" s="288" t="s">
        <v>4677</v>
      </c>
    </row>
    <row r="620" spans="1:41">
      <c r="A620" s="289" t="s">
        <v>4678</v>
      </c>
      <c r="B620" s="126">
        <v>1005467640.7080899</v>
      </c>
      <c r="O620" s="126">
        <v>1075360327.7481201</v>
      </c>
      <c r="AB620" s="126">
        <v>1153581568.1101799</v>
      </c>
      <c r="AO620" s="126">
        <v>1204760076.0782399</v>
      </c>
    </row>
    <row r="621" spans="1:41">
      <c r="A621" s="289" t="s">
        <v>4679</v>
      </c>
      <c r="B621" s="126">
        <v>-383663.85734463698</v>
      </c>
      <c r="O621" s="126">
        <v>-606010.84405243502</v>
      </c>
      <c r="AB621" s="126">
        <v>-777534.21088343102</v>
      </c>
      <c r="AO621" s="126">
        <v>-941906.43123939203</v>
      </c>
    </row>
    <row r="622" spans="1:41">
      <c r="A622" s="289" t="s">
        <v>4680</v>
      </c>
      <c r="B622" s="126">
        <v>1005083976.85075</v>
      </c>
      <c r="O622" s="126">
        <v>1074754316.9040699</v>
      </c>
      <c r="AB622" s="126">
        <v>1152804033.8993001</v>
      </c>
      <c r="AO622" s="126">
        <v>1203818169.6470001</v>
      </c>
    </row>
    <row r="623" spans="1:41">
      <c r="A623" s="289" t="s">
        <v>4681</v>
      </c>
      <c r="B623" s="126">
        <v>0</v>
      </c>
      <c r="O623" s="126">
        <v>0</v>
      </c>
      <c r="AB623" s="126">
        <v>0</v>
      </c>
      <c r="AO623" s="126">
        <v>0</v>
      </c>
    </row>
    <row r="624" spans="1:41">
      <c r="A624" s="289" t="s">
        <v>4682</v>
      </c>
      <c r="B624" s="126">
        <v>1005083976.85075</v>
      </c>
      <c r="O624" s="126">
        <v>1074754316.9040699</v>
      </c>
      <c r="AB624" s="126">
        <v>1152804033.8993001</v>
      </c>
      <c r="AO624" s="126">
        <v>1203818169.6470001</v>
      </c>
    </row>
    <row r="625" spans="1:41">
      <c r="A625" s="288" t="s">
        <v>4683</v>
      </c>
    </row>
    <row r="626" spans="1:41">
      <c r="A626" s="289" t="s">
        <v>4684</v>
      </c>
      <c r="B626" s="126">
        <v>0</v>
      </c>
      <c r="O626" s="126">
        <v>0</v>
      </c>
      <c r="AB626" s="126">
        <v>0</v>
      </c>
      <c r="AO626" s="126">
        <v>0</v>
      </c>
    </row>
    <row r="627" spans="1:41">
      <c r="A627" s="289" t="s">
        <v>4685</v>
      </c>
      <c r="B627" s="126">
        <v>0</v>
      </c>
      <c r="O627" s="126">
        <v>0</v>
      </c>
      <c r="AB627" s="126">
        <v>0</v>
      </c>
      <c r="AO627" s="126">
        <v>0</v>
      </c>
    </row>
    <row r="628" spans="1:41">
      <c r="A628" s="289" t="s">
        <v>4686</v>
      </c>
      <c r="B628" s="126">
        <v>0</v>
      </c>
      <c r="O628" s="126">
        <v>0</v>
      </c>
      <c r="AB628" s="126">
        <v>0</v>
      </c>
      <c r="AO628" s="126">
        <v>0</v>
      </c>
    </row>
    <row r="629" spans="1:41">
      <c r="A629" s="288" t="s">
        <v>4687</v>
      </c>
    </row>
    <row r="630" spans="1:41">
      <c r="A630" s="289" t="s">
        <v>4688</v>
      </c>
    </row>
    <row r="631" spans="1:41">
      <c r="A631" s="289" t="s">
        <v>4689</v>
      </c>
      <c r="B631" s="126">
        <v>0</v>
      </c>
      <c r="O631" s="126">
        <v>0</v>
      </c>
      <c r="AB631" s="126">
        <v>0</v>
      </c>
      <c r="AO631" s="126">
        <v>0</v>
      </c>
    </row>
    <row r="632" spans="1:41">
      <c r="A632" s="289" t="s">
        <v>4690</v>
      </c>
      <c r="B632" s="126">
        <v>0</v>
      </c>
      <c r="O632" s="126">
        <v>0</v>
      </c>
      <c r="AB632" s="126">
        <v>0</v>
      </c>
      <c r="AO632" s="126">
        <v>0</v>
      </c>
    </row>
    <row r="633" spans="1:41">
      <c r="A633" s="289" t="s">
        <v>4691</v>
      </c>
      <c r="B633" s="126">
        <v>0</v>
      </c>
      <c r="O633" s="126">
        <v>0</v>
      </c>
      <c r="AB633" s="126">
        <v>0</v>
      </c>
      <c r="AO633" s="126">
        <v>0</v>
      </c>
    </row>
    <row r="634" spans="1:41">
      <c r="A634" s="289" t="s">
        <v>4692</v>
      </c>
      <c r="B634" s="126">
        <v>0</v>
      </c>
      <c r="O634" s="126">
        <v>0</v>
      </c>
      <c r="AB634" s="126">
        <v>0</v>
      </c>
      <c r="AO634" s="126">
        <v>0</v>
      </c>
    </row>
    <row r="635" spans="1:41">
      <c r="A635" s="289" t="s">
        <v>4693</v>
      </c>
    </row>
    <row r="636" spans="1:41">
      <c r="A636" s="289" t="s">
        <v>4694</v>
      </c>
      <c r="B636" s="126">
        <v>0</v>
      </c>
      <c r="O636" s="126">
        <v>0</v>
      </c>
      <c r="AB636" s="126">
        <v>0</v>
      </c>
      <c r="AO636" s="126">
        <v>0</v>
      </c>
    </row>
    <row r="637" spans="1:41">
      <c r="A637" s="289" t="s">
        <v>4695</v>
      </c>
      <c r="B637" s="126">
        <v>0</v>
      </c>
      <c r="O637" s="126">
        <v>0</v>
      </c>
      <c r="AB637" s="126">
        <v>0</v>
      </c>
      <c r="AO637" s="126">
        <v>0</v>
      </c>
    </row>
    <row r="638" spans="1:41">
      <c r="A638" s="289" t="s">
        <v>4696</v>
      </c>
    </row>
    <row r="639" spans="1:41">
      <c r="A639" s="289" t="s">
        <v>4697</v>
      </c>
      <c r="B639" s="126">
        <v>6281355.27999999</v>
      </c>
      <c r="O639" s="126">
        <v>6281355.27999999</v>
      </c>
      <c r="AB639" s="126">
        <v>6281355.27999999</v>
      </c>
      <c r="AO639" s="126">
        <v>4002043.6399999899</v>
      </c>
    </row>
    <row r="640" spans="1:41">
      <c r="A640" s="288" t="s">
        <v>4698</v>
      </c>
      <c r="B640" s="126">
        <v>6281355.27999999</v>
      </c>
      <c r="O640" s="126">
        <v>6281355.27999999</v>
      </c>
      <c r="AB640" s="126">
        <v>6281355.27999999</v>
      </c>
      <c r="AO640" s="126">
        <v>4002043.6399999899</v>
      </c>
    </row>
    <row r="641" spans="1:41">
      <c r="A641" s="289" t="s">
        <v>4699</v>
      </c>
    </row>
    <row r="642" spans="1:41">
      <c r="A642" s="289" t="s">
        <v>4700</v>
      </c>
      <c r="B642" s="126">
        <v>0</v>
      </c>
      <c r="O642" s="126">
        <v>0</v>
      </c>
      <c r="AB642" s="126">
        <v>0</v>
      </c>
      <c r="AO642" s="126">
        <v>0</v>
      </c>
    </row>
    <row r="643" spans="1:41">
      <c r="A643" s="289" t="s">
        <v>4701</v>
      </c>
      <c r="B643" s="126">
        <v>-38761225.683352403</v>
      </c>
      <c r="O643" s="126">
        <v>0</v>
      </c>
      <c r="AB643" s="126">
        <v>0</v>
      </c>
      <c r="AO643" s="126">
        <v>0</v>
      </c>
    </row>
    <row r="644" spans="1:41">
      <c r="A644" s="289" t="s">
        <v>4702</v>
      </c>
      <c r="B644" s="126">
        <v>29.343477466682</v>
      </c>
      <c r="O644" s="126">
        <v>-3.6379788070917103E-8</v>
      </c>
      <c r="AB644" s="126">
        <v>3.6379788070917103E-8</v>
      </c>
      <c r="AO644" s="126">
        <v>1.4551915228366799E-7</v>
      </c>
    </row>
    <row r="645" spans="1:41">
      <c r="A645" s="289" t="s">
        <v>4703</v>
      </c>
      <c r="B645" s="126">
        <v>2559448.1669999999</v>
      </c>
      <c r="O645" s="126">
        <v>1850603.7779999999</v>
      </c>
      <c r="AB645" s="126">
        <v>0</v>
      </c>
      <c r="AO645" s="126">
        <v>0</v>
      </c>
    </row>
    <row r="646" spans="1:41">
      <c r="A646" s="289" t="s">
        <v>4704</v>
      </c>
      <c r="B646" s="126">
        <v>1074072</v>
      </c>
      <c r="O646" s="126">
        <v>1074072</v>
      </c>
      <c r="AB646" s="126">
        <v>1074072</v>
      </c>
      <c r="AO646" s="126">
        <v>1074072</v>
      </c>
    </row>
    <row r="647" spans="1:41">
      <c r="A647" s="289" t="s">
        <v>4705</v>
      </c>
      <c r="B647" s="126">
        <v>0</v>
      </c>
      <c r="O647" s="126">
        <v>0</v>
      </c>
      <c r="AB647" s="126">
        <v>0</v>
      </c>
      <c r="AO647" s="126">
        <v>0</v>
      </c>
    </row>
    <row r="648" spans="1:41">
      <c r="A648" s="289" t="s">
        <v>4706</v>
      </c>
      <c r="B648" s="126">
        <v>581020.61250000005</v>
      </c>
      <c r="O648" s="126">
        <v>581020.61250000005</v>
      </c>
      <c r="AB648" s="126">
        <v>0</v>
      </c>
      <c r="AO648" s="126">
        <v>0</v>
      </c>
    </row>
    <row r="649" spans="1:41">
      <c r="A649" s="289" t="s">
        <v>4707</v>
      </c>
      <c r="B649" s="126">
        <v>0</v>
      </c>
      <c r="O649" s="126">
        <v>0</v>
      </c>
      <c r="AB649" s="126">
        <v>0</v>
      </c>
      <c r="AO649" s="126">
        <v>0</v>
      </c>
    </row>
    <row r="650" spans="1:41">
      <c r="A650" s="289" t="s">
        <v>4708</v>
      </c>
      <c r="B650" s="126">
        <v>-3.4106051316484799E-10</v>
      </c>
      <c r="O650" s="126">
        <v>-6.8212102632969597E-10</v>
      </c>
      <c r="AB650" s="126">
        <v>1.70530256582424E-9</v>
      </c>
      <c r="AO650" s="126">
        <v>3.1832314562052401E-9</v>
      </c>
    </row>
    <row r="651" spans="1:41">
      <c r="A651" s="289" t="s">
        <v>4709</v>
      </c>
      <c r="B651" s="126">
        <v>0</v>
      </c>
      <c r="O651" s="126">
        <v>0</v>
      </c>
      <c r="AB651" s="126">
        <v>0</v>
      </c>
      <c r="AO651" s="126">
        <v>0</v>
      </c>
    </row>
    <row r="652" spans="1:41">
      <c r="A652" s="289" t="s">
        <v>4710</v>
      </c>
      <c r="B652" s="126">
        <v>6551340.3141361196</v>
      </c>
      <c r="O652" s="126">
        <v>6551340.3141361196</v>
      </c>
      <c r="AB652" s="126">
        <v>6551340.3141361196</v>
      </c>
      <c r="AO652" s="126">
        <v>6551340.3141361196</v>
      </c>
    </row>
    <row r="653" spans="1:41">
      <c r="A653" s="289" t="s">
        <v>4711</v>
      </c>
      <c r="B653" s="126">
        <v>0</v>
      </c>
      <c r="O653" s="126">
        <v>0</v>
      </c>
      <c r="AB653" s="126">
        <v>0</v>
      </c>
      <c r="AO653" s="126">
        <v>0</v>
      </c>
    </row>
    <row r="654" spans="1:41">
      <c r="A654" s="289" t="s">
        <v>4712</v>
      </c>
      <c r="B654" s="126">
        <v>0</v>
      </c>
      <c r="O654" s="126">
        <v>0</v>
      </c>
      <c r="AB654" s="126">
        <v>0</v>
      </c>
      <c r="AO654" s="126">
        <v>0</v>
      </c>
    </row>
    <row r="655" spans="1:41">
      <c r="A655" s="289" t="s">
        <v>4713</v>
      </c>
      <c r="B655" s="126">
        <v>233705.21499999901</v>
      </c>
      <c r="O655" s="126">
        <v>233705.21499999901</v>
      </c>
      <c r="AB655" s="126">
        <v>0</v>
      </c>
      <c r="AO655" s="126">
        <v>0</v>
      </c>
    </row>
    <row r="656" spans="1:41">
      <c r="A656" s="289" t="s">
        <v>4714</v>
      </c>
      <c r="B656" s="126">
        <v>0</v>
      </c>
      <c r="O656" s="126">
        <v>0</v>
      </c>
      <c r="AB656" s="126">
        <v>0</v>
      </c>
      <c r="AO656" s="126">
        <v>0</v>
      </c>
    </row>
    <row r="657" spans="1:41">
      <c r="A657" s="289" t="s">
        <v>4715</v>
      </c>
      <c r="B657" s="126">
        <v>0</v>
      </c>
      <c r="O657" s="126">
        <v>0</v>
      </c>
      <c r="AB657" s="126">
        <v>0</v>
      </c>
      <c r="AO657" s="126">
        <v>0</v>
      </c>
    </row>
    <row r="658" spans="1:41">
      <c r="A658" s="289" t="s">
        <v>4716</v>
      </c>
      <c r="B658" s="126">
        <v>0</v>
      </c>
      <c r="O658" s="126">
        <v>0</v>
      </c>
      <c r="AB658" s="126">
        <v>0</v>
      </c>
      <c r="AO658" s="126">
        <v>0</v>
      </c>
    </row>
    <row r="659" spans="1:41">
      <c r="A659" s="289" t="s">
        <v>4717</v>
      </c>
      <c r="B659" s="126">
        <v>0</v>
      </c>
      <c r="O659" s="126">
        <v>4821120</v>
      </c>
      <c r="AB659" s="126">
        <v>4821120</v>
      </c>
      <c r="AO659" s="126">
        <v>4821120</v>
      </c>
    </row>
    <row r="660" spans="1:41">
      <c r="A660" s="289" t="s">
        <v>4718</v>
      </c>
      <c r="B660" s="126">
        <v>-19676177.547110401</v>
      </c>
      <c r="O660" s="126">
        <v>0</v>
      </c>
      <c r="AB660" s="126">
        <v>0</v>
      </c>
      <c r="AO660" s="126">
        <v>0</v>
      </c>
    </row>
    <row r="661" spans="1:41">
      <c r="A661" s="289" t="s">
        <v>4719</v>
      </c>
      <c r="B661" s="126">
        <v>-28267186.8579471</v>
      </c>
      <c r="O661" s="126">
        <v>0</v>
      </c>
      <c r="AB661" s="126">
        <v>0</v>
      </c>
      <c r="AO661" s="126">
        <v>0</v>
      </c>
    </row>
    <row r="662" spans="1:41">
      <c r="A662" s="289" t="s">
        <v>4720</v>
      </c>
      <c r="B662" s="126">
        <v>5513333.3279999904</v>
      </c>
      <c r="O662" s="126">
        <v>5513333.3279999904</v>
      </c>
      <c r="AB662" s="126">
        <v>5513333.3279999904</v>
      </c>
      <c r="AO662" s="126">
        <v>5513333.3279999904</v>
      </c>
    </row>
    <row r="663" spans="1:41">
      <c r="A663" s="289" t="s">
        <v>4721</v>
      </c>
      <c r="B663" s="126">
        <v>0</v>
      </c>
      <c r="O663" s="126">
        <v>0</v>
      </c>
      <c r="AB663" s="126">
        <v>0</v>
      </c>
      <c r="AO663" s="126">
        <v>0</v>
      </c>
    </row>
    <row r="664" spans="1:41">
      <c r="A664" s="289" t="s">
        <v>4722</v>
      </c>
      <c r="B664" s="126">
        <v>0</v>
      </c>
      <c r="O664" s="126">
        <v>567262.68932</v>
      </c>
      <c r="AB664" s="126">
        <v>567262.68932</v>
      </c>
      <c r="AO664" s="126">
        <v>567262.68932</v>
      </c>
    </row>
    <row r="665" spans="1:41">
      <c r="A665" s="289" t="s">
        <v>4723</v>
      </c>
      <c r="B665" s="126">
        <v>0</v>
      </c>
      <c r="O665" s="126">
        <v>0</v>
      </c>
      <c r="AB665" s="126">
        <v>0</v>
      </c>
      <c r="AO665" s="126">
        <v>0</v>
      </c>
    </row>
    <row r="666" spans="1:41">
      <c r="A666" s="289" t="s">
        <v>4724</v>
      </c>
      <c r="B666" s="126">
        <v>0</v>
      </c>
      <c r="O666" s="126">
        <v>0</v>
      </c>
      <c r="AB666" s="126">
        <v>0</v>
      </c>
      <c r="AO666" s="126">
        <v>0</v>
      </c>
    </row>
    <row r="667" spans="1:41">
      <c r="A667" s="289" t="s">
        <v>4725</v>
      </c>
      <c r="B667" s="126">
        <v>-16279153.199999999</v>
      </c>
      <c r="O667" s="126">
        <v>3815794.8</v>
      </c>
      <c r="AB667" s="126">
        <v>3815794.8</v>
      </c>
      <c r="AO667" s="126">
        <v>3815794.8</v>
      </c>
    </row>
    <row r="668" spans="1:41">
      <c r="A668" s="289" t="s">
        <v>4726</v>
      </c>
      <c r="B668" s="126">
        <v>0</v>
      </c>
      <c r="O668" s="126">
        <v>0</v>
      </c>
      <c r="AB668" s="126">
        <v>0</v>
      </c>
      <c r="AO668" s="126">
        <v>0</v>
      </c>
    </row>
    <row r="669" spans="1:41">
      <c r="A669" s="289" t="s">
        <v>4727</v>
      </c>
      <c r="B669" s="126">
        <v>-86470794.308296397</v>
      </c>
      <c r="O669" s="126">
        <v>25008252.736956</v>
      </c>
      <c r="AB669" s="126">
        <v>22342923.131456099</v>
      </c>
      <c r="AO669" s="126">
        <v>22342923.1314562</v>
      </c>
    </row>
    <row r="670" spans="1:41">
      <c r="A670" s="289" t="s">
        <v>4728</v>
      </c>
    </row>
    <row r="671" spans="1:41">
      <c r="A671" s="289" t="s">
        <v>4729</v>
      </c>
      <c r="B671" s="126">
        <v>-446.91557777696198</v>
      </c>
      <c r="O671" s="126">
        <v>7.2230865043820799E-2</v>
      </c>
      <c r="AB671" s="126">
        <v>0.221191468881443</v>
      </c>
      <c r="AO671" s="126">
        <v>-0.12352668272797</v>
      </c>
    </row>
    <row r="672" spans="1:41">
      <c r="A672" s="289" t="s">
        <v>4730</v>
      </c>
      <c r="B672" s="126">
        <v>0</v>
      </c>
      <c r="O672" s="126">
        <v>0</v>
      </c>
      <c r="AB672" s="126">
        <v>0</v>
      </c>
      <c r="AO672" s="126">
        <v>0</v>
      </c>
    </row>
    <row r="673" spans="1:41">
      <c r="A673" s="289" t="s">
        <v>4731</v>
      </c>
      <c r="B673" s="126">
        <v>-370218.54357077298</v>
      </c>
      <c r="O673" s="126">
        <v>3.5171865420124902E-10</v>
      </c>
      <c r="AB673" s="126">
        <v>4.5385917246676301E-10</v>
      </c>
      <c r="AO673" s="126">
        <v>-1.8283892918210101E-9</v>
      </c>
    </row>
    <row r="674" spans="1:41">
      <c r="A674" s="289" t="s">
        <v>4732</v>
      </c>
      <c r="B674" s="126">
        <v>-370665.45914855599</v>
      </c>
      <c r="O674" s="126">
        <v>7.2230865043820799E-2</v>
      </c>
      <c r="AB674" s="126">
        <v>0.221191468881443</v>
      </c>
      <c r="AO674" s="126">
        <v>-0.12352668272797</v>
      </c>
    </row>
    <row r="675" spans="1:41">
      <c r="A675" s="289" t="s">
        <v>4733</v>
      </c>
      <c r="B675" s="126">
        <v>924523872.36330497</v>
      </c>
      <c r="O675" s="126">
        <v>1106043924.9932599</v>
      </c>
      <c r="AB675" s="126">
        <v>1181428312.53194</v>
      </c>
      <c r="AO675" s="126">
        <v>1230163136.29493</v>
      </c>
    </row>
    <row r="676" spans="1:41">
      <c r="A676" s="288" t="s">
        <v>4734</v>
      </c>
    </row>
    <row r="677" spans="1:41">
      <c r="A677" s="289" t="s">
        <v>4735</v>
      </c>
      <c r="B677" s="126">
        <v>0</v>
      </c>
      <c r="O677" s="126">
        <v>0</v>
      </c>
      <c r="AB677" s="126">
        <v>0</v>
      </c>
      <c r="AO677" s="126">
        <v>0</v>
      </c>
    </row>
    <row r="678" spans="1:41">
      <c r="A678" s="289" t="s">
        <v>4736</v>
      </c>
      <c r="B678" s="126">
        <v>0</v>
      </c>
      <c r="O678" s="126">
        <v>0</v>
      </c>
      <c r="AB678" s="126">
        <v>0</v>
      </c>
      <c r="AO678" s="126">
        <v>0</v>
      </c>
    </row>
    <row r="679" spans="1:41">
      <c r="A679" s="289" t="s">
        <v>4737</v>
      </c>
      <c r="B679" s="126">
        <v>0</v>
      </c>
      <c r="O679" s="126">
        <v>0</v>
      </c>
      <c r="AB679" s="126">
        <v>0</v>
      </c>
      <c r="AO679" s="126">
        <v>0</v>
      </c>
    </row>
    <row r="680" spans="1:41">
      <c r="A680" s="289" t="s">
        <v>4738</v>
      </c>
      <c r="B680" s="126">
        <v>0</v>
      </c>
      <c r="O680" s="126">
        <v>0</v>
      </c>
      <c r="AB680" s="126">
        <v>0</v>
      </c>
      <c r="AO680" s="126">
        <v>0</v>
      </c>
    </row>
    <row r="681" spans="1:41">
      <c r="A681" s="289" t="s">
        <v>4739</v>
      </c>
      <c r="B681" s="126">
        <v>0</v>
      </c>
      <c r="O681" s="126">
        <v>0</v>
      </c>
      <c r="AB681" s="126">
        <v>0</v>
      </c>
      <c r="AO681" s="126">
        <v>0</v>
      </c>
    </row>
    <row r="682" spans="1:41">
      <c r="A682" s="288" t="s">
        <v>4740</v>
      </c>
      <c r="B682" s="126">
        <v>0</v>
      </c>
      <c r="O682" s="126">
        <v>0</v>
      </c>
      <c r="AB682" s="126">
        <v>0</v>
      </c>
      <c r="AO682" s="126">
        <v>0</v>
      </c>
    </row>
    <row r="683" spans="1:41">
      <c r="A683" s="289" t="s">
        <v>4741</v>
      </c>
    </row>
    <row r="684" spans="1:41">
      <c r="A684" s="288" t="s">
        <v>4742</v>
      </c>
      <c r="B684" s="126">
        <v>924523872.36330497</v>
      </c>
      <c r="O684" s="126">
        <v>1106043924.9932599</v>
      </c>
      <c r="AB684" s="126">
        <v>1181428312.53194</v>
      </c>
      <c r="AO684" s="126">
        <v>1230163136.29493</v>
      </c>
    </row>
    <row r="685" spans="1:41">
      <c r="A685" s="289" t="s">
        <v>4743</v>
      </c>
    </row>
    <row r="686" spans="1:41" ht="10.8" thickBot="1">
      <c r="A686" s="360" t="s">
        <v>4744</v>
      </c>
    </row>
    <row r="687" spans="1:41">
      <c r="A687" s="289" t="s">
        <v>4745</v>
      </c>
      <c r="B687" s="126">
        <v>0</v>
      </c>
      <c r="O687" s="126">
        <v>0</v>
      </c>
      <c r="AB687" s="126">
        <v>0</v>
      </c>
      <c r="AO687" s="126">
        <v>0</v>
      </c>
    </row>
    <row r="688" spans="1:41">
      <c r="A688" s="289" t="s">
        <v>4746</v>
      </c>
      <c r="B688" s="126">
        <v>1557552</v>
      </c>
      <c r="O688" s="126">
        <v>1557552</v>
      </c>
      <c r="AB688" s="126">
        <v>1557552</v>
      </c>
      <c r="AO688" s="126">
        <v>1557552</v>
      </c>
    </row>
    <row r="689" spans="1:41">
      <c r="A689" s="289" t="s">
        <v>4747</v>
      </c>
      <c r="B689" s="126">
        <v>0</v>
      </c>
      <c r="O689" s="126">
        <v>0</v>
      </c>
      <c r="AB689" s="126">
        <v>0</v>
      </c>
      <c r="AO689" s="126">
        <v>0</v>
      </c>
    </row>
    <row r="690" spans="1:41">
      <c r="A690" s="289" t="s">
        <v>4748</v>
      </c>
      <c r="B690" s="126">
        <v>187117307.36951599</v>
      </c>
      <c r="O690" s="126">
        <v>204565791.029935</v>
      </c>
      <c r="AB690" s="126">
        <v>228271414.61727199</v>
      </c>
      <c r="AO690" s="126">
        <v>244124137.390549</v>
      </c>
    </row>
    <row r="691" spans="1:41">
      <c r="A691" s="289" t="s">
        <v>4749</v>
      </c>
      <c r="B691" s="126">
        <v>0</v>
      </c>
      <c r="O691" s="126">
        <v>0</v>
      </c>
      <c r="AB691" s="126">
        <v>0</v>
      </c>
      <c r="AO691" s="126">
        <v>0</v>
      </c>
    </row>
    <row r="692" spans="1:41">
      <c r="A692" s="289" t="s">
        <v>4750</v>
      </c>
      <c r="B692" s="126">
        <v>0</v>
      </c>
      <c r="O692" s="126">
        <v>0</v>
      </c>
      <c r="AB692" s="126">
        <v>0</v>
      </c>
      <c r="AO692" s="126">
        <v>0</v>
      </c>
    </row>
    <row r="693" spans="1:41">
      <c r="A693" s="289" t="s">
        <v>4751</v>
      </c>
      <c r="B693" s="126">
        <v>3744</v>
      </c>
      <c r="O693" s="126">
        <v>3743.99999999999</v>
      </c>
      <c r="AB693" s="126">
        <v>3743.99999999999</v>
      </c>
      <c r="AO693" s="126">
        <v>3743.99999999999</v>
      </c>
    </row>
    <row r="694" spans="1:41">
      <c r="A694" s="289" t="s">
        <v>4752</v>
      </c>
      <c r="B694" s="126">
        <v>0</v>
      </c>
      <c r="O694" s="126">
        <v>0</v>
      </c>
      <c r="AB694" s="126">
        <v>0</v>
      </c>
      <c r="AO694" s="126">
        <v>0</v>
      </c>
    </row>
    <row r="695" spans="1:41">
      <c r="A695" s="289" t="s">
        <v>4753</v>
      </c>
      <c r="B695" s="126">
        <v>160177192.020632</v>
      </c>
      <c r="O695" s="126">
        <v>136033467.44224501</v>
      </c>
      <c r="AB695" s="126">
        <v>134578223.15469199</v>
      </c>
      <c r="AO695" s="126">
        <v>134031661.10091101</v>
      </c>
    </row>
    <row r="696" spans="1:41">
      <c r="A696" s="289" t="s">
        <v>4754</v>
      </c>
      <c r="B696" s="126">
        <v>7035196.8602036703</v>
      </c>
      <c r="O696" s="126">
        <v>4191441.4549621898</v>
      </c>
      <c r="AB696" s="126">
        <v>4325564.5356994001</v>
      </c>
      <c r="AO696" s="126">
        <v>4275344.7450590804</v>
      </c>
    </row>
    <row r="697" spans="1:41">
      <c r="A697" s="289" t="s">
        <v>4755</v>
      </c>
      <c r="B697" s="126">
        <v>0</v>
      </c>
      <c r="O697" s="126">
        <v>0</v>
      </c>
      <c r="AB697" s="126">
        <v>0</v>
      </c>
      <c r="AO697" s="126">
        <v>0</v>
      </c>
    </row>
    <row r="698" spans="1:41">
      <c r="A698" s="289" t="s">
        <v>4756</v>
      </c>
      <c r="B698" s="126">
        <v>0</v>
      </c>
      <c r="O698" s="126">
        <v>0</v>
      </c>
      <c r="AB698" s="126">
        <v>0</v>
      </c>
      <c r="AO698" s="126">
        <v>0</v>
      </c>
    </row>
    <row r="699" spans="1:41">
      <c r="A699" s="289" t="s">
        <v>4757</v>
      </c>
      <c r="B699" s="126">
        <v>0</v>
      </c>
      <c r="O699" s="126">
        <v>0</v>
      </c>
      <c r="AB699" s="126">
        <v>0</v>
      </c>
      <c r="AO699" s="126">
        <v>0</v>
      </c>
    </row>
    <row r="700" spans="1:41">
      <c r="A700" s="289" t="s">
        <v>4758</v>
      </c>
      <c r="B700" s="126">
        <v>0</v>
      </c>
      <c r="O700" s="126">
        <v>0</v>
      </c>
      <c r="AB700" s="126">
        <v>0</v>
      </c>
      <c r="AO700" s="126">
        <v>0</v>
      </c>
    </row>
    <row r="701" spans="1:41">
      <c r="A701" s="289" t="s">
        <v>4759</v>
      </c>
      <c r="B701" s="126">
        <v>0</v>
      </c>
      <c r="O701" s="126">
        <v>0</v>
      </c>
      <c r="AB701" s="126">
        <v>0</v>
      </c>
      <c r="AO701" s="126">
        <v>0</v>
      </c>
    </row>
    <row r="702" spans="1:41">
      <c r="A702" s="289" t="s">
        <v>4760</v>
      </c>
      <c r="B702" s="126">
        <v>0</v>
      </c>
      <c r="O702" s="126">
        <v>0</v>
      </c>
      <c r="AB702" s="126">
        <v>0</v>
      </c>
      <c r="AO702" s="126">
        <v>0</v>
      </c>
    </row>
    <row r="703" spans="1:41">
      <c r="A703" s="289" t="s">
        <v>4761</v>
      </c>
      <c r="B703" s="126">
        <v>0</v>
      </c>
      <c r="O703" s="126">
        <v>0</v>
      </c>
      <c r="AB703" s="126">
        <v>0</v>
      </c>
      <c r="AO703" s="126">
        <v>0</v>
      </c>
    </row>
    <row r="704" spans="1:41">
      <c r="A704" s="289" t="s">
        <v>4762</v>
      </c>
      <c r="B704" s="126">
        <v>0</v>
      </c>
      <c r="O704" s="126">
        <v>0</v>
      </c>
      <c r="AB704" s="126">
        <v>0</v>
      </c>
      <c r="AO704" s="126">
        <v>0</v>
      </c>
    </row>
    <row r="705" spans="1:41">
      <c r="A705" s="289" t="s">
        <v>4763</v>
      </c>
      <c r="B705" s="126">
        <v>159260017.71160299</v>
      </c>
      <c r="O705" s="126">
        <v>133796096.68973599</v>
      </c>
      <c r="AB705" s="126">
        <v>132498539.098269</v>
      </c>
      <c r="AO705" s="126">
        <v>131923829.785119</v>
      </c>
    </row>
    <row r="706" spans="1:41">
      <c r="A706" s="289" t="s">
        <v>4764</v>
      </c>
      <c r="B706" s="126">
        <v>0</v>
      </c>
      <c r="O706" s="126">
        <v>0</v>
      </c>
      <c r="AB706" s="126">
        <v>0</v>
      </c>
      <c r="AO706" s="126">
        <v>0</v>
      </c>
    </row>
    <row r="707" spans="1:41">
      <c r="A707" s="289" t="s">
        <v>4765</v>
      </c>
      <c r="B707" s="126">
        <v>0</v>
      </c>
      <c r="O707" s="126">
        <v>0</v>
      </c>
      <c r="AB707" s="126">
        <v>0</v>
      </c>
      <c r="AO707" s="126">
        <v>0</v>
      </c>
    </row>
    <row r="708" spans="1:41">
      <c r="A708" s="289" t="s">
        <v>4766</v>
      </c>
      <c r="B708" s="126">
        <v>0</v>
      </c>
      <c r="O708" s="126">
        <v>0</v>
      </c>
      <c r="AB708" s="126">
        <v>0</v>
      </c>
      <c r="AO708" s="126">
        <v>0</v>
      </c>
    </row>
    <row r="709" spans="1:41">
      <c r="A709" s="289" t="s">
        <v>4767</v>
      </c>
      <c r="B709" s="126">
        <v>0</v>
      </c>
      <c r="O709" s="126">
        <v>0</v>
      </c>
      <c r="AB709" s="126">
        <v>0</v>
      </c>
      <c r="AO709" s="126">
        <v>0</v>
      </c>
    </row>
    <row r="710" spans="1:41">
      <c r="A710" s="289" t="s">
        <v>4768</v>
      </c>
      <c r="B710" s="126">
        <v>0</v>
      </c>
      <c r="O710" s="126">
        <v>0</v>
      </c>
      <c r="AB710" s="126">
        <v>0</v>
      </c>
      <c r="AO710" s="126">
        <v>0</v>
      </c>
    </row>
    <row r="711" spans="1:41">
      <c r="A711" s="289" t="s">
        <v>4769</v>
      </c>
      <c r="B711" s="126">
        <v>0</v>
      </c>
      <c r="O711" s="126">
        <v>0</v>
      </c>
      <c r="AB711" s="126">
        <v>0</v>
      </c>
      <c r="AO711" s="126">
        <v>0</v>
      </c>
    </row>
    <row r="712" spans="1:41">
      <c r="A712" s="289" t="s">
        <v>4770</v>
      </c>
      <c r="B712" s="126">
        <v>16875192</v>
      </c>
      <c r="O712" s="126">
        <v>16875192</v>
      </c>
      <c r="AB712" s="126">
        <v>16875192</v>
      </c>
      <c r="AO712" s="126">
        <v>16875192</v>
      </c>
    </row>
    <row r="713" spans="1:41">
      <c r="A713" s="288" t="s">
        <v>4771</v>
      </c>
      <c r="B713" s="126">
        <v>532026201.961954</v>
      </c>
      <c r="O713" s="126">
        <v>497023284.61687797</v>
      </c>
      <c r="AB713" s="126">
        <v>518110229.40593398</v>
      </c>
      <c r="AO713" s="126">
        <v>532791461.02164</v>
      </c>
    </row>
    <row r="714" spans="1:41">
      <c r="A714" s="289" t="s">
        <v>4772</v>
      </c>
    </row>
    <row r="715" spans="1:41">
      <c r="A715" s="289" t="s">
        <v>4773</v>
      </c>
      <c r="B715" s="126">
        <v>5402864801.3161602</v>
      </c>
      <c r="O715" s="126">
        <v>4430184039.2198296</v>
      </c>
      <c r="AB715" s="126">
        <v>4404426107.72896</v>
      </c>
      <c r="AO715" s="126">
        <v>4411580069.6293001</v>
      </c>
    </row>
    <row r="716" spans="1:41">
      <c r="A716" s="289" t="s">
        <v>4774</v>
      </c>
    </row>
    <row r="717" spans="1:41">
      <c r="A717" s="289" t="s">
        <v>4775</v>
      </c>
      <c r="B717" s="126">
        <v>-1541934675.5651901</v>
      </c>
      <c r="O717" s="126">
        <v>-1427701650.7207899</v>
      </c>
      <c r="AB717" s="126">
        <v>-1423751484.4166901</v>
      </c>
      <c r="AO717" s="126">
        <v>-1407435669.0450599</v>
      </c>
    </row>
    <row r="718" spans="1:41">
      <c r="A718" s="289" t="s">
        <v>4776</v>
      </c>
    </row>
    <row r="719" spans="1:41" ht="10.8" thickBot="1">
      <c r="A719" s="360" t="s">
        <v>4777</v>
      </c>
    </row>
    <row r="720" spans="1:41">
      <c r="A720" s="288" t="s">
        <v>4778</v>
      </c>
    </row>
    <row r="721" spans="1:41">
      <c r="A721" s="289" t="s">
        <v>4779</v>
      </c>
      <c r="B721" s="126">
        <v>71044347.922829598</v>
      </c>
      <c r="O721" s="126">
        <v>18493780.857955702</v>
      </c>
      <c r="AB721" s="126">
        <v>14871560.3779389</v>
      </c>
      <c r="AO721" s="126">
        <v>7419013.7997913696</v>
      </c>
    </row>
    <row r="722" spans="1:41">
      <c r="A722" s="289" t="s">
        <v>4780</v>
      </c>
      <c r="B722" s="126">
        <v>0</v>
      </c>
      <c r="O722" s="126">
        <v>0</v>
      </c>
      <c r="AB722" s="126">
        <v>0</v>
      </c>
      <c r="AO722" s="126">
        <v>0</v>
      </c>
    </row>
    <row r="723" spans="1:41">
      <c r="A723" s="289" t="s">
        <v>4781</v>
      </c>
      <c r="B723" s="126">
        <v>-1045512.32060158</v>
      </c>
      <c r="O723" s="126">
        <v>-984562.797230531</v>
      </c>
      <c r="AB723" s="126">
        <v>-941090.199907223</v>
      </c>
      <c r="AO723" s="126">
        <v>-899430.06065798504</v>
      </c>
    </row>
    <row r="724" spans="1:41">
      <c r="A724" s="289" t="s">
        <v>4782</v>
      </c>
      <c r="B724" s="126">
        <v>0</v>
      </c>
      <c r="O724" s="126">
        <v>0</v>
      </c>
      <c r="AB724" s="126">
        <v>0</v>
      </c>
      <c r="AO724" s="126">
        <v>0</v>
      </c>
    </row>
    <row r="725" spans="1:41">
      <c r="A725" s="289" t="s">
        <v>4783</v>
      </c>
      <c r="B725" s="126">
        <v>260404436.24155799</v>
      </c>
      <c r="O725" s="126">
        <v>58185558.199293099</v>
      </c>
      <c r="AB725" s="126">
        <v>50110860.333672397</v>
      </c>
      <c r="AO725" s="126">
        <v>-42398127.395682096</v>
      </c>
    </row>
    <row r="726" spans="1:41">
      <c r="A726" s="289" t="s">
        <v>4784</v>
      </c>
      <c r="B726" s="126">
        <v>-2965672.53622999</v>
      </c>
      <c r="O726" s="126">
        <v>-2961077.9946300001</v>
      </c>
      <c r="AB726" s="126">
        <v>-2961077.9946300001</v>
      </c>
      <c r="AO726" s="126">
        <v>-2961077.9946300001</v>
      </c>
    </row>
    <row r="727" spans="1:41">
      <c r="A727" s="289" t="s">
        <v>4785</v>
      </c>
      <c r="B727" s="126">
        <v>0</v>
      </c>
      <c r="O727" s="126">
        <v>0</v>
      </c>
      <c r="AB727" s="126">
        <v>0</v>
      </c>
      <c r="AO727" s="126">
        <v>0</v>
      </c>
    </row>
    <row r="728" spans="1:41">
      <c r="A728" s="289" t="s">
        <v>4786</v>
      </c>
      <c r="B728" s="126">
        <v>0</v>
      </c>
      <c r="O728" s="126">
        <v>0</v>
      </c>
      <c r="AB728" s="126">
        <v>0</v>
      </c>
      <c r="AO728" s="126">
        <v>0</v>
      </c>
    </row>
    <row r="729" spans="1:41">
      <c r="A729" s="289" t="s">
        <v>4787</v>
      </c>
      <c r="B729" s="126">
        <v>0</v>
      </c>
      <c r="O729" s="126">
        <v>0</v>
      </c>
      <c r="AB729" s="126">
        <v>0</v>
      </c>
      <c r="AO729" s="126">
        <v>0</v>
      </c>
    </row>
    <row r="730" spans="1:41">
      <c r="A730" s="289" t="s">
        <v>4788</v>
      </c>
      <c r="B730" s="126">
        <v>0</v>
      </c>
      <c r="O730" s="126">
        <v>0</v>
      </c>
      <c r="AB730" s="126">
        <v>0</v>
      </c>
      <c r="AO730" s="126">
        <v>0</v>
      </c>
    </row>
    <row r="731" spans="1:41">
      <c r="A731" s="289" t="s">
        <v>4789</v>
      </c>
      <c r="B731" s="126">
        <v>0</v>
      </c>
      <c r="O731" s="126">
        <v>0</v>
      </c>
      <c r="AB731" s="126">
        <v>0</v>
      </c>
      <c r="AO731" s="126">
        <v>0</v>
      </c>
    </row>
    <row r="732" spans="1:41">
      <c r="A732" s="289" t="s">
        <v>4790</v>
      </c>
      <c r="B732" s="126">
        <v>0</v>
      </c>
      <c r="O732" s="126">
        <v>0</v>
      </c>
      <c r="AB732" s="126">
        <v>0</v>
      </c>
      <c r="AO732" s="126">
        <v>0</v>
      </c>
    </row>
    <row r="733" spans="1:41">
      <c r="A733" s="289" t="s">
        <v>4791</v>
      </c>
      <c r="B733" s="126">
        <v>0</v>
      </c>
      <c r="O733" s="126">
        <v>0</v>
      </c>
      <c r="AB733" s="126">
        <v>0</v>
      </c>
      <c r="AO733" s="126">
        <v>0</v>
      </c>
    </row>
    <row r="734" spans="1:41">
      <c r="A734" s="289" t="s">
        <v>4792</v>
      </c>
      <c r="B734" s="126">
        <v>0</v>
      </c>
      <c r="O734" s="126">
        <v>0</v>
      </c>
      <c r="AB734" s="126">
        <v>0</v>
      </c>
      <c r="AO734" s="126">
        <v>0</v>
      </c>
    </row>
    <row r="735" spans="1:41">
      <c r="A735" s="289" t="s">
        <v>4793</v>
      </c>
      <c r="B735" s="126">
        <v>327437599.30755597</v>
      </c>
      <c r="O735" s="126">
        <v>72733698.265388206</v>
      </c>
      <c r="AB735" s="126">
        <v>61080252.517074198</v>
      </c>
      <c r="AO735" s="126">
        <v>-38839621.6511788</v>
      </c>
    </row>
    <row r="736" spans="1:41">
      <c r="A736" s="288" t="s">
        <v>4794</v>
      </c>
    </row>
    <row r="737" spans="1:41">
      <c r="A737" s="289" t="s">
        <v>4795</v>
      </c>
      <c r="B737" s="126">
        <v>-32044511.529507998</v>
      </c>
      <c r="O737" s="126">
        <v>141784494.53971499</v>
      </c>
      <c r="AB737" s="126">
        <v>141858832.04907301</v>
      </c>
      <c r="AO737" s="126">
        <v>223612392.590426</v>
      </c>
    </row>
    <row r="738" spans="1:41">
      <c r="A738" s="289" t="s">
        <v>4796</v>
      </c>
      <c r="B738" s="126">
        <v>-7635931.3753318498</v>
      </c>
      <c r="O738" s="126">
        <v>37046442.677672699</v>
      </c>
      <c r="AB738" s="126">
        <v>38451378.900222003</v>
      </c>
      <c r="AO738" s="126">
        <v>42839890.532638401</v>
      </c>
    </row>
    <row r="739" spans="1:41">
      <c r="A739" s="289" t="s">
        <v>4797</v>
      </c>
      <c r="B739" s="126">
        <v>0</v>
      </c>
      <c r="O739" s="126">
        <v>0</v>
      </c>
      <c r="AB739" s="126">
        <v>0</v>
      </c>
      <c r="AO739" s="126">
        <v>0</v>
      </c>
    </row>
    <row r="740" spans="1:41">
      <c r="A740" s="289" t="s">
        <v>4798</v>
      </c>
      <c r="B740" s="126">
        <v>0</v>
      </c>
      <c r="O740" s="126">
        <v>0</v>
      </c>
      <c r="AB740" s="126">
        <v>0</v>
      </c>
      <c r="AO740" s="126">
        <v>0</v>
      </c>
    </row>
    <row r="741" spans="1:41">
      <c r="A741" s="289" t="s">
        <v>4799</v>
      </c>
      <c r="B741" s="126">
        <v>0</v>
      </c>
      <c r="O741" s="126">
        <v>0</v>
      </c>
      <c r="AB741" s="126">
        <v>0</v>
      </c>
      <c r="AO741" s="126">
        <v>0</v>
      </c>
    </row>
    <row r="742" spans="1:41">
      <c r="A742" s="289" t="s">
        <v>4800</v>
      </c>
      <c r="B742" s="126">
        <v>0</v>
      </c>
      <c r="O742" s="126">
        <v>0</v>
      </c>
      <c r="AB742" s="126">
        <v>0</v>
      </c>
      <c r="AO742" s="126">
        <v>0</v>
      </c>
    </row>
    <row r="743" spans="1:41">
      <c r="A743" s="289" t="s">
        <v>4801</v>
      </c>
      <c r="B743" s="126">
        <v>0</v>
      </c>
      <c r="O743" s="126">
        <v>0</v>
      </c>
      <c r="AB743" s="126">
        <v>0</v>
      </c>
      <c r="AO743" s="126">
        <v>0</v>
      </c>
    </row>
    <row r="744" spans="1:41">
      <c r="A744" s="289" t="s">
        <v>4802</v>
      </c>
      <c r="B744" s="126">
        <v>0</v>
      </c>
      <c r="O744" s="126">
        <v>0</v>
      </c>
      <c r="AB744" s="126">
        <v>0</v>
      </c>
      <c r="AO744" s="126">
        <v>0</v>
      </c>
    </row>
    <row r="745" spans="1:41">
      <c r="A745" s="289" t="s">
        <v>4803</v>
      </c>
      <c r="B745" s="126">
        <v>0</v>
      </c>
      <c r="O745" s="126">
        <v>0</v>
      </c>
      <c r="AB745" s="126">
        <v>0</v>
      </c>
      <c r="AO745" s="126">
        <v>0</v>
      </c>
    </row>
    <row r="746" spans="1:41">
      <c r="A746" s="289" t="s">
        <v>4804</v>
      </c>
      <c r="B746" s="126">
        <v>0</v>
      </c>
      <c r="O746" s="126">
        <v>0</v>
      </c>
      <c r="AB746" s="126">
        <v>0</v>
      </c>
      <c r="AO746" s="126">
        <v>0</v>
      </c>
    </row>
    <row r="747" spans="1:41">
      <c r="A747" s="289" t="s">
        <v>4805</v>
      </c>
      <c r="B747" s="126">
        <v>0</v>
      </c>
      <c r="O747" s="126">
        <v>0</v>
      </c>
      <c r="AB747" s="126">
        <v>0</v>
      </c>
      <c r="AO747" s="126">
        <v>0</v>
      </c>
    </row>
    <row r="748" spans="1:41">
      <c r="A748" s="289" t="s">
        <v>4806</v>
      </c>
      <c r="B748" s="126">
        <v>0</v>
      </c>
      <c r="O748" s="126">
        <v>0</v>
      </c>
      <c r="AB748" s="126">
        <v>0</v>
      </c>
      <c r="AO748" s="126">
        <v>0</v>
      </c>
    </row>
    <row r="749" spans="1:41">
      <c r="A749" s="289" t="s">
        <v>4807</v>
      </c>
      <c r="B749" s="126">
        <v>0</v>
      </c>
      <c r="O749" s="126">
        <v>0</v>
      </c>
      <c r="AB749" s="126">
        <v>0</v>
      </c>
      <c r="AO749" s="126">
        <v>0</v>
      </c>
    </row>
    <row r="750" spans="1:41">
      <c r="A750" s="289" t="s">
        <v>4808</v>
      </c>
      <c r="B750" s="126">
        <v>0</v>
      </c>
      <c r="O750" s="126">
        <v>0</v>
      </c>
      <c r="AB750" s="126">
        <v>0</v>
      </c>
      <c r="AO750" s="126">
        <v>0</v>
      </c>
    </row>
    <row r="751" spans="1:41">
      <c r="A751" s="289" t="s">
        <v>4809</v>
      </c>
      <c r="B751" s="126">
        <v>-55223280.899999902</v>
      </c>
      <c r="O751" s="126">
        <v>-64562864.399999999</v>
      </c>
      <c r="AB751" s="126">
        <v>-95934285.899999902</v>
      </c>
      <c r="AO751" s="126">
        <v>-117008217.90000001</v>
      </c>
    </row>
    <row r="752" spans="1:41">
      <c r="A752" s="289" t="s">
        <v>4810</v>
      </c>
      <c r="B752" s="126">
        <v>0</v>
      </c>
      <c r="O752" s="126">
        <v>0</v>
      </c>
      <c r="AB752" s="126">
        <v>0</v>
      </c>
      <c r="AO752" s="126">
        <v>0</v>
      </c>
    </row>
    <row r="753" spans="1:41">
      <c r="A753" s="289" t="s">
        <v>4811</v>
      </c>
      <c r="B753" s="126">
        <v>-21107853</v>
      </c>
      <c r="O753" s="126">
        <v>-21511296</v>
      </c>
      <c r="AB753" s="126">
        <v>-22493446.999999899</v>
      </c>
      <c r="AO753" s="126">
        <v>-22871843</v>
      </c>
    </row>
    <row r="754" spans="1:41">
      <c r="A754" s="289" t="s">
        <v>4812</v>
      </c>
      <c r="B754" s="126">
        <v>-2899159</v>
      </c>
      <c r="O754" s="126">
        <v>-1704847</v>
      </c>
      <c r="AB754" s="126">
        <v>-871512.99999999895</v>
      </c>
      <c r="AO754" s="126">
        <v>-886174</v>
      </c>
    </row>
    <row r="755" spans="1:41">
      <c r="A755" s="289" t="s">
        <v>4813</v>
      </c>
      <c r="B755" s="126">
        <v>-118910735.804839</v>
      </c>
      <c r="O755" s="126">
        <v>91051929.817387894</v>
      </c>
      <c r="AB755" s="126">
        <v>61010965.049295001</v>
      </c>
      <c r="AO755" s="126">
        <v>125686048.223065</v>
      </c>
    </row>
    <row r="756" spans="1:41">
      <c r="A756" s="288" t="s">
        <v>4814</v>
      </c>
    </row>
    <row r="757" spans="1:41">
      <c r="A757" s="289" t="s">
        <v>4815</v>
      </c>
      <c r="B757" s="126">
        <v>-523050.93621061603</v>
      </c>
      <c r="O757" s="126">
        <v>-1011860.63840729</v>
      </c>
      <c r="AB757" s="126">
        <v>-1458304.8682341201</v>
      </c>
      <c r="AO757" s="126">
        <v>-2497186.8821024699</v>
      </c>
    </row>
    <row r="758" spans="1:41">
      <c r="A758" s="289" t="s">
        <v>4816</v>
      </c>
      <c r="B758" s="126">
        <v>-523050.93621061603</v>
      </c>
      <c r="O758" s="126">
        <v>-1011860.63840729</v>
      </c>
      <c r="AB758" s="126">
        <v>-1458304.8682341201</v>
      </c>
      <c r="AO758" s="126">
        <v>-2497186.8821024699</v>
      </c>
    </row>
    <row r="759" spans="1:41">
      <c r="A759" s="288" t="s">
        <v>4817</v>
      </c>
      <c r="B759" s="126">
        <v>208003812.566506</v>
      </c>
      <c r="O759" s="126">
        <v>162773767.444368</v>
      </c>
      <c r="AB759" s="126">
        <v>120632912.698135</v>
      </c>
      <c r="AO759" s="126">
        <v>84349239.689783797</v>
      </c>
    </row>
    <row r="760" spans="1:41">
      <c r="A760" s="289" t="s">
        <v>1725</v>
      </c>
    </row>
    <row r="761" spans="1:41">
      <c r="A761" s="288" t="s">
        <v>4818</v>
      </c>
      <c r="B761" s="126">
        <v>5610868613.8826704</v>
      </c>
      <c r="O761" s="126">
        <v>4592957806.6641903</v>
      </c>
      <c r="AB761" s="126">
        <v>4525059020.4270897</v>
      </c>
      <c r="AO761" s="126">
        <v>4495929309.3190899</v>
      </c>
    </row>
    <row r="762" spans="1:41">
      <c r="A762" s="289" t="s">
        <v>1726</v>
      </c>
    </row>
    <row r="763" spans="1:41">
      <c r="A763" s="288" t="s">
        <v>4819</v>
      </c>
      <c r="B763" s="126">
        <v>-1333930862.9986801</v>
      </c>
      <c r="O763" s="126">
        <v>-1264927883.2764201</v>
      </c>
      <c r="AB763" s="126">
        <v>-1303118571.71856</v>
      </c>
      <c r="AO763" s="126">
        <v>-1323086429.3552799</v>
      </c>
    </row>
    <row r="764" spans="1:41">
      <c r="A764" s="289" t="s">
        <v>4820</v>
      </c>
    </row>
    <row r="765" spans="1:41" ht="10.8" thickBot="1">
      <c r="A765" s="360" t="s">
        <v>4821</v>
      </c>
    </row>
    <row r="766" spans="1:41" ht="10.8" thickBot="1">
      <c r="A766" s="360" t="s">
        <v>4822</v>
      </c>
    </row>
    <row r="767" spans="1:41">
      <c r="A767" s="289" t="s">
        <v>4823</v>
      </c>
      <c r="B767" s="126">
        <v>1569.6</v>
      </c>
      <c r="O767" s="126">
        <v>1569.6</v>
      </c>
      <c r="AB767" s="126">
        <v>1569.6</v>
      </c>
      <c r="AO767" s="126">
        <v>1569.6</v>
      </c>
    </row>
    <row r="768" spans="1:41">
      <c r="A768" s="289" t="s">
        <v>4824</v>
      </c>
      <c r="B768" s="126">
        <v>0</v>
      </c>
      <c r="O768" s="126">
        <v>0</v>
      </c>
      <c r="AB768" s="126">
        <v>0</v>
      </c>
      <c r="AO768" s="126">
        <v>0</v>
      </c>
    </row>
    <row r="769" spans="1:41">
      <c r="A769" s="289" t="s">
        <v>4825</v>
      </c>
      <c r="B769" s="126">
        <v>1569.6</v>
      </c>
      <c r="O769" s="126">
        <v>1569.6</v>
      </c>
      <c r="AB769" s="126">
        <v>1569.6</v>
      </c>
      <c r="AO769" s="126">
        <v>1569.6</v>
      </c>
    </row>
    <row r="770" spans="1:41">
      <c r="A770" s="289" t="s">
        <v>4826</v>
      </c>
    </row>
    <row r="771" spans="1:41">
      <c r="A771" s="289" t="s">
        <v>4827</v>
      </c>
      <c r="B771" s="126">
        <v>-69029856.057234496</v>
      </c>
      <c r="O771" s="126">
        <v>-66688104.585633896</v>
      </c>
      <c r="AB771" s="126">
        <v>-67488103.997295305</v>
      </c>
      <c r="AO771" s="126">
        <v>-68554907.166896895</v>
      </c>
    </row>
    <row r="772" spans="1:41">
      <c r="A772" s="289" t="s">
        <v>4828</v>
      </c>
      <c r="B772" s="126">
        <v>-1296000</v>
      </c>
      <c r="O772" s="126">
        <v>-1296000</v>
      </c>
      <c r="AB772" s="126">
        <v>-1296000</v>
      </c>
      <c r="AO772" s="126">
        <v>-1296000</v>
      </c>
    </row>
    <row r="773" spans="1:41">
      <c r="A773" s="289" t="s">
        <v>4829</v>
      </c>
      <c r="B773" s="126">
        <v>0</v>
      </c>
      <c r="O773" s="126">
        <v>0</v>
      </c>
      <c r="AB773" s="126">
        <v>0</v>
      </c>
      <c r="AO773" s="126">
        <v>0</v>
      </c>
    </row>
    <row r="774" spans="1:41">
      <c r="A774" s="289" t="s">
        <v>4830</v>
      </c>
      <c r="B774" s="126">
        <v>0</v>
      </c>
      <c r="O774" s="126">
        <v>0</v>
      </c>
      <c r="AB774" s="126">
        <v>0</v>
      </c>
      <c r="AO774" s="126">
        <v>0</v>
      </c>
    </row>
    <row r="775" spans="1:41">
      <c r="A775" s="289" t="s">
        <v>4831</v>
      </c>
      <c r="B775" s="126">
        <v>0</v>
      </c>
      <c r="O775" s="126">
        <v>0</v>
      </c>
      <c r="AB775" s="126">
        <v>0</v>
      </c>
      <c r="AO775" s="126">
        <v>0</v>
      </c>
    </row>
    <row r="776" spans="1:41">
      <c r="A776" s="289" t="s">
        <v>4832</v>
      </c>
      <c r="B776" s="126">
        <v>-4928845.6300076004</v>
      </c>
      <c r="O776" s="126">
        <v>-5508550.0231116097</v>
      </c>
      <c r="AB776" s="126">
        <v>-6035834.9153659903</v>
      </c>
      <c r="AO776" s="126">
        <v>-6516816.12011889</v>
      </c>
    </row>
    <row r="777" spans="1:41">
      <c r="A777" s="289" t="s">
        <v>4833</v>
      </c>
      <c r="B777" s="126">
        <v>-75254701.687242106</v>
      </c>
      <c r="O777" s="126">
        <v>-73492654.6087455</v>
      </c>
      <c r="AB777" s="126">
        <v>-74819938.912661299</v>
      </c>
      <c r="AO777" s="126">
        <v>-76367723.287015796</v>
      </c>
    </row>
    <row r="778" spans="1:41">
      <c r="A778" s="289" t="s">
        <v>4834</v>
      </c>
    </row>
    <row r="779" spans="1:41">
      <c r="A779" s="289" t="s">
        <v>4835</v>
      </c>
      <c r="B779" s="126">
        <v>0</v>
      </c>
      <c r="O779" s="126">
        <v>0</v>
      </c>
      <c r="AB779" s="126">
        <v>0</v>
      </c>
      <c r="AO779" s="126">
        <v>0</v>
      </c>
    </row>
    <row r="780" spans="1:41">
      <c r="A780" s="289" t="s">
        <v>4836</v>
      </c>
      <c r="B780" s="126">
        <v>32852944.140000001</v>
      </c>
      <c r="O780" s="126">
        <v>32917901.140000001</v>
      </c>
      <c r="AB780" s="126">
        <v>33631001.140000001</v>
      </c>
      <c r="AO780" s="126">
        <v>34367525.140000001</v>
      </c>
    </row>
    <row r="781" spans="1:41">
      <c r="A781" s="289" t="s">
        <v>4837</v>
      </c>
      <c r="B781" s="126">
        <v>32852944.140000001</v>
      </c>
      <c r="O781" s="126">
        <v>32917901.140000001</v>
      </c>
      <c r="AB781" s="126">
        <v>33631001.140000001</v>
      </c>
      <c r="AO781" s="126">
        <v>34367525.140000001</v>
      </c>
    </row>
    <row r="782" spans="1:41">
      <c r="A782" s="289" t="s">
        <v>4838</v>
      </c>
    </row>
    <row r="783" spans="1:41">
      <c r="A783" s="289" t="s">
        <v>4839</v>
      </c>
      <c r="B783" s="126">
        <v>0</v>
      </c>
      <c r="O783" s="126">
        <v>0</v>
      </c>
      <c r="AB783" s="126">
        <v>0</v>
      </c>
      <c r="AO783" s="126">
        <v>0</v>
      </c>
    </row>
    <row r="784" spans="1:41">
      <c r="A784" s="289" t="s">
        <v>4840</v>
      </c>
      <c r="B784" s="126">
        <v>0</v>
      </c>
      <c r="O784" s="126">
        <v>0</v>
      </c>
      <c r="AB784" s="126">
        <v>0</v>
      </c>
      <c r="AO784" s="126">
        <v>0</v>
      </c>
    </row>
    <row r="785" spans="1:41">
      <c r="A785" s="289" t="s">
        <v>4841</v>
      </c>
      <c r="B785" s="126">
        <v>0</v>
      </c>
      <c r="O785" s="126">
        <v>0</v>
      </c>
      <c r="AB785" s="126">
        <v>0</v>
      </c>
      <c r="AO785" s="126">
        <v>0</v>
      </c>
    </row>
    <row r="786" spans="1:41">
      <c r="A786" s="289" t="s">
        <v>4842</v>
      </c>
      <c r="B786" s="126">
        <v>0</v>
      </c>
      <c r="O786" s="126">
        <v>0</v>
      </c>
      <c r="AB786" s="126">
        <v>0</v>
      </c>
      <c r="AO786" s="126">
        <v>0</v>
      </c>
    </row>
    <row r="787" spans="1:41">
      <c r="A787" s="289" t="s">
        <v>4843</v>
      </c>
    </row>
    <row r="788" spans="1:41">
      <c r="A788" s="289" t="s">
        <v>4844</v>
      </c>
      <c r="B788" s="126">
        <v>-142000.00000000201</v>
      </c>
      <c r="O788" s="126">
        <v>-110000.00000000199</v>
      </c>
      <c r="AB788" s="126">
        <v>-108000.000000003</v>
      </c>
      <c r="AO788" s="126">
        <v>-108000.000000003</v>
      </c>
    </row>
    <row r="789" spans="1:41">
      <c r="A789" s="289" t="s">
        <v>4845</v>
      </c>
      <c r="B789" s="126">
        <v>-3741202.7983825901</v>
      </c>
      <c r="O789" s="126">
        <v>-4887441.4813259896</v>
      </c>
      <c r="AB789" s="126">
        <v>-4942255.6849007104</v>
      </c>
      <c r="AO789" s="126">
        <v>-4741803.9679603204</v>
      </c>
    </row>
    <row r="790" spans="1:41">
      <c r="A790" s="289" t="s">
        <v>4846</v>
      </c>
      <c r="B790" s="126">
        <v>0</v>
      </c>
      <c r="O790" s="126">
        <v>0</v>
      </c>
      <c r="AB790" s="126">
        <v>0</v>
      </c>
      <c r="AO790" s="126">
        <v>0</v>
      </c>
    </row>
    <row r="791" spans="1:41">
      <c r="A791" s="289" t="s">
        <v>4847</v>
      </c>
      <c r="B791" s="126">
        <v>0</v>
      </c>
      <c r="O791" s="126">
        <v>0</v>
      </c>
      <c r="AB791" s="126">
        <v>0</v>
      </c>
      <c r="AO791" s="126">
        <v>0</v>
      </c>
    </row>
    <row r="792" spans="1:41">
      <c r="A792" s="289" t="s">
        <v>4848</v>
      </c>
      <c r="B792" s="126">
        <v>-3883202.7983825901</v>
      </c>
      <c r="O792" s="126">
        <v>-4997441.4813259896</v>
      </c>
      <c r="AB792" s="126">
        <v>-5050255.6849007104</v>
      </c>
      <c r="AO792" s="126">
        <v>-4849803.9679603204</v>
      </c>
    </row>
    <row r="793" spans="1:41">
      <c r="A793" s="289" t="s">
        <v>4849</v>
      </c>
    </row>
    <row r="794" spans="1:41">
      <c r="A794" s="289" t="s">
        <v>4850</v>
      </c>
      <c r="B794" s="126">
        <v>-13739738.059946701</v>
      </c>
      <c r="O794" s="126">
        <v>-5598034.0347535498</v>
      </c>
      <c r="AB794" s="126">
        <v>-3002547.5117305499</v>
      </c>
      <c r="AO794" s="126">
        <v>-2493320.9462144398</v>
      </c>
    </row>
    <row r="795" spans="1:41">
      <c r="A795" s="289" t="s">
        <v>4851</v>
      </c>
      <c r="B795" s="126">
        <v>0</v>
      </c>
      <c r="O795" s="126">
        <v>0</v>
      </c>
      <c r="AB795" s="126">
        <v>0</v>
      </c>
      <c r="AO795" s="126">
        <v>0</v>
      </c>
    </row>
    <row r="796" spans="1:41">
      <c r="A796" s="289" t="s">
        <v>4852</v>
      </c>
      <c r="B796" s="126">
        <v>-13739738.059946701</v>
      </c>
      <c r="O796" s="126">
        <v>-5598034.0347535498</v>
      </c>
      <c r="AB796" s="126">
        <v>-3002547.5117305499</v>
      </c>
      <c r="AO796" s="126">
        <v>-2493320.9462144398</v>
      </c>
    </row>
    <row r="797" spans="1:41">
      <c r="A797" s="289" t="s">
        <v>4853</v>
      </c>
    </row>
    <row r="798" spans="1:41">
      <c r="A798" s="289" t="s">
        <v>4854</v>
      </c>
      <c r="B798" s="126">
        <v>0</v>
      </c>
      <c r="O798" s="126">
        <v>0</v>
      </c>
      <c r="AB798" s="126">
        <v>0</v>
      </c>
      <c r="AO798" s="126">
        <v>0</v>
      </c>
    </row>
    <row r="799" spans="1:41">
      <c r="A799" s="289" t="s">
        <v>4855</v>
      </c>
      <c r="B799" s="126">
        <v>0</v>
      </c>
      <c r="O799" s="126">
        <v>0</v>
      </c>
      <c r="AB799" s="126">
        <v>0</v>
      </c>
      <c r="AO799" s="126">
        <v>0</v>
      </c>
    </row>
    <row r="800" spans="1:41">
      <c r="A800" s="289" t="s">
        <v>4856</v>
      </c>
      <c r="B800" s="126">
        <v>-2602007.99999998</v>
      </c>
      <c r="O800" s="126">
        <v>-2602007.99999998</v>
      </c>
      <c r="AB800" s="126">
        <v>-2602007.99999998</v>
      </c>
      <c r="AO800" s="126">
        <v>-2602007.99999998</v>
      </c>
    </row>
    <row r="801" spans="1:41">
      <c r="A801" s="289" t="s">
        <v>4857</v>
      </c>
      <c r="B801" s="126">
        <v>0</v>
      </c>
      <c r="O801" s="126">
        <v>0</v>
      </c>
      <c r="AB801" s="126">
        <v>0</v>
      </c>
      <c r="AO801" s="126">
        <v>0</v>
      </c>
    </row>
    <row r="802" spans="1:41">
      <c r="A802" s="289" t="s">
        <v>4858</v>
      </c>
      <c r="B802" s="126">
        <v>0</v>
      </c>
      <c r="O802" s="126">
        <v>0</v>
      </c>
      <c r="AB802" s="126">
        <v>0</v>
      </c>
      <c r="AO802" s="126">
        <v>0</v>
      </c>
    </row>
    <row r="803" spans="1:41">
      <c r="A803" s="289" t="s">
        <v>4859</v>
      </c>
      <c r="B803" s="126">
        <v>0</v>
      </c>
      <c r="O803" s="126">
        <v>0</v>
      </c>
      <c r="AB803" s="126">
        <v>0</v>
      </c>
      <c r="AO803" s="126">
        <v>0</v>
      </c>
    </row>
    <row r="804" spans="1:41">
      <c r="A804" s="289" t="s">
        <v>4860</v>
      </c>
      <c r="B804" s="126">
        <v>0</v>
      </c>
      <c r="O804" s="126">
        <v>0</v>
      </c>
      <c r="AB804" s="126">
        <v>0</v>
      </c>
      <c r="AO804" s="126">
        <v>0</v>
      </c>
    </row>
    <row r="805" spans="1:41">
      <c r="A805" s="289" t="s">
        <v>4861</v>
      </c>
      <c r="B805" s="126">
        <v>0</v>
      </c>
      <c r="O805" s="126">
        <v>0</v>
      </c>
      <c r="AB805" s="126">
        <v>0</v>
      </c>
      <c r="AO805" s="126">
        <v>0</v>
      </c>
    </row>
    <row r="806" spans="1:41">
      <c r="A806" s="289" t="s">
        <v>4862</v>
      </c>
      <c r="B806" s="126">
        <v>0</v>
      </c>
      <c r="O806" s="126">
        <v>0</v>
      </c>
      <c r="AB806" s="126">
        <v>0</v>
      </c>
      <c r="AO806" s="126">
        <v>0</v>
      </c>
    </row>
    <row r="807" spans="1:41">
      <c r="A807" s="289" t="s">
        <v>4863</v>
      </c>
      <c r="B807" s="126">
        <v>0</v>
      </c>
      <c r="O807" s="126">
        <v>0</v>
      </c>
      <c r="AB807" s="126">
        <v>0</v>
      </c>
      <c r="AO807" s="126">
        <v>0</v>
      </c>
    </row>
    <row r="808" spans="1:41">
      <c r="A808" s="289" t="s">
        <v>4864</v>
      </c>
      <c r="B808" s="126">
        <v>-2602007.99999998</v>
      </c>
      <c r="O808" s="126">
        <v>-2602007.99999998</v>
      </c>
      <c r="AB808" s="126">
        <v>-2602007.99999998</v>
      </c>
      <c r="AO808" s="126">
        <v>-2602007.99999998</v>
      </c>
    </row>
    <row r="809" spans="1:41">
      <c r="A809" s="289" t="s">
        <v>4865</v>
      </c>
    </row>
    <row r="810" spans="1:41">
      <c r="A810" s="289" t="s">
        <v>4866</v>
      </c>
      <c r="B810" s="126">
        <v>-1325364.99999999</v>
      </c>
      <c r="O810" s="126">
        <v>-1323368</v>
      </c>
      <c r="AB810" s="126">
        <v>-1136699</v>
      </c>
      <c r="AO810" s="126">
        <v>-981957.99999999895</v>
      </c>
    </row>
    <row r="811" spans="1:41">
      <c r="A811" s="289" t="s">
        <v>4867</v>
      </c>
      <c r="B811" s="126">
        <v>0</v>
      </c>
      <c r="O811" s="126">
        <v>0</v>
      </c>
      <c r="AB811" s="126">
        <v>0</v>
      </c>
      <c r="AO811" s="126">
        <v>0</v>
      </c>
    </row>
    <row r="812" spans="1:41">
      <c r="A812" s="289" t="s">
        <v>4868</v>
      </c>
      <c r="B812" s="126">
        <v>0</v>
      </c>
      <c r="O812" s="126">
        <v>0</v>
      </c>
      <c r="AB812" s="126">
        <v>0</v>
      </c>
      <c r="AO812" s="126">
        <v>0</v>
      </c>
    </row>
    <row r="813" spans="1:41">
      <c r="A813" s="289" t="s">
        <v>4869</v>
      </c>
      <c r="B813" s="126">
        <v>-1325364.99999999</v>
      </c>
      <c r="O813" s="126">
        <v>-1323368</v>
      </c>
      <c r="AB813" s="126">
        <v>-1136699</v>
      </c>
      <c r="AO813" s="126">
        <v>-981957.99999999895</v>
      </c>
    </row>
    <row r="814" spans="1:41">
      <c r="A814" s="289" t="s">
        <v>4870</v>
      </c>
    </row>
    <row r="815" spans="1:41">
      <c r="A815" s="289" t="s">
        <v>4871</v>
      </c>
      <c r="B815" s="126">
        <v>0</v>
      </c>
      <c r="O815" s="126">
        <v>0</v>
      </c>
      <c r="AB815" s="126">
        <v>0</v>
      </c>
      <c r="AO815" s="126">
        <v>0</v>
      </c>
    </row>
    <row r="816" spans="1:41">
      <c r="A816" s="289" t="s">
        <v>4872</v>
      </c>
      <c r="B816" s="126">
        <v>0</v>
      </c>
      <c r="O816" s="126">
        <v>0</v>
      </c>
      <c r="AB816" s="126">
        <v>0</v>
      </c>
      <c r="AO816" s="126">
        <v>0</v>
      </c>
    </row>
    <row r="817" spans="1:41">
      <c r="A817" s="289" t="s">
        <v>4873</v>
      </c>
      <c r="B817" s="126">
        <v>0</v>
      </c>
      <c r="O817" s="126">
        <v>0</v>
      </c>
      <c r="AB817" s="126">
        <v>0</v>
      </c>
      <c r="AO817" s="126">
        <v>0</v>
      </c>
    </row>
    <row r="818" spans="1:41">
      <c r="A818" s="288" t="s">
        <v>4874</v>
      </c>
      <c r="B818" s="126">
        <v>-63950501.805571496</v>
      </c>
      <c r="O818" s="126">
        <v>-55094035.384825103</v>
      </c>
      <c r="AB818" s="126">
        <v>-52978878.369292602</v>
      </c>
      <c r="AO818" s="126">
        <v>-52925719.461190499</v>
      </c>
    </row>
    <row r="819" spans="1:41" ht="10.8" thickBot="1">
      <c r="A819" s="360" t="s">
        <v>4875</v>
      </c>
    </row>
    <row r="820" spans="1:41">
      <c r="A820" s="289" t="s">
        <v>4876</v>
      </c>
      <c r="B820" s="126">
        <v>0</v>
      </c>
      <c r="O820" s="126">
        <v>0</v>
      </c>
      <c r="AB820" s="126">
        <v>0</v>
      </c>
      <c r="AO820" s="126">
        <v>0</v>
      </c>
    </row>
    <row r="821" spans="1:41">
      <c r="A821" s="289" t="s">
        <v>4877</v>
      </c>
      <c r="B821" s="126">
        <v>-15802730.704464899</v>
      </c>
      <c r="O821" s="126">
        <v>0</v>
      </c>
      <c r="AB821" s="126">
        <v>0</v>
      </c>
      <c r="AO821" s="126">
        <v>0</v>
      </c>
    </row>
    <row r="822" spans="1:41">
      <c r="A822" s="289" t="s">
        <v>4878</v>
      </c>
      <c r="B822" s="126">
        <v>0</v>
      </c>
      <c r="O822" s="126">
        <v>0</v>
      </c>
      <c r="AB822" s="126">
        <v>0</v>
      </c>
      <c r="AO822" s="126">
        <v>0</v>
      </c>
    </row>
    <row r="823" spans="1:41">
      <c r="A823" s="289" t="s">
        <v>4879</v>
      </c>
      <c r="B823" s="126">
        <v>0</v>
      </c>
      <c r="O823" s="126">
        <v>0</v>
      </c>
      <c r="AB823" s="126">
        <v>0</v>
      </c>
      <c r="AO823" s="126">
        <v>0</v>
      </c>
    </row>
    <row r="824" spans="1:41">
      <c r="A824" s="289" t="s">
        <v>4880</v>
      </c>
      <c r="B824" s="126">
        <v>0</v>
      </c>
      <c r="O824" s="126">
        <v>0</v>
      </c>
      <c r="AB824" s="126">
        <v>0</v>
      </c>
      <c r="AO824" s="126">
        <v>0</v>
      </c>
    </row>
    <row r="825" spans="1:41">
      <c r="A825" s="289" t="s">
        <v>4881</v>
      </c>
      <c r="B825" s="126">
        <v>4897292.7699999996</v>
      </c>
      <c r="O825" s="126">
        <v>4897292.7699999996</v>
      </c>
      <c r="AB825" s="126">
        <v>4897292.7699999996</v>
      </c>
      <c r="AO825" s="126">
        <v>4897292.7699999996</v>
      </c>
    </row>
    <row r="826" spans="1:41">
      <c r="A826" s="289" t="s">
        <v>4882</v>
      </c>
      <c r="B826" s="126">
        <v>-1090008</v>
      </c>
      <c r="O826" s="126">
        <v>-1090007.99999999</v>
      </c>
      <c r="AB826" s="126">
        <v>-1090007.99999999</v>
      </c>
      <c r="AO826" s="126">
        <v>-1090007.99999999</v>
      </c>
    </row>
    <row r="827" spans="1:41">
      <c r="A827" s="289" t="s">
        <v>4883</v>
      </c>
      <c r="B827" s="126">
        <v>0</v>
      </c>
      <c r="O827" s="126">
        <v>0</v>
      </c>
      <c r="AB827" s="126">
        <v>0</v>
      </c>
      <c r="AO827" s="126">
        <v>0</v>
      </c>
    </row>
    <row r="828" spans="1:41">
      <c r="A828" s="289" t="s">
        <v>4884</v>
      </c>
      <c r="B828" s="126">
        <v>5059698.4999999898</v>
      </c>
      <c r="O828" s="126">
        <v>5059698.4999999898</v>
      </c>
      <c r="AB828" s="126">
        <v>5059698.4999999898</v>
      </c>
      <c r="AO828" s="126">
        <v>5059698.4999999898</v>
      </c>
    </row>
    <row r="829" spans="1:41">
      <c r="A829" s="289" t="s">
        <v>4885</v>
      </c>
      <c r="B829" s="126">
        <v>0</v>
      </c>
      <c r="O829" s="126">
        <v>0</v>
      </c>
      <c r="AB829" s="126">
        <v>0</v>
      </c>
      <c r="AO829" s="126">
        <v>0</v>
      </c>
    </row>
    <row r="830" spans="1:41">
      <c r="A830" s="289" t="s">
        <v>4886</v>
      </c>
      <c r="B830" s="126">
        <v>0</v>
      </c>
      <c r="O830" s="126">
        <v>0</v>
      </c>
      <c r="AB830" s="126">
        <v>0</v>
      </c>
      <c r="AO830" s="126">
        <v>0</v>
      </c>
    </row>
    <row r="831" spans="1:41">
      <c r="A831" s="289" t="s">
        <v>4887</v>
      </c>
      <c r="B831" s="126">
        <v>0</v>
      </c>
      <c r="O831" s="126">
        <v>0</v>
      </c>
      <c r="AB831" s="126">
        <v>0</v>
      </c>
      <c r="AO831" s="126">
        <v>0</v>
      </c>
    </row>
    <row r="832" spans="1:41">
      <c r="A832" s="289" t="s">
        <v>4888</v>
      </c>
      <c r="B832" s="126">
        <v>-165419.81</v>
      </c>
      <c r="O832" s="126">
        <v>-165419.81</v>
      </c>
      <c r="AB832" s="126">
        <v>-165419.81</v>
      </c>
      <c r="AO832" s="126">
        <v>-165419.81</v>
      </c>
    </row>
    <row r="833" spans="1:41">
      <c r="A833" s="289" t="s">
        <v>4889</v>
      </c>
      <c r="B833" s="126">
        <v>0</v>
      </c>
      <c r="O833" s="126">
        <v>0</v>
      </c>
      <c r="AB833" s="126">
        <v>0</v>
      </c>
      <c r="AO833" s="126">
        <v>0</v>
      </c>
    </row>
    <row r="834" spans="1:41">
      <c r="A834" s="289" t="s">
        <v>4890</v>
      </c>
      <c r="B834" s="126">
        <v>0</v>
      </c>
      <c r="O834" s="126">
        <v>0</v>
      </c>
      <c r="AB834" s="126">
        <v>0</v>
      </c>
      <c r="AO834" s="126">
        <v>0</v>
      </c>
    </row>
    <row r="835" spans="1:41">
      <c r="A835" s="289" t="s">
        <v>4891</v>
      </c>
      <c r="B835" s="126">
        <v>0</v>
      </c>
      <c r="O835" s="126">
        <v>0</v>
      </c>
      <c r="AB835" s="126">
        <v>0</v>
      </c>
      <c r="AO835" s="126">
        <v>0</v>
      </c>
    </row>
    <row r="836" spans="1:41">
      <c r="A836" s="289" t="s">
        <v>4892</v>
      </c>
      <c r="B836" s="126">
        <v>0</v>
      </c>
      <c r="O836" s="126">
        <v>0</v>
      </c>
      <c r="AB836" s="126">
        <v>0</v>
      </c>
      <c r="AO836" s="126">
        <v>0</v>
      </c>
    </row>
    <row r="837" spans="1:41">
      <c r="A837" s="289" t="s">
        <v>4893</v>
      </c>
      <c r="B837" s="126">
        <v>0</v>
      </c>
      <c r="O837" s="126">
        <v>0</v>
      </c>
      <c r="AB837" s="126">
        <v>0</v>
      </c>
      <c r="AO837" s="126">
        <v>0</v>
      </c>
    </row>
    <row r="838" spans="1:41">
      <c r="A838" s="289" t="s">
        <v>4894</v>
      </c>
      <c r="B838" s="126">
        <v>0</v>
      </c>
      <c r="O838" s="126">
        <v>0</v>
      </c>
      <c r="AB838" s="126">
        <v>0</v>
      </c>
      <c r="AO838" s="126">
        <v>0</v>
      </c>
    </row>
    <row r="839" spans="1:41">
      <c r="A839" s="289" t="s">
        <v>4895</v>
      </c>
      <c r="B839" s="126">
        <v>0</v>
      </c>
      <c r="O839" s="126">
        <v>0</v>
      </c>
      <c r="AB839" s="126">
        <v>0</v>
      </c>
      <c r="AO839" s="126">
        <v>0</v>
      </c>
    </row>
    <row r="840" spans="1:41">
      <c r="A840" s="289" t="s">
        <v>4896</v>
      </c>
      <c r="B840" s="126">
        <v>0</v>
      </c>
      <c r="O840" s="126">
        <v>0</v>
      </c>
      <c r="AB840" s="126">
        <v>0</v>
      </c>
      <c r="AO840" s="126">
        <v>0</v>
      </c>
    </row>
    <row r="841" spans="1:41">
      <c r="A841" s="289" t="s">
        <v>4897</v>
      </c>
      <c r="B841" s="126">
        <v>0</v>
      </c>
      <c r="O841" s="126">
        <v>0</v>
      </c>
      <c r="AB841" s="126">
        <v>0</v>
      </c>
      <c r="AO841" s="126">
        <v>0</v>
      </c>
    </row>
    <row r="842" spans="1:41">
      <c r="A842" s="288" t="s">
        <v>4898</v>
      </c>
      <c r="B842" s="126">
        <v>-7101167.2444649599</v>
      </c>
      <c r="O842" s="126">
        <v>8701563.4600000009</v>
      </c>
      <c r="AB842" s="126">
        <v>8701563.4600000009</v>
      </c>
      <c r="AO842" s="126">
        <v>8701563.4600000009</v>
      </c>
    </row>
    <row r="843" spans="1:41" ht="10.8" thickBot="1">
      <c r="A843" s="360" t="s">
        <v>4899</v>
      </c>
    </row>
    <row r="844" spans="1:41">
      <c r="A844" s="289" t="s">
        <v>4900</v>
      </c>
      <c r="B844" s="126">
        <v>0</v>
      </c>
      <c r="O844" s="126">
        <v>0</v>
      </c>
      <c r="AB844" s="126">
        <v>0</v>
      </c>
      <c r="AO844" s="126">
        <v>0</v>
      </c>
    </row>
    <row r="845" spans="1:41">
      <c r="A845" s="289" t="s">
        <v>4901</v>
      </c>
      <c r="B845" s="126">
        <v>0</v>
      </c>
      <c r="O845" s="126">
        <v>0</v>
      </c>
      <c r="AB845" s="126">
        <v>0</v>
      </c>
      <c r="AO845" s="126">
        <v>0</v>
      </c>
    </row>
    <row r="846" spans="1:41">
      <c r="A846" s="289" t="s">
        <v>4902</v>
      </c>
      <c r="B846" s="126">
        <v>0</v>
      </c>
      <c r="O846" s="126">
        <v>0</v>
      </c>
      <c r="AB846" s="126">
        <v>0</v>
      </c>
      <c r="AO846" s="126">
        <v>0</v>
      </c>
    </row>
    <row r="847" spans="1:41">
      <c r="A847" s="289" t="s">
        <v>4903</v>
      </c>
      <c r="B847" s="126">
        <v>0</v>
      </c>
      <c r="O847" s="126">
        <v>0</v>
      </c>
      <c r="AB847" s="126">
        <v>0</v>
      </c>
      <c r="AO847" s="126">
        <v>0</v>
      </c>
    </row>
    <row r="848" spans="1:41">
      <c r="A848" s="289" t="s">
        <v>4904</v>
      </c>
    </row>
    <row r="849" spans="1:41">
      <c r="A849" s="289" t="s">
        <v>4905</v>
      </c>
      <c r="B849" s="126">
        <v>-71051669.050036401</v>
      </c>
      <c r="O849" s="126">
        <v>-46392471.924825102</v>
      </c>
      <c r="AB849" s="126">
        <v>-44277314.909292601</v>
      </c>
      <c r="AO849" s="126">
        <v>-44224156.001190498</v>
      </c>
    </row>
    <row r="850" spans="1:41" ht="10.8" thickBot="1">
      <c r="A850" s="360" t="s">
        <v>4906</v>
      </c>
    </row>
    <row r="851" spans="1:41">
      <c r="A851" s="288" t="s">
        <v>4907</v>
      </c>
    </row>
    <row r="852" spans="1:41">
      <c r="A852" s="289" t="s">
        <v>4908</v>
      </c>
      <c r="B852" s="126">
        <v>3152815.3244549301</v>
      </c>
      <c r="O852" s="126">
        <v>2231071.0537539301</v>
      </c>
      <c r="AB852" s="126">
        <v>2257453.99404591</v>
      </c>
      <c r="AO852" s="126">
        <v>2282535.3524036799</v>
      </c>
    </row>
    <row r="853" spans="1:41">
      <c r="A853" s="289" t="s">
        <v>4909</v>
      </c>
      <c r="B853" s="126">
        <v>11375930.929783201</v>
      </c>
      <c r="O853" s="126">
        <v>8050110.0112267099</v>
      </c>
      <c r="AB853" s="126">
        <v>8145304.4566983897</v>
      </c>
      <c r="AO853" s="126">
        <v>8235802.5579002099</v>
      </c>
    </row>
    <row r="854" spans="1:41">
      <c r="A854" s="289" t="s">
        <v>4910</v>
      </c>
      <c r="B854" s="126">
        <v>604733.72759999998</v>
      </c>
      <c r="O854" s="126">
        <v>604733.72759999998</v>
      </c>
      <c r="AB854" s="126">
        <v>604733.72759999998</v>
      </c>
      <c r="AO854" s="126">
        <v>604733.72759999998</v>
      </c>
    </row>
    <row r="855" spans="1:41">
      <c r="A855" s="289" t="s">
        <v>4911</v>
      </c>
      <c r="B855" s="126">
        <v>0</v>
      </c>
      <c r="O855" s="126">
        <v>0</v>
      </c>
      <c r="AB855" s="126">
        <v>0</v>
      </c>
      <c r="AO855" s="126">
        <v>0</v>
      </c>
    </row>
    <row r="856" spans="1:41">
      <c r="A856" s="289" t="s">
        <v>4912</v>
      </c>
      <c r="B856" s="126">
        <v>0</v>
      </c>
      <c r="O856" s="126">
        <v>0</v>
      </c>
      <c r="AB856" s="126">
        <v>0</v>
      </c>
      <c r="AO856" s="126">
        <v>0</v>
      </c>
    </row>
    <row r="857" spans="1:41">
      <c r="A857" s="289" t="s">
        <v>4913</v>
      </c>
      <c r="B857" s="126">
        <v>0</v>
      </c>
      <c r="O857" s="126">
        <v>0</v>
      </c>
      <c r="AB857" s="126">
        <v>0</v>
      </c>
      <c r="AO857" s="126">
        <v>0</v>
      </c>
    </row>
    <row r="858" spans="1:41">
      <c r="A858" s="289" t="s">
        <v>4914</v>
      </c>
      <c r="B858" s="126">
        <v>15133479.9818382</v>
      </c>
      <c r="O858" s="126">
        <v>10885914.792580601</v>
      </c>
      <c r="AB858" s="126">
        <v>11007492.1783443</v>
      </c>
      <c r="AO858" s="126">
        <v>11123071.637903901</v>
      </c>
    </row>
    <row r="859" spans="1:41">
      <c r="A859" s="288" t="s">
        <v>4915</v>
      </c>
    </row>
    <row r="860" spans="1:41">
      <c r="A860" s="289" t="s">
        <v>4916</v>
      </c>
      <c r="B860" s="126">
        <v>0</v>
      </c>
      <c r="O860" s="126">
        <v>0</v>
      </c>
      <c r="AB860" s="126">
        <v>0</v>
      </c>
      <c r="AO860" s="126">
        <v>0</v>
      </c>
    </row>
    <row r="861" spans="1:41">
      <c r="A861" s="289" t="s">
        <v>4917</v>
      </c>
      <c r="B861" s="126">
        <v>0</v>
      </c>
      <c r="O861" s="126">
        <v>0</v>
      </c>
      <c r="AB861" s="126">
        <v>0</v>
      </c>
      <c r="AO861" s="126">
        <v>0</v>
      </c>
    </row>
    <row r="862" spans="1:41">
      <c r="A862" s="289" t="s">
        <v>4918</v>
      </c>
      <c r="B862" s="126">
        <v>0</v>
      </c>
      <c r="O862" s="126">
        <v>0</v>
      </c>
      <c r="AB862" s="126">
        <v>0</v>
      </c>
      <c r="AO862" s="126">
        <v>0</v>
      </c>
    </row>
    <row r="863" spans="1:41">
      <c r="A863" s="289" t="s">
        <v>4919</v>
      </c>
      <c r="B863" s="126">
        <v>0</v>
      </c>
      <c r="O863" s="126">
        <v>0</v>
      </c>
      <c r="AB863" s="126">
        <v>0</v>
      </c>
      <c r="AO863" s="126">
        <v>0</v>
      </c>
    </row>
    <row r="864" spans="1:41">
      <c r="A864" s="289" t="s">
        <v>4920</v>
      </c>
      <c r="B864" s="126">
        <v>0</v>
      </c>
      <c r="O864" s="126">
        <v>0</v>
      </c>
      <c r="AB864" s="126">
        <v>0</v>
      </c>
      <c r="AO864" s="126">
        <v>0</v>
      </c>
    </row>
    <row r="865" spans="1:41">
      <c r="A865" s="289" t="s">
        <v>4921</v>
      </c>
      <c r="B865" s="126">
        <v>0</v>
      </c>
      <c r="O865" s="126">
        <v>0</v>
      </c>
      <c r="AB865" s="126">
        <v>0</v>
      </c>
      <c r="AO865" s="126">
        <v>0</v>
      </c>
    </row>
    <row r="866" spans="1:41">
      <c r="A866" s="289" t="s">
        <v>4922</v>
      </c>
      <c r="B866" s="126">
        <v>0</v>
      </c>
      <c r="O866" s="126">
        <v>0</v>
      </c>
      <c r="AB866" s="126">
        <v>0</v>
      </c>
      <c r="AO866" s="126">
        <v>0</v>
      </c>
    </row>
    <row r="867" spans="1:41">
      <c r="A867" s="289" t="s">
        <v>4923</v>
      </c>
      <c r="B867" s="126">
        <v>0</v>
      </c>
      <c r="O867" s="126">
        <v>0</v>
      </c>
      <c r="AB867" s="126">
        <v>0</v>
      </c>
      <c r="AO867" s="126">
        <v>0</v>
      </c>
    </row>
    <row r="868" spans="1:41">
      <c r="A868" s="289" t="s">
        <v>4924</v>
      </c>
      <c r="B868" s="126">
        <v>0</v>
      </c>
      <c r="O868" s="126">
        <v>0</v>
      </c>
      <c r="AB868" s="126">
        <v>0</v>
      </c>
      <c r="AO868" s="126">
        <v>0</v>
      </c>
    </row>
    <row r="869" spans="1:41">
      <c r="A869" s="288" t="s">
        <v>4925</v>
      </c>
      <c r="B869" s="126">
        <v>15133479.9818382</v>
      </c>
      <c r="O869" s="126">
        <v>10885914.792580601</v>
      </c>
      <c r="AB869" s="126">
        <v>11007492.1783443</v>
      </c>
      <c r="AO869" s="126">
        <v>11123071.637903901</v>
      </c>
    </row>
    <row r="870" spans="1:41">
      <c r="A870" s="288" t="s">
        <v>4926</v>
      </c>
      <c r="B870" s="126">
        <v>-55918189.068198197</v>
      </c>
      <c r="O870" s="126">
        <v>-35506557.132244498</v>
      </c>
      <c r="AB870" s="126">
        <v>-33269822.730948299</v>
      </c>
      <c r="AO870" s="126">
        <v>-33101084.3632866</v>
      </c>
    </row>
    <row r="871" spans="1:41">
      <c r="A871" s="289" t="s">
        <v>1727</v>
      </c>
    </row>
    <row r="872" spans="1:41">
      <c r="A872" s="289" t="s">
        <v>4927</v>
      </c>
      <c r="B872" s="126">
        <v>-1389849052.06688</v>
      </c>
      <c r="O872" s="126">
        <v>-1300434440.4086699</v>
      </c>
      <c r="AB872" s="126">
        <v>-1336388394.4495001</v>
      </c>
      <c r="AO872" s="126">
        <v>-1356187513.71857</v>
      </c>
    </row>
    <row r="873" spans="1:41">
      <c r="A873" s="289" t="s">
        <v>971</v>
      </c>
    </row>
    <row r="874" spans="1:41" ht="10.8" thickBot="1">
      <c r="A874" s="360" t="s">
        <v>4928</v>
      </c>
    </row>
    <row r="875" spans="1:41">
      <c r="A875" s="289" t="s">
        <v>4929</v>
      </c>
    </row>
    <row r="876" spans="1:41">
      <c r="A876" s="289" t="s">
        <v>4930</v>
      </c>
      <c r="B876" s="126">
        <v>0</v>
      </c>
      <c r="O876" s="126">
        <v>0</v>
      </c>
      <c r="AB876" s="126">
        <v>0</v>
      </c>
      <c r="AO876" s="126">
        <v>0</v>
      </c>
    </row>
    <row r="877" spans="1:41">
      <c r="A877" s="289" t="s">
        <v>4931</v>
      </c>
      <c r="B877" s="126">
        <v>0</v>
      </c>
      <c r="O877" s="126">
        <v>0</v>
      </c>
      <c r="AB877" s="126">
        <v>0</v>
      </c>
      <c r="AO877" s="126">
        <v>0</v>
      </c>
    </row>
    <row r="878" spans="1:41">
      <c r="A878" s="289" t="s">
        <v>4932</v>
      </c>
      <c r="B878" s="126">
        <v>400431576.57352602</v>
      </c>
      <c r="O878" s="126">
        <v>438298127.85764402</v>
      </c>
      <c r="AB878" s="126">
        <v>471645726.66822302</v>
      </c>
      <c r="AO878" s="126">
        <v>501893465.12818998</v>
      </c>
    </row>
    <row r="879" spans="1:41">
      <c r="A879" s="289" t="s">
        <v>4933</v>
      </c>
      <c r="B879" s="126">
        <v>400431576.57352602</v>
      </c>
      <c r="O879" s="126">
        <v>438298127.85764402</v>
      </c>
      <c r="AB879" s="126">
        <v>471645726.66822302</v>
      </c>
      <c r="AO879" s="126">
        <v>501893465.12818998</v>
      </c>
    </row>
    <row r="880" spans="1:41">
      <c r="A880" s="289" t="s">
        <v>4934</v>
      </c>
    </row>
    <row r="881" spans="1:41">
      <c r="A881" s="289" t="s">
        <v>4935</v>
      </c>
      <c r="B881" s="126">
        <v>0</v>
      </c>
      <c r="O881" s="126">
        <v>0</v>
      </c>
      <c r="AB881" s="126">
        <v>0</v>
      </c>
      <c r="AO881" s="126">
        <v>0</v>
      </c>
    </row>
    <row r="882" spans="1:41">
      <c r="A882" s="289" t="s">
        <v>4936</v>
      </c>
      <c r="B882" s="126">
        <v>7521310.3875415605</v>
      </c>
      <c r="O882" s="126">
        <v>7649088.1653193301</v>
      </c>
      <c r="AB882" s="126">
        <v>7747295.6777889002</v>
      </c>
      <c r="AO882" s="126">
        <v>6880888.5638140999</v>
      </c>
    </row>
    <row r="883" spans="1:41">
      <c r="A883" s="289" t="s">
        <v>4937</v>
      </c>
      <c r="B883" s="126">
        <v>0</v>
      </c>
      <c r="O883" s="126">
        <v>0</v>
      </c>
      <c r="AB883" s="126">
        <v>0</v>
      </c>
      <c r="AO883" s="126">
        <v>0</v>
      </c>
    </row>
    <row r="884" spans="1:41">
      <c r="A884" s="289" t="s">
        <v>4938</v>
      </c>
      <c r="B884" s="126">
        <v>0</v>
      </c>
      <c r="O884" s="126">
        <v>0</v>
      </c>
      <c r="AB884" s="126">
        <v>0</v>
      </c>
      <c r="AO884" s="126">
        <v>0</v>
      </c>
    </row>
    <row r="885" spans="1:41">
      <c r="A885" s="289" t="s">
        <v>4939</v>
      </c>
      <c r="B885" s="126">
        <v>7521310.3875415605</v>
      </c>
      <c r="O885" s="126">
        <v>7649088.1653193301</v>
      </c>
      <c r="AB885" s="126">
        <v>7747295.6777889002</v>
      </c>
      <c r="AO885" s="126">
        <v>6880888.5638140999</v>
      </c>
    </row>
    <row r="886" spans="1:41">
      <c r="A886" s="289" t="s">
        <v>4940</v>
      </c>
    </row>
    <row r="887" spans="1:41">
      <c r="A887" s="289" t="s">
        <v>4941</v>
      </c>
      <c r="B887" s="126">
        <v>15031224.406020099</v>
      </c>
      <c r="O887" s="126">
        <v>2624728.3283903901</v>
      </c>
      <c r="AB887" s="126">
        <v>3863031.4065698301</v>
      </c>
      <c r="AO887" s="126">
        <v>13139126.1584308</v>
      </c>
    </row>
    <row r="888" spans="1:41">
      <c r="A888" s="289" t="s">
        <v>4942</v>
      </c>
      <c r="B888" s="126">
        <v>490575.93330356397</v>
      </c>
      <c r="O888" s="126">
        <v>714381.21979346999</v>
      </c>
      <c r="AB888" s="126">
        <v>1027245.44756715</v>
      </c>
      <c r="AO888" s="126">
        <v>1358818.83083391</v>
      </c>
    </row>
    <row r="889" spans="1:41">
      <c r="A889" s="289" t="s">
        <v>4943</v>
      </c>
      <c r="B889" s="126">
        <v>15521800.339323699</v>
      </c>
      <c r="O889" s="126">
        <v>3339109.5481838598</v>
      </c>
      <c r="AB889" s="126">
        <v>4890276.8541369904</v>
      </c>
      <c r="AO889" s="126">
        <v>14497944.989264701</v>
      </c>
    </row>
    <row r="890" spans="1:41">
      <c r="A890" s="289" t="s">
        <v>4944</v>
      </c>
    </row>
    <row r="891" spans="1:41">
      <c r="A891" s="289" t="s">
        <v>4945</v>
      </c>
      <c r="B891" s="126">
        <v>0</v>
      </c>
      <c r="O891" s="126">
        <v>0</v>
      </c>
      <c r="AB891" s="126">
        <v>0</v>
      </c>
      <c r="AO891" s="126">
        <v>0</v>
      </c>
    </row>
    <row r="892" spans="1:41">
      <c r="A892" s="289" t="s">
        <v>4946</v>
      </c>
      <c r="B892" s="126">
        <v>34560.999999999898</v>
      </c>
      <c r="O892" s="126">
        <v>34560.999999999898</v>
      </c>
      <c r="AB892" s="126">
        <v>34560.999999999898</v>
      </c>
      <c r="AO892" s="126">
        <v>34560.999999999898</v>
      </c>
    </row>
    <row r="893" spans="1:41">
      <c r="A893" s="289" t="s">
        <v>4947</v>
      </c>
      <c r="B893" s="126">
        <v>0</v>
      </c>
      <c r="O893" s="126">
        <v>0</v>
      </c>
      <c r="AB893" s="126">
        <v>0</v>
      </c>
      <c r="AO893" s="126">
        <v>0</v>
      </c>
    </row>
    <row r="894" spans="1:41">
      <c r="A894" s="289" t="s">
        <v>4948</v>
      </c>
      <c r="B894" s="126">
        <v>0</v>
      </c>
      <c r="O894" s="126">
        <v>0</v>
      </c>
      <c r="AB894" s="126">
        <v>0</v>
      </c>
      <c r="AO894" s="126">
        <v>0</v>
      </c>
    </row>
    <row r="895" spans="1:41">
      <c r="A895" s="289" t="s">
        <v>4949</v>
      </c>
      <c r="B895" s="126">
        <v>0</v>
      </c>
      <c r="O895" s="126">
        <v>0</v>
      </c>
      <c r="AB895" s="126">
        <v>0</v>
      </c>
      <c r="AO895" s="126">
        <v>0</v>
      </c>
    </row>
    <row r="896" spans="1:41">
      <c r="A896" s="289" t="s">
        <v>4950</v>
      </c>
      <c r="B896" s="126">
        <v>3703869.53017285</v>
      </c>
      <c r="O896" s="126">
        <v>3405047.80983824</v>
      </c>
      <c r="AB896" s="126">
        <v>3917849.4676867798</v>
      </c>
      <c r="AO896" s="126">
        <v>4300914.3228233</v>
      </c>
    </row>
    <row r="897" spans="1:41">
      <c r="A897" s="289" t="s">
        <v>4951</v>
      </c>
      <c r="B897" s="126">
        <v>1358352</v>
      </c>
      <c r="O897" s="126">
        <v>1358352</v>
      </c>
      <c r="AB897" s="126">
        <v>1358352</v>
      </c>
      <c r="AO897" s="126">
        <v>1358352</v>
      </c>
    </row>
    <row r="898" spans="1:41">
      <c r="A898" s="289" t="s">
        <v>4952</v>
      </c>
      <c r="B898" s="126">
        <v>0</v>
      </c>
      <c r="O898" s="126">
        <v>0</v>
      </c>
      <c r="AB898" s="126">
        <v>0</v>
      </c>
      <c r="AO898" s="126">
        <v>0</v>
      </c>
    </row>
    <row r="899" spans="1:41">
      <c r="A899" s="289" t="s">
        <v>4953</v>
      </c>
      <c r="B899" s="126">
        <v>-424594.44660000002</v>
      </c>
      <c r="O899" s="126">
        <v>0</v>
      </c>
      <c r="AB899" s="126">
        <v>0</v>
      </c>
      <c r="AO899" s="126">
        <v>0</v>
      </c>
    </row>
    <row r="900" spans="1:41">
      <c r="A900" s="289" t="s">
        <v>4954</v>
      </c>
      <c r="B900" s="126">
        <v>0</v>
      </c>
      <c r="O900" s="126">
        <v>0</v>
      </c>
      <c r="AB900" s="126">
        <v>0</v>
      </c>
      <c r="AO900" s="126">
        <v>0</v>
      </c>
    </row>
    <row r="901" spans="1:41">
      <c r="A901" s="289" t="s">
        <v>4955</v>
      </c>
      <c r="B901" s="126">
        <v>4528076.30503798</v>
      </c>
      <c r="O901" s="126">
        <v>4528076.30503798</v>
      </c>
      <c r="AB901" s="126">
        <v>4528076.30503798</v>
      </c>
      <c r="AO901" s="126">
        <v>4528076.30503798</v>
      </c>
    </row>
    <row r="902" spans="1:41">
      <c r="A902" s="289" t="s">
        <v>4956</v>
      </c>
      <c r="B902" s="126">
        <v>0</v>
      </c>
      <c r="O902" s="126">
        <v>0</v>
      </c>
      <c r="AB902" s="126">
        <v>0</v>
      </c>
      <c r="AO902" s="126">
        <v>0</v>
      </c>
    </row>
    <row r="903" spans="1:41">
      <c r="A903" s="289" t="s">
        <v>4957</v>
      </c>
      <c r="B903" s="126">
        <v>9200264.3886108305</v>
      </c>
      <c r="O903" s="126">
        <v>9326037.11487622</v>
      </c>
      <c r="AB903" s="126">
        <v>9838838.7727247607</v>
      </c>
      <c r="AO903" s="126">
        <v>10221903.6278612</v>
      </c>
    </row>
    <row r="904" spans="1:41">
      <c r="A904" s="289" t="s">
        <v>4958</v>
      </c>
      <c r="B904" s="126">
        <v>432674951.68900198</v>
      </c>
      <c r="O904" s="126">
        <v>458612362.686023</v>
      </c>
      <c r="AB904" s="126">
        <v>494122137.97287399</v>
      </c>
      <c r="AO904" s="126">
        <v>533494202.30913103</v>
      </c>
    </row>
    <row r="905" spans="1:41">
      <c r="A905" s="289" t="s">
        <v>4959</v>
      </c>
    </row>
    <row r="906" spans="1:41">
      <c r="A906" s="289" t="s">
        <v>4960</v>
      </c>
      <c r="B906" s="126">
        <v>0</v>
      </c>
      <c r="O906" s="126">
        <v>0</v>
      </c>
      <c r="AB906" s="126">
        <v>0</v>
      </c>
      <c r="AO906" s="126">
        <v>0</v>
      </c>
    </row>
    <row r="907" spans="1:41">
      <c r="A907" s="289" t="s">
        <v>4961</v>
      </c>
      <c r="B907" s="126">
        <v>-5251745.5700692497</v>
      </c>
      <c r="O907" s="126">
        <v>-2138287.33204281</v>
      </c>
      <c r="AB907" s="126">
        <v>-1142628.8393912499</v>
      </c>
      <c r="AO907" s="126">
        <v>-953581.09814812604</v>
      </c>
    </row>
    <row r="908" spans="1:41">
      <c r="A908" s="289" t="s">
        <v>4962</v>
      </c>
      <c r="B908" s="126">
        <v>-5251745.5700692497</v>
      </c>
      <c r="O908" s="126">
        <v>-2138287.33204281</v>
      </c>
      <c r="AB908" s="126">
        <v>-1142628.8393912499</v>
      </c>
      <c r="AO908" s="126">
        <v>-953581.09814812604</v>
      </c>
    </row>
    <row r="909" spans="1:41">
      <c r="A909" s="289" t="s">
        <v>4963</v>
      </c>
      <c r="B909" s="126">
        <v>427423206.11893302</v>
      </c>
      <c r="O909" s="126">
        <v>456474075.35398</v>
      </c>
      <c r="AB909" s="126">
        <v>492979509.13348198</v>
      </c>
      <c r="AO909" s="126">
        <v>532540621.21098202</v>
      </c>
    </row>
    <row r="910" spans="1:41">
      <c r="A910" s="289" t="s">
        <v>4964</v>
      </c>
    </row>
    <row r="911" spans="1:41">
      <c r="A911" s="289" t="s">
        <v>4965</v>
      </c>
      <c r="B911" s="126">
        <v>-962425845.94794905</v>
      </c>
      <c r="O911" s="126">
        <v>-843960365.05469298</v>
      </c>
      <c r="AB911" s="126">
        <v>-843408885.31602502</v>
      </c>
      <c r="AO911" s="126">
        <v>-823646892.50758696</v>
      </c>
    </row>
    <row r="912" spans="1:41" ht="10.8" thickBot="1">
      <c r="A912" s="361" t="s">
        <v>4966</v>
      </c>
    </row>
    <row r="913" spans="1:41">
      <c r="A913" s="289" t="s">
        <v>4967</v>
      </c>
      <c r="B913" s="126">
        <v>0</v>
      </c>
      <c r="O913" s="126">
        <v>0</v>
      </c>
      <c r="AB913" s="126">
        <v>0</v>
      </c>
      <c r="AO913" s="126">
        <v>0</v>
      </c>
    </row>
    <row r="914" spans="1:41">
      <c r="A914" s="289" t="s">
        <v>4968</v>
      </c>
      <c r="B914" s="126">
        <v>0</v>
      </c>
      <c r="O914" s="126">
        <v>0</v>
      </c>
      <c r="AB914" s="126">
        <v>0</v>
      </c>
      <c r="AO914" s="126">
        <v>0</v>
      </c>
    </row>
    <row r="915" spans="1:41">
      <c r="A915" s="289" t="s">
        <v>4969</v>
      </c>
      <c r="B915" s="126">
        <v>0</v>
      </c>
      <c r="O915" s="126">
        <v>0</v>
      </c>
      <c r="AB915" s="126">
        <v>0</v>
      </c>
      <c r="AO915" s="126">
        <v>0</v>
      </c>
    </row>
    <row r="916" spans="1:41">
      <c r="A916" s="289" t="s">
        <v>4970</v>
      </c>
      <c r="B916" s="126">
        <v>0</v>
      </c>
      <c r="O916" s="126">
        <v>0</v>
      </c>
      <c r="AB916" s="126">
        <v>0</v>
      </c>
      <c r="AO916" s="126">
        <v>0</v>
      </c>
    </row>
    <row r="917" spans="1:41">
      <c r="A917" s="289" t="s">
        <v>4971</v>
      </c>
      <c r="B917" s="126">
        <v>0</v>
      </c>
      <c r="O917" s="126">
        <v>0</v>
      </c>
      <c r="AB917" s="126">
        <v>0</v>
      </c>
      <c r="AO917" s="126">
        <v>0</v>
      </c>
    </row>
    <row r="918" spans="1:41">
      <c r="A918" s="289" t="s">
        <v>4972</v>
      </c>
      <c r="B918" s="126">
        <v>0</v>
      </c>
      <c r="O918" s="126">
        <v>0</v>
      </c>
      <c r="AB918" s="126">
        <v>0</v>
      </c>
      <c r="AO918" s="126">
        <v>0</v>
      </c>
    </row>
    <row r="919" spans="1:41">
      <c r="A919" s="289" t="s">
        <v>4973</v>
      </c>
      <c r="B919" s="126">
        <v>0</v>
      </c>
      <c r="O919" s="126">
        <v>0</v>
      </c>
      <c r="AB919" s="126">
        <v>0</v>
      </c>
      <c r="AO919" s="126">
        <v>0</v>
      </c>
    </row>
    <row r="920" spans="1:41">
      <c r="A920" s="289" t="s">
        <v>4974</v>
      </c>
      <c r="B920" s="126">
        <v>0</v>
      </c>
      <c r="O920" s="126">
        <v>0</v>
      </c>
      <c r="AB920" s="126">
        <v>0</v>
      </c>
      <c r="AO920" s="126">
        <v>0</v>
      </c>
    </row>
    <row r="921" spans="1:41">
      <c r="A921" s="289" t="s">
        <v>4975</v>
      </c>
      <c r="B921" s="126">
        <v>0</v>
      </c>
      <c r="O921" s="126">
        <v>0</v>
      </c>
      <c r="AB921" s="126">
        <v>0</v>
      </c>
      <c r="AO921" s="126">
        <v>0</v>
      </c>
    </row>
    <row r="922" spans="1:41">
      <c r="A922" s="289" t="s">
        <v>4976</v>
      </c>
      <c r="B922" s="126">
        <v>0</v>
      </c>
      <c r="O922" s="126">
        <v>0</v>
      </c>
      <c r="AB922" s="126">
        <v>0</v>
      </c>
      <c r="AO922" s="126">
        <v>0</v>
      </c>
    </row>
    <row r="923" spans="1:41">
      <c r="A923" s="289" t="s">
        <v>4977</v>
      </c>
      <c r="B923" s="126">
        <v>0</v>
      </c>
      <c r="O923" s="126">
        <v>0</v>
      </c>
      <c r="AB923" s="126">
        <v>0</v>
      </c>
      <c r="AO923" s="126">
        <v>0</v>
      </c>
    </row>
    <row r="924" spans="1:41">
      <c r="A924" s="289" t="s">
        <v>4978</v>
      </c>
      <c r="B924" s="126">
        <v>0</v>
      </c>
      <c r="O924" s="126">
        <v>0</v>
      </c>
      <c r="AB924" s="126">
        <v>0</v>
      </c>
      <c r="AO924" s="126">
        <v>0</v>
      </c>
    </row>
    <row r="925" spans="1:41">
      <c r="A925" s="289" t="s">
        <v>4979</v>
      </c>
      <c r="B925" s="126">
        <v>0</v>
      </c>
      <c r="O925" s="126">
        <v>0</v>
      </c>
      <c r="AB925" s="126">
        <v>0</v>
      </c>
      <c r="AO925" s="126">
        <v>0</v>
      </c>
    </row>
    <row r="926" spans="1:41">
      <c r="A926" s="289" t="s">
        <v>4980</v>
      </c>
      <c r="B926" s="126">
        <v>0</v>
      </c>
      <c r="O926" s="126">
        <v>0</v>
      </c>
      <c r="AB926" s="126">
        <v>0</v>
      </c>
      <c r="AO926" s="126">
        <v>0</v>
      </c>
    </row>
    <row r="927" spans="1:41">
      <c r="A927" s="289" t="s">
        <v>4981</v>
      </c>
      <c r="B927" s="126">
        <v>0</v>
      </c>
      <c r="O927" s="126">
        <v>0</v>
      </c>
      <c r="AB927" s="126">
        <v>0</v>
      </c>
      <c r="AO927" s="126">
        <v>0</v>
      </c>
    </row>
    <row r="928" spans="1:41">
      <c r="A928" s="289" t="s">
        <v>4982</v>
      </c>
      <c r="B928" s="126">
        <v>0</v>
      </c>
      <c r="O928" s="126">
        <v>0</v>
      </c>
      <c r="AB928" s="126">
        <v>0</v>
      </c>
      <c r="AO928" s="126">
        <v>0</v>
      </c>
    </row>
    <row r="929" spans="1:41">
      <c r="A929" s="289" t="s">
        <v>4983</v>
      </c>
    </row>
    <row r="930" spans="1:41">
      <c r="A930" s="289" t="s">
        <v>4984</v>
      </c>
      <c r="B930" s="126">
        <v>-962425845.94794905</v>
      </c>
      <c r="O930" s="126">
        <v>-843960365.05469298</v>
      </c>
      <c r="AB930" s="126">
        <v>-843408885.31602502</v>
      </c>
      <c r="AO930" s="126">
        <v>-823646892.50758696</v>
      </c>
    </row>
    <row r="931" spans="1:41">
      <c r="A931" s="289" t="s">
        <v>4985</v>
      </c>
      <c r="B931" s="126">
        <v>0</v>
      </c>
      <c r="O931" s="126">
        <v>0</v>
      </c>
      <c r="AB931" s="126">
        <v>0</v>
      </c>
      <c r="AO931" s="126">
        <v>0</v>
      </c>
    </row>
    <row r="932" spans="1:41">
      <c r="A932" s="289" t="s">
        <v>4986</v>
      </c>
      <c r="B932" s="126">
        <v>-962425845.94794905</v>
      </c>
      <c r="O932" s="126">
        <v>-843960365.05469298</v>
      </c>
      <c r="AB932" s="126">
        <v>-843408885.31602502</v>
      </c>
      <c r="AO932" s="126">
        <v>-823646892.50758696</v>
      </c>
    </row>
    <row r="933" spans="1:41">
      <c r="A933" s="289" t="s">
        <v>4987</v>
      </c>
    </row>
    <row r="934" spans="1:41" ht="10.8" thickBot="1">
      <c r="A934" s="360" t="s">
        <v>4988</v>
      </c>
    </row>
    <row r="935" spans="1:41">
      <c r="A935" s="289" t="s">
        <v>4989</v>
      </c>
      <c r="B935" s="126">
        <v>-6944799476.8813496</v>
      </c>
      <c r="O935" s="126">
        <v>-5857885689.9406204</v>
      </c>
      <c r="AB935" s="126">
        <v>-5828177592.1456604</v>
      </c>
      <c r="AO935" s="126">
        <v>-5819015738.6743698</v>
      </c>
    </row>
    <row r="936" spans="1:41">
      <c r="A936" s="289" t="s">
        <v>4990</v>
      </c>
      <c r="B936" s="126">
        <v>706438532.139359</v>
      </c>
      <c r="O936" s="126">
        <v>625522993.62982798</v>
      </c>
      <c r="AB936" s="126">
        <v>652643687.03770304</v>
      </c>
      <c r="AO936" s="126">
        <v>693513604.01712096</v>
      </c>
    </row>
    <row r="937" spans="1:41">
      <c r="A937" s="289" t="s">
        <v>4991</v>
      </c>
      <c r="B937" s="126">
        <v>3239876194.8515401</v>
      </c>
      <c r="O937" s="126">
        <v>2201593835.9798598</v>
      </c>
      <c r="AB937" s="126">
        <v>2052243878.75337</v>
      </c>
      <c r="AO937" s="126">
        <v>1955111868.29561</v>
      </c>
    </row>
    <row r="938" spans="1:41">
      <c r="A938" s="289" t="s">
        <v>4992</v>
      </c>
      <c r="B938" s="126">
        <v>924523872.36330497</v>
      </c>
      <c r="O938" s="126">
        <v>1106043924.9932599</v>
      </c>
      <c r="AB938" s="126">
        <v>1181428312.53194</v>
      </c>
      <c r="AO938" s="126">
        <v>1230163136.29493</v>
      </c>
    </row>
    <row r="939" spans="1:41">
      <c r="A939" s="289" t="s">
        <v>4993</v>
      </c>
      <c r="B939" s="126">
        <v>0</v>
      </c>
      <c r="O939" s="126">
        <v>0</v>
      </c>
      <c r="AB939" s="126">
        <v>0</v>
      </c>
      <c r="AO939" s="126">
        <v>0</v>
      </c>
    </row>
    <row r="940" spans="1:41">
      <c r="A940" s="289" t="s">
        <v>4994</v>
      </c>
      <c r="B940" s="126">
        <v>532026201.961954</v>
      </c>
      <c r="O940" s="126">
        <v>497023284.61687797</v>
      </c>
      <c r="AB940" s="126">
        <v>518110229.40593398</v>
      </c>
      <c r="AO940" s="126">
        <v>532791461.02164</v>
      </c>
    </row>
    <row r="941" spans="1:41" s="127" customFormat="1">
      <c r="A941" s="289" t="s">
        <v>4995</v>
      </c>
      <c r="B941" s="126">
        <v>327437599.30755597</v>
      </c>
      <c r="C941" s="126"/>
      <c r="D941" s="126"/>
      <c r="E941" s="126"/>
      <c r="F941" s="126"/>
      <c r="G941" s="126"/>
      <c r="H941" s="126"/>
      <c r="I941" s="126"/>
      <c r="J941" s="126"/>
      <c r="K941" s="126"/>
      <c r="L941" s="126"/>
      <c r="M941" s="126"/>
      <c r="N941" s="126"/>
      <c r="O941" s="126">
        <v>72733698.265388206</v>
      </c>
      <c r="P941" s="126"/>
      <c r="Q941" s="126"/>
      <c r="R941" s="126"/>
      <c r="S941" s="126"/>
      <c r="T941" s="126"/>
      <c r="U941" s="126"/>
      <c r="V941" s="126"/>
      <c r="W941" s="126"/>
      <c r="X941" s="126"/>
      <c r="Y941" s="126"/>
      <c r="Z941" s="126"/>
      <c r="AA941" s="126"/>
      <c r="AB941" s="126">
        <v>61080252.517074198</v>
      </c>
      <c r="AC941" s="126"/>
      <c r="AD941" s="126"/>
      <c r="AE941" s="126"/>
      <c r="AF941" s="126"/>
      <c r="AG941" s="126"/>
      <c r="AH941" s="126"/>
      <c r="AI941" s="126"/>
      <c r="AJ941" s="126"/>
      <c r="AK941" s="126"/>
      <c r="AL941" s="126"/>
      <c r="AM941" s="126"/>
      <c r="AN941" s="126"/>
      <c r="AO941" s="126">
        <v>-38839621.6511788</v>
      </c>
    </row>
    <row r="942" spans="1:41">
      <c r="A942" s="289" t="s">
        <v>4996</v>
      </c>
      <c r="B942" s="126">
        <v>-118910735.804839</v>
      </c>
      <c r="O942" s="126">
        <v>91051929.817387894</v>
      </c>
      <c r="AB942" s="126">
        <v>61010965.049295001</v>
      </c>
      <c r="AO942" s="126">
        <v>125686048.223065</v>
      </c>
    </row>
    <row r="943" spans="1:41">
      <c r="A943" s="289" t="s">
        <v>4997</v>
      </c>
      <c r="B943" s="126">
        <v>-523050.93621061603</v>
      </c>
      <c r="O943" s="126">
        <v>-1011860.63840729</v>
      </c>
      <c r="AB943" s="126">
        <v>-1458304.8682341201</v>
      </c>
      <c r="AO943" s="126">
        <v>-2497186.8821024699</v>
      </c>
    </row>
    <row r="944" spans="1:41">
      <c r="A944" s="289" t="s">
        <v>4998</v>
      </c>
      <c r="B944" s="126">
        <v>-1333930862.9986801</v>
      </c>
      <c r="O944" s="126">
        <v>-1264927883.2764201</v>
      </c>
      <c r="AB944" s="126">
        <v>-1303118571.71856</v>
      </c>
      <c r="AO944" s="126">
        <v>-1323086429.3552799</v>
      </c>
    </row>
    <row r="945" spans="1:41" s="127" customFormat="1">
      <c r="A945" s="289" t="s">
        <v>4999</v>
      </c>
      <c r="B945" s="126">
        <v>-1316991007.5587201</v>
      </c>
      <c r="C945" s="126"/>
      <c r="D945" s="126"/>
      <c r="E945" s="126"/>
      <c r="F945" s="126"/>
      <c r="G945" s="126"/>
      <c r="H945" s="126"/>
      <c r="I945" s="126"/>
      <c r="J945" s="126"/>
      <c r="K945" s="126"/>
      <c r="L945" s="126"/>
      <c r="M945" s="126"/>
      <c r="N945" s="126"/>
      <c r="O945" s="126">
        <v>-1253282754.7867899</v>
      </c>
      <c r="P945" s="126"/>
      <c r="Q945" s="126"/>
      <c r="R945" s="126"/>
      <c r="S945" s="126"/>
      <c r="T945" s="126"/>
      <c r="U945" s="126"/>
      <c r="V945" s="126"/>
      <c r="W945" s="126"/>
      <c r="X945" s="126"/>
      <c r="Y945" s="126"/>
      <c r="Z945" s="126"/>
      <c r="AA945" s="126"/>
      <c r="AB945" s="126">
        <v>-1292176865.1929901</v>
      </c>
      <c r="AC945" s="126"/>
      <c r="AD945" s="126"/>
      <c r="AE945" s="126"/>
      <c r="AF945" s="126"/>
      <c r="AG945" s="126"/>
      <c r="AH945" s="126"/>
      <c r="AI945" s="126"/>
      <c r="AJ945" s="126"/>
      <c r="AK945" s="126"/>
      <c r="AL945" s="126"/>
      <c r="AM945" s="126"/>
      <c r="AN945" s="126"/>
      <c r="AO945" s="126">
        <v>-1312470423.0939901</v>
      </c>
    </row>
    <row r="946" spans="1:41" s="127" customFormat="1">
      <c r="A946" s="289" t="s">
        <v>5000</v>
      </c>
      <c r="B946" s="126">
        <v>-5.8207660913467397E-7</v>
      </c>
      <c r="C946" s="126"/>
      <c r="D946" s="126"/>
      <c r="E946" s="126"/>
      <c r="F946" s="126"/>
      <c r="G946" s="126"/>
      <c r="H946" s="126"/>
      <c r="I946" s="126"/>
      <c r="J946" s="126"/>
      <c r="K946" s="126"/>
      <c r="L946" s="126"/>
      <c r="M946" s="126"/>
      <c r="N946" s="126"/>
      <c r="O946" s="126">
        <v>-2.03726813197135E-7</v>
      </c>
      <c r="P946" s="126"/>
      <c r="Q946" s="126"/>
      <c r="R946" s="126"/>
      <c r="S946" s="126"/>
      <c r="T946" s="126"/>
      <c r="U946" s="126"/>
      <c r="V946" s="126"/>
      <c r="W946" s="126"/>
      <c r="X946" s="126"/>
      <c r="Y946" s="126"/>
      <c r="Z946" s="126"/>
      <c r="AA946" s="126"/>
      <c r="AB946" s="126">
        <v>-1.78988557308912E-6</v>
      </c>
      <c r="AC946" s="126"/>
      <c r="AD946" s="126"/>
      <c r="AE946" s="126"/>
      <c r="AF946" s="126"/>
      <c r="AG946" s="126"/>
      <c r="AH946" s="126"/>
      <c r="AI946" s="126"/>
      <c r="AJ946" s="126"/>
      <c r="AK946" s="126"/>
      <c r="AL946" s="126"/>
      <c r="AM946" s="126"/>
      <c r="AN946" s="126"/>
      <c r="AO946" s="126">
        <v>-2.1100277081131901E-6</v>
      </c>
    </row>
    <row r="947" spans="1:41" s="127" customFormat="1">
      <c r="A947" s="289" t="s">
        <v>5001</v>
      </c>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row>
    <row r="948" spans="1:41" s="127" customFormat="1">
      <c r="A948" s="289" t="s">
        <v>5002</v>
      </c>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row>
    <row r="949" spans="1:41">
      <c r="A949" s="289" t="s">
        <v>5003</v>
      </c>
      <c r="B949" s="126">
        <v>-52666440</v>
      </c>
      <c r="O949" s="126">
        <v>-63038028</v>
      </c>
      <c r="AB949" s="126">
        <v>-95188827</v>
      </c>
      <c r="AO949" s="126">
        <v>-116482039.999999</v>
      </c>
    </row>
    <row r="950" spans="1:41" ht="10.8" thickBot="1">
      <c r="A950" s="360" t="s">
        <v>5004</v>
      </c>
    </row>
    <row r="951" spans="1:41">
      <c r="A951" s="289" t="s">
        <v>5005</v>
      </c>
      <c r="B951" s="126">
        <v>-1385656668.6087601</v>
      </c>
      <c r="O951" s="126">
        <v>-1297289218.7116201</v>
      </c>
      <c r="AB951" s="126">
        <v>-1334068172.1022899</v>
      </c>
      <c r="AO951" s="126">
        <v>-1354308571.09518</v>
      </c>
    </row>
    <row r="952" spans="1:41">
      <c r="A952" s="289" t="s">
        <v>5006</v>
      </c>
      <c r="B952" s="126">
        <v>-5251745.5700692497</v>
      </c>
      <c r="O952" s="126">
        <v>-2138287.33204281</v>
      </c>
      <c r="AB952" s="126">
        <v>-1142628.8393912499</v>
      </c>
      <c r="AO952" s="126">
        <v>-953581.09814812604</v>
      </c>
    </row>
    <row r="953" spans="1:41">
      <c r="A953" s="289" t="s">
        <v>5007</v>
      </c>
      <c r="B953" s="126">
        <v>208003812.566506</v>
      </c>
      <c r="O953" s="126">
        <v>162773767.444368</v>
      </c>
      <c r="AB953" s="126">
        <v>120632912.698135</v>
      </c>
      <c r="AO953" s="126">
        <v>84349239.689783797</v>
      </c>
    </row>
    <row r="954" spans="1:41">
      <c r="A954" s="289" t="s">
        <v>5008</v>
      </c>
      <c r="B954" s="126">
        <v>426898069.18562901</v>
      </c>
      <c r="O954" s="126">
        <v>455725133.13418698</v>
      </c>
      <c r="AB954" s="126">
        <v>491917702.68591499</v>
      </c>
      <c r="AO954" s="126">
        <v>531147241.38014799</v>
      </c>
    </row>
    <row r="955" spans="1:41">
      <c r="A955" s="289" t="s">
        <v>5009</v>
      </c>
      <c r="B955" s="126">
        <v>-13739738.059946701</v>
      </c>
      <c r="O955" s="126">
        <v>-5598034.0347535498</v>
      </c>
      <c r="AB955" s="126">
        <v>-3002547.5117305499</v>
      </c>
      <c r="AO955" s="126">
        <v>-2493320.9462144398</v>
      </c>
    </row>
    <row r="956" spans="1:41">
      <c r="A956" s="289" t="s">
        <v>5010</v>
      </c>
      <c r="B956" s="126">
        <v>-962425845.94794905</v>
      </c>
      <c r="O956" s="126">
        <v>-843960365.05469298</v>
      </c>
      <c r="AB956" s="126">
        <v>-843408885.31602502</v>
      </c>
      <c r="AO956" s="126">
        <v>-823646892.50758696</v>
      </c>
    </row>
    <row r="957" spans="1:41">
      <c r="A957" s="289" t="s">
        <v>5011</v>
      </c>
    </row>
    <row r="958" spans="1:41" ht="10.8" thickBot="1">
      <c r="A958" s="361" t="s">
        <v>5012</v>
      </c>
    </row>
    <row r="959" spans="1:41">
      <c r="A959" s="289" t="s">
        <v>5013</v>
      </c>
      <c r="B959" s="126">
        <v>-7020408178.5685997</v>
      </c>
      <c r="O959" s="126">
        <v>-5931732344.5493698</v>
      </c>
      <c r="AB959" s="126">
        <v>-5903351531.05832</v>
      </c>
      <c r="AO959" s="126">
        <v>-5895737461.9613895</v>
      </c>
    </row>
    <row r="960" spans="1:41">
      <c r="A960" s="289" t="s">
        <v>5014</v>
      </c>
      <c r="B960" s="126">
        <v>-6945153476.8813496</v>
      </c>
      <c r="O960" s="126">
        <v>-5858239689.9406204</v>
      </c>
      <c r="AB960" s="126">
        <v>-5828531592.1456604</v>
      </c>
      <c r="AO960" s="126">
        <v>-5819369738.6743698</v>
      </c>
    </row>
    <row r="961" spans="1:41">
      <c r="A961" s="289" t="s">
        <v>5015</v>
      </c>
      <c r="B961" s="126">
        <v>75254701.687243</v>
      </c>
      <c r="O961" s="126">
        <v>73492654.608746096</v>
      </c>
      <c r="AB961" s="126">
        <v>74819938.912661806</v>
      </c>
      <c r="AO961" s="126">
        <v>76367723.2870159</v>
      </c>
    </row>
    <row r="962" spans="1:41">
      <c r="A962" s="289" t="s">
        <v>5016</v>
      </c>
      <c r="B962" s="126">
        <v>-69029856.057234496</v>
      </c>
      <c r="O962" s="126">
        <v>-66688104.585633896</v>
      </c>
      <c r="AB962" s="126">
        <v>-67488103.997295305</v>
      </c>
      <c r="AO962" s="126">
        <v>-68554907.166896895</v>
      </c>
    </row>
    <row r="963" spans="1:41">
      <c r="A963" s="289" t="s">
        <v>5017</v>
      </c>
      <c r="B963" s="126">
        <v>0</v>
      </c>
      <c r="O963" s="126">
        <v>0</v>
      </c>
      <c r="AB963" s="126">
        <v>0</v>
      </c>
      <c r="AO963" s="126">
        <v>0</v>
      </c>
    </row>
    <row r="964" spans="1:41">
      <c r="A964" s="289" t="s">
        <v>5018</v>
      </c>
      <c r="B964" s="126">
        <v>-4928845.6300076004</v>
      </c>
      <c r="O964" s="126">
        <v>-5508550.0231116097</v>
      </c>
      <c r="AB964" s="126">
        <v>-6035834.9153659903</v>
      </c>
      <c r="AO964" s="126">
        <v>-6516816.12011889</v>
      </c>
    </row>
    <row r="965" spans="1:41">
      <c r="A965" s="289" t="s">
        <v>5019</v>
      </c>
      <c r="B965" s="126">
        <v>1296000.0000008801</v>
      </c>
      <c r="O965" s="126">
        <v>1296000.0000004999</v>
      </c>
      <c r="AB965" s="126">
        <v>1296000.0000004901</v>
      </c>
      <c r="AO965" s="126">
        <v>1296000.0000001099</v>
      </c>
    </row>
    <row r="966" spans="1:41">
      <c r="A966" s="289" t="s">
        <v>5020</v>
      </c>
    </row>
    <row r="967" spans="1:41" ht="10.8" thickBot="1">
      <c r="A967" s="361" t="s">
        <v>5021</v>
      </c>
    </row>
    <row r="968" spans="1:41">
      <c r="A968" s="289" t="s">
        <v>5022</v>
      </c>
      <c r="B968" s="126">
        <v>166771543.226859</v>
      </c>
      <c r="O968" s="126">
        <v>183902399.412159</v>
      </c>
      <c r="AB968" s="126">
        <v>188741221.37745899</v>
      </c>
      <c r="AO968" s="126">
        <v>192393766.44870001</v>
      </c>
    </row>
    <row r="969" spans="1:41">
      <c r="A969" s="289" t="s">
        <v>5023</v>
      </c>
      <c r="B969" s="126">
        <v>52239073.421599999</v>
      </c>
      <c r="O969" s="126">
        <v>43416810.418099999</v>
      </c>
      <c r="AB969" s="126">
        <v>44539487.774599999</v>
      </c>
      <c r="AO969" s="126">
        <v>45079228.051100001</v>
      </c>
    </row>
    <row r="970" spans="1:41">
      <c r="A970" s="289" t="s">
        <v>5024</v>
      </c>
      <c r="B970" s="126">
        <v>154649129.81659999</v>
      </c>
      <c r="O970" s="126">
        <v>158364060.82214001</v>
      </c>
      <c r="AB970" s="126">
        <v>159072316.37543401</v>
      </c>
      <c r="AO970" s="126">
        <v>163901845.42479801</v>
      </c>
    </row>
    <row r="971" spans="1:41">
      <c r="A971" s="289" t="s">
        <v>5025</v>
      </c>
      <c r="B971" s="126">
        <v>0</v>
      </c>
      <c r="O971" s="126">
        <v>0</v>
      </c>
      <c r="AB971" s="126">
        <v>0</v>
      </c>
      <c r="AO971" s="126">
        <v>0</v>
      </c>
    </row>
    <row r="972" spans="1:41">
      <c r="A972" s="289" t="s">
        <v>5026</v>
      </c>
      <c r="B972" s="126">
        <v>82363859.799955398</v>
      </c>
      <c r="O972" s="126">
        <v>86303596.600156307</v>
      </c>
      <c r="AB972" s="126">
        <v>90177370.557385594</v>
      </c>
      <c r="AO972" s="126">
        <v>94306043.883698404</v>
      </c>
    </row>
    <row r="973" spans="1:41">
      <c r="A973" s="289" t="s">
        <v>5027</v>
      </c>
      <c r="B973" s="126">
        <v>3848324.1928445399</v>
      </c>
      <c r="O973" s="126">
        <v>4978321.5592956301</v>
      </c>
      <c r="AB973" s="126">
        <v>4228622.0344103603</v>
      </c>
      <c r="AO973" s="126">
        <v>4351132.1093136901</v>
      </c>
    </row>
    <row r="974" spans="1:41">
      <c r="A974" s="289" t="s">
        <v>5028</v>
      </c>
      <c r="B974" s="126">
        <v>16151903.029999999</v>
      </c>
      <c r="O974" s="126">
        <v>13005597.5439176</v>
      </c>
      <c r="AB974" s="126">
        <v>12512171.5048918</v>
      </c>
      <c r="AO974" s="126">
        <v>13421092.9881343</v>
      </c>
    </row>
    <row r="975" spans="1:41">
      <c r="A975" s="289" t="s">
        <v>5029</v>
      </c>
      <c r="B975" s="126">
        <v>0</v>
      </c>
      <c r="O975" s="126">
        <v>0</v>
      </c>
      <c r="AB975" s="126">
        <v>0</v>
      </c>
      <c r="AO975" s="126">
        <v>0</v>
      </c>
    </row>
    <row r="976" spans="1:41">
      <c r="A976" s="289" t="s">
        <v>5030</v>
      </c>
      <c r="B976" s="126">
        <v>309899282.77509999</v>
      </c>
      <c r="O976" s="126">
        <v>214794559.10307601</v>
      </c>
      <c r="AB976" s="126">
        <v>230697623.77136701</v>
      </c>
      <c r="AO976" s="126">
        <v>256792239.42372</v>
      </c>
    </row>
    <row r="977" spans="1:41">
      <c r="A977" s="289" t="s">
        <v>5031</v>
      </c>
      <c r="B977" s="126">
        <v>785923116.262959</v>
      </c>
      <c r="O977" s="126">
        <v>704765345.45884597</v>
      </c>
      <c r="AB977" s="126">
        <v>729968813.39555001</v>
      </c>
      <c r="AO977" s="126">
        <v>770245348.32946599</v>
      </c>
    </row>
    <row r="978" spans="1:41">
      <c r="A978" s="289" t="s">
        <v>5032</v>
      </c>
      <c r="B978" s="126">
        <v>3239876194.8515401</v>
      </c>
      <c r="O978" s="126">
        <v>2201593835.9798598</v>
      </c>
      <c r="AB978" s="126">
        <v>2052243878.75337</v>
      </c>
      <c r="AO978" s="126">
        <v>1955111868.29561</v>
      </c>
    </row>
    <row r="979" spans="1:41">
      <c r="A979" s="289" t="s">
        <v>5033</v>
      </c>
      <c r="B979" s="126">
        <v>4025799311.1145</v>
      </c>
      <c r="O979" s="126">
        <v>2906359181.4387002</v>
      </c>
      <c r="AB979" s="126">
        <v>2782212692.1489201</v>
      </c>
      <c r="AO979" s="126">
        <v>2725357216.6250701</v>
      </c>
    </row>
    <row r="980" spans="1:41">
      <c r="A980" s="289" t="s">
        <v>5034</v>
      </c>
      <c r="B980" s="126">
        <v>0</v>
      </c>
      <c r="O980" s="126">
        <v>-2.6193447411060301E-7</v>
      </c>
      <c r="AB980" s="126">
        <v>-8.7311491370201098E-8</v>
      </c>
      <c r="AO980" s="126">
        <v>-1.7462298274040201E-7</v>
      </c>
    </row>
    <row r="981" spans="1:41">
      <c r="A981" s="289" t="s">
        <v>5035</v>
      </c>
    </row>
    <row r="982" spans="1:41">
      <c r="A982" s="289" t="s">
        <v>5036</v>
      </c>
      <c r="B982" s="126">
        <v>907648615.27639103</v>
      </c>
      <c r="O982" s="126">
        <v>829004927.29576802</v>
      </c>
      <c r="AB982" s="126">
        <v>855647843.25874496</v>
      </c>
      <c r="AO982" s="126">
        <v>897676254.91407704</v>
      </c>
    </row>
    <row r="983" spans="1:41">
      <c r="A983" s="289" t="s">
        <v>5037</v>
      </c>
      <c r="B983" s="126">
        <v>907648615.27639103</v>
      </c>
      <c r="O983" s="126">
        <v>829004927.29576802</v>
      </c>
      <c r="AB983" s="126">
        <v>855647843.25874496</v>
      </c>
      <c r="AO983" s="126">
        <v>897676254.91407704</v>
      </c>
    </row>
    <row r="984" spans="1:41" ht="10.8" thickBot="1">
      <c r="A984" s="361" t="s">
        <v>5038</v>
      </c>
    </row>
    <row r="985" spans="1:41">
      <c r="A985" s="289" t="s">
        <v>5039</v>
      </c>
      <c r="B985" s="126">
        <v>924907536.22064996</v>
      </c>
      <c r="O985" s="126">
        <v>1106649935.8373101</v>
      </c>
      <c r="AB985" s="126">
        <v>1182205846.74283</v>
      </c>
      <c r="AO985" s="126">
        <v>1231105042.7261701</v>
      </c>
    </row>
    <row r="986" spans="1:41">
      <c r="A986" s="289" t="s">
        <v>5040</v>
      </c>
      <c r="B986" s="126">
        <v>917669697.29318297</v>
      </c>
      <c r="O986" s="126">
        <v>1098775227.4509399</v>
      </c>
      <c r="AB986" s="126">
        <v>1174517737.7625999</v>
      </c>
      <c r="AO986" s="126">
        <v>1223571951.2725101</v>
      </c>
    </row>
    <row r="987" spans="1:41">
      <c r="A987" s="289" t="s">
        <v>5041</v>
      </c>
      <c r="B987" s="126">
        <v>0</v>
      </c>
      <c r="O987" s="126">
        <v>0</v>
      </c>
      <c r="AB987" s="126">
        <v>0</v>
      </c>
      <c r="AO987" s="126">
        <v>0</v>
      </c>
    </row>
    <row r="988" spans="1:41">
      <c r="A988" s="289" t="s">
        <v>5042</v>
      </c>
      <c r="B988" s="126">
        <v>839459.81999999797</v>
      </c>
      <c r="O988" s="126">
        <v>839459.81999999797</v>
      </c>
      <c r="AB988" s="126">
        <v>809889.55469177896</v>
      </c>
      <c r="AO988" s="126">
        <v>809889.55469177896</v>
      </c>
    </row>
    <row r="989" spans="1:41">
      <c r="A989" s="289" t="s">
        <v>5043</v>
      </c>
      <c r="B989" s="126">
        <v>0</v>
      </c>
      <c r="O989" s="126">
        <v>0</v>
      </c>
      <c r="AB989" s="126">
        <v>0</v>
      </c>
      <c r="AO989" s="126">
        <v>0</v>
      </c>
    </row>
    <row r="990" spans="1:41">
      <c r="A990" s="289" t="s">
        <v>5044</v>
      </c>
      <c r="B990" s="126">
        <v>0</v>
      </c>
      <c r="O990" s="126">
        <v>0</v>
      </c>
      <c r="AB990" s="126">
        <v>0</v>
      </c>
      <c r="AO990" s="126">
        <v>0</v>
      </c>
    </row>
    <row r="991" spans="1:41">
      <c r="A991" s="289" t="s">
        <v>5045</v>
      </c>
      <c r="B991" s="126">
        <v>0</v>
      </c>
      <c r="O991" s="126">
        <v>0</v>
      </c>
      <c r="AB991" s="126">
        <v>0</v>
      </c>
      <c r="AO991" s="126">
        <v>0</v>
      </c>
    </row>
    <row r="992" spans="1:41">
      <c r="A992" s="289" t="s">
        <v>5046</v>
      </c>
      <c r="B992" s="126">
        <v>-6398379.1074665701</v>
      </c>
      <c r="O992" s="126">
        <v>-7035248.5663671596</v>
      </c>
      <c r="AB992" s="126">
        <v>-6878219.4255346097</v>
      </c>
      <c r="AO992" s="126">
        <v>-6723201.8989610802</v>
      </c>
    </row>
    <row r="993" spans="1:41">
      <c r="A993" s="289" t="s">
        <v>5047</v>
      </c>
    </row>
    <row r="994" spans="1:41" ht="10.8" thickBot="1">
      <c r="A994" s="361" t="s">
        <v>5048</v>
      </c>
    </row>
    <row r="995" spans="1:41">
      <c r="A995" s="289" t="s">
        <v>5049</v>
      </c>
      <c r="B995" s="126">
        <v>532022457.96195501</v>
      </c>
      <c r="O995" s="126">
        <v>497019540.61687797</v>
      </c>
      <c r="AB995" s="126">
        <v>518106485.40593398</v>
      </c>
      <c r="AO995" s="126">
        <v>532787717.02164</v>
      </c>
    </row>
    <row r="996" spans="1:41">
      <c r="A996" s="289" t="s">
        <v>5050</v>
      </c>
      <c r="B996" s="126">
        <v>530466463.513955</v>
      </c>
      <c r="O996" s="126">
        <v>495463546.16887802</v>
      </c>
      <c r="AB996" s="126">
        <v>516550490.95793402</v>
      </c>
      <c r="AO996" s="126">
        <v>531231722.57363999</v>
      </c>
    </row>
    <row r="997" spans="1:41">
      <c r="A997" s="289" t="s">
        <v>5051</v>
      </c>
      <c r="B997" s="126">
        <v>1555994.4479999901</v>
      </c>
      <c r="O997" s="126">
        <v>1555994.44799991</v>
      </c>
      <c r="AB997" s="126">
        <v>1555994.44799993</v>
      </c>
      <c r="AO997" s="126">
        <v>1555994.44799993</v>
      </c>
    </row>
    <row r="998" spans="1:41">
      <c r="A998" s="289" t="s">
        <v>5052</v>
      </c>
      <c r="B998" s="126">
        <v>0</v>
      </c>
      <c r="O998" s="126">
        <v>0</v>
      </c>
      <c r="AB998" s="126">
        <v>0</v>
      </c>
      <c r="AO998" s="126">
        <v>0</v>
      </c>
    </row>
    <row r="999" spans="1:41">
      <c r="A999" s="289" t="s">
        <v>5053</v>
      </c>
      <c r="B999" s="126">
        <v>159260017.71160299</v>
      </c>
      <c r="O999" s="126">
        <v>133796096.68973599</v>
      </c>
      <c r="AB999" s="126">
        <v>132498539.098269</v>
      </c>
      <c r="AO999" s="126">
        <v>131923829.785119</v>
      </c>
    </row>
    <row r="1000" spans="1:41">
      <c r="A1000" s="289" t="s">
        <v>5054</v>
      </c>
      <c r="B1000" s="126">
        <v>159260017.71160299</v>
      </c>
      <c r="O1000" s="126">
        <v>133796096.68973599</v>
      </c>
      <c r="AB1000" s="126">
        <v>132498539.098269</v>
      </c>
      <c r="AO1000" s="126">
        <v>131923829.785119</v>
      </c>
    </row>
    <row r="1001" spans="1:41">
      <c r="A1001" s="289" t="s">
        <v>5055</v>
      </c>
      <c r="B1001" s="126">
        <v>1555994.4479999901</v>
      </c>
      <c r="O1001" s="126">
        <v>1555994.44799991</v>
      </c>
      <c r="AB1001" s="126">
        <v>1555994.44799993</v>
      </c>
      <c r="AO1001" s="126">
        <v>1555994.44799993</v>
      </c>
    </row>
    <row r="1002" spans="1:41">
      <c r="A1002" s="289" t="s">
        <v>1100</v>
      </c>
    </row>
    <row r="1003" spans="1:41">
      <c r="A1003" s="289" t="s">
        <v>5056</v>
      </c>
    </row>
    <row r="1004" spans="1:41">
      <c r="A1004" s="289" t="s">
        <v>5057</v>
      </c>
    </row>
    <row r="1005" spans="1:41">
      <c r="A1005" s="289" t="s">
        <v>5058</v>
      </c>
      <c r="B1005" s="126">
        <v>400431576.57352602</v>
      </c>
      <c r="O1005" s="126">
        <v>438298127.85764402</v>
      </c>
      <c r="AB1005" s="126">
        <v>471645726.66822302</v>
      </c>
      <c r="AO1005" s="126">
        <v>501893465.12818998</v>
      </c>
    </row>
    <row r="1006" spans="1:41">
      <c r="A1006" s="289" t="s">
        <v>5059</v>
      </c>
      <c r="B1006" s="126">
        <v>7521310.3875415605</v>
      </c>
      <c r="O1006" s="126">
        <v>7649088.1653193301</v>
      </c>
      <c r="AB1006" s="126">
        <v>7747295.6777889002</v>
      </c>
      <c r="AO1006" s="126">
        <v>6880888.5638140999</v>
      </c>
    </row>
    <row r="1007" spans="1:41">
      <c r="A1007" s="289" t="s">
        <v>5060</v>
      </c>
      <c r="B1007" s="126">
        <v>407952886.96106797</v>
      </c>
      <c r="O1007" s="126">
        <v>445947216.02296299</v>
      </c>
      <c r="AB1007" s="126">
        <v>479393022.346012</v>
      </c>
      <c r="AO1007" s="126">
        <v>508774353.69200402</v>
      </c>
    </row>
    <row r="1008" spans="1:41">
      <c r="A1008" s="289" t="s">
        <v>1106</v>
      </c>
    </row>
    <row r="1009" spans="1:41">
      <c r="A1009" s="289" t="s">
        <v>5061</v>
      </c>
    </row>
    <row r="1010" spans="1:41">
      <c r="A1010" s="289" t="s">
        <v>5062</v>
      </c>
      <c r="B1010" s="126">
        <v>15521800.339323699</v>
      </c>
      <c r="O1010" s="126">
        <v>3339109.5481838598</v>
      </c>
      <c r="AB1010" s="126">
        <v>4890276.8541369904</v>
      </c>
      <c r="AO1010" s="126">
        <v>14497944.989264701</v>
      </c>
    </row>
    <row r="1011" spans="1:41">
      <c r="A1011" s="289" t="s">
        <v>5063</v>
      </c>
    </row>
    <row r="1012" spans="1:41">
      <c r="A1012" s="289" t="s">
        <v>5064</v>
      </c>
    </row>
    <row r="1013" spans="1:41">
      <c r="A1013" s="289" t="s">
        <v>5065</v>
      </c>
      <c r="B1013" s="126">
        <v>4528076.30503798</v>
      </c>
      <c r="O1013" s="126">
        <v>4528076.30503798</v>
      </c>
      <c r="AB1013" s="126">
        <v>4528076.30503798</v>
      </c>
      <c r="AO1013" s="126">
        <v>4528076.30503798</v>
      </c>
    </row>
    <row r="1014" spans="1:41">
      <c r="A1014" s="289" t="s">
        <v>5066</v>
      </c>
    </row>
    <row r="1015" spans="1:41">
      <c r="A1015" s="289" t="s">
        <v>5067</v>
      </c>
      <c r="B1015" s="126">
        <v>428002763.60542899</v>
      </c>
      <c r="O1015" s="126">
        <v>453814401.876185</v>
      </c>
      <c r="AB1015" s="126">
        <v>488811375.50518698</v>
      </c>
      <c r="AO1015" s="126">
        <v>527800374.98630702</v>
      </c>
    </row>
    <row r="1016" spans="1:41">
      <c r="A1016" s="289" t="s">
        <v>5068</v>
      </c>
    </row>
    <row r="1017" spans="1:41">
      <c r="A1017" s="289" t="s">
        <v>5069</v>
      </c>
    </row>
    <row r="1018" spans="1:41">
      <c r="A1018" s="289" t="s">
        <v>5070</v>
      </c>
      <c r="B1018" s="126">
        <v>0</v>
      </c>
      <c r="O1018" s="126">
        <v>0</v>
      </c>
      <c r="AB1018" s="126">
        <v>0</v>
      </c>
      <c r="AO1018" s="126">
        <v>0</v>
      </c>
    </row>
    <row r="1019" spans="1:41">
      <c r="A1019" s="289" t="s">
        <v>5071</v>
      </c>
      <c r="B1019" s="126">
        <v>0</v>
      </c>
      <c r="O1019" s="126">
        <v>0</v>
      </c>
      <c r="AB1019" s="126">
        <v>0</v>
      </c>
      <c r="AO1019" s="126">
        <v>0</v>
      </c>
    </row>
    <row r="1020" spans="1:41">
      <c r="A1020" s="289" t="s">
        <v>5072</v>
      </c>
      <c r="B1020" s="126">
        <v>0</v>
      </c>
      <c r="O1020" s="126">
        <v>0</v>
      </c>
      <c r="AB1020" s="126">
        <v>0</v>
      </c>
      <c r="AO1020" s="126">
        <v>0</v>
      </c>
    </row>
    <row r="1021" spans="1:41">
      <c r="A1021" s="289" t="s">
        <v>5073</v>
      </c>
      <c r="B1021" s="126">
        <v>3703869.53017285</v>
      </c>
      <c r="O1021" s="126">
        <v>3405047.80983824</v>
      </c>
      <c r="AB1021" s="126">
        <v>3917849.4676867798</v>
      </c>
      <c r="AO1021" s="126">
        <v>4300914.3228233</v>
      </c>
    </row>
    <row r="1022" spans="1:41">
      <c r="A1022" s="289" t="s">
        <v>5074</v>
      </c>
      <c r="B1022" s="126">
        <v>1358352</v>
      </c>
      <c r="O1022" s="126">
        <v>1358352</v>
      </c>
      <c r="AB1022" s="126">
        <v>1358352</v>
      </c>
      <c r="AO1022" s="126">
        <v>1358352</v>
      </c>
    </row>
    <row r="1023" spans="1:41">
      <c r="A1023" s="289" t="s">
        <v>5075</v>
      </c>
      <c r="B1023" s="126">
        <v>0</v>
      </c>
      <c r="O1023" s="126">
        <v>0</v>
      </c>
      <c r="AB1023" s="126">
        <v>0</v>
      </c>
      <c r="AO1023" s="126">
        <v>0</v>
      </c>
    </row>
    <row r="1024" spans="1:41">
      <c r="A1024" s="289" t="s">
        <v>5076</v>
      </c>
      <c r="B1024" s="126">
        <v>0</v>
      </c>
      <c r="O1024" s="126">
        <v>0</v>
      </c>
      <c r="AB1024" s="126">
        <v>0</v>
      </c>
      <c r="AO1024" s="126">
        <v>0</v>
      </c>
    </row>
    <row r="1025" spans="1:41">
      <c r="A1025" s="289" t="s">
        <v>5077</v>
      </c>
      <c r="B1025" s="126">
        <v>5062221.53017285</v>
      </c>
      <c r="O1025" s="126">
        <v>4763399.80983824</v>
      </c>
      <c r="AB1025" s="126">
        <v>5276201.4676867798</v>
      </c>
      <c r="AO1025" s="126">
        <v>5659266.3228233</v>
      </c>
    </row>
    <row r="1026" spans="1:41">
      <c r="A1026" s="289" t="s">
        <v>5078</v>
      </c>
      <c r="B1026" s="126">
        <v>-5251745.5700692497</v>
      </c>
      <c r="O1026" s="126">
        <v>-2138287.33204281</v>
      </c>
      <c r="AB1026" s="126">
        <v>-1142628.8393912499</v>
      </c>
      <c r="AO1026" s="126">
        <v>-953581.09814812604</v>
      </c>
    </row>
    <row r="1027" spans="1:41">
      <c r="A1027" s="289" t="s">
        <v>5079</v>
      </c>
      <c r="B1027" s="126">
        <v>-189524.03989639701</v>
      </c>
      <c r="O1027" s="126">
        <v>2625112.47779543</v>
      </c>
      <c r="AB1027" s="126">
        <v>4133572.6282955199</v>
      </c>
      <c r="AO1027" s="126">
        <v>4705685.2246751701</v>
      </c>
    </row>
    <row r="1028" spans="1:41">
      <c r="A1028" s="289" t="s">
        <v>1728</v>
      </c>
    </row>
    <row r="1029" spans="1:41">
      <c r="A1029" s="288" t="s">
        <v>5080</v>
      </c>
      <c r="B1029" s="126">
        <v>427322663.63222897</v>
      </c>
      <c r="O1029" s="126">
        <v>455725133.13418698</v>
      </c>
      <c r="AB1029" s="126">
        <v>491917702.68591499</v>
      </c>
      <c r="AO1029" s="126">
        <v>531147241.38014799</v>
      </c>
    </row>
    <row r="1030" spans="1:41">
      <c r="A1030" s="289" t="s">
        <v>5081</v>
      </c>
      <c r="B1030" s="126">
        <v>426898069.18562901</v>
      </c>
      <c r="O1030" s="126">
        <v>455725133.13418698</v>
      </c>
      <c r="AB1030" s="126">
        <v>491917702.68591499</v>
      </c>
      <c r="AO1030" s="126">
        <v>531147241.38014799</v>
      </c>
    </row>
    <row r="1031" spans="1:41">
      <c r="A1031" s="289" t="s">
        <v>5082</v>
      </c>
      <c r="B1031" s="126">
        <v>424594.44659992697</v>
      </c>
      <c r="O1031" s="126">
        <v>-5.8207660913467401E-8</v>
      </c>
      <c r="AB1031" s="126">
        <v>-5.0931703299283902E-8</v>
      </c>
      <c r="AO1031" s="126">
        <v>-3.6379788070917103E-8</v>
      </c>
    </row>
    <row r="1032" spans="1:41">
      <c r="A1032" s="289" t="s">
        <v>1729</v>
      </c>
    </row>
    <row r="1033" spans="1:41">
      <c r="A1033" s="289" t="s">
        <v>5083</v>
      </c>
    </row>
    <row r="1034" spans="1:41">
      <c r="A1034" s="289" t="s">
        <v>5084</v>
      </c>
      <c r="B1034" s="126">
        <v>0</v>
      </c>
      <c r="O1034" s="126">
        <v>-285282.83990490797</v>
      </c>
      <c r="AB1034" s="126">
        <v>-506011.07936492201</v>
      </c>
      <c r="AO1034" s="126">
        <v>-523212.42866415798</v>
      </c>
    </row>
    <row r="1035" spans="1:41">
      <c r="A1035" s="362" t="s">
        <v>5085</v>
      </c>
      <c r="B1035" s="127"/>
      <c r="C1035" s="127"/>
      <c r="D1035" s="127"/>
      <c r="E1035" s="127"/>
      <c r="F1035" s="127"/>
      <c r="G1035" s="127"/>
      <c r="H1035" s="127"/>
      <c r="I1035" s="127"/>
      <c r="J1035" s="127"/>
      <c r="K1035" s="127"/>
      <c r="L1035" s="127"/>
      <c r="M1035" s="127"/>
      <c r="N1035" s="127"/>
      <c r="O1035" s="127"/>
      <c r="P1035" s="127"/>
      <c r="Q1035" s="127"/>
      <c r="R1035" s="127"/>
      <c r="S1035" s="127"/>
      <c r="T1035" s="127"/>
      <c r="U1035" s="127"/>
      <c r="V1035" s="127"/>
      <c r="W1035" s="127"/>
      <c r="X1035" s="127"/>
      <c r="Y1035" s="127"/>
      <c r="Z1035" s="127"/>
      <c r="AA1035" s="127"/>
      <c r="AB1035" s="127"/>
      <c r="AC1035" s="127"/>
      <c r="AD1035" s="127"/>
      <c r="AE1035" s="127"/>
      <c r="AF1035" s="127"/>
      <c r="AG1035" s="127"/>
      <c r="AH1035" s="127"/>
      <c r="AI1035" s="127"/>
      <c r="AJ1035" s="127"/>
      <c r="AK1035" s="127"/>
      <c r="AL1035" s="127"/>
      <c r="AM1035" s="127"/>
      <c r="AN1035" s="127"/>
      <c r="AO1035" s="127"/>
    </row>
    <row r="1036" spans="1:41">
      <c r="A1036" s="289" t="s">
        <v>5086</v>
      </c>
      <c r="B1036" s="126">
        <v>0</v>
      </c>
      <c r="O1036" s="126">
        <v>0</v>
      </c>
      <c r="AB1036" s="126">
        <v>0</v>
      </c>
      <c r="AO1036" s="126">
        <v>0</v>
      </c>
    </row>
    <row r="1037" spans="1:41">
      <c r="A1037" s="289" t="s">
        <v>5087</v>
      </c>
      <c r="B1037" s="126">
        <v>-116353894.90483899</v>
      </c>
      <c r="O1037" s="126">
        <v>92576766.217387795</v>
      </c>
      <c r="AB1037" s="126">
        <v>61756423.949294999</v>
      </c>
      <c r="AO1037" s="126">
        <v>126212226.12306499</v>
      </c>
    </row>
    <row r="1038" spans="1:41">
      <c r="A1038" s="289" t="s">
        <v>5088</v>
      </c>
    </row>
    <row r="1039" spans="1:41">
      <c r="A1039" s="363" t="s">
        <v>5089</v>
      </c>
      <c r="B1039" s="127">
        <v>16.636700291183399</v>
      </c>
      <c r="C1039" s="127"/>
      <c r="D1039" s="127"/>
      <c r="E1039" s="127"/>
      <c r="F1039" s="127"/>
      <c r="G1039" s="127"/>
      <c r="H1039" s="127"/>
      <c r="I1039" s="127"/>
      <c r="J1039" s="127"/>
      <c r="K1039" s="127"/>
      <c r="L1039" s="127"/>
      <c r="M1039" s="127"/>
      <c r="N1039" s="127"/>
      <c r="O1039" s="127">
        <v>7.8038681218674704</v>
      </c>
      <c r="P1039" s="127"/>
      <c r="Q1039" s="127"/>
      <c r="R1039" s="127"/>
      <c r="S1039" s="127"/>
      <c r="T1039" s="127"/>
      <c r="U1039" s="127"/>
      <c r="V1039" s="127"/>
      <c r="W1039" s="127"/>
      <c r="X1039" s="127"/>
      <c r="Y1039" s="127"/>
      <c r="Z1039" s="127"/>
      <c r="AA1039" s="127"/>
      <c r="AB1039" s="127">
        <v>0.98950762693271599</v>
      </c>
      <c r="AC1039" s="127"/>
      <c r="AD1039" s="127"/>
      <c r="AE1039" s="127"/>
      <c r="AF1039" s="127"/>
      <c r="AG1039" s="127"/>
      <c r="AH1039" s="127"/>
      <c r="AI1039" s="127"/>
      <c r="AJ1039" s="127"/>
      <c r="AK1039" s="127"/>
      <c r="AL1039" s="127"/>
      <c r="AM1039" s="127"/>
      <c r="AN1039" s="127"/>
      <c r="AO1039" s="127">
        <v>0.67104695193142305</v>
      </c>
    </row>
    <row r="1040" spans="1:41">
      <c r="A1040" s="363" t="s">
        <v>5090</v>
      </c>
      <c r="B1040" s="127">
        <v>-4.6367002911834296</v>
      </c>
      <c r="C1040" s="127"/>
      <c r="D1040" s="127"/>
      <c r="E1040" s="127"/>
      <c r="F1040" s="127"/>
      <c r="G1040" s="127"/>
      <c r="H1040" s="127"/>
      <c r="I1040" s="127"/>
      <c r="J1040" s="127"/>
      <c r="K1040" s="127"/>
      <c r="L1040" s="127"/>
      <c r="M1040" s="127"/>
      <c r="N1040" s="127"/>
      <c r="O1040" s="127">
        <v>4.1961318781325199</v>
      </c>
      <c r="P1040" s="127"/>
      <c r="Q1040" s="127"/>
      <c r="R1040" s="127"/>
      <c r="S1040" s="127"/>
      <c r="T1040" s="127"/>
      <c r="U1040" s="127"/>
      <c r="V1040" s="127"/>
      <c r="W1040" s="127"/>
      <c r="X1040" s="127"/>
      <c r="Y1040" s="127"/>
      <c r="Z1040" s="127"/>
      <c r="AA1040" s="127"/>
      <c r="AB1040" s="127">
        <v>11.0104923730672</v>
      </c>
      <c r="AC1040" s="127"/>
      <c r="AD1040" s="127"/>
      <c r="AE1040" s="127"/>
      <c r="AF1040" s="127"/>
      <c r="AG1040" s="127"/>
      <c r="AH1040" s="127"/>
      <c r="AI1040" s="127"/>
      <c r="AJ1040" s="127"/>
      <c r="AK1040" s="127"/>
      <c r="AL1040" s="127"/>
      <c r="AM1040" s="127"/>
      <c r="AN1040" s="127"/>
      <c r="AO1040" s="127">
        <v>11.328953048068501</v>
      </c>
    </row>
    <row r="1041" spans="1:41">
      <c r="A1041" s="363" t="s">
        <v>5091</v>
      </c>
      <c r="B1041" s="127">
        <v>6.0827999999999998</v>
      </c>
      <c r="C1041" s="127"/>
      <c r="D1041" s="127"/>
      <c r="E1041" s="127"/>
      <c r="F1041" s="127"/>
      <c r="G1041" s="127"/>
      <c r="H1041" s="127"/>
      <c r="I1041" s="127"/>
      <c r="J1041" s="127"/>
      <c r="K1041" s="127"/>
      <c r="L1041" s="127"/>
      <c r="M1041" s="127"/>
      <c r="N1041" s="127"/>
      <c r="O1041" s="127">
        <v>6.0827999999999998</v>
      </c>
      <c r="P1041" s="127"/>
      <c r="Q1041" s="127"/>
      <c r="R1041" s="127"/>
      <c r="S1041" s="127"/>
      <c r="T1041" s="127"/>
      <c r="U1041" s="127"/>
      <c r="V1041" s="127"/>
      <c r="W1041" s="127"/>
      <c r="X1041" s="127"/>
      <c r="Y1041" s="127"/>
      <c r="Z1041" s="127"/>
      <c r="AA1041" s="127"/>
      <c r="AB1041" s="127">
        <v>6.0827999999999998</v>
      </c>
      <c r="AC1041" s="127"/>
      <c r="AD1041" s="127"/>
      <c r="AE1041" s="127"/>
      <c r="AF1041" s="127"/>
      <c r="AG1041" s="127"/>
      <c r="AH1041" s="127"/>
      <c r="AI1041" s="127"/>
      <c r="AJ1041" s="127"/>
      <c r="AK1041" s="127"/>
      <c r="AL1041" s="127"/>
      <c r="AM1041" s="127"/>
      <c r="AN1041" s="127"/>
      <c r="AO1041" s="127">
        <v>6.0827999999999998</v>
      </c>
    </row>
    <row r="1042" spans="1:41">
      <c r="A1042" s="363" t="s">
        <v>5092</v>
      </c>
      <c r="B1042" s="127">
        <v>144</v>
      </c>
      <c r="C1042" s="127"/>
      <c r="D1042" s="127"/>
      <c r="E1042" s="127"/>
      <c r="F1042" s="127"/>
      <c r="G1042" s="127"/>
      <c r="H1042" s="127"/>
      <c r="I1042" s="127"/>
      <c r="J1042" s="127"/>
      <c r="K1042" s="127"/>
      <c r="L1042" s="127"/>
      <c r="M1042" s="127"/>
      <c r="N1042" s="127"/>
      <c r="O1042" s="127">
        <v>144</v>
      </c>
      <c r="P1042" s="127"/>
      <c r="Q1042" s="127"/>
      <c r="R1042" s="127"/>
      <c r="S1042" s="127"/>
      <c r="T1042" s="127"/>
      <c r="U1042" s="127"/>
      <c r="V1042" s="127"/>
      <c r="W1042" s="127"/>
      <c r="X1042" s="127"/>
      <c r="Y1042" s="127"/>
      <c r="Z1042" s="127"/>
      <c r="AA1042" s="127"/>
      <c r="AB1042" s="127">
        <v>144</v>
      </c>
      <c r="AC1042" s="127"/>
      <c r="AD1042" s="127"/>
      <c r="AE1042" s="127"/>
      <c r="AF1042" s="127"/>
      <c r="AG1042" s="127"/>
      <c r="AH1042" s="127"/>
      <c r="AI1042" s="127"/>
      <c r="AJ1042" s="127"/>
      <c r="AK1042" s="127"/>
      <c r="AL1042" s="127"/>
      <c r="AM1042" s="127"/>
      <c r="AN1042" s="127"/>
      <c r="AO1042" s="127">
        <v>144</v>
      </c>
    </row>
    <row r="1043" spans="1:41">
      <c r="A1043" s="289" t="s">
        <v>1141</v>
      </c>
    </row>
    <row r="1044" spans="1:41">
      <c r="A1044" s="289" t="s">
        <v>5093</v>
      </c>
      <c r="B1044" s="126">
        <v>392144065.27747798</v>
      </c>
      <c r="O1044" s="126">
        <v>162268103.86958599</v>
      </c>
      <c r="AB1044" s="126">
        <v>12596870.614257</v>
      </c>
      <c r="AO1044" s="126">
        <v>23343813.508597501</v>
      </c>
    </row>
    <row r="1045" spans="1:41">
      <c r="A1045" s="289" t="s">
        <v>5094</v>
      </c>
      <c r="B1045" s="126">
        <v>-108045293.61579999</v>
      </c>
      <c r="O1045" s="126">
        <v>86297654.601637602</v>
      </c>
      <c r="AB1045" s="126">
        <v>226371355.70615199</v>
      </c>
      <c r="AO1045" s="126">
        <v>202888375.50337899</v>
      </c>
    </row>
    <row r="1046" spans="1:41">
      <c r="A1046" s="289" t="s">
        <v>5095</v>
      </c>
      <c r="B1046" s="126">
        <v>0</v>
      </c>
      <c r="O1046" s="126">
        <v>0</v>
      </c>
      <c r="AB1046" s="126">
        <v>0</v>
      </c>
      <c r="AO1046" s="126">
        <v>0</v>
      </c>
    </row>
    <row r="1047" spans="1:41">
      <c r="A1047" s="289" t="s">
        <v>5096</v>
      </c>
      <c r="B1047" s="126">
        <v>0</v>
      </c>
      <c r="O1047" s="126">
        <v>0</v>
      </c>
      <c r="AB1047" s="126">
        <v>0</v>
      </c>
      <c r="AO1047" s="126">
        <v>0</v>
      </c>
    </row>
    <row r="1048" spans="1:41">
      <c r="A1048" s="289" t="s">
        <v>5097</v>
      </c>
      <c r="B1048" s="126">
        <v>0</v>
      </c>
      <c r="O1048" s="126">
        <v>0</v>
      </c>
      <c r="AB1048" s="126">
        <v>0</v>
      </c>
      <c r="AO1048" s="126">
        <v>0</v>
      </c>
    </row>
    <row r="1049" spans="1:41">
      <c r="A1049" s="289" t="s">
        <v>5098</v>
      </c>
      <c r="B1049" s="126">
        <v>0</v>
      </c>
      <c r="O1049" s="126">
        <v>0</v>
      </c>
      <c r="AB1049" s="126">
        <v>0</v>
      </c>
      <c r="AO1049" s="126">
        <v>0</v>
      </c>
    </row>
    <row r="1050" spans="1:41">
      <c r="A1050" s="289" t="s">
        <v>5099</v>
      </c>
      <c r="B1050" s="126">
        <v>0</v>
      </c>
      <c r="O1050" s="126">
        <v>0</v>
      </c>
      <c r="AB1050" s="126">
        <v>0</v>
      </c>
      <c r="AO1050" s="126">
        <v>0</v>
      </c>
    </row>
    <row r="1051" spans="1:41">
      <c r="A1051" s="289" t="s">
        <v>5100</v>
      </c>
      <c r="B1051" s="126">
        <v>0</v>
      </c>
      <c r="O1051" s="126">
        <v>0</v>
      </c>
      <c r="AB1051" s="126">
        <v>0</v>
      </c>
      <c r="AO1051" s="126">
        <v>0</v>
      </c>
    </row>
    <row r="1052" spans="1:41">
      <c r="A1052" s="289" t="s">
        <v>5101</v>
      </c>
      <c r="B1052" s="126">
        <v>0</v>
      </c>
      <c r="O1052" s="126">
        <v>0</v>
      </c>
      <c r="AB1052" s="126">
        <v>0</v>
      </c>
      <c r="AO1052" s="126">
        <v>0</v>
      </c>
    </row>
    <row r="1053" spans="1:41">
      <c r="A1053" s="289" t="s">
        <v>5102</v>
      </c>
      <c r="B1053" s="126">
        <v>0</v>
      </c>
      <c r="O1053" s="126">
        <v>0</v>
      </c>
      <c r="AB1053" s="126">
        <v>0</v>
      </c>
      <c r="AO1053" s="126">
        <v>0</v>
      </c>
    </row>
    <row r="1054" spans="1:41">
      <c r="A1054" s="289" t="s">
        <v>5103</v>
      </c>
    </row>
    <row r="1055" spans="1:41">
      <c r="A1055" s="289" t="s">
        <v>5104</v>
      </c>
      <c r="B1055" s="126">
        <v>-24007011.999999899</v>
      </c>
      <c r="O1055" s="126">
        <v>-23216143</v>
      </c>
      <c r="AB1055" s="126">
        <v>-23364960</v>
      </c>
      <c r="AO1055" s="126">
        <v>-23758017</v>
      </c>
    </row>
    <row r="1056" spans="1:41">
      <c r="A1056" s="289" t="s">
        <v>5105</v>
      </c>
    </row>
    <row r="1057" spans="1:41">
      <c r="A1057" s="289" t="s">
        <v>5106</v>
      </c>
      <c r="B1057" s="126">
        <v>-55223280.899999902</v>
      </c>
      <c r="O1057" s="126">
        <v>-64562864.399999999</v>
      </c>
      <c r="AB1057" s="126">
        <v>-95934285.899999902</v>
      </c>
      <c r="AO1057" s="126">
        <v>-117008217.90000001</v>
      </c>
    </row>
    <row r="1058" spans="1:41">
      <c r="A1058" s="289" t="s">
        <v>5107</v>
      </c>
    </row>
    <row r="1059" spans="1:41">
      <c r="A1059" s="289" t="s">
        <v>5108</v>
      </c>
      <c r="B1059" s="126">
        <v>46166534.858851597</v>
      </c>
      <c r="O1059" s="126">
        <v>75307583.747356504</v>
      </c>
      <c r="AB1059" s="126">
        <v>-62788308.548098601</v>
      </c>
      <c r="AO1059" s="126">
        <v>47804589.1941844</v>
      </c>
    </row>
    <row r="1060" spans="1:41">
      <c r="A1060" s="289" t="s">
        <v>5109</v>
      </c>
      <c r="B1060" s="126">
        <v>8308601.2890391797</v>
      </c>
      <c r="O1060" s="126">
        <v>-6279111.6157501899</v>
      </c>
      <c r="AB1060" s="126">
        <v>164614931.75685701</v>
      </c>
      <c r="AO1060" s="126">
        <v>76676149.380314395</v>
      </c>
    </row>
    <row r="1061" spans="1:41">
      <c r="A1061" s="289" t="s">
        <v>1730</v>
      </c>
    </row>
    <row r="1062" spans="1:41">
      <c r="A1062" s="289" t="s">
        <v>5110</v>
      </c>
      <c r="B1062" s="126">
        <v>0</v>
      </c>
      <c r="O1062" s="126">
        <v>0</v>
      </c>
      <c r="AB1062" s="126">
        <v>0</v>
      </c>
      <c r="AO1062" s="126">
        <v>0</v>
      </c>
    </row>
    <row r="1063" spans="1:41">
      <c r="A1063" s="289" t="s">
        <v>5111</v>
      </c>
      <c r="B1063" s="126">
        <v>3041.4</v>
      </c>
      <c r="O1063" s="126">
        <v>3041.3999999999901</v>
      </c>
      <c r="AB1063" s="126">
        <v>3041.4</v>
      </c>
      <c r="AO1063" s="126">
        <v>3041.3999999999901</v>
      </c>
    </row>
    <row r="1064" spans="1:41">
      <c r="A1064" s="289" t="s">
        <v>5112</v>
      </c>
      <c r="B1064" s="126">
        <v>2310.56239140655</v>
      </c>
      <c r="O1064" s="126">
        <v>1846.31655378148</v>
      </c>
      <c r="AB1064" s="126">
        <v>1242.29999982449</v>
      </c>
      <c r="AO1064" s="126">
        <v>649.77227099572201</v>
      </c>
    </row>
    <row r="1065" spans="1:41">
      <c r="A1065" s="289" t="s">
        <v>5113</v>
      </c>
    </row>
    <row r="1066" spans="1:41">
      <c r="A1066" s="289" t="s">
        <v>5114</v>
      </c>
    </row>
    <row r="1067" spans="1:41">
      <c r="A1067" s="289" t="s">
        <v>5115</v>
      </c>
      <c r="B1067" s="126">
        <v>0</v>
      </c>
      <c r="O1067" s="126">
        <v>0</v>
      </c>
      <c r="AB1067" s="126">
        <v>0</v>
      </c>
      <c r="AO1067" s="126">
        <v>0</v>
      </c>
    </row>
    <row r="1068" spans="1:41">
      <c r="A1068" s="289" t="s">
        <v>5116</v>
      </c>
      <c r="B1068" s="126">
        <v>0</v>
      </c>
      <c r="O1068" s="126">
        <v>0</v>
      </c>
      <c r="AB1068" s="126">
        <v>0</v>
      </c>
      <c r="AO1068" s="126">
        <v>0</v>
      </c>
    </row>
    <row r="1069" spans="1:41">
      <c r="A1069" s="289" t="s">
        <v>5117</v>
      </c>
      <c r="B1069" s="126">
        <v>0</v>
      </c>
      <c r="O1069" s="126">
        <v>0</v>
      </c>
      <c r="AB1069" s="126">
        <v>0</v>
      </c>
      <c r="AO1069" s="126">
        <v>0</v>
      </c>
    </row>
    <row r="1070" spans="1:41">
      <c r="A1070" s="289" t="s">
        <v>5118</v>
      </c>
      <c r="B1070" s="126">
        <v>0</v>
      </c>
      <c r="O1070" s="126">
        <v>0</v>
      </c>
      <c r="AB1070" s="126">
        <v>0</v>
      </c>
      <c r="AO1070" s="126">
        <v>0</v>
      </c>
    </row>
    <row r="1071" spans="1:41">
      <c r="A1071" s="289" t="s">
        <v>5119</v>
      </c>
      <c r="B1071" s="126">
        <v>0</v>
      </c>
      <c r="O1071" s="126">
        <v>0</v>
      </c>
      <c r="AB1071" s="126">
        <v>0</v>
      </c>
      <c r="AO1071" s="126">
        <v>0</v>
      </c>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colBreaks count="1" manualBreakCount="1">
    <brk id="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BAE0-B937-4DEB-B37D-0D1425D98F75}">
  <dimension ref="A1:CN1031"/>
  <sheetViews>
    <sheetView tabSelected="1" workbookViewId="0">
      <pane xSplit="1" ySplit="2" topLeftCell="BW547" activePane="bottomRight" state="frozen"/>
      <selection activeCell="E16" sqref="E16:K43"/>
      <selection pane="topRight" activeCell="E16" sqref="E16:K43"/>
      <selection pane="bottomLeft" activeCell="E16" sqref="E16:K43"/>
      <selection pane="bottomRight" activeCell="E16" sqref="E16:K43"/>
    </sheetView>
  </sheetViews>
  <sheetFormatPr defaultRowHeight="13.2"/>
  <cols>
    <col min="1" max="1" width="71.6640625" style="364" bestFit="1" customWidth="1"/>
    <col min="2" max="13" width="12.109375" hidden="1" customWidth="1"/>
    <col min="14" max="14" width="13.77734375" hidden="1" customWidth="1"/>
    <col min="15" max="26" width="12.109375" hidden="1" customWidth="1"/>
    <col min="27" max="27" width="13.77734375" bestFit="1" customWidth="1"/>
    <col min="28" max="39" width="12.109375" bestFit="1" customWidth="1"/>
    <col min="40" max="40" width="13.77734375" bestFit="1" customWidth="1"/>
    <col min="41" max="52" width="12.109375" bestFit="1" customWidth="1"/>
    <col min="53" max="53" width="13.77734375" bestFit="1" customWidth="1"/>
    <col min="54" max="65" width="12.109375" bestFit="1" customWidth="1"/>
    <col min="66" max="66" width="13.77734375" bestFit="1" customWidth="1"/>
    <col min="67" max="78" width="12.109375" bestFit="1" customWidth="1"/>
    <col min="79" max="79" width="13.77734375" bestFit="1" customWidth="1"/>
    <col min="80" max="91" width="12.109375" bestFit="1" customWidth="1"/>
    <col min="92" max="92" width="13.77734375" bestFit="1" customWidth="1"/>
  </cols>
  <sheetData>
    <row r="1" spans="1:92" ht="21">
      <c r="A1" s="286" t="s">
        <v>5121</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row>
    <row r="2" spans="1:92">
      <c r="A2" s="287" t="s">
        <v>5122</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t="s">
        <v>77</v>
      </c>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row>
    <row r="3" spans="1:92">
      <c r="A3" s="287"/>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row>
    <row r="4" spans="1:92">
      <c r="A4" s="289" t="s">
        <v>102</v>
      </c>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row>
    <row r="5" spans="1:92">
      <c r="A5" s="289" t="s">
        <v>1322</v>
      </c>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v>0</v>
      </c>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row>
    <row r="6" spans="1:92">
      <c r="A6" s="289" t="s">
        <v>1323</v>
      </c>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v>0</v>
      </c>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row>
    <row r="7" spans="1:92">
      <c r="A7" s="289" t="s">
        <v>1324</v>
      </c>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v>0</v>
      </c>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row>
    <row r="8" spans="1:92">
      <c r="A8" s="289" t="s">
        <v>1325</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v>0</v>
      </c>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row>
    <row r="9" spans="1:92">
      <c r="A9" s="289" t="s">
        <v>1326</v>
      </c>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v>0</v>
      </c>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row>
    <row r="10" spans="1:92">
      <c r="A10" s="289" t="s">
        <v>1327</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v>2337.4993968650701</v>
      </c>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row>
    <row r="11" spans="1:92" ht="13.8" thickBot="1">
      <c r="A11" s="360" t="s">
        <v>1328</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row>
    <row r="12" spans="1:92" ht="13.8" thickBot="1">
      <c r="A12" s="360" t="s">
        <v>1329</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row>
    <row r="13" spans="1:92">
      <c r="A13" s="289" t="s">
        <v>1330</v>
      </c>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row>
    <row r="14" spans="1:92">
      <c r="A14" s="289" t="s">
        <v>1331</v>
      </c>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v>-3926139126.2999902</v>
      </c>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row>
    <row r="15" spans="1:92">
      <c r="A15" s="289" t="s">
        <v>1332</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v>-1716547749.47999</v>
      </c>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row>
    <row r="16" spans="1:92">
      <c r="A16" s="289" t="s">
        <v>1333</v>
      </c>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v>-366963120.50999999</v>
      </c>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row>
    <row r="17" spans="1:92">
      <c r="A17" s="289" t="s">
        <v>1334</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v>-3779643.19</v>
      </c>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row>
    <row r="18" spans="1:92">
      <c r="A18" s="289" t="s">
        <v>1335</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v>-424292387.50999898</v>
      </c>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row>
    <row r="19" spans="1:92">
      <c r="A19" s="289" t="s">
        <v>5123</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v>0</v>
      </c>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row>
    <row r="20" spans="1:92">
      <c r="A20" s="289" t="s">
        <v>5124</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v>-6437722026.9899998</v>
      </c>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row>
    <row r="21" spans="1:92">
      <c r="A21" s="288" t="s">
        <v>5125</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row>
    <row r="22" spans="1:92">
      <c r="A22" s="289" t="s">
        <v>5126</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v>3118.52</v>
      </c>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row>
    <row r="23" spans="1:92">
      <c r="A23" s="289" t="s">
        <v>5127</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v>-148246061.05000001</v>
      </c>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row>
    <row r="24" spans="1:92">
      <c r="A24" s="289" t="s">
        <v>5128</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v>-37105.550000000003</v>
      </c>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row>
    <row r="25" spans="1:92">
      <c r="A25" s="289" t="s">
        <v>5129</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v>0</v>
      </c>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row>
    <row r="26" spans="1:92">
      <c r="A26" s="289" t="s">
        <v>5130</v>
      </c>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v>-148280048.079999</v>
      </c>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row>
    <row r="27" spans="1:92">
      <c r="A27" s="288" t="s">
        <v>5131</v>
      </c>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row>
    <row r="28" spans="1:92">
      <c r="A28" s="289" t="s">
        <v>5132</v>
      </c>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v>136.71</v>
      </c>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row>
    <row r="29" spans="1:92">
      <c r="A29" s="289" t="s">
        <v>5133</v>
      </c>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v>0</v>
      </c>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row>
    <row r="30" spans="1:92">
      <c r="A30" s="289" t="s">
        <v>5134</v>
      </c>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v>0</v>
      </c>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row>
    <row r="31" spans="1:92">
      <c r="A31" s="289" t="s">
        <v>5135</v>
      </c>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v>0</v>
      </c>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row>
    <row r="32" spans="1:92">
      <c r="A32" s="289" t="s">
        <v>5136</v>
      </c>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v>136.71</v>
      </c>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row>
    <row r="33" spans="1:92">
      <c r="A33" s="289" t="s">
        <v>5137</v>
      </c>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row>
    <row r="34" spans="1:92">
      <c r="A34" s="289" t="s">
        <v>5138</v>
      </c>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v>-15069061.9799999</v>
      </c>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row>
    <row r="35" spans="1:92">
      <c r="A35" s="289" t="s">
        <v>5139</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v>-14020198.099999901</v>
      </c>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row>
    <row r="36" spans="1:92">
      <c r="A36" s="289" t="s">
        <v>5140</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v>0</v>
      </c>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row>
    <row r="37" spans="1:92">
      <c r="A37" s="289" t="s">
        <v>5141</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v>-89479957.480000004</v>
      </c>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row>
    <row r="38" spans="1:92">
      <c r="A38" s="289" t="s">
        <v>5142</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v>-4734877.4400000004</v>
      </c>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row>
    <row r="39" spans="1:92">
      <c r="A39" s="289" t="s">
        <v>5143</v>
      </c>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v>-145845.62</v>
      </c>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row>
    <row r="40" spans="1:92">
      <c r="A40" s="289" t="s">
        <v>5144</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v>-288580.93</v>
      </c>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row>
    <row r="41" spans="1:92">
      <c r="A41" s="289" t="s">
        <v>5145</v>
      </c>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v>-42000</v>
      </c>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row>
    <row r="42" spans="1:92">
      <c r="A42" s="289" t="s">
        <v>5146</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v>-251863.74</v>
      </c>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row>
    <row r="43" spans="1:92">
      <c r="A43" s="289" t="s">
        <v>5147</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v>0</v>
      </c>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row>
    <row r="44" spans="1:92">
      <c r="A44" s="289" t="s">
        <v>5148</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v>-10262466.029999999</v>
      </c>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row>
    <row r="45" spans="1:92">
      <c r="A45" s="289" t="s">
        <v>5149</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v>-1954057.88</v>
      </c>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row>
    <row r="46" spans="1:92">
      <c r="A46" s="289" t="s">
        <v>5150</v>
      </c>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v>-4940858.2099999897</v>
      </c>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row>
    <row r="47" spans="1:92">
      <c r="A47" s="289" t="s">
        <v>5151</v>
      </c>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v>0</v>
      </c>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row>
    <row r="48" spans="1:92">
      <c r="A48" s="289" t="s">
        <v>5152</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v>0</v>
      </c>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row>
    <row r="49" spans="1:92">
      <c r="A49" s="289" t="s">
        <v>5153</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v>74985.48</v>
      </c>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row>
    <row r="50" spans="1:92">
      <c r="A50" s="289" t="s">
        <v>5154</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v>2268017.2599999998</v>
      </c>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row>
    <row r="51" spans="1:92">
      <c r="A51" s="289" t="s">
        <v>5155</v>
      </c>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v>0</v>
      </c>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row>
    <row r="52" spans="1:92">
      <c r="A52" s="289" t="s">
        <v>5156</v>
      </c>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v>-370218.97</v>
      </c>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row>
    <row r="53" spans="1:92">
      <c r="A53" s="289" t="s">
        <v>5157</v>
      </c>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v>0</v>
      </c>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row>
    <row r="54" spans="1:92">
      <c r="A54" s="289" t="s">
        <v>5158</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v>-9851.52</v>
      </c>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row>
    <row r="55" spans="1:92">
      <c r="A55" s="289" t="s">
        <v>5159</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v>0</v>
      </c>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row>
    <row r="56" spans="1:92">
      <c r="A56" s="289" t="s">
        <v>5160</v>
      </c>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v>-4905.8599999999997</v>
      </c>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row>
    <row r="57" spans="1:92">
      <c r="A57" s="289" t="s">
        <v>5161</v>
      </c>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v>-1200105.8899999999</v>
      </c>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row>
    <row r="58" spans="1:92">
      <c r="A58" s="289" t="s">
        <v>5162</v>
      </c>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v>0</v>
      </c>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row>
    <row r="59" spans="1:92">
      <c r="A59" s="289" t="s">
        <v>5163</v>
      </c>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v>0</v>
      </c>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row>
    <row r="60" spans="1:92">
      <c r="A60" s="289" t="s">
        <v>5164</v>
      </c>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v>0</v>
      </c>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row>
    <row r="61" spans="1:92">
      <c r="A61" s="289" t="s">
        <v>5165</v>
      </c>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v>0</v>
      </c>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row>
    <row r="62" spans="1:92">
      <c r="A62" s="289" t="s">
        <v>5166</v>
      </c>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v>-151998076.47999999</v>
      </c>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row>
    <row r="63" spans="1:92">
      <c r="A63" s="289" t="s">
        <v>5167</v>
      </c>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v>-3903661.9099999899</v>
      </c>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row>
    <row r="64" spans="1:92">
      <c r="A64" s="289" t="s">
        <v>5168</v>
      </c>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v>-7079290.4499999899</v>
      </c>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row>
    <row r="65" spans="1:92">
      <c r="A65" s="289" t="s">
        <v>5169</v>
      </c>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v>-5477195.2199999997</v>
      </c>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row>
    <row r="66" spans="1:92">
      <c r="A66" s="289" t="s">
        <v>5170</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v>-140567.43999999901</v>
      </c>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row>
    <row r="67" spans="1:92">
      <c r="A67" s="289" t="s">
        <v>5171</v>
      </c>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v>-431886.97</v>
      </c>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row>
    <row r="68" spans="1:92">
      <c r="A68" s="289" t="s">
        <v>5172</v>
      </c>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v>-2423248.2000000002</v>
      </c>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row>
    <row r="69" spans="1:92">
      <c r="A69" s="289" t="s">
        <v>5173</v>
      </c>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v>0</v>
      </c>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row>
    <row r="70" spans="1:92">
      <c r="A70" s="289" t="s">
        <v>5174</v>
      </c>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v>-373.49</v>
      </c>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row>
    <row r="71" spans="1:92">
      <c r="A71" s="289" t="s">
        <v>5175</v>
      </c>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v>0</v>
      </c>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row>
    <row r="72" spans="1:92">
      <c r="A72" s="289" t="s">
        <v>5176</v>
      </c>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v>-1193012.99999999</v>
      </c>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row>
    <row r="73" spans="1:92">
      <c r="A73" s="289" t="s">
        <v>5177</v>
      </c>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v>-6530.16</v>
      </c>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row>
    <row r="74" spans="1:92">
      <c r="A74" s="289" t="s">
        <v>5178</v>
      </c>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v>-19863.68</v>
      </c>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row>
    <row r="75" spans="1:92">
      <c r="A75" s="289" t="s">
        <v>5179</v>
      </c>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v>-1041810.99999999</v>
      </c>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row>
    <row r="76" spans="1:92">
      <c r="A76" s="289" t="s">
        <v>5180</v>
      </c>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v>0</v>
      </c>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row>
    <row r="77" spans="1:92">
      <c r="A77" s="289" t="s">
        <v>5181</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v>-314147364.91000003</v>
      </c>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row>
    <row r="78" spans="1:92">
      <c r="A78" s="288" t="s">
        <v>5182</v>
      </c>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v>-6900149303.2700005</v>
      </c>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row>
    <row r="79" spans="1:92">
      <c r="A79" s="289" t="s">
        <v>5183</v>
      </c>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row>
    <row r="80" spans="1:92" ht="13.8" thickBot="1">
      <c r="A80" s="360" t="s">
        <v>5184</v>
      </c>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row>
    <row r="81" spans="1:92" ht="13.8" thickBot="1">
      <c r="A81" s="361" t="s">
        <v>5185</v>
      </c>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row>
    <row r="82" spans="1:92">
      <c r="A82" s="288" t="s">
        <v>5186</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row>
    <row r="83" spans="1:92">
      <c r="A83" s="289" t="s">
        <v>5187</v>
      </c>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v>5455023.79</v>
      </c>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row>
    <row r="84" spans="1:92">
      <c r="A84" s="289" t="s">
        <v>1401</v>
      </c>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v>0</v>
      </c>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row>
    <row r="85" spans="1:92">
      <c r="A85" s="289" t="s">
        <v>1402</v>
      </c>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v>0</v>
      </c>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row>
    <row r="86" spans="1:92">
      <c r="A86" s="289" t="s">
        <v>1403</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v>-5085702.8899999997</v>
      </c>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row>
    <row r="87" spans="1:92">
      <c r="A87" s="289" t="s">
        <v>1404</v>
      </c>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v>0</v>
      </c>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row>
    <row r="88" spans="1:92">
      <c r="A88" s="289" t="s">
        <v>1405</v>
      </c>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v>0</v>
      </c>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row>
    <row r="89" spans="1:92">
      <c r="A89" s="289" t="s">
        <v>1406</v>
      </c>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v>0</v>
      </c>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row>
    <row r="90" spans="1:92">
      <c r="A90" s="289" t="s">
        <v>5188</v>
      </c>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v>582126.67000000004</v>
      </c>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row>
    <row r="91" spans="1:92">
      <c r="A91" s="289" t="s">
        <v>5189</v>
      </c>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v>0</v>
      </c>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row>
    <row r="92" spans="1:92">
      <c r="A92" s="289" t="s">
        <v>5190</v>
      </c>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v>74912.570000000007</v>
      </c>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row>
    <row r="93" spans="1:92">
      <c r="A93" s="289" t="s">
        <v>5191</v>
      </c>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v>4038916.16</v>
      </c>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row>
    <row r="94" spans="1:92">
      <c r="A94" s="289" t="s">
        <v>5192</v>
      </c>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v>0</v>
      </c>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row>
    <row r="95" spans="1:92">
      <c r="A95" s="289" t="s">
        <v>5193</v>
      </c>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v>5065276.3</v>
      </c>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row>
    <row r="96" spans="1:92">
      <c r="A96" s="288" t="s">
        <v>5194</v>
      </c>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row>
    <row r="97" spans="1:92">
      <c r="A97" s="289" t="s">
        <v>5195</v>
      </c>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v>4113597.51</v>
      </c>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c r="CG97" s="126"/>
      <c r="CH97" s="126"/>
      <c r="CI97" s="126"/>
      <c r="CJ97" s="126"/>
      <c r="CK97" s="126"/>
      <c r="CL97" s="126"/>
      <c r="CM97" s="126"/>
      <c r="CN97" s="126"/>
    </row>
    <row r="98" spans="1:92">
      <c r="A98" s="289" t="s">
        <v>5196</v>
      </c>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v>25373541.550000001</v>
      </c>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row>
    <row r="99" spans="1:92">
      <c r="A99" s="289" t="s">
        <v>5197</v>
      </c>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v>8697469.2699999996</v>
      </c>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row>
    <row r="100" spans="1:92">
      <c r="A100" s="289" t="s">
        <v>5198</v>
      </c>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v>5154092.3099999996</v>
      </c>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row>
    <row r="101" spans="1:92">
      <c r="A101" s="289" t="s">
        <v>5199</v>
      </c>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v>2761701.18</v>
      </c>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row>
    <row r="102" spans="1:92">
      <c r="A102" s="289" t="s">
        <v>5200</v>
      </c>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v>46100401.82</v>
      </c>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row>
    <row r="103" spans="1:92">
      <c r="A103" s="289" t="s">
        <v>5201</v>
      </c>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v>51165678.119999997</v>
      </c>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row>
    <row r="104" spans="1:92">
      <c r="A104" s="288" t="s">
        <v>5202</v>
      </c>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row>
    <row r="105" spans="1:92">
      <c r="A105" s="289" t="s">
        <v>5203</v>
      </c>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v>1.74</v>
      </c>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row>
    <row r="106" spans="1:92">
      <c r="A106" s="289" t="s">
        <v>5204</v>
      </c>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v>0</v>
      </c>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row>
    <row r="107" spans="1:92">
      <c r="A107" s="289" t="s">
        <v>5205</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v>0</v>
      </c>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row>
    <row r="108" spans="1:92">
      <c r="A108" s="289" t="s">
        <v>5206</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v>0.87</v>
      </c>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row>
    <row r="109" spans="1:92">
      <c r="A109" s="289" t="s">
        <v>5207</v>
      </c>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v>0.28999999999999998</v>
      </c>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row>
    <row r="110" spans="1:92">
      <c r="A110" s="289" t="s">
        <v>5208</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v>-17804.319999999901</v>
      </c>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row>
    <row r="111" spans="1:92">
      <c r="A111" s="289" t="s">
        <v>5209</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v>0</v>
      </c>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row>
    <row r="112" spans="1:92">
      <c r="A112" s="289" t="s">
        <v>5210</v>
      </c>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v>0</v>
      </c>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row>
    <row r="113" spans="1:92">
      <c r="A113" s="289" t="s">
        <v>5211</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v>0</v>
      </c>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row>
    <row r="114" spans="1:92">
      <c r="A114" s="289" t="s">
        <v>5212</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v>0</v>
      </c>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row>
    <row r="115" spans="1:92">
      <c r="A115" s="289" t="s">
        <v>5213</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v>0</v>
      </c>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row>
    <row r="116" spans="1:92">
      <c r="A116" s="289" t="s">
        <v>5214</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v>-17801.4199999999</v>
      </c>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row>
    <row r="117" spans="1:92">
      <c r="A117" s="288" t="s">
        <v>5215</v>
      </c>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row>
    <row r="118" spans="1:92">
      <c r="A118" s="289" t="s">
        <v>5216</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v>12055942.089999899</v>
      </c>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row>
    <row r="119" spans="1:92">
      <c r="A119" s="289" t="s">
        <v>5217</v>
      </c>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v>0</v>
      </c>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row>
    <row r="120" spans="1:92">
      <c r="A120" s="289" t="s">
        <v>5218</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v>1465143.48</v>
      </c>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row>
    <row r="121" spans="1:92">
      <c r="A121" s="289" t="s">
        <v>5219</v>
      </c>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v>0</v>
      </c>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row>
    <row r="122" spans="1:92">
      <c r="A122" s="289" t="s">
        <v>5220</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v>520889.36</v>
      </c>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row>
    <row r="123" spans="1:92">
      <c r="A123" s="289" t="s">
        <v>5221</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v>231529.15</v>
      </c>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c r="CG123" s="126"/>
      <c r="CH123" s="126"/>
      <c r="CI123" s="126"/>
      <c r="CJ123" s="126"/>
      <c r="CK123" s="126"/>
      <c r="CL123" s="126"/>
      <c r="CM123" s="126"/>
      <c r="CN123" s="126"/>
    </row>
    <row r="124" spans="1:92">
      <c r="A124" s="289" t="s">
        <v>5222</v>
      </c>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v>1835034.3</v>
      </c>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row>
    <row r="125" spans="1:92">
      <c r="A125" s="289" t="s">
        <v>5223</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v>29012727.539999999</v>
      </c>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row>
    <row r="126" spans="1:92">
      <c r="A126" s="289" t="s">
        <v>5224</v>
      </c>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v>0</v>
      </c>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row>
    <row r="127" spans="1:92">
      <c r="A127" s="289" t="s">
        <v>5225</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v>45121265.920000002</v>
      </c>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c r="CG127" s="126"/>
      <c r="CH127" s="126"/>
      <c r="CI127" s="126"/>
      <c r="CJ127" s="126"/>
      <c r="CK127" s="126"/>
      <c r="CL127" s="126"/>
      <c r="CM127" s="126"/>
      <c r="CN127" s="126"/>
    </row>
    <row r="128" spans="1:92">
      <c r="A128" s="288" t="s">
        <v>5226</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row>
    <row r="129" spans="1:92">
      <c r="A129" s="289" t="s">
        <v>5227</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v>10256.73</v>
      </c>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row>
    <row r="130" spans="1:92">
      <c r="A130" s="289" t="s">
        <v>5228</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v>9772817.5899999999</v>
      </c>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c r="CG130" s="126"/>
      <c r="CH130" s="126"/>
      <c r="CI130" s="126"/>
      <c r="CJ130" s="126"/>
      <c r="CK130" s="126"/>
      <c r="CL130" s="126"/>
      <c r="CM130" s="126"/>
      <c r="CN130" s="126"/>
    </row>
    <row r="131" spans="1:92">
      <c r="A131" s="289" t="s">
        <v>5229</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v>8791.1299999999992</v>
      </c>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row>
    <row r="132" spans="1:92">
      <c r="A132" s="289" t="s">
        <v>5230</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v>8383429.2999999998</v>
      </c>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c r="CE132" s="126"/>
      <c r="CF132" s="126"/>
      <c r="CG132" s="126"/>
      <c r="CH132" s="126"/>
      <c r="CI132" s="126"/>
      <c r="CJ132" s="126"/>
      <c r="CK132" s="126"/>
      <c r="CL132" s="126"/>
      <c r="CM132" s="126"/>
      <c r="CN132" s="126"/>
    </row>
    <row r="133" spans="1:92">
      <c r="A133" s="289" t="s">
        <v>5231</v>
      </c>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v>0</v>
      </c>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c r="BY133" s="126"/>
      <c r="BZ133" s="126"/>
      <c r="CA133" s="126"/>
      <c r="CB133" s="126"/>
      <c r="CC133" s="126"/>
      <c r="CD133" s="126"/>
      <c r="CE133" s="126"/>
      <c r="CF133" s="126"/>
      <c r="CG133" s="126"/>
      <c r="CH133" s="126"/>
      <c r="CI133" s="126"/>
      <c r="CJ133" s="126"/>
      <c r="CK133" s="126"/>
      <c r="CL133" s="126"/>
      <c r="CM133" s="126"/>
      <c r="CN133" s="126"/>
    </row>
    <row r="134" spans="1:92">
      <c r="A134" s="289" t="s">
        <v>5232</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v>11563307.810000001</v>
      </c>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c r="BY134" s="126"/>
      <c r="BZ134" s="126"/>
      <c r="CA134" s="126"/>
      <c r="CB134" s="126"/>
      <c r="CC134" s="126"/>
      <c r="CD134" s="126"/>
      <c r="CE134" s="126"/>
      <c r="CF134" s="126"/>
      <c r="CG134" s="126"/>
      <c r="CH134" s="126"/>
      <c r="CI134" s="126"/>
      <c r="CJ134" s="126"/>
      <c r="CK134" s="126"/>
      <c r="CL134" s="126"/>
      <c r="CM134" s="126"/>
      <c r="CN134" s="126"/>
    </row>
    <row r="135" spans="1:92">
      <c r="A135" s="289" t="s">
        <v>5233</v>
      </c>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v>28333629.050000001</v>
      </c>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row>
    <row r="136" spans="1:92">
      <c r="A136" s="289" t="s">
        <v>5234</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v>0</v>
      </c>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c r="BY136" s="126"/>
      <c r="BZ136" s="126"/>
      <c r="CA136" s="126"/>
      <c r="CB136" s="126"/>
      <c r="CC136" s="126"/>
      <c r="CD136" s="126"/>
      <c r="CE136" s="126"/>
      <c r="CF136" s="126"/>
      <c r="CG136" s="126"/>
      <c r="CH136" s="126"/>
      <c r="CI136" s="126"/>
      <c r="CJ136" s="126"/>
      <c r="CK136" s="126"/>
      <c r="CL136" s="126"/>
      <c r="CM136" s="126"/>
      <c r="CN136" s="126"/>
    </row>
    <row r="137" spans="1:92">
      <c r="A137" s="289" t="s">
        <v>5235</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v>0</v>
      </c>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c r="BY137" s="126"/>
      <c r="BZ137" s="126"/>
      <c r="CA137" s="126"/>
      <c r="CB137" s="126"/>
      <c r="CC137" s="126"/>
      <c r="CD137" s="126"/>
      <c r="CE137" s="126"/>
      <c r="CF137" s="126"/>
      <c r="CG137" s="126"/>
      <c r="CH137" s="126"/>
      <c r="CI137" s="126"/>
      <c r="CJ137" s="126"/>
      <c r="CK137" s="126"/>
      <c r="CL137" s="126"/>
      <c r="CM137" s="126"/>
      <c r="CN137" s="126"/>
    </row>
    <row r="138" spans="1:92">
      <c r="A138" s="289" t="s">
        <v>5236</v>
      </c>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v>0</v>
      </c>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c r="BY138" s="126"/>
      <c r="BZ138" s="126"/>
      <c r="CA138" s="126"/>
      <c r="CB138" s="126"/>
      <c r="CC138" s="126"/>
      <c r="CD138" s="126"/>
      <c r="CE138" s="126"/>
      <c r="CF138" s="126"/>
      <c r="CG138" s="126"/>
      <c r="CH138" s="126"/>
      <c r="CI138" s="126"/>
      <c r="CJ138" s="126"/>
      <c r="CK138" s="126"/>
      <c r="CL138" s="126"/>
      <c r="CM138" s="126"/>
      <c r="CN138" s="126"/>
    </row>
    <row r="139" spans="1:92">
      <c r="A139" s="289" t="s">
        <v>5237</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v>58072231.609999999</v>
      </c>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c r="BY139" s="126"/>
      <c r="BZ139" s="126"/>
      <c r="CA139" s="126"/>
      <c r="CB139" s="126"/>
      <c r="CC139" s="126"/>
      <c r="CD139" s="126"/>
      <c r="CE139" s="126"/>
      <c r="CF139" s="126"/>
      <c r="CG139" s="126"/>
      <c r="CH139" s="126"/>
      <c r="CI139" s="126"/>
      <c r="CJ139" s="126"/>
      <c r="CK139" s="126"/>
      <c r="CL139" s="126"/>
      <c r="CM139" s="126"/>
      <c r="CN139" s="126"/>
    </row>
    <row r="140" spans="1:92">
      <c r="A140" s="289" t="s">
        <v>5238</v>
      </c>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v>103193497.529999</v>
      </c>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c r="BY140" s="126"/>
      <c r="BZ140" s="126"/>
      <c r="CA140" s="126"/>
      <c r="CB140" s="126"/>
      <c r="CC140" s="126"/>
      <c r="CD140" s="126"/>
      <c r="CE140" s="126"/>
      <c r="CF140" s="126"/>
      <c r="CG140" s="126"/>
      <c r="CH140" s="126"/>
      <c r="CI140" s="126"/>
      <c r="CJ140" s="126"/>
      <c r="CK140" s="126"/>
      <c r="CL140" s="126"/>
      <c r="CM140" s="126"/>
      <c r="CN140" s="126"/>
    </row>
    <row r="141" spans="1:92">
      <c r="A141" s="288" t="s">
        <v>5239</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c r="BY141" s="126"/>
      <c r="BZ141" s="126"/>
      <c r="CA141" s="126"/>
      <c r="CB141" s="126"/>
      <c r="CC141" s="126"/>
      <c r="CD141" s="126"/>
      <c r="CE141" s="126"/>
      <c r="CF141" s="126"/>
      <c r="CG141" s="126"/>
      <c r="CH141" s="126"/>
      <c r="CI141" s="126"/>
      <c r="CJ141" s="126"/>
      <c r="CK141" s="126"/>
      <c r="CL141" s="126"/>
      <c r="CM141" s="126"/>
      <c r="CN141" s="126"/>
    </row>
    <row r="142" spans="1:92">
      <c r="A142" s="289" t="s">
        <v>5240</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v>0</v>
      </c>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c r="BY142" s="126"/>
      <c r="BZ142" s="126"/>
      <c r="CA142" s="126"/>
      <c r="CB142" s="126"/>
      <c r="CC142" s="126"/>
      <c r="CD142" s="126"/>
      <c r="CE142" s="126"/>
      <c r="CF142" s="126"/>
      <c r="CG142" s="126"/>
      <c r="CH142" s="126"/>
      <c r="CI142" s="126"/>
      <c r="CJ142" s="126"/>
      <c r="CK142" s="126"/>
      <c r="CL142" s="126"/>
      <c r="CM142" s="126"/>
      <c r="CN142" s="126"/>
    </row>
    <row r="143" spans="1:92">
      <c r="A143" s="289" t="s">
        <v>5241</v>
      </c>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v>1966184.61</v>
      </c>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c r="BY143" s="126"/>
      <c r="BZ143" s="126"/>
      <c r="CA143" s="126"/>
      <c r="CB143" s="126"/>
      <c r="CC143" s="126"/>
      <c r="CD143" s="126"/>
      <c r="CE143" s="126"/>
      <c r="CF143" s="126"/>
      <c r="CG143" s="126"/>
      <c r="CH143" s="126"/>
      <c r="CI143" s="126"/>
      <c r="CJ143" s="126"/>
      <c r="CK143" s="126"/>
      <c r="CL143" s="126"/>
      <c r="CM143" s="126"/>
      <c r="CN143" s="126"/>
    </row>
    <row r="144" spans="1:92">
      <c r="A144" s="289" t="s">
        <v>5242</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v>272887.39999999898</v>
      </c>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c r="BY144" s="126"/>
      <c r="BZ144" s="126"/>
      <c r="CA144" s="126"/>
      <c r="CB144" s="126"/>
      <c r="CC144" s="126"/>
      <c r="CD144" s="126"/>
      <c r="CE144" s="126"/>
      <c r="CF144" s="126"/>
      <c r="CG144" s="126"/>
      <c r="CH144" s="126"/>
      <c r="CI144" s="126"/>
      <c r="CJ144" s="126"/>
      <c r="CK144" s="126"/>
      <c r="CL144" s="126"/>
      <c r="CM144" s="126"/>
      <c r="CN144" s="126"/>
    </row>
    <row r="145" spans="1:92">
      <c r="A145" s="289" t="s">
        <v>5243</v>
      </c>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v>2239072.0099999998</v>
      </c>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CA145" s="126"/>
      <c r="CB145" s="126"/>
      <c r="CC145" s="126"/>
      <c r="CD145" s="126"/>
      <c r="CE145" s="126"/>
      <c r="CF145" s="126"/>
      <c r="CG145" s="126"/>
      <c r="CH145" s="126"/>
      <c r="CI145" s="126"/>
      <c r="CJ145" s="126"/>
      <c r="CK145" s="126"/>
      <c r="CL145" s="126"/>
      <c r="CM145" s="126"/>
      <c r="CN145" s="126"/>
    </row>
    <row r="146" spans="1:92">
      <c r="A146" s="288" t="s">
        <v>5244</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c r="CE146" s="126"/>
      <c r="CF146" s="126"/>
      <c r="CG146" s="126"/>
      <c r="CH146" s="126"/>
      <c r="CI146" s="126"/>
      <c r="CJ146" s="126"/>
      <c r="CK146" s="126"/>
      <c r="CL146" s="126"/>
      <c r="CM146" s="126"/>
      <c r="CN146" s="126"/>
    </row>
    <row r="147" spans="1:92">
      <c r="A147" s="289" t="s">
        <v>5245</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v>2.81</v>
      </c>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c r="BY147" s="126"/>
      <c r="BZ147" s="126"/>
      <c r="CA147" s="126"/>
      <c r="CB147" s="126"/>
      <c r="CC147" s="126"/>
      <c r="CD147" s="126"/>
      <c r="CE147" s="126"/>
      <c r="CF147" s="126"/>
      <c r="CG147" s="126"/>
      <c r="CH147" s="126"/>
      <c r="CI147" s="126"/>
      <c r="CJ147" s="126"/>
      <c r="CK147" s="126"/>
      <c r="CL147" s="126"/>
      <c r="CM147" s="126"/>
      <c r="CN147" s="126"/>
    </row>
    <row r="148" spans="1:92">
      <c r="A148" s="289" t="s">
        <v>5246</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v>0</v>
      </c>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c r="BY148" s="126"/>
      <c r="BZ148" s="126"/>
      <c r="CA148" s="126"/>
      <c r="CB148" s="126"/>
      <c r="CC148" s="126"/>
      <c r="CD148" s="126"/>
      <c r="CE148" s="126"/>
      <c r="CF148" s="126"/>
      <c r="CG148" s="126"/>
      <c r="CH148" s="126"/>
      <c r="CI148" s="126"/>
      <c r="CJ148" s="126"/>
      <c r="CK148" s="126"/>
      <c r="CL148" s="126"/>
      <c r="CM148" s="126"/>
      <c r="CN148" s="126"/>
    </row>
    <row r="149" spans="1:92">
      <c r="A149" s="289" t="s">
        <v>5247</v>
      </c>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v>0</v>
      </c>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c r="BY149" s="126"/>
      <c r="BZ149" s="126"/>
      <c r="CA149" s="126"/>
      <c r="CB149" s="126"/>
      <c r="CC149" s="126"/>
      <c r="CD149" s="126"/>
      <c r="CE149" s="126"/>
      <c r="CF149" s="126"/>
      <c r="CG149" s="126"/>
      <c r="CH149" s="126"/>
      <c r="CI149" s="126"/>
      <c r="CJ149" s="126"/>
      <c r="CK149" s="126"/>
      <c r="CL149" s="126"/>
      <c r="CM149" s="126"/>
      <c r="CN149" s="126"/>
    </row>
    <row r="150" spans="1:92">
      <c r="A150" s="289" t="s">
        <v>5248</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v>0</v>
      </c>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c r="BY150" s="126"/>
      <c r="BZ150" s="126"/>
      <c r="CA150" s="126"/>
      <c r="CB150" s="126"/>
      <c r="CC150" s="126"/>
      <c r="CD150" s="126"/>
      <c r="CE150" s="126"/>
      <c r="CF150" s="126"/>
      <c r="CG150" s="126"/>
      <c r="CH150" s="126"/>
      <c r="CI150" s="126"/>
      <c r="CJ150" s="126"/>
      <c r="CK150" s="126"/>
      <c r="CL150" s="126"/>
      <c r="CM150" s="126"/>
      <c r="CN150" s="126"/>
    </row>
    <row r="151" spans="1:92">
      <c r="A151" s="289" t="s">
        <v>5249</v>
      </c>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v>0</v>
      </c>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c r="BY151" s="126"/>
      <c r="BZ151" s="126"/>
      <c r="CA151" s="126"/>
      <c r="CB151" s="126"/>
      <c r="CC151" s="126"/>
      <c r="CD151" s="126"/>
      <c r="CE151" s="126"/>
      <c r="CF151" s="126"/>
      <c r="CG151" s="126"/>
      <c r="CH151" s="126"/>
      <c r="CI151" s="126"/>
      <c r="CJ151" s="126"/>
      <c r="CK151" s="126"/>
      <c r="CL151" s="126"/>
      <c r="CM151" s="126"/>
      <c r="CN151" s="126"/>
    </row>
    <row r="152" spans="1:92">
      <c r="A152" s="289" t="s">
        <v>5250</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v>0</v>
      </c>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c r="BY152" s="126"/>
      <c r="BZ152" s="126"/>
      <c r="CA152" s="126"/>
      <c r="CB152" s="126"/>
      <c r="CC152" s="126"/>
      <c r="CD152" s="126"/>
      <c r="CE152" s="126"/>
      <c r="CF152" s="126"/>
      <c r="CG152" s="126"/>
      <c r="CH152" s="126"/>
      <c r="CI152" s="126"/>
      <c r="CJ152" s="126"/>
      <c r="CK152" s="126"/>
      <c r="CL152" s="126"/>
      <c r="CM152" s="126"/>
      <c r="CN152" s="126"/>
    </row>
    <row r="153" spans="1:92">
      <c r="A153" s="289" t="s">
        <v>5251</v>
      </c>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v>0</v>
      </c>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CA153" s="126"/>
      <c r="CB153" s="126"/>
      <c r="CC153" s="126"/>
      <c r="CD153" s="126"/>
      <c r="CE153" s="126"/>
      <c r="CF153" s="126"/>
      <c r="CG153" s="126"/>
      <c r="CH153" s="126"/>
      <c r="CI153" s="126"/>
      <c r="CJ153" s="126"/>
      <c r="CK153" s="126"/>
      <c r="CL153" s="126"/>
      <c r="CM153" s="126"/>
      <c r="CN153" s="126"/>
    </row>
    <row r="154" spans="1:92">
      <c r="A154" s="289" t="s">
        <v>5252</v>
      </c>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v>2.81</v>
      </c>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c r="BY154" s="126"/>
      <c r="BZ154" s="126"/>
      <c r="CA154" s="126"/>
      <c r="CB154" s="126"/>
      <c r="CC154" s="126"/>
      <c r="CD154" s="126"/>
      <c r="CE154" s="126"/>
      <c r="CF154" s="126"/>
      <c r="CG154" s="126"/>
      <c r="CH154" s="126"/>
      <c r="CI154" s="126"/>
      <c r="CJ154" s="126"/>
      <c r="CK154" s="126"/>
      <c r="CL154" s="126"/>
      <c r="CM154" s="126"/>
      <c r="CN154" s="126"/>
    </row>
    <row r="155" spans="1:92">
      <c r="A155" s="288" t="s">
        <v>5253</v>
      </c>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c r="BY155" s="126"/>
      <c r="BZ155" s="126"/>
      <c r="CA155" s="126"/>
      <c r="CB155" s="126"/>
      <c r="CC155" s="126"/>
      <c r="CD155" s="126"/>
      <c r="CE155" s="126"/>
      <c r="CF155" s="126"/>
      <c r="CG155" s="126"/>
      <c r="CH155" s="126"/>
      <c r="CI155" s="126"/>
      <c r="CJ155" s="126"/>
      <c r="CK155" s="126"/>
      <c r="CL155" s="126"/>
      <c r="CM155" s="126"/>
      <c r="CN155" s="126"/>
    </row>
    <row r="156" spans="1:92">
      <c r="A156" s="289" t="s">
        <v>5254</v>
      </c>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v>733628.13999999897</v>
      </c>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c r="BY156" s="126"/>
      <c r="BZ156" s="126"/>
      <c r="CA156" s="126"/>
      <c r="CB156" s="126"/>
      <c r="CC156" s="126"/>
      <c r="CD156" s="126"/>
      <c r="CE156" s="126"/>
      <c r="CF156" s="126"/>
      <c r="CG156" s="126"/>
      <c r="CH156" s="126"/>
      <c r="CI156" s="126"/>
      <c r="CJ156" s="126"/>
      <c r="CK156" s="126"/>
      <c r="CL156" s="126"/>
      <c r="CM156" s="126"/>
      <c r="CN156" s="126"/>
    </row>
    <row r="157" spans="1:92">
      <c r="A157" s="289" t="s">
        <v>5255</v>
      </c>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v>0</v>
      </c>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c r="BY157" s="126"/>
      <c r="BZ157" s="126"/>
      <c r="CA157" s="126"/>
      <c r="CB157" s="126"/>
      <c r="CC157" s="126"/>
      <c r="CD157" s="126"/>
      <c r="CE157" s="126"/>
      <c r="CF157" s="126"/>
      <c r="CG157" s="126"/>
      <c r="CH157" s="126"/>
      <c r="CI157" s="126"/>
      <c r="CJ157" s="126"/>
      <c r="CK157" s="126"/>
      <c r="CL157" s="126"/>
      <c r="CM157" s="126"/>
      <c r="CN157" s="126"/>
    </row>
    <row r="158" spans="1:92">
      <c r="A158" s="289" t="s">
        <v>5256</v>
      </c>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v>0</v>
      </c>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c r="BY158" s="126"/>
      <c r="BZ158" s="126"/>
      <c r="CA158" s="126"/>
      <c r="CB158" s="126"/>
      <c r="CC158" s="126"/>
      <c r="CD158" s="126"/>
      <c r="CE158" s="126"/>
      <c r="CF158" s="126"/>
      <c r="CG158" s="126"/>
      <c r="CH158" s="126"/>
      <c r="CI158" s="126"/>
      <c r="CJ158" s="126"/>
      <c r="CK158" s="126"/>
      <c r="CL158" s="126"/>
      <c r="CM158" s="126"/>
      <c r="CN158" s="126"/>
    </row>
    <row r="159" spans="1:92">
      <c r="A159" s="289" t="s">
        <v>5257</v>
      </c>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v>0</v>
      </c>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c r="BY159" s="126"/>
      <c r="BZ159" s="126"/>
      <c r="CA159" s="126"/>
      <c r="CB159" s="126"/>
      <c r="CC159" s="126"/>
      <c r="CD159" s="126"/>
      <c r="CE159" s="126"/>
      <c r="CF159" s="126"/>
      <c r="CG159" s="126"/>
      <c r="CH159" s="126"/>
      <c r="CI159" s="126"/>
      <c r="CJ159" s="126"/>
      <c r="CK159" s="126"/>
      <c r="CL159" s="126"/>
      <c r="CM159" s="126"/>
      <c r="CN159" s="126"/>
    </row>
    <row r="160" spans="1:92">
      <c r="A160" s="289" t="s">
        <v>5258</v>
      </c>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v>1013.31</v>
      </c>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c r="BY160" s="126"/>
      <c r="BZ160" s="126"/>
      <c r="CA160" s="126"/>
      <c r="CB160" s="126"/>
      <c r="CC160" s="126"/>
      <c r="CD160" s="126"/>
      <c r="CE160" s="126"/>
      <c r="CF160" s="126"/>
      <c r="CG160" s="126"/>
      <c r="CH160" s="126"/>
      <c r="CI160" s="126"/>
      <c r="CJ160" s="126"/>
      <c r="CK160" s="126"/>
      <c r="CL160" s="126"/>
      <c r="CM160" s="126"/>
      <c r="CN160" s="126"/>
    </row>
    <row r="161" spans="1:92">
      <c r="A161" s="289" t="s">
        <v>5259</v>
      </c>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v>25200</v>
      </c>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c r="BY161" s="126"/>
      <c r="BZ161" s="126"/>
      <c r="CA161" s="126"/>
      <c r="CB161" s="126"/>
      <c r="CC161" s="126"/>
      <c r="CD161" s="126"/>
      <c r="CE161" s="126"/>
      <c r="CF161" s="126"/>
      <c r="CG161" s="126"/>
      <c r="CH161" s="126"/>
      <c r="CI161" s="126"/>
      <c r="CJ161" s="126"/>
      <c r="CK161" s="126"/>
      <c r="CL161" s="126"/>
      <c r="CM161" s="126"/>
      <c r="CN161" s="126"/>
    </row>
    <row r="162" spans="1:92">
      <c r="A162" s="289" t="s">
        <v>5260</v>
      </c>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v>0</v>
      </c>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c r="BY162" s="126"/>
      <c r="BZ162" s="126"/>
      <c r="CA162" s="126"/>
      <c r="CB162" s="126"/>
      <c r="CC162" s="126"/>
      <c r="CD162" s="126"/>
      <c r="CE162" s="126"/>
      <c r="CF162" s="126"/>
      <c r="CG162" s="126"/>
      <c r="CH162" s="126"/>
      <c r="CI162" s="126"/>
      <c r="CJ162" s="126"/>
      <c r="CK162" s="126"/>
      <c r="CL162" s="126"/>
      <c r="CM162" s="126"/>
      <c r="CN162" s="126"/>
    </row>
    <row r="163" spans="1:92">
      <c r="A163" s="289" t="s">
        <v>5261</v>
      </c>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v>0</v>
      </c>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CA163" s="126"/>
      <c r="CB163" s="126"/>
      <c r="CC163" s="126"/>
      <c r="CD163" s="126"/>
      <c r="CE163" s="126"/>
      <c r="CF163" s="126"/>
      <c r="CG163" s="126"/>
      <c r="CH163" s="126"/>
      <c r="CI163" s="126"/>
      <c r="CJ163" s="126"/>
      <c r="CK163" s="126"/>
      <c r="CL163" s="126"/>
      <c r="CM163" s="126"/>
      <c r="CN163" s="126"/>
    </row>
    <row r="164" spans="1:92">
      <c r="A164" s="289" t="s">
        <v>5262</v>
      </c>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v>0</v>
      </c>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c r="CE164" s="126"/>
      <c r="CF164" s="126"/>
      <c r="CG164" s="126"/>
      <c r="CH164" s="126"/>
      <c r="CI164" s="126"/>
      <c r="CJ164" s="126"/>
      <c r="CK164" s="126"/>
      <c r="CL164" s="126"/>
      <c r="CM164" s="126"/>
      <c r="CN164" s="126"/>
    </row>
    <row r="165" spans="1:92">
      <c r="A165" s="289" t="s">
        <v>5263</v>
      </c>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v>759841.45</v>
      </c>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c r="BY165" s="126"/>
      <c r="BZ165" s="126"/>
      <c r="CA165" s="126"/>
      <c r="CB165" s="126"/>
      <c r="CC165" s="126"/>
      <c r="CD165" s="126"/>
      <c r="CE165" s="126"/>
      <c r="CF165" s="126"/>
      <c r="CG165" s="126"/>
      <c r="CH165" s="126"/>
      <c r="CI165" s="126"/>
      <c r="CJ165" s="126"/>
      <c r="CK165" s="126"/>
      <c r="CL165" s="126"/>
      <c r="CM165" s="126"/>
      <c r="CN165" s="126"/>
    </row>
    <row r="166" spans="1:92">
      <c r="A166" s="288" t="s">
        <v>5264</v>
      </c>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v>157340290.5</v>
      </c>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c r="BY166" s="126"/>
      <c r="BZ166" s="126"/>
      <c r="CA166" s="126"/>
      <c r="CB166" s="126"/>
      <c r="CC166" s="126"/>
      <c r="CD166" s="126"/>
      <c r="CE166" s="126"/>
      <c r="CF166" s="126"/>
      <c r="CG166" s="126"/>
      <c r="CH166" s="126"/>
      <c r="CI166" s="126"/>
      <c r="CJ166" s="126"/>
      <c r="CK166" s="126"/>
      <c r="CL166" s="126"/>
      <c r="CM166" s="126"/>
      <c r="CN166" s="126"/>
    </row>
    <row r="167" spans="1:92">
      <c r="A167" s="288" t="s">
        <v>5265</v>
      </c>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c r="BY167" s="126"/>
      <c r="BZ167" s="126"/>
      <c r="CA167" s="126"/>
      <c r="CB167" s="126"/>
      <c r="CC167" s="126"/>
      <c r="CD167" s="126"/>
      <c r="CE167" s="126"/>
      <c r="CF167" s="126"/>
      <c r="CG167" s="126"/>
      <c r="CH167" s="126"/>
      <c r="CI167" s="126"/>
      <c r="CJ167" s="126"/>
      <c r="CK167" s="126"/>
      <c r="CL167" s="126"/>
      <c r="CM167" s="126"/>
      <c r="CN167" s="126"/>
    </row>
    <row r="168" spans="1:92">
      <c r="A168" s="289" t="s">
        <v>5266</v>
      </c>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c r="BY168" s="126"/>
      <c r="BZ168" s="126"/>
      <c r="CA168" s="126"/>
      <c r="CB168" s="126"/>
      <c r="CC168" s="126"/>
      <c r="CD168" s="126"/>
      <c r="CE168" s="126"/>
      <c r="CF168" s="126"/>
      <c r="CG168" s="126"/>
      <c r="CH168" s="126"/>
      <c r="CI168" s="126"/>
      <c r="CJ168" s="126"/>
      <c r="CK168" s="126"/>
      <c r="CL168" s="126"/>
      <c r="CM168" s="126"/>
      <c r="CN168" s="126"/>
    </row>
    <row r="169" spans="1:92">
      <c r="A169" s="289" t="s">
        <v>5267</v>
      </c>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v>23377.64</v>
      </c>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c r="BY169" s="126"/>
      <c r="BZ169" s="126"/>
      <c r="CA169" s="126"/>
      <c r="CB169" s="126"/>
      <c r="CC169" s="126"/>
      <c r="CD169" s="126"/>
      <c r="CE169" s="126"/>
      <c r="CF169" s="126"/>
      <c r="CG169" s="126"/>
      <c r="CH169" s="126"/>
      <c r="CI169" s="126"/>
      <c r="CJ169" s="126"/>
      <c r="CK169" s="126"/>
      <c r="CL169" s="126"/>
      <c r="CM169" s="126"/>
      <c r="CN169" s="126"/>
    </row>
    <row r="170" spans="1:92">
      <c r="A170" s="289" t="s">
        <v>5268</v>
      </c>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v>23377.64</v>
      </c>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c r="BY170" s="126"/>
      <c r="BZ170" s="126"/>
      <c r="CA170" s="126"/>
      <c r="CB170" s="126"/>
      <c r="CC170" s="126"/>
      <c r="CD170" s="126"/>
      <c r="CE170" s="126"/>
      <c r="CF170" s="126"/>
      <c r="CG170" s="126"/>
      <c r="CH170" s="126"/>
      <c r="CI170" s="126"/>
      <c r="CJ170" s="126"/>
      <c r="CK170" s="126"/>
      <c r="CL170" s="126"/>
      <c r="CM170" s="126"/>
      <c r="CN170" s="126"/>
    </row>
    <row r="171" spans="1:92">
      <c r="A171" s="289" t="s">
        <v>5269</v>
      </c>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c r="BY171" s="126"/>
      <c r="BZ171" s="126"/>
      <c r="CA171" s="126"/>
      <c r="CB171" s="126"/>
      <c r="CC171" s="126"/>
      <c r="CD171" s="126"/>
      <c r="CE171" s="126"/>
      <c r="CF171" s="126"/>
      <c r="CG171" s="126"/>
      <c r="CH171" s="126"/>
      <c r="CI171" s="126"/>
      <c r="CJ171" s="126"/>
      <c r="CK171" s="126"/>
      <c r="CL171" s="126"/>
      <c r="CM171" s="126"/>
      <c r="CN171" s="126"/>
    </row>
    <row r="172" spans="1:92">
      <c r="A172" s="289" t="s">
        <v>5270</v>
      </c>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v>5409141.2999999896</v>
      </c>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c r="BY172" s="126"/>
      <c r="BZ172" s="126"/>
      <c r="CA172" s="126"/>
      <c r="CB172" s="126"/>
      <c r="CC172" s="126"/>
      <c r="CD172" s="126"/>
      <c r="CE172" s="126"/>
      <c r="CF172" s="126"/>
      <c r="CG172" s="126"/>
      <c r="CH172" s="126"/>
      <c r="CI172" s="126"/>
      <c r="CJ172" s="126"/>
      <c r="CK172" s="126"/>
      <c r="CL172" s="126"/>
      <c r="CM172" s="126"/>
      <c r="CN172" s="126"/>
    </row>
    <row r="173" spans="1:92">
      <c r="A173" s="289" t="s">
        <v>5271</v>
      </c>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v>2934299.3</v>
      </c>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c r="BY173" s="126"/>
      <c r="BZ173" s="126"/>
      <c r="CA173" s="126"/>
      <c r="CB173" s="126"/>
      <c r="CC173" s="126"/>
      <c r="CD173" s="126"/>
      <c r="CE173" s="126"/>
      <c r="CF173" s="126"/>
      <c r="CG173" s="126"/>
      <c r="CH173" s="126"/>
      <c r="CI173" s="126"/>
      <c r="CJ173" s="126"/>
      <c r="CK173" s="126"/>
      <c r="CL173" s="126"/>
      <c r="CM173" s="126"/>
      <c r="CN173" s="126"/>
    </row>
    <row r="174" spans="1:92">
      <c r="A174" s="289" t="s">
        <v>5272</v>
      </c>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v>1161844.0899999901</v>
      </c>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c r="BY174" s="126"/>
      <c r="BZ174" s="126"/>
      <c r="CA174" s="126"/>
      <c r="CB174" s="126"/>
      <c r="CC174" s="126"/>
      <c r="CD174" s="126"/>
      <c r="CE174" s="126"/>
      <c r="CF174" s="126"/>
      <c r="CG174" s="126"/>
      <c r="CH174" s="126"/>
      <c r="CI174" s="126"/>
      <c r="CJ174" s="126"/>
      <c r="CK174" s="126"/>
      <c r="CL174" s="126"/>
      <c r="CM174" s="126"/>
      <c r="CN174" s="126"/>
    </row>
    <row r="175" spans="1:92">
      <c r="A175" s="289" t="s">
        <v>5273</v>
      </c>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v>370562.72</v>
      </c>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c r="BY175" s="126"/>
      <c r="BZ175" s="126"/>
      <c r="CA175" s="126"/>
      <c r="CB175" s="126"/>
      <c r="CC175" s="126"/>
      <c r="CD175" s="126"/>
      <c r="CE175" s="126"/>
      <c r="CF175" s="126"/>
      <c r="CG175" s="126"/>
      <c r="CH175" s="126"/>
      <c r="CI175" s="126"/>
      <c r="CJ175" s="126"/>
      <c r="CK175" s="126"/>
      <c r="CL175" s="126"/>
      <c r="CM175" s="126"/>
      <c r="CN175" s="126"/>
    </row>
    <row r="176" spans="1:92">
      <c r="A176" s="289" t="s">
        <v>5274</v>
      </c>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v>0</v>
      </c>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c r="BY176" s="126"/>
      <c r="BZ176" s="126"/>
      <c r="CA176" s="126"/>
      <c r="CB176" s="126"/>
      <c r="CC176" s="126"/>
      <c r="CD176" s="126"/>
      <c r="CE176" s="126"/>
      <c r="CF176" s="126"/>
      <c r="CG176" s="126"/>
      <c r="CH176" s="126"/>
      <c r="CI176" s="126"/>
      <c r="CJ176" s="126"/>
      <c r="CK176" s="126"/>
      <c r="CL176" s="126"/>
      <c r="CM176" s="126"/>
      <c r="CN176" s="126"/>
    </row>
    <row r="177" spans="1:92">
      <c r="A177" s="289" t="s">
        <v>5275</v>
      </c>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v>0</v>
      </c>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c r="BY177" s="126"/>
      <c r="BZ177" s="126"/>
      <c r="CA177" s="126"/>
      <c r="CB177" s="126"/>
      <c r="CC177" s="126"/>
      <c r="CD177" s="126"/>
      <c r="CE177" s="126"/>
      <c r="CF177" s="126"/>
      <c r="CG177" s="126"/>
      <c r="CH177" s="126"/>
      <c r="CI177" s="126"/>
      <c r="CJ177" s="126"/>
      <c r="CK177" s="126"/>
      <c r="CL177" s="126"/>
      <c r="CM177" s="126"/>
      <c r="CN177" s="126"/>
    </row>
    <row r="178" spans="1:92">
      <c r="A178" s="289" t="s">
        <v>5276</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v>-4.5474735088646402E-10</v>
      </c>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c r="BY178" s="126"/>
      <c r="BZ178" s="126"/>
      <c r="CA178" s="126"/>
      <c r="CB178" s="126"/>
      <c r="CC178" s="126"/>
      <c r="CD178" s="126"/>
      <c r="CE178" s="126"/>
      <c r="CF178" s="126"/>
      <c r="CG178" s="126"/>
      <c r="CH178" s="126"/>
      <c r="CI178" s="126"/>
      <c r="CJ178" s="126"/>
      <c r="CK178" s="126"/>
      <c r="CL178" s="126"/>
      <c r="CM178" s="126"/>
      <c r="CN178" s="126"/>
    </row>
    <row r="179" spans="1:92">
      <c r="A179" s="289" t="s">
        <v>5277</v>
      </c>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v>0</v>
      </c>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c r="BY179" s="126"/>
      <c r="BZ179" s="126"/>
      <c r="CA179" s="126"/>
      <c r="CB179" s="126"/>
      <c r="CC179" s="126"/>
      <c r="CD179" s="126"/>
      <c r="CE179" s="126"/>
      <c r="CF179" s="126"/>
      <c r="CG179" s="126"/>
      <c r="CH179" s="126"/>
      <c r="CI179" s="126"/>
      <c r="CJ179" s="126"/>
      <c r="CK179" s="126"/>
      <c r="CL179" s="126"/>
      <c r="CM179" s="126"/>
      <c r="CN179" s="126"/>
    </row>
    <row r="180" spans="1:92">
      <c r="A180" s="289" t="s">
        <v>5278</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v>9875847.4099999908</v>
      </c>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c r="BY180" s="126"/>
      <c r="BZ180" s="126"/>
      <c r="CA180" s="126"/>
      <c r="CB180" s="126"/>
      <c r="CC180" s="126"/>
      <c r="CD180" s="126"/>
      <c r="CE180" s="126"/>
      <c r="CF180" s="126"/>
      <c r="CG180" s="126"/>
      <c r="CH180" s="126"/>
      <c r="CI180" s="126"/>
      <c r="CJ180" s="126"/>
      <c r="CK180" s="126"/>
      <c r="CL180" s="126"/>
      <c r="CM180" s="126"/>
      <c r="CN180" s="126"/>
    </row>
    <row r="181" spans="1:92">
      <c r="A181" s="289" t="s">
        <v>5279</v>
      </c>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c r="BY181" s="126"/>
      <c r="BZ181" s="126"/>
      <c r="CA181" s="126"/>
      <c r="CB181" s="126"/>
      <c r="CC181" s="126"/>
      <c r="CD181" s="126"/>
      <c r="CE181" s="126"/>
      <c r="CF181" s="126"/>
      <c r="CG181" s="126"/>
      <c r="CH181" s="126"/>
      <c r="CI181" s="126"/>
      <c r="CJ181" s="126"/>
      <c r="CK181" s="126"/>
      <c r="CL181" s="126"/>
      <c r="CM181" s="126"/>
      <c r="CN181" s="126"/>
    </row>
    <row r="182" spans="1:92">
      <c r="A182" s="289" t="s">
        <v>5280</v>
      </c>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v>582637.05000000005</v>
      </c>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c r="BY182" s="126"/>
      <c r="BZ182" s="126"/>
      <c r="CA182" s="126"/>
      <c r="CB182" s="126"/>
      <c r="CC182" s="126"/>
      <c r="CD182" s="126"/>
      <c r="CE182" s="126"/>
      <c r="CF182" s="126"/>
      <c r="CG182" s="126"/>
      <c r="CH182" s="126"/>
      <c r="CI182" s="126"/>
      <c r="CJ182" s="126"/>
      <c r="CK182" s="126"/>
      <c r="CL182" s="126"/>
      <c r="CM182" s="126"/>
      <c r="CN182" s="126"/>
    </row>
    <row r="183" spans="1:92">
      <c r="A183" s="289" t="s">
        <v>5281</v>
      </c>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v>582637.05000000005</v>
      </c>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c r="BY183" s="126"/>
      <c r="BZ183" s="126"/>
      <c r="CA183" s="126"/>
      <c r="CB183" s="126"/>
      <c r="CC183" s="126"/>
      <c r="CD183" s="126"/>
      <c r="CE183" s="126"/>
      <c r="CF183" s="126"/>
      <c r="CG183" s="126"/>
      <c r="CH183" s="126"/>
      <c r="CI183" s="126"/>
      <c r="CJ183" s="126"/>
      <c r="CK183" s="126"/>
      <c r="CL183" s="126"/>
      <c r="CM183" s="126"/>
      <c r="CN183" s="126"/>
    </row>
    <row r="184" spans="1:92">
      <c r="A184" s="289" t="s">
        <v>5282</v>
      </c>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c r="BY184" s="126"/>
      <c r="BZ184" s="126"/>
      <c r="CA184" s="126"/>
      <c r="CB184" s="126"/>
      <c r="CC184" s="126"/>
      <c r="CD184" s="126"/>
      <c r="CE184" s="126"/>
      <c r="CF184" s="126"/>
      <c r="CG184" s="126"/>
      <c r="CH184" s="126"/>
      <c r="CI184" s="126"/>
      <c r="CJ184" s="126"/>
      <c r="CK184" s="126"/>
      <c r="CL184" s="126"/>
      <c r="CM184" s="126"/>
      <c r="CN184" s="126"/>
    </row>
    <row r="185" spans="1:92">
      <c r="A185" s="289" t="s">
        <v>5283</v>
      </c>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v>816580.39</v>
      </c>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c r="BY185" s="126"/>
      <c r="BZ185" s="126"/>
      <c r="CA185" s="126"/>
      <c r="CB185" s="126"/>
      <c r="CC185" s="126"/>
      <c r="CD185" s="126"/>
      <c r="CE185" s="126"/>
      <c r="CF185" s="126"/>
      <c r="CG185" s="126"/>
      <c r="CH185" s="126"/>
      <c r="CI185" s="126"/>
      <c r="CJ185" s="126"/>
      <c r="CK185" s="126"/>
      <c r="CL185" s="126"/>
      <c r="CM185" s="126"/>
      <c r="CN185" s="126"/>
    </row>
    <row r="186" spans="1:92">
      <c r="A186" s="289" t="s">
        <v>5284</v>
      </c>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v>816580.39</v>
      </c>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c r="BY186" s="126"/>
      <c r="BZ186" s="126"/>
      <c r="CA186" s="126"/>
      <c r="CB186" s="126"/>
      <c r="CC186" s="126"/>
      <c r="CD186" s="126"/>
      <c r="CE186" s="126"/>
      <c r="CF186" s="126"/>
      <c r="CG186" s="126"/>
      <c r="CH186" s="126"/>
      <c r="CI186" s="126"/>
      <c r="CJ186" s="126"/>
      <c r="CK186" s="126"/>
      <c r="CL186" s="126"/>
      <c r="CM186" s="126"/>
      <c r="CN186" s="126"/>
    </row>
    <row r="187" spans="1:92">
      <c r="A187" s="289" t="s">
        <v>5285</v>
      </c>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CA187" s="126"/>
      <c r="CB187" s="126"/>
      <c r="CC187" s="126"/>
      <c r="CD187" s="126"/>
      <c r="CE187" s="126"/>
      <c r="CF187" s="126"/>
      <c r="CG187" s="126"/>
      <c r="CH187" s="126"/>
      <c r="CI187" s="126"/>
      <c r="CJ187" s="126"/>
      <c r="CK187" s="126"/>
      <c r="CL187" s="126"/>
      <c r="CM187" s="126"/>
      <c r="CN187" s="126"/>
    </row>
    <row r="188" spans="1:92">
      <c r="A188" s="289" t="s">
        <v>5286</v>
      </c>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v>7023985.4799999902</v>
      </c>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row>
    <row r="189" spans="1:92">
      <c r="A189" s="289" t="s">
        <v>5287</v>
      </c>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v>0</v>
      </c>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c r="BY189" s="126"/>
      <c r="BZ189" s="126"/>
      <c r="CA189" s="126"/>
      <c r="CB189" s="126"/>
      <c r="CC189" s="126"/>
      <c r="CD189" s="126"/>
      <c r="CE189" s="126"/>
      <c r="CF189" s="126"/>
      <c r="CG189" s="126"/>
      <c r="CH189" s="126"/>
      <c r="CI189" s="126"/>
      <c r="CJ189" s="126"/>
      <c r="CK189" s="126"/>
      <c r="CL189" s="126"/>
      <c r="CM189" s="126"/>
      <c r="CN189" s="126"/>
    </row>
    <row r="190" spans="1:92">
      <c r="A190" s="289" t="s">
        <v>5288</v>
      </c>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v>7023985.4799999902</v>
      </c>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c r="BY190" s="126"/>
      <c r="BZ190" s="126"/>
      <c r="CA190" s="126"/>
      <c r="CB190" s="126"/>
      <c r="CC190" s="126"/>
      <c r="CD190" s="126"/>
      <c r="CE190" s="126"/>
      <c r="CF190" s="126"/>
      <c r="CG190" s="126"/>
      <c r="CH190" s="126"/>
      <c r="CI190" s="126"/>
      <c r="CJ190" s="126"/>
      <c r="CK190" s="126"/>
      <c r="CL190" s="126"/>
      <c r="CM190" s="126"/>
      <c r="CN190" s="126"/>
    </row>
    <row r="191" spans="1:92">
      <c r="A191" s="289" t="s">
        <v>5289</v>
      </c>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c r="BY191" s="126"/>
      <c r="BZ191" s="126"/>
      <c r="CA191" s="126"/>
      <c r="CB191" s="126"/>
      <c r="CC191" s="126"/>
      <c r="CD191" s="126"/>
      <c r="CE191" s="126"/>
      <c r="CF191" s="126"/>
      <c r="CG191" s="126"/>
      <c r="CH191" s="126"/>
      <c r="CI191" s="126"/>
      <c r="CJ191" s="126"/>
      <c r="CK191" s="126"/>
      <c r="CL191" s="126"/>
      <c r="CM191" s="126"/>
      <c r="CN191" s="126"/>
    </row>
    <row r="192" spans="1:92">
      <c r="A192" s="289" t="s">
        <v>5290</v>
      </c>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v>5095699.1100000003</v>
      </c>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row>
    <row r="193" spans="1:92">
      <c r="A193" s="289" t="s">
        <v>5291</v>
      </c>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v>20595.34</v>
      </c>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row>
    <row r="194" spans="1:92">
      <c r="A194" s="289" t="s">
        <v>5292</v>
      </c>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v>5116294.4499999899</v>
      </c>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row>
    <row r="195" spans="1:92">
      <c r="A195" s="289" t="s">
        <v>5293</v>
      </c>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row>
    <row r="196" spans="1:92">
      <c r="A196" s="289" t="s">
        <v>5294</v>
      </c>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v>393367.98</v>
      </c>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row>
    <row r="197" spans="1:92">
      <c r="A197" s="289" t="s">
        <v>5295</v>
      </c>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v>393367.98</v>
      </c>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row>
    <row r="198" spans="1:92">
      <c r="A198" s="289" t="s">
        <v>5296</v>
      </c>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v>23832090.399999999</v>
      </c>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row>
    <row r="199" spans="1:92">
      <c r="A199" s="288" t="s">
        <v>5297</v>
      </c>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row>
    <row r="200" spans="1:92">
      <c r="A200" s="289" t="s">
        <v>5298</v>
      </c>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row>
    <row r="201" spans="1:92">
      <c r="A201" s="289" t="s">
        <v>5299</v>
      </c>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v>48371.39</v>
      </c>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row>
    <row r="202" spans="1:92">
      <c r="A202" s="289" t="s">
        <v>5300</v>
      </c>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v>48371.39</v>
      </c>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row>
    <row r="203" spans="1:92">
      <c r="A203" s="289" t="s">
        <v>5301</v>
      </c>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row>
    <row r="204" spans="1:92">
      <c r="A204" s="289" t="s">
        <v>5302</v>
      </c>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v>97825.98</v>
      </c>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row>
    <row r="205" spans="1:92">
      <c r="A205" s="289" t="s">
        <v>5303</v>
      </c>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v>378192.99</v>
      </c>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row>
    <row r="206" spans="1:92">
      <c r="A206" s="289" t="s">
        <v>5304</v>
      </c>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v>1428697.19</v>
      </c>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row>
    <row r="207" spans="1:92">
      <c r="A207" s="289" t="s">
        <v>5305</v>
      </c>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v>0</v>
      </c>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row>
    <row r="208" spans="1:92">
      <c r="A208" s="289" t="s">
        <v>5306</v>
      </c>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v>1904716.16</v>
      </c>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row>
    <row r="209" spans="1:92">
      <c r="A209" s="289" t="s">
        <v>5307</v>
      </c>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row>
    <row r="210" spans="1:92">
      <c r="A210" s="289" t="s">
        <v>5308</v>
      </c>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v>653325.49</v>
      </c>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row>
    <row r="211" spans="1:92">
      <c r="A211" s="289" t="s">
        <v>5309</v>
      </c>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v>2104785.73999999</v>
      </c>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row>
    <row r="212" spans="1:92">
      <c r="A212" s="289" t="s">
        <v>5310</v>
      </c>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v>2758111.23</v>
      </c>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row>
    <row r="213" spans="1:92">
      <c r="A213" s="289" t="s">
        <v>5311</v>
      </c>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row>
    <row r="214" spans="1:92">
      <c r="A214" s="289" t="s">
        <v>5312</v>
      </c>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v>714783.959999996</v>
      </c>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row>
    <row r="215" spans="1:92">
      <c r="A215" s="289" t="s">
        <v>5313</v>
      </c>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v>714783.959999996</v>
      </c>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row>
    <row r="216" spans="1:92">
      <c r="A216" s="289" t="s">
        <v>5314</v>
      </c>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row>
    <row r="217" spans="1:92">
      <c r="A217" s="289" t="s">
        <v>5315</v>
      </c>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v>477354.68</v>
      </c>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row>
    <row r="218" spans="1:92">
      <c r="A218" s="289" t="s">
        <v>5316</v>
      </c>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v>477354.68</v>
      </c>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row>
    <row r="219" spans="1:92">
      <c r="A219" s="289" t="s">
        <v>5317</v>
      </c>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row>
    <row r="220" spans="1:92">
      <c r="A220" s="289" t="s">
        <v>5318</v>
      </c>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v>-114163.319999999</v>
      </c>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row>
    <row r="221" spans="1:92">
      <c r="A221" s="289" t="s">
        <v>5319</v>
      </c>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v>-114163.319999999</v>
      </c>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row>
    <row r="222" spans="1:92">
      <c r="A222" s="289" t="s">
        <v>5320</v>
      </c>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v>5789174.0999999903</v>
      </c>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row>
    <row r="223" spans="1:92">
      <c r="A223" s="289" t="s">
        <v>5321</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v>29621264.5</v>
      </c>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row>
    <row r="224" spans="1:92">
      <c r="A224" s="288" t="s">
        <v>5322</v>
      </c>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row>
    <row r="225" spans="1:92">
      <c r="A225" s="289" t="s">
        <v>5323</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row>
    <row r="226" spans="1:92">
      <c r="A226" s="289" t="s">
        <v>5324</v>
      </c>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v>1188496.5699999901</v>
      </c>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row>
    <row r="227" spans="1:92">
      <c r="A227" s="289" t="s">
        <v>5325</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v>0</v>
      </c>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row>
    <row r="228" spans="1:92">
      <c r="A228" s="289" t="s">
        <v>5326</v>
      </c>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v>0</v>
      </c>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row>
    <row r="229" spans="1:92">
      <c r="A229" s="289" t="s">
        <v>5327</v>
      </c>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v>1188496.5699999901</v>
      </c>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row>
    <row r="230" spans="1:92">
      <c r="A230" s="289" t="s">
        <v>5328</v>
      </c>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row>
    <row r="231" spans="1:92">
      <c r="A231" s="289" t="s">
        <v>5329</v>
      </c>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v>3307861.83</v>
      </c>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row>
    <row r="232" spans="1:92">
      <c r="A232" s="289" t="s">
        <v>5330</v>
      </c>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v>3307861.83</v>
      </c>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row>
    <row r="233" spans="1:92">
      <c r="A233" s="289" t="s">
        <v>5331</v>
      </c>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row>
    <row r="234" spans="1:92">
      <c r="A234" s="289" t="s">
        <v>5332</v>
      </c>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v>187702.59</v>
      </c>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row>
    <row r="235" spans="1:92">
      <c r="A235" s="289" t="s">
        <v>5333</v>
      </c>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v>0</v>
      </c>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row>
    <row r="236" spans="1:92">
      <c r="A236" s="289" t="s">
        <v>5334</v>
      </c>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v>187702.59</v>
      </c>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row>
    <row r="237" spans="1:92">
      <c r="A237" s="289" t="s">
        <v>5335</v>
      </c>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row>
    <row r="238" spans="1:92">
      <c r="A238" s="289" t="s">
        <v>5336</v>
      </c>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v>599048.13999999897</v>
      </c>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row>
    <row r="239" spans="1:92">
      <c r="A239" s="289" t="s">
        <v>5337</v>
      </c>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v>563176.88</v>
      </c>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row>
    <row r="240" spans="1:92">
      <c r="A240" s="289" t="s">
        <v>5338</v>
      </c>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v>1162225.01999999</v>
      </c>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26"/>
      <c r="CC240" s="126"/>
      <c r="CD240" s="126"/>
      <c r="CE240" s="126"/>
      <c r="CF240" s="126"/>
      <c r="CG240" s="126"/>
      <c r="CH240" s="126"/>
      <c r="CI240" s="126"/>
      <c r="CJ240" s="126"/>
      <c r="CK240" s="126"/>
      <c r="CL240" s="126"/>
      <c r="CM240" s="126"/>
      <c r="CN240" s="126"/>
    </row>
    <row r="241" spans="1:92">
      <c r="A241" s="289" t="s">
        <v>5339</v>
      </c>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CA241" s="126"/>
      <c r="CB241" s="126"/>
      <c r="CC241" s="126"/>
      <c r="CD241" s="126"/>
      <c r="CE241" s="126"/>
      <c r="CF241" s="126"/>
      <c r="CG241" s="126"/>
      <c r="CH241" s="126"/>
      <c r="CI241" s="126"/>
      <c r="CJ241" s="126"/>
      <c r="CK241" s="126"/>
      <c r="CL241" s="126"/>
      <c r="CM241" s="126"/>
      <c r="CN241" s="126"/>
    </row>
    <row r="242" spans="1:92">
      <c r="A242" s="289" t="s">
        <v>5340</v>
      </c>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v>4404837.5199999996</v>
      </c>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26"/>
      <c r="CC242" s="126"/>
      <c r="CD242" s="126"/>
      <c r="CE242" s="126"/>
      <c r="CF242" s="126"/>
      <c r="CG242" s="126"/>
      <c r="CH242" s="126"/>
      <c r="CI242" s="126"/>
      <c r="CJ242" s="126"/>
      <c r="CK242" s="126"/>
      <c r="CL242" s="126"/>
      <c r="CM242" s="126"/>
      <c r="CN242" s="126"/>
    </row>
    <row r="243" spans="1:92">
      <c r="A243" s="289" t="s">
        <v>5341</v>
      </c>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v>301028.31</v>
      </c>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CA243" s="126"/>
      <c r="CB243" s="126"/>
      <c r="CC243" s="126"/>
      <c r="CD243" s="126"/>
      <c r="CE243" s="126"/>
      <c r="CF243" s="126"/>
      <c r="CG243" s="126"/>
      <c r="CH243" s="126"/>
      <c r="CI243" s="126"/>
      <c r="CJ243" s="126"/>
      <c r="CK243" s="126"/>
      <c r="CL243" s="126"/>
      <c r="CM243" s="126"/>
      <c r="CN243" s="126"/>
    </row>
    <row r="244" spans="1:92">
      <c r="A244" s="289" t="s">
        <v>5342</v>
      </c>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v>4705865.8299999898</v>
      </c>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26"/>
      <c r="CC244" s="126"/>
      <c r="CD244" s="126"/>
      <c r="CE244" s="126"/>
      <c r="CF244" s="126"/>
      <c r="CG244" s="126"/>
      <c r="CH244" s="126"/>
      <c r="CI244" s="126"/>
      <c r="CJ244" s="126"/>
      <c r="CK244" s="126"/>
      <c r="CL244" s="126"/>
      <c r="CM244" s="126"/>
      <c r="CN244" s="126"/>
    </row>
    <row r="245" spans="1:92">
      <c r="A245" s="289" t="s">
        <v>5343</v>
      </c>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c r="BY245" s="126"/>
      <c r="BZ245" s="126"/>
      <c r="CA245" s="126"/>
      <c r="CB245" s="126"/>
      <c r="CC245" s="126"/>
      <c r="CD245" s="126"/>
      <c r="CE245" s="126"/>
      <c r="CF245" s="126"/>
      <c r="CG245" s="126"/>
      <c r="CH245" s="126"/>
      <c r="CI245" s="126"/>
      <c r="CJ245" s="126"/>
      <c r="CK245" s="126"/>
      <c r="CL245" s="126"/>
      <c r="CM245" s="126"/>
      <c r="CN245" s="126"/>
    </row>
    <row r="246" spans="1:92">
      <c r="A246" s="289" t="s">
        <v>5344</v>
      </c>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v>0</v>
      </c>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26"/>
      <c r="CC246" s="126"/>
      <c r="CD246" s="126"/>
      <c r="CE246" s="126"/>
      <c r="CF246" s="126"/>
      <c r="CG246" s="126"/>
      <c r="CH246" s="126"/>
      <c r="CI246" s="126"/>
      <c r="CJ246" s="126"/>
      <c r="CK246" s="126"/>
      <c r="CL246" s="126"/>
      <c r="CM246" s="126"/>
      <c r="CN246" s="126"/>
    </row>
    <row r="247" spans="1:92">
      <c r="A247" s="289" t="s">
        <v>5345</v>
      </c>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v>0</v>
      </c>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c r="BY247" s="126"/>
      <c r="BZ247" s="126"/>
      <c r="CA247" s="126"/>
      <c r="CB247" s="126"/>
      <c r="CC247" s="126"/>
      <c r="CD247" s="126"/>
      <c r="CE247" s="126"/>
      <c r="CF247" s="126"/>
      <c r="CG247" s="126"/>
      <c r="CH247" s="126"/>
      <c r="CI247" s="126"/>
      <c r="CJ247" s="126"/>
      <c r="CK247" s="126"/>
      <c r="CL247" s="126"/>
      <c r="CM247" s="126"/>
      <c r="CN247" s="126"/>
    </row>
    <row r="248" spans="1:92">
      <c r="A248" s="289" t="s">
        <v>5346</v>
      </c>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26"/>
      <c r="CC248" s="126"/>
      <c r="CD248" s="126"/>
      <c r="CE248" s="126"/>
      <c r="CF248" s="126"/>
      <c r="CG248" s="126"/>
      <c r="CH248" s="126"/>
      <c r="CI248" s="126"/>
      <c r="CJ248" s="126"/>
      <c r="CK248" s="126"/>
      <c r="CL248" s="126"/>
      <c r="CM248" s="126"/>
      <c r="CN248" s="126"/>
    </row>
    <row r="249" spans="1:92">
      <c r="A249" s="289" t="s">
        <v>5347</v>
      </c>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v>6037500.0199999902</v>
      </c>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26"/>
      <c r="CC249" s="126"/>
      <c r="CD249" s="126"/>
      <c r="CE249" s="126"/>
      <c r="CF249" s="126"/>
      <c r="CG249" s="126"/>
      <c r="CH249" s="126"/>
      <c r="CI249" s="126"/>
      <c r="CJ249" s="126"/>
      <c r="CK249" s="126"/>
      <c r="CL249" s="126"/>
      <c r="CM249" s="126"/>
      <c r="CN249" s="126"/>
    </row>
    <row r="250" spans="1:92">
      <c r="A250" s="289" t="s">
        <v>5348</v>
      </c>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v>6037500.0199999902</v>
      </c>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26"/>
      <c r="CD250" s="126"/>
      <c r="CE250" s="126"/>
      <c r="CF250" s="126"/>
      <c r="CG250" s="126"/>
      <c r="CH250" s="126"/>
      <c r="CI250" s="126"/>
      <c r="CJ250" s="126"/>
      <c r="CK250" s="126"/>
      <c r="CL250" s="126"/>
      <c r="CM250" s="126"/>
      <c r="CN250" s="126"/>
    </row>
    <row r="251" spans="1:92">
      <c r="A251" s="289" t="s">
        <v>5349</v>
      </c>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26"/>
      <c r="CC251" s="126"/>
      <c r="CD251" s="126"/>
      <c r="CE251" s="126"/>
      <c r="CF251" s="126"/>
      <c r="CG251" s="126"/>
      <c r="CH251" s="126"/>
      <c r="CI251" s="126"/>
      <c r="CJ251" s="126"/>
      <c r="CK251" s="126"/>
      <c r="CL251" s="126"/>
      <c r="CM251" s="126"/>
      <c r="CN251" s="126"/>
    </row>
    <row r="252" spans="1:92">
      <c r="A252" s="289" t="s">
        <v>5350</v>
      </c>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v>0</v>
      </c>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26"/>
      <c r="CD252" s="126"/>
      <c r="CE252" s="126"/>
      <c r="CF252" s="126"/>
      <c r="CG252" s="126"/>
      <c r="CH252" s="126"/>
      <c r="CI252" s="126"/>
      <c r="CJ252" s="126"/>
      <c r="CK252" s="126"/>
      <c r="CL252" s="126"/>
      <c r="CM252" s="126"/>
      <c r="CN252" s="126"/>
    </row>
    <row r="253" spans="1:92">
      <c r="A253" s="289" t="s">
        <v>5351</v>
      </c>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v>4700754.3600000003</v>
      </c>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26"/>
      <c r="CC253" s="126"/>
      <c r="CD253" s="126"/>
      <c r="CE253" s="126"/>
      <c r="CF253" s="126"/>
      <c r="CG253" s="126"/>
      <c r="CH253" s="126"/>
      <c r="CI253" s="126"/>
      <c r="CJ253" s="126"/>
      <c r="CK253" s="126"/>
      <c r="CL253" s="126"/>
      <c r="CM253" s="126"/>
      <c r="CN253" s="126"/>
    </row>
    <row r="254" spans="1:92">
      <c r="A254" s="289" t="s">
        <v>5352</v>
      </c>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v>4700754.3600000003</v>
      </c>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26"/>
      <c r="CC254" s="126"/>
      <c r="CD254" s="126"/>
      <c r="CE254" s="126"/>
      <c r="CF254" s="126"/>
      <c r="CG254" s="126"/>
      <c r="CH254" s="126"/>
      <c r="CI254" s="126"/>
      <c r="CJ254" s="126"/>
      <c r="CK254" s="126"/>
      <c r="CL254" s="126"/>
      <c r="CM254" s="126"/>
      <c r="CN254" s="126"/>
    </row>
    <row r="255" spans="1:92">
      <c r="A255" s="289" t="s">
        <v>5353</v>
      </c>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26"/>
      <c r="CC255" s="126"/>
      <c r="CD255" s="126"/>
      <c r="CE255" s="126"/>
      <c r="CF255" s="126"/>
      <c r="CG255" s="126"/>
      <c r="CH255" s="126"/>
      <c r="CI255" s="126"/>
      <c r="CJ255" s="126"/>
      <c r="CK255" s="126"/>
      <c r="CL255" s="126"/>
      <c r="CM255" s="126"/>
      <c r="CN255" s="126"/>
    </row>
    <row r="256" spans="1:92">
      <c r="A256" s="289" t="s">
        <v>5354</v>
      </c>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v>25235503.6399999</v>
      </c>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26"/>
      <c r="CC256" s="126"/>
      <c r="CD256" s="126"/>
      <c r="CE256" s="126"/>
      <c r="CF256" s="126"/>
      <c r="CG256" s="126"/>
      <c r="CH256" s="126"/>
      <c r="CI256" s="126"/>
      <c r="CJ256" s="126"/>
      <c r="CK256" s="126"/>
      <c r="CL256" s="126"/>
      <c r="CM256" s="126"/>
      <c r="CN256" s="126"/>
    </row>
    <row r="257" spans="1:92">
      <c r="A257" s="289" t="s">
        <v>5355</v>
      </c>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v>-5.3200000000000101</v>
      </c>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26"/>
      <c r="CC257" s="126"/>
      <c r="CD257" s="126"/>
      <c r="CE257" s="126"/>
      <c r="CF257" s="126"/>
      <c r="CG257" s="126"/>
      <c r="CH257" s="126"/>
      <c r="CI257" s="126"/>
      <c r="CJ257" s="126"/>
      <c r="CK257" s="126"/>
      <c r="CL257" s="126"/>
      <c r="CM257" s="126"/>
      <c r="CN257" s="126"/>
    </row>
    <row r="258" spans="1:92">
      <c r="A258" s="289" t="s">
        <v>5356</v>
      </c>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v>201000</v>
      </c>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c r="CE258" s="126"/>
      <c r="CF258" s="126"/>
      <c r="CG258" s="126"/>
      <c r="CH258" s="126"/>
      <c r="CI258" s="126"/>
      <c r="CJ258" s="126"/>
      <c r="CK258" s="126"/>
      <c r="CL258" s="126"/>
      <c r="CM258" s="126"/>
      <c r="CN258" s="126"/>
    </row>
    <row r="259" spans="1:92">
      <c r="A259" s="289" t="s">
        <v>5357</v>
      </c>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v>25436498.3199999</v>
      </c>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26"/>
      <c r="CC259" s="126"/>
      <c r="CD259" s="126"/>
      <c r="CE259" s="126"/>
      <c r="CF259" s="126"/>
      <c r="CG259" s="126"/>
      <c r="CH259" s="126"/>
      <c r="CI259" s="126"/>
      <c r="CJ259" s="126"/>
      <c r="CK259" s="126"/>
      <c r="CL259" s="126"/>
      <c r="CM259" s="126"/>
      <c r="CN259" s="126"/>
    </row>
    <row r="260" spans="1:92">
      <c r="A260" s="289" t="s">
        <v>5358</v>
      </c>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26"/>
      <c r="CD260" s="126"/>
      <c r="CE260" s="126"/>
      <c r="CF260" s="126"/>
      <c r="CG260" s="126"/>
      <c r="CH260" s="126"/>
      <c r="CI260" s="126"/>
      <c r="CJ260" s="126"/>
      <c r="CK260" s="126"/>
      <c r="CL260" s="126"/>
      <c r="CM260" s="126"/>
      <c r="CN260" s="126"/>
    </row>
    <row r="261" spans="1:92">
      <c r="A261" s="289" t="s">
        <v>5359</v>
      </c>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v>1126701.33</v>
      </c>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26"/>
      <c r="CC261" s="126"/>
      <c r="CD261" s="126"/>
      <c r="CE261" s="126"/>
      <c r="CF261" s="126"/>
      <c r="CG261" s="126"/>
      <c r="CH261" s="126"/>
      <c r="CI261" s="126"/>
      <c r="CJ261" s="126"/>
      <c r="CK261" s="126"/>
      <c r="CL261" s="126"/>
      <c r="CM261" s="126"/>
      <c r="CN261" s="126"/>
    </row>
    <row r="262" spans="1:92">
      <c r="A262" s="289" t="s">
        <v>5360</v>
      </c>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v>1126701.33</v>
      </c>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26"/>
      <c r="CC262" s="126"/>
      <c r="CD262" s="126"/>
      <c r="CE262" s="126"/>
      <c r="CF262" s="126"/>
      <c r="CG262" s="126"/>
      <c r="CH262" s="126"/>
      <c r="CI262" s="126"/>
      <c r="CJ262" s="126"/>
      <c r="CK262" s="126"/>
      <c r="CL262" s="126"/>
      <c r="CM262" s="126"/>
      <c r="CN262" s="126"/>
    </row>
    <row r="263" spans="1:92">
      <c r="A263" s="289" t="s">
        <v>5361</v>
      </c>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v>47853605.8699999</v>
      </c>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26"/>
      <c r="CC263" s="126"/>
      <c r="CD263" s="126"/>
      <c r="CE263" s="126"/>
      <c r="CF263" s="126"/>
      <c r="CG263" s="126"/>
      <c r="CH263" s="126"/>
      <c r="CI263" s="126"/>
      <c r="CJ263" s="126"/>
      <c r="CK263" s="126"/>
      <c r="CL263" s="126"/>
      <c r="CM263" s="126"/>
      <c r="CN263" s="126"/>
    </row>
    <row r="264" spans="1:92">
      <c r="A264" s="288" t="s">
        <v>5362</v>
      </c>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26"/>
      <c r="CC264" s="126"/>
      <c r="CD264" s="126"/>
      <c r="CE264" s="126"/>
      <c r="CF264" s="126"/>
      <c r="CG264" s="126"/>
      <c r="CH264" s="126"/>
      <c r="CI264" s="126"/>
      <c r="CJ264" s="126"/>
      <c r="CK264" s="126"/>
      <c r="CL264" s="126"/>
      <c r="CM264" s="126"/>
      <c r="CN264" s="126"/>
    </row>
    <row r="265" spans="1:92">
      <c r="A265" s="289" t="s">
        <v>5363</v>
      </c>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26"/>
      <c r="CC265" s="126"/>
      <c r="CD265" s="126"/>
      <c r="CE265" s="126"/>
      <c r="CF265" s="126"/>
      <c r="CG265" s="126"/>
      <c r="CH265" s="126"/>
      <c r="CI265" s="126"/>
      <c r="CJ265" s="126"/>
      <c r="CK265" s="126"/>
      <c r="CL265" s="126"/>
      <c r="CM265" s="126"/>
      <c r="CN265" s="126"/>
    </row>
    <row r="266" spans="1:92">
      <c r="A266" s="289" t="s">
        <v>5364</v>
      </c>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v>1678848.69</v>
      </c>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26"/>
      <c r="CD266" s="126"/>
      <c r="CE266" s="126"/>
      <c r="CF266" s="126"/>
      <c r="CG266" s="126"/>
      <c r="CH266" s="126"/>
      <c r="CI266" s="126"/>
      <c r="CJ266" s="126"/>
      <c r="CK266" s="126"/>
      <c r="CL266" s="126"/>
      <c r="CM266" s="126"/>
      <c r="CN266" s="126"/>
    </row>
    <row r="267" spans="1:92">
      <c r="A267" s="289" t="s">
        <v>5365</v>
      </c>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v>1678848.69</v>
      </c>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26"/>
      <c r="CC267" s="126"/>
      <c r="CD267" s="126"/>
      <c r="CE267" s="126"/>
      <c r="CF267" s="126"/>
      <c r="CG267" s="126"/>
      <c r="CH267" s="126"/>
      <c r="CI267" s="126"/>
      <c r="CJ267" s="126"/>
      <c r="CK267" s="126"/>
      <c r="CL267" s="126"/>
      <c r="CM267" s="126"/>
      <c r="CN267" s="126"/>
    </row>
    <row r="268" spans="1:92">
      <c r="A268" s="289" t="s">
        <v>5366</v>
      </c>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26"/>
      <c r="CC268" s="126"/>
      <c r="CD268" s="126"/>
      <c r="CE268" s="126"/>
      <c r="CF268" s="126"/>
      <c r="CG268" s="126"/>
      <c r="CH268" s="126"/>
      <c r="CI268" s="126"/>
      <c r="CJ268" s="126"/>
      <c r="CK268" s="126"/>
      <c r="CL268" s="126"/>
      <c r="CM268" s="126"/>
      <c r="CN268" s="126"/>
    </row>
    <row r="269" spans="1:92">
      <c r="A269" s="289" t="s">
        <v>5367</v>
      </c>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v>0</v>
      </c>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26"/>
      <c r="CC269" s="126"/>
      <c r="CD269" s="126"/>
      <c r="CE269" s="126"/>
      <c r="CF269" s="126"/>
      <c r="CG269" s="126"/>
      <c r="CH269" s="126"/>
      <c r="CI269" s="126"/>
      <c r="CJ269" s="126"/>
      <c r="CK269" s="126"/>
      <c r="CL269" s="126"/>
      <c r="CM269" s="126"/>
      <c r="CN269" s="126"/>
    </row>
    <row r="270" spans="1:92">
      <c r="A270" s="289" t="s">
        <v>5368</v>
      </c>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v>0</v>
      </c>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26"/>
      <c r="CC270" s="126"/>
      <c r="CD270" s="126"/>
      <c r="CE270" s="126"/>
      <c r="CF270" s="126"/>
      <c r="CG270" s="126"/>
      <c r="CH270" s="126"/>
      <c r="CI270" s="126"/>
      <c r="CJ270" s="126"/>
      <c r="CK270" s="126"/>
      <c r="CL270" s="126"/>
      <c r="CM270" s="126"/>
      <c r="CN270" s="126"/>
    </row>
    <row r="271" spans="1:92">
      <c r="A271" s="289" t="s">
        <v>5369</v>
      </c>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v>0</v>
      </c>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26"/>
      <c r="CC271" s="126"/>
      <c r="CD271" s="126"/>
      <c r="CE271" s="126"/>
      <c r="CF271" s="126"/>
      <c r="CG271" s="126"/>
      <c r="CH271" s="126"/>
      <c r="CI271" s="126"/>
      <c r="CJ271" s="126"/>
      <c r="CK271" s="126"/>
      <c r="CL271" s="126"/>
      <c r="CM271" s="126"/>
      <c r="CN271" s="126"/>
    </row>
    <row r="272" spans="1:92">
      <c r="A272" s="289" t="s">
        <v>5370</v>
      </c>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26"/>
      <c r="CC272" s="126"/>
      <c r="CD272" s="126"/>
      <c r="CE272" s="126"/>
      <c r="CF272" s="126"/>
      <c r="CG272" s="126"/>
      <c r="CH272" s="126"/>
      <c r="CI272" s="126"/>
      <c r="CJ272" s="126"/>
      <c r="CK272" s="126"/>
      <c r="CL272" s="126"/>
      <c r="CM272" s="126"/>
      <c r="CN272" s="126"/>
    </row>
    <row r="273" spans="1:92">
      <c r="A273" s="289" t="s">
        <v>5371</v>
      </c>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v>434162.57</v>
      </c>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c r="BY273" s="126"/>
      <c r="BZ273" s="126"/>
      <c r="CA273" s="126"/>
      <c r="CB273" s="126"/>
      <c r="CC273" s="126"/>
      <c r="CD273" s="126"/>
      <c r="CE273" s="126"/>
      <c r="CF273" s="126"/>
      <c r="CG273" s="126"/>
      <c r="CH273" s="126"/>
      <c r="CI273" s="126"/>
      <c r="CJ273" s="126"/>
      <c r="CK273" s="126"/>
      <c r="CL273" s="126"/>
      <c r="CM273" s="126"/>
      <c r="CN273" s="126"/>
    </row>
    <row r="274" spans="1:92">
      <c r="A274" s="289" t="s">
        <v>5372</v>
      </c>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v>19202.82</v>
      </c>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26"/>
      <c r="CC274" s="126"/>
      <c r="CD274" s="126"/>
      <c r="CE274" s="126"/>
      <c r="CF274" s="126"/>
      <c r="CG274" s="126"/>
      <c r="CH274" s="126"/>
      <c r="CI274" s="126"/>
      <c r="CJ274" s="126"/>
      <c r="CK274" s="126"/>
      <c r="CL274" s="126"/>
      <c r="CM274" s="126"/>
      <c r="CN274" s="126"/>
    </row>
    <row r="275" spans="1:92">
      <c r="A275" s="289" t="s">
        <v>5373</v>
      </c>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v>3215021.42</v>
      </c>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c r="BY275" s="126"/>
      <c r="BZ275" s="126"/>
      <c r="CA275" s="126"/>
      <c r="CB275" s="126"/>
      <c r="CC275" s="126"/>
      <c r="CD275" s="126"/>
      <c r="CE275" s="126"/>
      <c r="CF275" s="126"/>
      <c r="CG275" s="126"/>
      <c r="CH275" s="126"/>
      <c r="CI275" s="126"/>
      <c r="CJ275" s="126"/>
      <c r="CK275" s="126"/>
      <c r="CL275" s="126"/>
      <c r="CM275" s="126"/>
      <c r="CN275" s="126"/>
    </row>
    <row r="276" spans="1:92">
      <c r="A276" s="289" t="s">
        <v>5374</v>
      </c>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v>3668386.81</v>
      </c>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26"/>
      <c r="CC276" s="126"/>
      <c r="CD276" s="126"/>
      <c r="CE276" s="126"/>
      <c r="CF276" s="126"/>
      <c r="CG276" s="126"/>
      <c r="CH276" s="126"/>
      <c r="CI276" s="126"/>
      <c r="CJ276" s="126"/>
      <c r="CK276" s="126"/>
      <c r="CL276" s="126"/>
      <c r="CM276" s="126"/>
      <c r="CN276" s="126"/>
    </row>
    <row r="277" spans="1:92">
      <c r="A277" s="289" t="s">
        <v>5375</v>
      </c>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c r="BY277" s="126"/>
      <c r="BZ277" s="126"/>
      <c r="CA277" s="126"/>
      <c r="CB277" s="126"/>
      <c r="CC277" s="126"/>
      <c r="CD277" s="126"/>
      <c r="CE277" s="126"/>
      <c r="CF277" s="126"/>
      <c r="CG277" s="126"/>
      <c r="CH277" s="126"/>
      <c r="CI277" s="126"/>
      <c r="CJ277" s="126"/>
      <c r="CK277" s="126"/>
      <c r="CL277" s="126"/>
      <c r="CM277" s="126"/>
      <c r="CN277" s="126"/>
    </row>
    <row r="278" spans="1:92">
      <c r="A278" s="289" t="s">
        <v>5376</v>
      </c>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v>22088787.649999999</v>
      </c>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26"/>
      <c r="CC278" s="126"/>
      <c r="CD278" s="126"/>
      <c r="CE278" s="126"/>
      <c r="CF278" s="126"/>
      <c r="CG278" s="126"/>
      <c r="CH278" s="126"/>
      <c r="CI278" s="126"/>
      <c r="CJ278" s="126"/>
      <c r="CK278" s="126"/>
      <c r="CL278" s="126"/>
      <c r="CM278" s="126"/>
      <c r="CN278" s="126"/>
    </row>
    <row r="279" spans="1:92">
      <c r="A279" s="289" t="s">
        <v>5377</v>
      </c>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v>-415.00000002997598</v>
      </c>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c r="BY279" s="126"/>
      <c r="BZ279" s="126"/>
      <c r="CA279" s="126"/>
      <c r="CB279" s="126"/>
      <c r="CC279" s="126"/>
      <c r="CD279" s="126"/>
      <c r="CE279" s="126"/>
      <c r="CF279" s="126"/>
      <c r="CG279" s="126"/>
      <c r="CH279" s="126"/>
      <c r="CI279" s="126"/>
      <c r="CJ279" s="126"/>
      <c r="CK279" s="126"/>
      <c r="CL279" s="126"/>
      <c r="CM279" s="126"/>
      <c r="CN279" s="126"/>
    </row>
    <row r="280" spans="1:92">
      <c r="A280" s="289" t="s">
        <v>5378</v>
      </c>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v>22088372.649999902</v>
      </c>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26"/>
      <c r="CC280" s="126"/>
      <c r="CD280" s="126"/>
      <c r="CE280" s="126"/>
      <c r="CF280" s="126"/>
      <c r="CG280" s="126"/>
      <c r="CH280" s="126"/>
      <c r="CI280" s="126"/>
      <c r="CJ280" s="126"/>
      <c r="CK280" s="126"/>
      <c r="CL280" s="126"/>
      <c r="CM280" s="126"/>
      <c r="CN280" s="126"/>
    </row>
    <row r="281" spans="1:92">
      <c r="A281" s="289" t="s">
        <v>5379</v>
      </c>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c r="BY281" s="126"/>
      <c r="BZ281" s="126"/>
      <c r="CA281" s="126"/>
      <c r="CB281" s="126"/>
      <c r="CC281" s="126"/>
      <c r="CD281" s="126"/>
      <c r="CE281" s="126"/>
      <c r="CF281" s="126"/>
      <c r="CG281" s="126"/>
      <c r="CH281" s="126"/>
      <c r="CI281" s="126"/>
      <c r="CJ281" s="126"/>
      <c r="CK281" s="126"/>
      <c r="CL281" s="126"/>
      <c r="CM281" s="126"/>
      <c r="CN281" s="126"/>
    </row>
    <row r="282" spans="1:92">
      <c r="A282" s="289" t="s">
        <v>5380</v>
      </c>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v>6365811.0899999896</v>
      </c>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26"/>
      <c r="CC282" s="126"/>
      <c r="CD282" s="126"/>
      <c r="CE282" s="126"/>
      <c r="CF282" s="126"/>
      <c r="CG282" s="126"/>
      <c r="CH282" s="126"/>
      <c r="CI282" s="126"/>
      <c r="CJ282" s="126"/>
      <c r="CK282" s="126"/>
      <c r="CL282" s="126"/>
      <c r="CM282" s="126"/>
      <c r="CN282" s="126"/>
    </row>
    <row r="283" spans="1:92">
      <c r="A283" s="289" t="s">
        <v>5381</v>
      </c>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v>6365811.0899999896</v>
      </c>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c r="BY283" s="126"/>
      <c r="BZ283" s="126"/>
      <c r="CA283" s="126"/>
      <c r="CB283" s="126"/>
      <c r="CC283" s="126"/>
      <c r="CD283" s="126"/>
      <c r="CE283" s="126"/>
      <c r="CF283" s="126"/>
      <c r="CG283" s="126"/>
      <c r="CH283" s="126"/>
      <c r="CI283" s="126"/>
      <c r="CJ283" s="126"/>
      <c r="CK283" s="126"/>
      <c r="CL283" s="126"/>
      <c r="CM283" s="126"/>
      <c r="CN283" s="126"/>
    </row>
    <row r="284" spans="1:92">
      <c r="A284" s="289" t="s">
        <v>5382</v>
      </c>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26"/>
      <c r="CC284" s="126"/>
      <c r="CD284" s="126"/>
      <c r="CE284" s="126"/>
      <c r="CF284" s="126"/>
      <c r="CG284" s="126"/>
      <c r="CH284" s="126"/>
      <c r="CI284" s="126"/>
      <c r="CJ284" s="126"/>
      <c r="CK284" s="126"/>
      <c r="CL284" s="126"/>
      <c r="CM284" s="126"/>
      <c r="CN284" s="126"/>
    </row>
    <row r="285" spans="1:92">
      <c r="A285" s="289" t="s">
        <v>5383</v>
      </c>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v>175091.08</v>
      </c>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126"/>
      <c r="CB285" s="126"/>
      <c r="CC285" s="126"/>
      <c r="CD285" s="126"/>
      <c r="CE285" s="126"/>
      <c r="CF285" s="126"/>
      <c r="CG285" s="126"/>
      <c r="CH285" s="126"/>
      <c r="CI285" s="126"/>
      <c r="CJ285" s="126"/>
      <c r="CK285" s="126"/>
      <c r="CL285" s="126"/>
      <c r="CM285" s="126"/>
      <c r="CN285" s="126"/>
    </row>
    <row r="286" spans="1:92">
      <c r="A286" s="289" t="s">
        <v>5384</v>
      </c>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v>6160.28</v>
      </c>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26"/>
      <c r="CC286" s="126"/>
      <c r="CD286" s="126"/>
      <c r="CE286" s="126"/>
      <c r="CF286" s="126"/>
      <c r="CG286" s="126"/>
      <c r="CH286" s="126"/>
      <c r="CI286" s="126"/>
      <c r="CJ286" s="126"/>
      <c r="CK286" s="126"/>
      <c r="CL286" s="126"/>
      <c r="CM286" s="126"/>
      <c r="CN286" s="126"/>
    </row>
    <row r="287" spans="1:92">
      <c r="A287" s="289" t="s">
        <v>5385</v>
      </c>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v>181251.36</v>
      </c>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c r="BY287" s="126"/>
      <c r="BZ287" s="126"/>
      <c r="CA287" s="126"/>
      <c r="CB287" s="126"/>
      <c r="CC287" s="126"/>
      <c r="CD287" s="126"/>
      <c r="CE287" s="126"/>
      <c r="CF287" s="126"/>
      <c r="CG287" s="126"/>
      <c r="CH287" s="126"/>
      <c r="CI287" s="126"/>
      <c r="CJ287" s="126"/>
      <c r="CK287" s="126"/>
      <c r="CL287" s="126"/>
      <c r="CM287" s="126"/>
      <c r="CN287" s="126"/>
    </row>
    <row r="288" spans="1:92">
      <c r="A288" s="289" t="s">
        <v>5386</v>
      </c>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26"/>
      <c r="CC288" s="126"/>
      <c r="CD288" s="126"/>
      <c r="CE288" s="126"/>
      <c r="CF288" s="126"/>
      <c r="CG288" s="126"/>
      <c r="CH288" s="126"/>
      <c r="CI288" s="126"/>
      <c r="CJ288" s="126"/>
      <c r="CK288" s="126"/>
      <c r="CL288" s="126"/>
      <c r="CM288" s="126"/>
      <c r="CN288" s="126"/>
    </row>
    <row r="289" spans="1:92">
      <c r="A289" s="289" t="s">
        <v>5387</v>
      </c>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v>1308406.3799999999</v>
      </c>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c r="BY289" s="126"/>
      <c r="BZ289" s="126"/>
      <c r="CA289" s="126"/>
      <c r="CB289" s="126"/>
      <c r="CC289" s="126"/>
      <c r="CD289" s="126"/>
      <c r="CE289" s="126"/>
      <c r="CF289" s="126"/>
      <c r="CG289" s="126"/>
      <c r="CH289" s="126"/>
      <c r="CI289" s="126"/>
      <c r="CJ289" s="126"/>
      <c r="CK289" s="126"/>
      <c r="CL289" s="126"/>
      <c r="CM289" s="126"/>
      <c r="CN289" s="126"/>
    </row>
    <row r="290" spans="1:92">
      <c r="A290" s="289" t="s">
        <v>5388</v>
      </c>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v>1308406.3799999999</v>
      </c>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26"/>
      <c r="CC290" s="126"/>
      <c r="CD290" s="126"/>
      <c r="CE290" s="126"/>
      <c r="CF290" s="126"/>
      <c r="CG290" s="126"/>
      <c r="CH290" s="126"/>
      <c r="CI290" s="126"/>
      <c r="CJ290" s="126"/>
      <c r="CK290" s="126"/>
      <c r="CL290" s="126"/>
      <c r="CM290" s="126"/>
      <c r="CN290" s="126"/>
    </row>
    <row r="291" spans="1:92">
      <c r="A291" s="289" t="s">
        <v>5389</v>
      </c>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c r="BY291" s="126"/>
      <c r="BZ291" s="126"/>
      <c r="CA291" s="126"/>
      <c r="CB291" s="126"/>
      <c r="CC291" s="126"/>
      <c r="CD291" s="126"/>
      <c r="CE291" s="126"/>
      <c r="CF291" s="126"/>
      <c r="CG291" s="126"/>
      <c r="CH291" s="126"/>
      <c r="CI291" s="126"/>
      <c r="CJ291" s="126"/>
      <c r="CK291" s="126"/>
      <c r="CL291" s="126"/>
      <c r="CM291" s="126"/>
      <c r="CN291" s="126"/>
    </row>
    <row r="292" spans="1:92">
      <c r="A292" s="289" t="s">
        <v>5390</v>
      </c>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v>2071250.09</v>
      </c>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26"/>
      <c r="CC292" s="126"/>
      <c r="CD292" s="126"/>
      <c r="CE292" s="126"/>
      <c r="CF292" s="126"/>
      <c r="CG292" s="126"/>
      <c r="CH292" s="126"/>
      <c r="CI292" s="126"/>
      <c r="CJ292" s="126"/>
      <c r="CK292" s="126"/>
      <c r="CL292" s="126"/>
      <c r="CM292" s="126"/>
      <c r="CN292" s="126"/>
    </row>
    <row r="293" spans="1:92">
      <c r="A293" s="289" t="s">
        <v>5391</v>
      </c>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v>2071250.09</v>
      </c>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c r="BY293" s="126"/>
      <c r="BZ293" s="126"/>
      <c r="CA293" s="126"/>
      <c r="CB293" s="126"/>
      <c r="CC293" s="126"/>
      <c r="CD293" s="126"/>
      <c r="CE293" s="126"/>
      <c r="CF293" s="126"/>
      <c r="CG293" s="126"/>
      <c r="CH293" s="126"/>
      <c r="CI293" s="126"/>
      <c r="CJ293" s="126"/>
      <c r="CK293" s="126"/>
      <c r="CL293" s="126"/>
      <c r="CM293" s="126"/>
      <c r="CN293" s="126"/>
    </row>
    <row r="294" spans="1:92">
      <c r="A294" s="289" t="s">
        <v>5392</v>
      </c>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26"/>
      <c r="CC294" s="126"/>
      <c r="CD294" s="126"/>
      <c r="CE294" s="126"/>
      <c r="CF294" s="126"/>
      <c r="CG294" s="126"/>
      <c r="CH294" s="126"/>
      <c r="CI294" s="126"/>
      <c r="CJ294" s="126"/>
      <c r="CK294" s="126"/>
      <c r="CL294" s="126"/>
      <c r="CM294" s="126"/>
      <c r="CN294" s="126"/>
    </row>
    <row r="295" spans="1:92">
      <c r="A295" s="289" t="s">
        <v>5393</v>
      </c>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v>360892.52999999898</v>
      </c>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26"/>
      <c r="CC295" s="126"/>
      <c r="CD295" s="126"/>
      <c r="CE295" s="126"/>
      <c r="CF295" s="126"/>
      <c r="CG295" s="126"/>
      <c r="CH295" s="126"/>
      <c r="CI295" s="126"/>
      <c r="CJ295" s="126"/>
      <c r="CK295" s="126"/>
      <c r="CL295" s="126"/>
      <c r="CM295" s="126"/>
      <c r="CN295" s="126"/>
    </row>
    <row r="296" spans="1:92">
      <c r="A296" s="289" t="s">
        <v>5394</v>
      </c>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v>360892.52999999898</v>
      </c>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26"/>
      <c r="CC296" s="126"/>
      <c r="CD296" s="126"/>
      <c r="CE296" s="126"/>
      <c r="CF296" s="126"/>
      <c r="CG296" s="126"/>
      <c r="CH296" s="126"/>
      <c r="CI296" s="126"/>
      <c r="CJ296" s="126"/>
      <c r="CK296" s="126"/>
      <c r="CL296" s="126"/>
      <c r="CM296" s="126"/>
      <c r="CN296" s="126"/>
    </row>
    <row r="297" spans="1:92">
      <c r="A297" s="289" t="s">
        <v>5395</v>
      </c>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v>37723219.599999897</v>
      </c>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c r="BY297" s="126"/>
      <c r="BZ297" s="126"/>
      <c r="CA297" s="126"/>
      <c r="CB297" s="126"/>
      <c r="CC297" s="126"/>
      <c r="CD297" s="126"/>
      <c r="CE297" s="126"/>
      <c r="CF297" s="126"/>
      <c r="CG297" s="126"/>
      <c r="CH297" s="126"/>
      <c r="CI297" s="126"/>
      <c r="CJ297" s="126"/>
      <c r="CK297" s="126"/>
      <c r="CL297" s="126"/>
      <c r="CM297" s="126"/>
      <c r="CN297" s="126"/>
    </row>
    <row r="298" spans="1:92">
      <c r="A298" s="289" t="s">
        <v>5396</v>
      </c>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v>85576825.469999894</v>
      </c>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26"/>
      <c r="CC298" s="126"/>
      <c r="CD298" s="126"/>
      <c r="CE298" s="126"/>
      <c r="CF298" s="126"/>
      <c r="CG298" s="126"/>
      <c r="CH298" s="126"/>
      <c r="CI298" s="126"/>
      <c r="CJ298" s="126"/>
      <c r="CK298" s="126"/>
      <c r="CL298" s="126"/>
      <c r="CM298" s="126"/>
      <c r="CN298" s="126"/>
    </row>
    <row r="299" spans="1:92">
      <c r="A299" s="288" t="s">
        <v>5397</v>
      </c>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c r="BY299" s="126"/>
      <c r="BZ299" s="126"/>
      <c r="CA299" s="126"/>
      <c r="CB299" s="126"/>
      <c r="CC299" s="126"/>
      <c r="CD299" s="126"/>
      <c r="CE299" s="126"/>
      <c r="CF299" s="126"/>
      <c r="CG299" s="126"/>
      <c r="CH299" s="126"/>
      <c r="CI299" s="126"/>
      <c r="CJ299" s="126"/>
      <c r="CK299" s="126"/>
      <c r="CL299" s="126"/>
      <c r="CM299" s="126"/>
      <c r="CN299" s="126"/>
    </row>
    <row r="300" spans="1:92">
      <c r="A300" s="289" t="s">
        <v>5398</v>
      </c>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v>0</v>
      </c>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26"/>
      <c r="CC300" s="126"/>
      <c r="CD300" s="126"/>
      <c r="CE300" s="126"/>
      <c r="CF300" s="126"/>
      <c r="CG300" s="126"/>
      <c r="CH300" s="126"/>
      <c r="CI300" s="126"/>
      <c r="CJ300" s="126"/>
      <c r="CK300" s="126"/>
      <c r="CL300" s="126"/>
      <c r="CM300" s="126"/>
      <c r="CN300" s="126"/>
    </row>
    <row r="301" spans="1:92">
      <c r="A301" s="289" t="s">
        <v>5399</v>
      </c>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v>0</v>
      </c>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26"/>
      <c r="CC301" s="126"/>
      <c r="CD301" s="126"/>
      <c r="CE301" s="126"/>
      <c r="CF301" s="126"/>
      <c r="CG301" s="126"/>
      <c r="CH301" s="126"/>
      <c r="CI301" s="126"/>
      <c r="CJ301" s="126"/>
      <c r="CK301" s="126"/>
      <c r="CL301" s="126"/>
      <c r="CM301" s="126"/>
      <c r="CN301" s="126"/>
    </row>
    <row r="302" spans="1:92">
      <c r="A302" s="289" t="s">
        <v>5400</v>
      </c>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v>0</v>
      </c>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26"/>
      <c r="CC302" s="126"/>
      <c r="CD302" s="126"/>
      <c r="CE302" s="126"/>
      <c r="CF302" s="126"/>
      <c r="CG302" s="126"/>
      <c r="CH302" s="126"/>
      <c r="CI302" s="126"/>
      <c r="CJ302" s="126"/>
      <c r="CK302" s="126"/>
      <c r="CL302" s="126"/>
      <c r="CM302" s="126"/>
      <c r="CN302" s="126"/>
    </row>
    <row r="303" spans="1:92">
      <c r="A303" s="288" t="s">
        <v>5401</v>
      </c>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c r="BY303" s="126"/>
      <c r="BZ303" s="126"/>
      <c r="CA303" s="126"/>
      <c r="CB303" s="126"/>
      <c r="CC303" s="126"/>
      <c r="CD303" s="126"/>
      <c r="CE303" s="126"/>
      <c r="CF303" s="126"/>
      <c r="CG303" s="126"/>
      <c r="CH303" s="126"/>
      <c r="CI303" s="126"/>
      <c r="CJ303" s="126"/>
      <c r="CK303" s="126"/>
      <c r="CL303" s="126"/>
      <c r="CM303" s="126"/>
      <c r="CN303" s="126"/>
    </row>
    <row r="304" spans="1:92">
      <c r="A304" s="289" t="s">
        <v>5402</v>
      </c>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26"/>
      <c r="CC304" s="126"/>
      <c r="CD304" s="126"/>
      <c r="CE304" s="126"/>
      <c r="CF304" s="126"/>
      <c r="CG304" s="126"/>
      <c r="CH304" s="126"/>
      <c r="CI304" s="126"/>
      <c r="CJ304" s="126"/>
      <c r="CK304" s="126"/>
      <c r="CL304" s="126"/>
      <c r="CM304" s="126"/>
      <c r="CN304" s="126"/>
    </row>
    <row r="305" spans="1:92">
      <c r="A305" s="289" t="s">
        <v>5403</v>
      </c>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v>169761.2</v>
      </c>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26"/>
      <c r="CC305" s="126"/>
      <c r="CD305" s="126"/>
      <c r="CE305" s="126"/>
      <c r="CF305" s="126"/>
      <c r="CG305" s="126"/>
      <c r="CH305" s="126"/>
      <c r="CI305" s="126"/>
      <c r="CJ305" s="126"/>
      <c r="CK305" s="126"/>
      <c r="CL305" s="126"/>
      <c r="CM305" s="126"/>
      <c r="CN305" s="126"/>
    </row>
    <row r="306" spans="1:92">
      <c r="A306" s="289" t="s">
        <v>5404</v>
      </c>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v>169761.2</v>
      </c>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26"/>
      <c r="CD306" s="126"/>
      <c r="CE306" s="126"/>
      <c r="CF306" s="126"/>
      <c r="CG306" s="126"/>
      <c r="CH306" s="126"/>
      <c r="CI306" s="126"/>
      <c r="CJ306" s="126"/>
      <c r="CK306" s="126"/>
      <c r="CL306" s="126"/>
      <c r="CM306" s="126"/>
      <c r="CN306" s="126"/>
    </row>
    <row r="307" spans="1:92">
      <c r="A307" s="289" t="s">
        <v>5405</v>
      </c>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26"/>
      <c r="CD307" s="126"/>
      <c r="CE307" s="126"/>
      <c r="CF307" s="126"/>
      <c r="CG307" s="126"/>
      <c r="CH307" s="126"/>
      <c r="CI307" s="126"/>
      <c r="CJ307" s="126"/>
      <c r="CK307" s="126"/>
      <c r="CL307" s="126"/>
      <c r="CM307" s="126"/>
      <c r="CN307" s="126"/>
    </row>
    <row r="308" spans="1:92">
      <c r="A308" s="289" t="s">
        <v>5406</v>
      </c>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v>869468.53</v>
      </c>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26"/>
      <c r="CC308" s="126"/>
      <c r="CD308" s="126"/>
      <c r="CE308" s="126"/>
      <c r="CF308" s="126"/>
      <c r="CG308" s="126"/>
      <c r="CH308" s="126"/>
      <c r="CI308" s="126"/>
      <c r="CJ308" s="126"/>
      <c r="CK308" s="126"/>
      <c r="CL308" s="126"/>
      <c r="CM308" s="126"/>
      <c r="CN308" s="126"/>
    </row>
    <row r="309" spans="1:92">
      <c r="A309" s="289" t="s">
        <v>5407</v>
      </c>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v>869468.53</v>
      </c>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26"/>
      <c r="CC309" s="126"/>
      <c r="CD309" s="126"/>
      <c r="CE309" s="126"/>
      <c r="CF309" s="126"/>
      <c r="CG309" s="126"/>
      <c r="CH309" s="126"/>
      <c r="CI309" s="126"/>
      <c r="CJ309" s="126"/>
      <c r="CK309" s="126"/>
      <c r="CL309" s="126"/>
      <c r="CM309" s="126"/>
      <c r="CN309" s="126"/>
    </row>
    <row r="310" spans="1:92">
      <c r="A310" s="289" t="s">
        <v>5408</v>
      </c>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26"/>
      <c r="CC310" s="126"/>
      <c r="CD310" s="126"/>
      <c r="CE310" s="126"/>
      <c r="CF310" s="126"/>
      <c r="CG310" s="126"/>
      <c r="CH310" s="126"/>
      <c r="CI310" s="126"/>
      <c r="CJ310" s="126"/>
      <c r="CK310" s="126"/>
      <c r="CL310" s="126"/>
      <c r="CM310" s="126"/>
      <c r="CN310" s="126"/>
    </row>
    <row r="311" spans="1:92">
      <c r="A311" s="289" t="s">
        <v>5409</v>
      </c>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v>17727991.260000002</v>
      </c>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26"/>
      <c r="CC311" s="126"/>
      <c r="CD311" s="126"/>
      <c r="CE311" s="126"/>
      <c r="CF311" s="126"/>
      <c r="CG311" s="126"/>
      <c r="CH311" s="126"/>
      <c r="CI311" s="126"/>
      <c r="CJ311" s="126"/>
      <c r="CK311" s="126"/>
      <c r="CL311" s="126"/>
      <c r="CM311" s="126"/>
      <c r="CN311" s="126"/>
    </row>
    <row r="312" spans="1:92">
      <c r="A312" s="289" t="s">
        <v>5410</v>
      </c>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v>16309490.439999901</v>
      </c>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26"/>
      <c r="CC312" s="126"/>
      <c r="CD312" s="126"/>
      <c r="CE312" s="126"/>
      <c r="CF312" s="126"/>
      <c r="CG312" s="126"/>
      <c r="CH312" s="126"/>
      <c r="CI312" s="126"/>
      <c r="CJ312" s="126"/>
      <c r="CK312" s="126"/>
      <c r="CL312" s="126"/>
      <c r="CM312" s="126"/>
      <c r="CN312" s="126"/>
    </row>
    <row r="313" spans="1:92">
      <c r="A313" s="289" t="s">
        <v>5411</v>
      </c>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v>9407410.1999999993</v>
      </c>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26"/>
      <c r="CC313" s="126"/>
      <c r="CD313" s="126"/>
      <c r="CE313" s="126"/>
      <c r="CF313" s="126"/>
      <c r="CG313" s="126"/>
      <c r="CH313" s="126"/>
      <c r="CI313" s="126"/>
      <c r="CJ313" s="126"/>
      <c r="CK313" s="126"/>
      <c r="CL313" s="126"/>
      <c r="CM313" s="126"/>
      <c r="CN313" s="126"/>
    </row>
    <row r="314" spans="1:92">
      <c r="A314" s="289" t="s">
        <v>5412</v>
      </c>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v>0</v>
      </c>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26"/>
      <c r="CC314" s="126"/>
      <c r="CD314" s="126"/>
      <c r="CE314" s="126"/>
      <c r="CF314" s="126"/>
      <c r="CG314" s="126"/>
      <c r="CH314" s="126"/>
      <c r="CI314" s="126"/>
      <c r="CJ314" s="126"/>
      <c r="CK314" s="126"/>
      <c r="CL314" s="126"/>
      <c r="CM314" s="126"/>
      <c r="CN314" s="126"/>
    </row>
    <row r="315" spans="1:92">
      <c r="A315" s="289" t="s">
        <v>5413</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v>14585749.6499999</v>
      </c>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26"/>
      <c r="CC315" s="126"/>
      <c r="CD315" s="126"/>
      <c r="CE315" s="126"/>
      <c r="CF315" s="126"/>
      <c r="CG315" s="126"/>
      <c r="CH315" s="126"/>
      <c r="CI315" s="126"/>
      <c r="CJ315" s="126"/>
      <c r="CK315" s="126"/>
      <c r="CL315" s="126"/>
      <c r="CM315" s="126"/>
      <c r="CN315" s="126"/>
    </row>
    <row r="316" spans="1:92">
      <c r="A316" s="289" t="s">
        <v>5414</v>
      </c>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v>716978.97</v>
      </c>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26"/>
      <c r="CC316" s="126"/>
      <c r="CD316" s="126"/>
      <c r="CE316" s="126"/>
      <c r="CF316" s="126"/>
      <c r="CG316" s="126"/>
      <c r="CH316" s="126"/>
      <c r="CI316" s="126"/>
      <c r="CJ316" s="126"/>
      <c r="CK316" s="126"/>
      <c r="CL316" s="126"/>
      <c r="CM316" s="126"/>
      <c r="CN316" s="126"/>
    </row>
    <row r="317" spans="1:92">
      <c r="A317" s="289" t="s">
        <v>5415</v>
      </c>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v>0</v>
      </c>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26"/>
      <c r="CC317" s="126"/>
      <c r="CD317" s="126"/>
      <c r="CE317" s="126"/>
      <c r="CF317" s="126"/>
      <c r="CG317" s="126"/>
      <c r="CH317" s="126"/>
      <c r="CI317" s="126"/>
      <c r="CJ317" s="126"/>
      <c r="CK317" s="126"/>
      <c r="CL317" s="126"/>
      <c r="CM317" s="126"/>
      <c r="CN317" s="126"/>
    </row>
    <row r="318" spans="1:92">
      <c r="A318" s="289" t="s">
        <v>5416</v>
      </c>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v>58747620.520000003</v>
      </c>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c r="BY318" s="126"/>
      <c r="BZ318" s="126"/>
      <c r="CA318" s="126"/>
      <c r="CB318" s="126"/>
      <c r="CC318" s="126"/>
      <c r="CD318" s="126"/>
      <c r="CE318" s="126"/>
      <c r="CF318" s="126"/>
      <c r="CG318" s="126"/>
      <c r="CH318" s="126"/>
      <c r="CI318" s="126"/>
      <c r="CJ318" s="126"/>
      <c r="CK318" s="126"/>
      <c r="CL318" s="126"/>
      <c r="CM318" s="126"/>
      <c r="CN318" s="126"/>
    </row>
    <row r="319" spans="1:92">
      <c r="A319" s="289" t="s">
        <v>5417</v>
      </c>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c r="BY319" s="126"/>
      <c r="BZ319" s="126"/>
      <c r="CA319" s="126"/>
      <c r="CB319" s="126"/>
      <c r="CC319" s="126"/>
      <c r="CD319" s="126"/>
      <c r="CE319" s="126"/>
      <c r="CF319" s="126"/>
      <c r="CG319" s="126"/>
      <c r="CH319" s="126"/>
      <c r="CI319" s="126"/>
      <c r="CJ319" s="126"/>
      <c r="CK319" s="126"/>
      <c r="CL319" s="126"/>
      <c r="CM319" s="126"/>
      <c r="CN319" s="126"/>
    </row>
    <row r="320" spans="1:92">
      <c r="A320" s="289" t="s">
        <v>5418</v>
      </c>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v>32581215.07</v>
      </c>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c r="BY320" s="126"/>
      <c r="BZ320" s="126"/>
      <c r="CA320" s="126"/>
      <c r="CB320" s="126"/>
      <c r="CC320" s="126"/>
      <c r="CD320" s="126"/>
      <c r="CE320" s="126"/>
      <c r="CF320" s="126"/>
      <c r="CG320" s="126"/>
      <c r="CH320" s="126"/>
      <c r="CI320" s="126"/>
      <c r="CJ320" s="126"/>
      <c r="CK320" s="126"/>
      <c r="CL320" s="126"/>
      <c r="CM320" s="126"/>
      <c r="CN320" s="126"/>
    </row>
    <row r="321" spans="1:92">
      <c r="A321" s="289" t="s">
        <v>5419</v>
      </c>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v>1025757.77</v>
      </c>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c r="BY321" s="126"/>
      <c r="BZ321" s="126"/>
      <c r="CA321" s="126"/>
      <c r="CB321" s="126"/>
      <c r="CC321" s="126"/>
      <c r="CD321" s="126"/>
      <c r="CE321" s="126"/>
      <c r="CF321" s="126"/>
      <c r="CG321" s="126"/>
      <c r="CH321" s="126"/>
      <c r="CI321" s="126"/>
      <c r="CJ321" s="126"/>
      <c r="CK321" s="126"/>
      <c r="CL321" s="126"/>
      <c r="CM321" s="126"/>
      <c r="CN321" s="126"/>
    </row>
    <row r="322" spans="1:92">
      <c r="A322" s="289" t="s">
        <v>5420</v>
      </c>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v>33606972.839999899</v>
      </c>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c r="BY322" s="126"/>
      <c r="BZ322" s="126"/>
      <c r="CA322" s="126"/>
      <c r="CB322" s="126"/>
      <c r="CC322" s="126"/>
      <c r="CD322" s="126"/>
      <c r="CE322" s="126"/>
      <c r="CF322" s="126"/>
      <c r="CG322" s="126"/>
      <c r="CH322" s="126"/>
      <c r="CI322" s="126"/>
      <c r="CJ322" s="126"/>
      <c r="CK322" s="126"/>
      <c r="CL322" s="126"/>
      <c r="CM322" s="126"/>
      <c r="CN322" s="126"/>
    </row>
    <row r="323" spans="1:92">
      <c r="A323" s="289" t="s">
        <v>5421</v>
      </c>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c r="BY323" s="126"/>
      <c r="BZ323" s="126"/>
      <c r="CA323" s="126"/>
      <c r="CB323" s="126"/>
      <c r="CC323" s="126"/>
      <c r="CD323" s="126"/>
      <c r="CE323" s="126"/>
      <c r="CF323" s="126"/>
      <c r="CG323" s="126"/>
      <c r="CH323" s="126"/>
      <c r="CI323" s="126"/>
      <c r="CJ323" s="126"/>
      <c r="CK323" s="126"/>
      <c r="CL323" s="126"/>
      <c r="CM323" s="126"/>
      <c r="CN323" s="126"/>
    </row>
    <row r="324" spans="1:92">
      <c r="A324" s="289" t="s">
        <v>5422</v>
      </c>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v>2889.68</v>
      </c>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26"/>
      <c r="CC324" s="126"/>
      <c r="CD324" s="126"/>
      <c r="CE324" s="126"/>
      <c r="CF324" s="126"/>
      <c r="CG324" s="126"/>
      <c r="CH324" s="126"/>
      <c r="CI324" s="126"/>
      <c r="CJ324" s="126"/>
      <c r="CK324" s="126"/>
      <c r="CL324" s="126"/>
      <c r="CM324" s="126"/>
      <c r="CN324" s="126"/>
    </row>
    <row r="325" spans="1:92">
      <c r="A325" s="289" t="s">
        <v>5423</v>
      </c>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v>2889.68</v>
      </c>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c r="BY325" s="126"/>
      <c r="BZ325" s="126"/>
      <c r="CA325" s="126"/>
      <c r="CB325" s="126"/>
      <c r="CC325" s="126"/>
      <c r="CD325" s="126"/>
      <c r="CE325" s="126"/>
      <c r="CF325" s="126"/>
      <c r="CG325" s="126"/>
      <c r="CH325" s="126"/>
      <c r="CI325" s="126"/>
      <c r="CJ325" s="126"/>
      <c r="CK325" s="126"/>
      <c r="CL325" s="126"/>
      <c r="CM325" s="126"/>
      <c r="CN325" s="126"/>
    </row>
    <row r="326" spans="1:92">
      <c r="A326" s="289" t="s">
        <v>5424</v>
      </c>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v>93396712.769999996</v>
      </c>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c r="BY326" s="126"/>
      <c r="BZ326" s="126"/>
      <c r="CA326" s="126"/>
      <c r="CB326" s="126"/>
      <c r="CC326" s="126"/>
      <c r="CD326" s="126"/>
      <c r="CE326" s="126"/>
      <c r="CF326" s="126"/>
      <c r="CG326" s="126"/>
      <c r="CH326" s="126"/>
      <c r="CI326" s="126"/>
      <c r="CJ326" s="126"/>
      <c r="CK326" s="126"/>
      <c r="CL326" s="126"/>
      <c r="CM326" s="126"/>
      <c r="CN326" s="126"/>
    </row>
    <row r="327" spans="1:92">
      <c r="A327" s="288" t="s">
        <v>5425</v>
      </c>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c r="BY327" s="126"/>
      <c r="BZ327" s="126"/>
      <c r="CA327" s="126"/>
      <c r="CB327" s="126"/>
      <c r="CC327" s="126"/>
      <c r="CD327" s="126"/>
      <c r="CE327" s="126"/>
      <c r="CF327" s="126"/>
      <c r="CG327" s="126"/>
      <c r="CH327" s="126"/>
      <c r="CI327" s="126"/>
      <c r="CJ327" s="126"/>
      <c r="CK327" s="126"/>
      <c r="CL327" s="126"/>
      <c r="CM327" s="126"/>
      <c r="CN327" s="126"/>
    </row>
    <row r="328" spans="1:92">
      <c r="A328" s="289" t="s">
        <v>5426</v>
      </c>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c r="BY328" s="126"/>
      <c r="BZ328" s="126"/>
      <c r="CA328" s="126"/>
      <c r="CB328" s="126"/>
      <c r="CC328" s="126"/>
      <c r="CD328" s="126"/>
      <c r="CE328" s="126"/>
      <c r="CF328" s="126"/>
      <c r="CG328" s="126"/>
      <c r="CH328" s="126"/>
      <c r="CI328" s="126"/>
      <c r="CJ328" s="126"/>
      <c r="CK328" s="126"/>
      <c r="CL328" s="126"/>
      <c r="CM328" s="126"/>
      <c r="CN328" s="126"/>
    </row>
    <row r="329" spans="1:92">
      <c r="A329" s="289" t="s">
        <v>5427</v>
      </c>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c r="AA329" s="126">
        <v>0</v>
      </c>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c r="BY329" s="126"/>
      <c r="BZ329" s="126"/>
      <c r="CA329" s="126"/>
      <c r="CB329" s="126"/>
      <c r="CC329" s="126"/>
      <c r="CD329" s="126"/>
      <c r="CE329" s="126"/>
      <c r="CF329" s="126"/>
      <c r="CG329" s="126"/>
      <c r="CH329" s="126"/>
      <c r="CI329" s="126"/>
      <c r="CJ329" s="126"/>
      <c r="CK329" s="126"/>
      <c r="CL329" s="126"/>
      <c r="CM329" s="126"/>
      <c r="CN329" s="126"/>
    </row>
    <row r="330" spans="1:92">
      <c r="A330" s="289" t="s">
        <v>5428</v>
      </c>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v>0</v>
      </c>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c r="BY330" s="126"/>
      <c r="BZ330" s="126"/>
      <c r="CA330" s="126"/>
      <c r="CB330" s="126"/>
      <c r="CC330" s="126"/>
      <c r="CD330" s="126"/>
      <c r="CE330" s="126"/>
      <c r="CF330" s="126"/>
      <c r="CG330" s="126"/>
      <c r="CH330" s="126"/>
      <c r="CI330" s="126"/>
      <c r="CJ330" s="126"/>
      <c r="CK330" s="126"/>
      <c r="CL330" s="126"/>
      <c r="CM330" s="126"/>
      <c r="CN330" s="126"/>
    </row>
    <row r="331" spans="1:92">
      <c r="A331" s="289" t="s">
        <v>5429</v>
      </c>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c r="BY331" s="126"/>
      <c r="BZ331" s="126"/>
      <c r="CA331" s="126"/>
      <c r="CB331" s="126"/>
      <c r="CC331" s="126"/>
      <c r="CD331" s="126"/>
      <c r="CE331" s="126"/>
      <c r="CF331" s="126"/>
      <c r="CG331" s="126"/>
      <c r="CH331" s="126"/>
      <c r="CI331" s="126"/>
      <c r="CJ331" s="126"/>
      <c r="CK331" s="126"/>
      <c r="CL331" s="126"/>
      <c r="CM331" s="126"/>
      <c r="CN331" s="126"/>
    </row>
    <row r="332" spans="1:92">
      <c r="A332" s="289" t="s">
        <v>5430</v>
      </c>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v>0</v>
      </c>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26"/>
      <c r="CC332" s="126"/>
      <c r="CD332" s="126"/>
      <c r="CE332" s="126"/>
      <c r="CF332" s="126"/>
      <c r="CG332" s="126"/>
      <c r="CH332" s="126"/>
      <c r="CI332" s="126"/>
      <c r="CJ332" s="126"/>
      <c r="CK332" s="126"/>
      <c r="CL332" s="126"/>
      <c r="CM332" s="126"/>
      <c r="CN332" s="126"/>
    </row>
    <row r="333" spans="1:92">
      <c r="A333" s="289" t="s">
        <v>5431</v>
      </c>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v>0</v>
      </c>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c r="BY333" s="126"/>
      <c r="BZ333" s="126"/>
      <c r="CA333" s="126"/>
      <c r="CB333" s="126"/>
      <c r="CC333" s="126"/>
      <c r="CD333" s="126"/>
      <c r="CE333" s="126"/>
      <c r="CF333" s="126"/>
      <c r="CG333" s="126"/>
      <c r="CH333" s="126"/>
      <c r="CI333" s="126"/>
      <c r="CJ333" s="126"/>
      <c r="CK333" s="126"/>
      <c r="CL333" s="126"/>
      <c r="CM333" s="126"/>
      <c r="CN333" s="126"/>
    </row>
    <row r="334" spans="1:92">
      <c r="A334" s="289" t="s">
        <v>5432</v>
      </c>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v>1625</v>
      </c>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c r="BY334" s="126"/>
      <c r="BZ334" s="126"/>
      <c r="CA334" s="126"/>
      <c r="CB334" s="126"/>
      <c r="CC334" s="126"/>
      <c r="CD334" s="126"/>
      <c r="CE334" s="126"/>
      <c r="CF334" s="126"/>
      <c r="CG334" s="126"/>
      <c r="CH334" s="126"/>
      <c r="CI334" s="126"/>
      <c r="CJ334" s="126"/>
      <c r="CK334" s="126"/>
      <c r="CL334" s="126"/>
      <c r="CM334" s="126"/>
      <c r="CN334" s="126"/>
    </row>
    <row r="335" spans="1:92">
      <c r="A335" s="289" t="s">
        <v>5433</v>
      </c>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v>0</v>
      </c>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c r="BY335" s="126"/>
      <c r="BZ335" s="126"/>
      <c r="CA335" s="126"/>
      <c r="CB335" s="126"/>
      <c r="CC335" s="126"/>
      <c r="CD335" s="126"/>
      <c r="CE335" s="126"/>
      <c r="CF335" s="126"/>
      <c r="CG335" s="126"/>
      <c r="CH335" s="126"/>
      <c r="CI335" s="126"/>
      <c r="CJ335" s="126"/>
      <c r="CK335" s="126"/>
      <c r="CL335" s="126"/>
      <c r="CM335" s="126"/>
      <c r="CN335" s="126"/>
    </row>
    <row r="336" spans="1:92">
      <c r="A336" s="289" t="s">
        <v>5434</v>
      </c>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v>1625</v>
      </c>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c r="BY336" s="126"/>
      <c r="BZ336" s="126"/>
      <c r="CA336" s="126"/>
      <c r="CB336" s="126"/>
      <c r="CC336" s="126"/>
      <c r="CD336" s="126"/>
      <c r="CE336" s="126"/>
      <c r="CF336" s="126"/>
      <c r="CG336" s="126"/>
      <c r="CH336" s="126"/>
      <c r="CI336" s="126"/>
      <c r="CJ336" s="126"/>
      <c r="CK336" s="126"/>
      <c r="CL336" s="126"/>
      <c r="CM336" s="126"/>
      <c r="CN336" s="126"/>
    </row>
    <row r="337" spans="1:92">
      <c r="A337" s="289" t="s">
        <v>5435</v>
      </c>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c r="BY337" s="126"/>
      <c r="BZ337" s="126"/>
      <c r="CA337" s="126"/>
      <c r="CB337" s="126"/>
      <c r="CC337" s="126"/>
      <c r="CD337" s="126"/>
      <c r="CE337" s="126"/>
      <c r="CF337" s="126"/>
      <c r="CG337" s="126"/>
      <c r="CH337" s="126"/>
      <c r="CI337" s="126"/>
      <c r="CJ337" s="126"/>
      <c r="CK337" s="126"/>
      <c r="CL337" s="126"/>
      <c r="CM337" s="126"/>
      <c r="CN337" s="126"/>
    </row>
    <row r="338" spans="1:92">
      <c r="A338" s="289" t="s">
        <v>5436</v>
      </c>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v>201178.62</v>
      </c>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c r="BY338" s="126"/>
      <c r="BZ338" s="126"/>
      <c r="CA338" s="126"/>
      <c r="CB338" s="126"/>
      <c r="CC338" s="126"/>
      <c r="CD338" s="126"/>
      <c r="CE338" s="126"/>
      <c r="CF338" s="126"/>
      <c r="CG338" s="126"/>
      <c r="CH338" s="126"/>
      <c r="CI338" s="126"/>
      <c r="CJ338" s="126"/>
      <c r="CK338" s="126"/>
      <c r="CL338" s="126"/>
      <c r="CM338" s="126"/>
      <c r="CN338" s="126"/>
    </row>
    <row r="339" spans="1:92">
      <c r="A339" s="289" t="s">
        <v>5437</v>
      </c>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v>201178.62</v>
      </c>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c r="BY339" s="126"/>
      <c r="BZ339" s="126"/>
      <c r="CA339" s="126"/>
      <c r="CB339" s="126"/>
      <c r="CC339" s="126"/>
      <c r="CD339" s="126"/>
      <c r="CE339" s="126"/>
      <c r="CF339" s="126"/>
      <c r="CG339" s="126"/>
      <c r="CH339" s="126"/>
      <c r="CI339" s="126"/>
      <c r="CJ339" s="126"/>
      <c r="CK339" s="126"/>
      <c r="CL339" s="126"/>
      <c r="CM339" s="126"/>
      <c r="CN339" s="126"/>
    </row>
    <row r="340" spans="1:92">
      <c r="A340" s="289" t="s">
        <v>5438</v>
      </c>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c r="BY340" s="126"/>
      <c r="BZ340" s="126"/>
      <c r="CA340" s="126"/>
      <c r="CB340" s="126"/>
      <c r="CC340" s="126"/>
      <c r="CD340" s="126"/>
      <c r="CE340" s="126"/>
      <c r="CF340" s="126"/>
      <c r="CG340" s="126"/>
      <c r="CH340" s="126"/>
      <c r="CI340" s="126"/>
      <c r="CJ340" s="126"/>
      <c r="CK340" s="126"/>
      <c r="CL340" s="126"/>
      <c r="CM340" s="126"/>
      <c r="CN340" s="126"/>
    </row>
    <row r="341" spans="1:92">
      <c r="A341" s="289" t="s">
        <v>5439</v>
      </c>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v>12709185.380000001</v>
      </c>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26"/>
      <c r="CC341" s="126"/>
      <c r="CD341" s="126"/>
      <c r="CE341" s="126"/>
      <c r="CF341" s="126"/>
      <c r="CG341" s="126"/>
      <c r="CH341" s="126"/>
      <c r="CI341" s="126"/>
      <c r="CJ341" s="126"/>
      <c r="CK341" s="126"/>
      <c r="CL341" s="126"/>
      <c r="CM341" s="126"/>
      <c r="CN341" s="126"/>
    </row>
    <row r="342" spans="1:92">
      <c r="A342" s="289" t="s">
        <v>5440</v>
      </c>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v>3216593.84</v>
      </c>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26"/>
      <c r="CC342" s="126"/>
      <c r="CD342" s="126"/>
      <c r="CE342" s="126"/>
      <c r="CF342" s="126"/>
      <c r="CG342" s="126"/>
      <c r="CH342" s="126"/>
      <c r="CI342" s="126"/>
      <c r="CJ342" s="126"/>
      <c r="CK342" s="126"/>
      <c r="CL342" s="126"/>
      <c r="CM342" s="126"/>
      <c r="CN342" s="126"/>
    </row>
    <row r="343" spans="1:92">
      <c r="A343" s="289" t="s">
        <v>5441</v>
      </c>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v>15925779.220000001</v>
      </c>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c r="BY343" s="126"/>
      <c r="BZ343" s="126"/>
      <c r="CA343" s="126"/>
      <c r="CB343" s="126"/>
      <c r="CC343" s="126"/>
      <c r="CD343" s="126"/>
      <c r="CE343" s="126"/>
      <c r="CF343" s="126"/>
      <c r="CG343" s="126"/>
      <c r="CH343" s="126"/>
      <c r="CI343" s="126"/>
      <c r="CJ343" s="126"/>
      <c r="CK343" s="126"/>
      <c r="CL343" s="126"/>
      <c r="CM343" s="126"/>
      <c r="CN343" s="126"/>
    </row>
    <row r="344" spans="1:92">
      <c r="A344" s="289" t="s">
        <v>5442</v>
      </c>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v>16128582.84</v>
      </c>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c r="BY344" s="126"/>
      <c r="BZ344" s="126"/>
      <c r="CA344" s="126"/>
      <c r="CB344" s="126"/>
      <c r="CC344" s="126"/>
      <c r="CD344" s="126"/>
      <c r="CE344" s="126"/>
      <c r="CF344" s="126"/>
      <c r="CG344" s="126"/>
      <c r="CH344" s="126"/>
      <c r="CI344" s="126"/>
      <c r="CJ344" s="126"/>
      <c r="CK344" s="126"/>
      <c r="CL344" s="126"/>
      <c r="CM344" s="126"/>
      <c r="CN344" s="126"/>
    </row>
    <row r="345" spans="1:92">
      <c r="A345" s="288" t="s">
        <v>5443</v>
      </c>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c r="BY345" s="126"/>
      <c r="BZ345" s="126"/>
      <c r="CA345" s="126"/>
      <c r="CB345" s="126"/>
      <c r="CC345" s="126"/>
      <c r="CD345" s="126"/>
      <c r="CE345" s="126"/>
      <c r="CF345" s="126"/>
      <c r="CG345" s="126"/>
      <c r="CH345" s="126"/>
      <c r="CI345" s="126"/>
      <c r="CJ345" s="126"/>
      <c r="CK345" s="126"/>
      <c r="CL345" s="126"/>
      <c r="CM345" s="126"/>
      <c r="CN345" s="126"/>
    </row>
    <row r="346" spans="1:92">
      <c r="A346" s="289" t="s">
        <v>5444</v>
      </c>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c r="BY346" s="126"/>
      <c r="BZ346" s="126"/>
      <c r="CA346" s="126"/>
      <c r="CB346" s="126"/>
      <c r="CC346" s="126"/>
      <c r="CD346" s="126"/>
      <c r="CE346" s="126"/>
      <c r="CF346" s="126"/>
      <c r="CG346" s="126"/>
      <c r="CH346" s="126"/>
      <c r="CI346" s="126"/>
      <c r="CJ346" s="126"/>
      <c r="CK346" s="126"/>
      <c r="CL346" s="126"/>
      <c r="CM346" s="126"/>
      <c r="CN346" s="126"/>
    </row>
    <row r="347" spans="1:92">
      <c r="A347" s="289" t="s">
        <v>5445</v>
      </c>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v>8.77</v>
      </c>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c r="BY347" s="126"/>
      <c r="BZ347" s="126"/>
      <c r="CA347" s="126"/>
      <c r="CB347" s="126"/>
      <c r="CC347" s="126"/>
      <c r="CD347" s="126"/>
      <c r="CE347" s="126"/>
      <c r="CF347" s="126"/>
      <c r="CG347" s="126"/>
      <c r="CH347" s="126"/>
      <c r="CI347" s="126"/>
      <c r="CJ347" s="126"/>
      <c r="CK347" s="126"/>
      <c r="CL347" s="126"/>
      <c r="CM347" s="126"/>
      <c r="CN347" s="126"/>
    </row>
    <row r="348" spans="1:92">
      <c r="A348" s="289" t="s">
        <v>5446</v>
      </c>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v>8.77</v>
      </c>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c r="BY348" s="126"/>
      <c r="BZ348" s="126"/>
      <c r="CA348" s="126"/>
      <c r="CB348" s="126"/>
      <c r="CC348" s="126"/>
      <c r="CD348" s="126"/>
      <c r="CE348" s="126"/>
      <c r="CF348" s="126"/>
      <c r="CG348" s="126"/>
      <c r="CH348" s="126"/>
      <c r="CI348" s="126"/>
      <c r="CJ348" s="126"/>
      <c r="CK348" s="126"/>
      <c r="CL348" s="126"/>
      <c r="CM348" s="126"/>
      <c r="CN348" s="126"/>
    </row>
    <row r="349" spans="1:92">
      <c r="A349" s="289" t="s">
        <v>5447</v>
      </c>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c r="BY349" s="126"/>
      <c r="BZ349" s="126"/>
      <c r="CA349" s="126"/>
      <c r="CB349" s="126"/>
      <c r="CC349" s="126"/>
      <c r="CD349" s="126"/>
      <c r="CE349" s="126"/>
      <c r="CF349" s="126"/>
      <c r="CG349" s="126"/>
      <c r="CH349" s="126"/>
      <c r="CI349" s="126"/>
      <c r="CJ349" s="126"/>
      <c r="CK349" s="126"/>
      <c r="CL349" s="126"/>
      <c r="CM349" s="126"/>
      <c r="CN349" s="126"/>
    </row>
    <row r="350" spans="1:92">
      <c r="A350" s="289" t="s">
        <v>5448</v>
      </c>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v>6679360.8700000001</v>
      </c>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c r="BY350" s="126"/>
      <c r="BZ350" s="126"/>
      <c r="CA350" s="126"/>
      <c r="CB350" s="126"/>
      <c r="CC350" s="126"/>
      <c r="CD350" s="126"/>
      <c r="CE350" s="126"/>
      <c r="CF350" s="126"/>
      <c r="CG350" s="126"/>
      <c r="CH350" s="126"/>
      <c r="CI350" s="126"/>
      <c r="CJ350" s="126"/>
      <c r="CK350" s="126"/>
      <c r="CL350" s="126"/>
      <c r="CM350" s="126"/>
      <c r="CN350" s="126"/>
    </row>
    <row r="351" spans="1:92">
      <c r="A351" s="289" t="s">
        <v>5449</v>
      </c>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v>0</v>
      </c>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c r="BY351" s="126"/>
      <c r="BZ351" s="126"/>
      <c r="CA351" s="126"/>
      <c r="CB351" s="126"/>
      <c r="CC351" s="126"/>
      <c r="CD351" s="126"/>
      <c r="CE351" s="126"/>
      <c r="CF351" s="126"/>
      <c r="CG351" s="126"/>
      <c r="CH351" s="126"/>
      <c r="CI351" s="126"/>
      <c r="CJ351" s="126"/>
      <c r="CK351" s="126"/>
      <c r="CL351" s="126"/>
      <c r="CM351" s="126"/>
      <c r="CN351" s="126"/>
    </row>
    <row r="352" spans="1:92">
      <c r="A352" s="289" t="s">
        <v>5450</v>
      </c>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v>0</v>
      </c>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c r="BY352" s="126"/>
      <c r="BZ352" s="126"/>
      <c r="CA352" s="126"/>
      <c r="CB352" s="126"/>
      <c r="CC352" s="126"/>
      <c r="CD352" s="126"/>
      <c r="CE352" s="126"/>
      <c r="CF352" s="126"/>
      <c r="CG352" s="126"/>
      <c r="CH352" s="126"/>
      <c r="CI352" s="126"/>
      <c r="CJ352" s="126"/>
      <c r="CK352" s="126"/>
      <c r="CL352" s="126"/>
      <c r="CM352" s="126"/>
      <c r="CN352" s="126"/>
    </row>
    <row r="353" spans="1:92">
      <c r="A353" s="289" t="s">
        <v>5451</v>
      </c>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v>0</v>
      </c>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c r="BY353" s="126"/>
      <c r="BZ353" s="126"/>
      <c r="CA353" s="126"/>
      <c r="CB353" s="126"/>
      <c r="CC353" s="126"/>
      <c r="CD353" s="126"/>
      <c r="CE353" s="126"/>
      <c r="CF353" s="126"/>
      <c r="CG353" s="126"/>
      <c r="CH353" s="126"/>
      <c r="CI353" s="126"/>
      <c r="CJ353" s="126"/>
      <c r="CK353" s="126"/>
      <c r="CL353" s="126"/>
      <c r="CM353" s="126"/>
      <c r="CN353" s="126"/>
    </row>
    <row r="354" spans="1:92">
      <c r="A354" s="289" t="s">
        <v>5452</v>
      </c>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v>118389.629999999</v>
      </c>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c r="BY354" s="126"/>
      <c r="BZ354" s="126"/>
      <c r="CA354" s="126"/>
      <c r="CB354" s="126"/>
      <c r="CC354" s="126"/>
      <c r="CD354" s="126"/>
      <c r="CE354" s="126"/>
      <c r="CF354" s="126"/>
      <c r="CG354" s="126"/>
      <c r="CH354" s="126"/>
      <c r="CI354" s="126"/>
      <c r="CJ354" s="126"/>
      <c r="CK354" s="126"/>
      <c r="CL354" s="126"/>
      <c r="CM354" s="126"/>
      <c r="CN354" s="126"/>
    </row>
    <row r="355" spans="1:92">
      <c r="A355" s="289" t="s">
        <v>5453</v>
      </c>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v>6797750.5</v>
      </c>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c r="BY355" s="126"/>
      <c r="BZ355" s="126"/>
      <c r="CA355" s="126"/>
      <c r="CB355" s="126"/>
      <c r="CC355" s="126"/>
      <c r="CD355" s="126"/>
      <c r="CE355" s="126"/>
      <c r="CF355" s="126"/>
      <c r="CG355" s="126"/>
      <c r="CH355" s="126"/>
      <c r="CI355" s="126"/>
      <c r="CJ355" s="126"/>
      <c r="CK355" s="126"/>
      <c r="CL355" s="126"/>
      <c r="CM355" s="126"/>
      <c r="CN355" s="126"/>
    </row>
    <row r="356" spans="1:92">
      <c r="A356" s="289" t="s">
        <v>5454</v>
      </c>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c r="BY356" s="126"/>
      <c r="BZ356" s="126"/>
      <c r="CA356" s="126"/>
      <c r="CB356" s="126"/>
      <c r="CC356" s="126"/>
      <c r="CD356" s="126"/>
      <c r="CE356" s="126"/>
      <c r="CF356" s="126"/>
      <c r="CG356" s="126"/>
      <c r="CH356" s="126"/>
      <c r="CI356" s="126"/>
      <c r="CJ356" s="126"/>
      <c r="CK356" s="126"/>
      <c r="CL356" s="126"/>
      <c r="CM356" s="126"/>
      <c r="CN356" s="126"/>
    </row>
    <row r="357" spans="1:92">
      <c r="A357" s="289" t="s">
        <v>5455</v>
      </c>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v>232377.139999999</v>
      </c>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c r="BY357" s="126"/>
      <c r="BZ357" s="126"/>
      <c r="CA357" s="126"/>
      <c r="CB357" s="126"/>
      <c r="CC357" s="126"/>
      <c r="CD357" s="126"/>
      <c r="CE357" s="126"/>
      <c r="CF357" s="126"/>
      <c r="CG357" s="126"/>
      <c r="CH357" s="126"/>
      <c r="CI357" s="126"/>
      <c r="CJ357" s="126"/>
      <c r="CK357" s="126"/>
      <c r="CL357" s="126"/>
      <c r="CM357" s="126"/>
      <c r="CN357" s="126"/>
    </row>
    <row r="358" spans="1:92">
      <c r="A358" s="289" t="s">
        <v>5456</v>
      </c>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v>232377.139999999</v>
      </c>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c r="BY358" s="126"/>
      <c r="BZ358" s="126"/>
      <c r="CA358" s="126"/>
      <c r="CB358" s="126"/>
      <c r="CC358" s="126"/>
      <c r="CD358" s="126"/>
      <c r="CE358" s="126"/>
      <c r="CF358" s="126"/>
      <c r="CG358" s="126"/>
      <c r="CH358" s="126"/>
      <c r="CI358" s="126"/>
      <c r="CJ358" s="126"/>
      <c r="CK358" s="126"/>
      <c r="CL358" s="126"/>
      <c r="CM358" s="126"/>
      <c r="CN358" s="126"/>
    </row>
    <row r="359" spans="1:92">
      <c r="A359" s="289" t="s">
        <v>5457</v>
      </c>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c r="BY359" s="126"/>
      <c r="BZ359" s="126"/>
      <c r="CA359" s="126"/>
      <c r="CB359" s="126"/>
      <c r="CC359" s="126"/>
      <c r="CD359" s="126"/>
      <c r="CE359" s="126"/>
      <c r="CF359" s="126"/>
      <c r="CG359" s="126"/>
      <c r="CH359" s="126"/>
      <c r="CI359" s="126"/>
      <c r="CJ359" s="126"/>
      <c r="CK359" s="126"/>
      <c r="CL359" s="126"/>
      <c r="CM359" s="126"/>
      <c r="CN359" s="126"/>
    </row>
    <row r="360" spans="1:92">
      <c r="A360" s="289" t="s">
        <v>5458</v>
      </c>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v>303841.8</v>
      </c>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c r="BY360" s="126"/>
      <c r="BZ360" s="126"/>
      <c r="CA360" s="126"/>
      <c r="CB360" s="126"/>
      <c r="CC360" s="126"/>
      <c r="CD360" s="126"/>
      <c r="CE360" s="126"/>
      <c r="CF360" s="126"/>
      <c r="CG360" s="126"/>
      <c r="CH360" s="126"/>
      <c r="CI360" s="126"/>
      <c r="CJ360" s="126"/>
      <c r="CK360" s="126"/>
      <c r="CL360" s="126"/>
      <c r="CM360" s="126"/>
      <c r="CN360" s="126"/>
    </row>
    <row r="361" spans="1:92">
      <c r="A361" s="289" t="s">
        <v>5459</v>
      </c>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v>303841.8</v>
      </c>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c r="BY361" s="126"/>
      <c r="BZ361" s="126"/>
      <c r="CA361" s="126"/>
      <c r="CB361" s="126"/>
      <c r="CC361" s="126"/>
      <c r="CD361" s="126"/>
      <c r="CE361" s="126"/>
      <c r="CF361" s="126"/>
      <c r="CG361" s="126"/>
      <c r="CH361" s="126"/>
      <c r="CI361" s="126"/>
      <c r="CJ361" s="126"/>
      <c r="CK361" s="126"/>
      <c r="CL361" s="126"/>
      <c r="CM361" s="126"/>
      <c r="CN361" s="126"/>
    </row>
    <row r="362" spans="1:92">
      <c r="A362" s="289" t="s">
        <v>5460</v>
      </c>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v>7333978.2099999897</v>
      </c>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c r="BY362" s="126"/>
      <c r="BZ362" s="126"/>
      <c r="CA362" s="126"/>
      <c r="CB362" s="126"/>
      <c r="CC362" s="126"/>
      <c r="CD362" s="126"/>
      <c r="CE362" s="126"/>
      <c r="CF362" s="126"/>
      <c r="CG362" s="126"/>
      <c r="CH362" s="126"/>
      <c r="CI362" s="126"/>
      <c r="CJ362" s="126"/>
      <c r="CK362" s="126"/>
      <c r="CL362" s="126"/>
      <c r="CM362" s="126"/>
      <c r="CN362" s="126"/>
    </row>
    <row r="363" spans="1:92">
      <c r="A363" s="289" t="s">
        <v>5461</v>
      </c>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c r="BY363" s="126"/>
      <c r="BZ363" s="126"/>
      <c r="CA363" s="126"/>
      <c r="CB363" s="126"/>
      <c r="CC363" s="126"/>
      <c r="CD363" s="126"/>
      <c r="CE363" s="126"/>
      <c r="CF363" s="126"/>
      <c r="CG363" s="126"/>
      <c r="CH363" s="126"/>
      <c r="CI363" s="126"/>
      <c r="CJ363" s="126"/>
      <c r="CK363" s="126"/>
      <c r="CL363" s="126"/>
      <c r="CM363" s="126"/>
      <c r="CN363" s="126"/>
    </row>
    <row r="364" spans="1:92">
      <c r="A364" s="289" t="s">
        <v>5462</v>
      </c>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v>0</v>
      </c>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c r="BY364" s="126"/>
      <c r="BZ364" s="126"/>
      <c r="CA364" s="126"/>
      <c r="CB364" s="126"/>
      <c r="CC364" s="126"/>
      <c r="CD364" s="126"/>
      <c r="CE364" s="126"/>
      <c r="CF364" s="126"/>
      <c r="CG364" s="126"/>
      <c r="CH364" s="126"/>
      <c r="CI364" s="126"/>
      <c r="CJ364" s="126"/>
      <c r="CK364" s="126"/>
      <c r="CL364" s="126"/>
      <c r="CM364" s="126"/>
      <c r="CN364" s="126"/>
    </row>
    <row r="365" spans="1:92">
      <c r="A365" s="289" t="s">
        <v>5463</v>
      </c>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c r="BY365" s="126"/>
      <c r="BZ365" s="126"/>
      <c r="CA365" s="126"/>
      <c r="CB365" s="126"/>
      <c r="CC365" s="126"/>
      <c r="CD365" s="126"/>
      <c r="CE365" s="126"/>
      <c r="CF365" s="126"/>
      <c r="CG365" s="126"/>
      <c r="CH365" s="126"/>
      <c r="CI365" s="126"/>
      <c r="CJ365" s="126"/>
      <c r="CK365" s="126"/>
      <c r="CL365" s="126"/>
      <c r="CM365" s="126"/>
      <c r="CN365" s="126"/>
    </row>
    <row r="366" spans="1:92">
      <c r="A366" s="289" t="s">
        <v>5464</v>
      </c>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c r="BY366" s="126"/>
      <c r="BZ366" s="126"/>
      <c r="CA366" s="126"/>
      <c r="CB366" s="126"/>
      <c r="CC366" s="126"/>
      <c r="CD366" s="126"/>
      <c r="CE366" s="126"/>
      <c r="CF366" s="126"/>
      <c r="CG366" s="126"/>
      <c r="CH366" s="126"/>
      <c r="CI366" s="126"/>
      <c r="CJ366" s="126"/>
      <c r="CK366" s="126"/>
      <c r="CL366" s="126"/>
      <c r="CM366" s="126"/>
      <c r="CN366" s="126"/>
    </row>
    <row r="367" spans="1:92">
      <c r="A367" s="289" t="s">
        <v>5465</v>
      </c>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v>77501268.030000001</v>
      </c>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c r="BY367" s="126"/>
      <c r="BZ367" s="126"/>
      <c r="CA367" s="126"/>
      <c r="CB367" s="126"/>
      <c r="CC367" s="126"/>
      <c r="CD367" s="126"/>
      <c r="CE367" s="126"/>
      <c r="CF367" s="126"/>
      <c r="CG367" s="126"/>
      <c r="CH367" s="126"/>
      <c r="CI367" s="126"/>
      <c r="CJ367" s="126"/>
      <c r="CK367" s="126"/>
      <c r="CL367" s="126"/>
      <c r="CM367" s="126"/>
      <c r="CN367" s="126"/>
    </row>
    <row r="368" spans="1:92">
      <c r="A368" s="289" t="s">
        <v>5466</v>
      </c>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v>0</v>
      </c>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c r="BY368" s="126"/>
      <c r="BZ368" s="126"/>
      <c r="CA368" s="126"/>
      <c r="CB368" s="126"/>
      <c r="CC368" s="126"/>
      <c r="CD368" s="126"/>
      <c r="CE368" s="126"/>
      <c r="CF368" s="126"/>
      <c r="CG368" s="126"/>
      <c r="CH368" s="126"/>
      <c r="CI368" s="126"/>
      <c r="CJ368" s="126"/>
      <c r="CK368" s="126"/>
      <c r="CL368" s="126"/>
      <c r="CM368" s="126"/>
      <c r="CN368" s="126"/>
    </row>
    <row r="369" spans="1:92">
      <c r="A369" s="289" t="s">
        <v>5467</v>
      </c>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v>781.02</v>
      </c>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26"/>
      <c r="CC369" s="126"/>
      <c r="CD369" s="126"/>
      <c r="CE369" s="126"/>
      <c r="CF369" s="126"/>
      <c r="CG369" s="126"/>
      <c r="CH369" s="126"/>
      <c r="CI369" s="126"/>
      <c r="CJ369" s="126"/>
      <c r="CK369" s="126"/>
      <c r="CL369" s="126"/>
      <c r="CM369" s="126"/>
      <c r="CN369" s="126"/>
    </row>
    <row r="370" spans="1:92">
      <c r="A370" s="289" t="s">
        <v>5468</v>
      </c>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v>3820.39</v>
      </c>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c r="BY370" s="126"/>
      <c r="BZ370" s="126"/>
      <c r="CA370" s="126"/>
      <c r="CB370" s="126"/>
      <c r="CC370" s="126"/>
      <c r="CD370" s="126"/>
      <c r="CE370" s="126"/>
      <c r="CF370" s="126"/>
      <c r="CG370" s="126"/>
      <c r="CH370" s="126"/>
      <c r="CI370" s="126"/>
      <c r="CJ370" s="126"/>
      <c r="CK370" s="126"/>
      <c r="CL370" s="126"/>
      <c r="CM370" s="126"/>
      <c r="CN370" s="126"/>
    </row>
    <row r="371" spans="1:92">
      <c r="A371" s="289" t="s">
        <v>5469</v>
      </c>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v>0</v>
      </c>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c r="BY371" s="126"/>
      <c r="BZ371" s="126"/>
      <c r="CA371" s="126"/>
      <c r="CB371" s="126"/>
      <c r="CC371" s="126"/>
      <c r="CD371" s="126"/>
      <c r="CE371" s="126"/>
      <c r="CF371" s="126"/>
      <c r="CG371" s="126"/>
      <c r="CH371" s="126"/>
      <c r="CI371" s="126"/>
      <c r="CJ371" s="126"/>
      <c r="CK371" s="126"/>
      <c r="CL371" s="126"/>
      <c r="CM371" s="126"/>
      <c r="CN371" s="126"/>
    </row>
    <row r="372" spans="1:92">
      <c r="A372" s="289" t="s">
        <v>5470</v>
      </c>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v>0</v>
      </c>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c r="BY372" s="126"/>
      <c r="BZ372" s="126"/>
      <c r="CA372" s="126"/>
      <c r="CB372" s="126"/>
      <c r="CC372" s="126"/>
      <c r="CD372" s="126"/>
      <c r="CE372" s="126"/>
      <c r="CF372" s="126"/>
      <c r="CG372" s="126"/>
      <c r="CH372" s="126"/>
      <c r="CI372" s="126"/>
      <c r="CJ372" s="126"/>
      <c r="CK372" s="126"/>
      <c r="CL372" s="126"/>
      <c r="CM372" s="126"/>
      <c r="CN372" s="126"/>
    </row>
    <row r="373" spans="1:92">
      <c r="A373" s="289" t="s">
        <v>5471</v>
      </c>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v>77505869.439999998</v>
      </c>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c r="BY373" s="126"/>
      <c r="BZ373" s="126"/>
      <c r="CA373" s="126"/>
      <c r="CB373" s="126"/>
      <c r="CC373" s="126"/>
      <c r="CD373" s="126"/>
      <c r="CE373" s="126"/>
      <c r="CF373" s="126"/>
      <c r="CG373" s="126"/>
      <c r="CH373" s="126"/>
      <c r="CI373" s="126"/>
      <c r="CJ373" s="126"/>
      <c r="CK373" s="126"/>
      <c r="CL373" s="126"/>
      <c r="CM373" s="126"/>
      <c r="CN373" s="126"/>
    </row>
    <row r="374" spans="1:92">
      <c r="A374" s="289" t="s">
        <v>5472</v>
      </c>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c r="BY374" s="126"/>
      <c r="BZ374" s="126"/>
      <c r="CA374" s="126"/>
      <c r="CB374" s="126"/>
      <c r="CC374" s="126"/>
      <c r="CD374" s="126"/>
      <c r="CE374" s="126"/>
      <c r="CF374" s="126"/>
      <c r="CG374" s="126"/>
      <c r="CH374" s="126"/>
      <c r="CI374" s="126"/>
      <c r="CJ374" s="126"/>
      <c r="CK374" s="126"/>
      <c r="CL374" s="126"/>
      <c r="CM374" s="126"/>
      <c r="CN374" s="126"/>
    </row>
    <row r="375" spans="1:92">
      <c r="A375" s="289" t="s">
        <v>5473</v>
      </c>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v>89.83</v>
      </c>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c r="BY375" s="126"/>
      <c r="BZ375" s="126"/>
      <c r="CA375" s="126"/>
      <c r="CB375" s="126"/>
      <c r="CC375" s="126"/>
      <c r="CD375" s="126"/>
      <c r="CE375" s="126"/>
      <c r="CF375" s="126"/>
      <c r="CG375" s="126"/>
      <c r="CH375" s="126"/>
      <c r="CI375" s="126"/>
      <c r="CJ375" s="126"/>
      <c r="CK375" s="126"/>
      <c r="CL375" s="126"/>
      <c r="CM375" s="126"/>
      <c r="CN375" s="126"/>
    </row>
    <row r="376" spans="1:92">
      <c r="A376" s="289" t="s">
        <v>5474</v>
      </c>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v>1725576.68</v>
      </c>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c r="BY376" s="126"/>
      <c r="BZ376" s="126"/>
      <c r="CA376" s="126"/>
      <c r="CB376" s="126"/>
      <c r="CC376" s="126"/>
      <c r="CD376" s="126"/>
      <c r="CE376" s="126"/>
      <c r="CF376" s="126"/>
      <c r="CG376" s="126"/>
      <c r="CH376" s="126"/>
      <c r="CI376" s="126"/>
      <c r="CJ376" s="126"/>
      <c r="CK376" s="126"/>
      <c r="CL376" s="126"/>
      <c r="CM376" s="126"/>
      <c r="CN376" s="126"/>
    </row>
    <row r="377" spans="1:92">
      <c r="A377" s="289" t="s">
        <v>5475</v>
      </c>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v>0</v>
      </c>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c r="BY377" s="126"/>
      <c r="BZ377" s="126"/>
      <c r="CA377" s="126"/>
      <c r="CB377" s="126"/>
      <c r="CC377" s="126"/>
      <c r="CD377" s="126"/>
      <c r="CE377" s="126"/>
      <c r="CF377" s="126"/>
      <c r="CG377" s="126"/>
      <c r="CH377" s="126"/>
      <c r="CI377" s="126"/>
      <c r="CJ377" s="126"/>
      <c r="CK377" s="126"/>
      <c r="CL377" s="126"/>
      <c r="CM377" s="126"/>
      <c r="CN377" s="126"/>
    </row>
    <row r="378" spans="1:92">
      <c r="A378" s="289" t="s">
        <v>5476</v>
      </c>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v>42.139999999999901</v>
      </c>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c r="BY378" s="126"/>
      <c r="BZ378" s="126"/>
      <c r="CA378" s="126"/>
      <c r="CB378" s="126"/>
      <c r="CC378" s="126"/>
      <c r="CD378" s="126"/>
      <c r="CE378" s="126"/>
      <c r="CF378" s="126"/>
      <c r="CG378" s="126"/>
      <c r="CH378" s="126"/>
      <c r="CI378" s="126"/>
      <c r="CJ378" s="126"/>
      <c r="CK378" s="126"/>
      <c r="CL378" s="126"/>
      <c r="CM378" s="126"/>
      <c r="CN378" s="126"/>
    </row>
    <row r="379" spans="1:92">
      <c r="A379" s="289" t="s">
        <v>5477</v>
      </c>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v>0</v>
      </c>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c r="BY379" s="126"/>
      <c r="BZ379" s="126"/>
      <c r="CA379" s="126"/>
      <c r="CB379" s="126"/>
      <c r="CC379" s="126"/>
      <c r="CD379" s="126"/>
      <c r="CE379" s="126"/>
      <c r="CF379" s="126"/>
      <c r="CG379" s="126"/>
      <c r="CH379" s="126"/>
      <c r="CI379" s="126"/>
      <c r="CJ379" s="126"/>
      <c r="CK379" s="126"/>
      <c r="CL379" s="126"/>
      <c r="CM379" s="126"/>
      <c r="CN379" s="126"/>
    </row>
    <row r="380" spans="1:92">
      <c r="A380" s="289" t="s">
        <v>5478</v>
      </c>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v>4567104.3</v>
      </c>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c r="BY380" s="126"/>
      <c r="BZ380" s="126"/>
      <c r="CA380" s="126"/>
      <c r="CB380" s="126"/>
      <c r="CC380" s="126"/>
      <c r="CD380" s="126"/>
      <c r="CE380" s="126"/>
      <c r="CF380" s="126"/>
      <c r="CG380" s="126"/>
      <c r="CH380" s="126"/>
      <c r="CI380" s="126"/>
      <c r="CJ380" s="126"/>
      <c r="CK380" s="126"/>
      <c r="CL380" s="126"/>
      <c r="CM380" s="126"/>
      <c r="CN380" s="126"/>
    </row>
    <row r="381" spans="1:92">
      <c r="A381" s="289" t="s">
        <v>5479</v>
      </c>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v>1129.42</v>
      </c>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c r="BY381" s="126"/>
      <c r="BZ381" s="126"/>
      <c r="CA381" s="126"/>
      <c r="CB381" s="126"/>
      <c r="CC381" s="126"/>
      <c r="CD381" s="126"/>
      <c r="CE381" s="126"/>
      <c r="CF381" s="126"/>
      <c r="CG381" s="126"/>
      <c r="CH381" s="126"/>
      <c r="CI381" s="126"/>
      <c r="CJ381" s="126"/>
      <c r="CK381" s="126"/>
      <c r="CL381" s="126"/>
      <c r="CM381" s="126"/>
      <c r="CN381" s="126"/>
    </row>
    <row r="382" spans="1:92">
      <c r="A382" s="289" t="s">
        <v>5480</v>
      </c>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v>2604510.38</v>
      </c>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c r="BY382" s="126"/>
      <c r="BZ382" s="126"/>
      <c r="CA382" s="126"/>
      <c r="CB382" s="126"/>
      <c r="CC382" s="126"/>
      <c r="CD382" s="126"/>
      <c r="CE382" s="126"/>
      <c r="CF382" s="126"/>
      <c r="CG382" s="126"/>
      <c r="CH382" s="126"/>
      <c r="CI382" s="126"/>
      <c r="CJ382" s="126"/>
      <c r="CK382" s="126"/>
      <c r="CL382" s="126"/>
      <c r="CM382" s="126"/>
      <c r="CN382" s="126"/>
    </row>
    <row r="383" spans="1:92">
      <c r="A383" s="289" t="s">
        <v>5481</v>
      </c>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v>4276690.76</v>
      </c>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26"/>
      <c r="CC383" s="126"/>
      <c r="CD383" s="126"/>
      <c r="CE383" s="126"/>
      <c r="CF383" s="126"/>
      <c r="CG383" s="126"/>
      <c r="CH383" s="126"/>
      <c r="CI383" s="126"/>
      <c r="CJ383" s="126"/>
      <c r="CK383" s="126"/>
      <c r="CL383" s="126"/>
      <c r="CM383" s="126"/>
      <c r="CN383" s="126"/>
    </row>
    <row r="384" spans="1:92">
      <c r="A384" s="289" t="s">
        <v>5482</v>
      </c>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v>-1450828.66</v>
      </c>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c r="BY384" s="126"/>
      <c r="BZ384" s="126"/>
      <c r="CA384" s="126"/>
      <c r="CB384" s="126"/>
      <c r="CC384" s="126"/>
      <c r="CD384" s="126"/>
      <c r="CE384" s="126"/>
      <c r="CF384" s="126"/>
      <c r="CG384" s="126"/>
      <c r="CH384" s="126"/>
      <c r="CI384" s="126"/>
      <c r="CJ384" s="126"/>
      <c r="CK384" s="126"/>
      <c r="CL384" s="126"/>
      <c r="CM384" s="126"/>
      <c r="CN384" s="126"/>
    </row>
    <row r="385" spans="1:92">
      <c r="A385" s="289" t="s">
        <v>5483</v>
      </c>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v>0</v>
      </c>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c r="BY385" s="126"/>
      <c r="BZ385" s="126"/>
      <c r="CA385" s="126"/>
      <c r="CB385" s="126"/>
      <c r="CC385" s="126"/>
      <c r="CD385" s="126"/>
      <c r="CE385" s="126"/>
      <c r="CF385" s="126"/>
      <c r="CG385" s="126"/>
      <c r="CH385" s="126"/>
      <c r="CI385" s="126"/>
      <c r="CJ385" s="126"/>
      <c r="CK385" s="126"/>
      <c r="CL385" s="126"/>
      <c r="CM385" s="126"/>
      <c r="CN385" s="126"/>
    </row>
    <row r="386" spans="1:92">
      <c r="A386" s="289" t="s">
        <v>5484</v>
      </c>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v>0</v>
      </c>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c r="BY386" s="126"/>
      <c r="BZ386" s="126"/>
      <c r="CA386" s="126"/>
      <c r="CB386" s="126"/>
      <c r="CC386" s="126"/>
      <c r="CD386" s="126"/>
      <c r="CE386" s="126"/>
      <c r="CF386" s="126"/>
      <c r="CG386" s="126"/>
      <c r="CH386" s="126"/>
      <c r="CI386" s="126"/>
      <c r="CJ386" s="126"/>
      <c r="CK386" s="126"/>
      <c r="CL386" s="126"/>
      <c r="CM386" s="126"/>
      <c r="CN386" s="126"/>
    </row>
    <row r="387" spans="1:92">
      <c r="A387" s="289" t="s">
        <v>5485</v>
      </c>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v>38389436.670000002</v>
      </c>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c r="BY387" s="126"/>
      <c r="BZ387" s="126"/>
      <c r="CA387" s="126"/>
      <c r="CB387" s="126"/>
      <c r="CC387" s="126"/>
      <c r="CD387" s="126"/>
      <c r="CE387" s="126"/>
      <c r="CF387" s="126"/>
      <c r="CG387" s="126"/>
      <c r="CH387" s="126"/>
      <c r="CI387" s="126"/>
      <c r="CJ387" s="126"/>
      <c r="CK387" s="126"/>
      <c r="CL387" s="126"/>
      <c r="CM387" s="126"/>
      <c r="CN387" s="126"/>
    </row>
    <row r="388" spans="1:92">
      <c r="A388" s="289" t="s">
        <v>5486</v>
      </c>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v>50113751.520000003</v>
      </c>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c r="BY388" s="126"/>
      <c r="BZ388" s="126"/>
      <c r="CA388" s="126"/>
      <c r="CB388" s="126"/>
      <c r="CC388" s="126"/>
      <c r="CD388" s="126"/>
      <c r="CE388" s="126"/>
      <c r="CF388" s="126"/>
      <c r="CG388" s="126"/>
      <c r="CH388" s="126"/>
      <c r="CI388" s="126"/>
      <c r="CJ388" s="126"/>
      <c r="CK388" s="126"/>
      <c r="CL388" s="126"/>
      <c r="CM388" s="126"/>
      <c r="CN388" s="126"/>
    </row>
    <row r="389" spans="1:92">
      <c r="A389" s="289" t="s">
        <v>5487</v>
      </c>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26"/>
      <c r="CC389" s="126"/>
      <c r="CD389" s="126"/>
      <c r="CE389" s="126"/>
      <c r="CF389" s="126"/>
      <c r="CG389" s="126"/>
      <c r="CH389" s="126"/>
      <c r="CI389" s="126"/>
      <c r="CJ389" s="126"/>
      <c r="CK389" s="126"/>
      <c r="CL389" s="126"/>
      <c r="CM389" s="126"/>
      <c r="CN389" s="126"/>
    </row>
    <row r="390" spans="1:92">
      <c r="A390" s="289" t="s">
        <v>5488</v>
      </c>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v>45332.81</v>
      </c>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c r="BY390" s="126"/>
      <c r="BZ390" s="126"/>
      <c r="CA390" s="126"/>
      <c r="CB390" s="126"/>
      <c r="CC390" s="126"/>
      <c r="CD390" s="126"/>
      <c r="CE390" s="126"/>
      <c r="CF390" s="126"/>
      <c r="CG390" s="126"/>
      <c r="CH390" s="126"/>
      <c r="CI390" s="126"/>
      <c r="CJ390" s="126"/>
      <c r="CK390" s="126"/>
      <c r="CL390" s="126"/>
      <c r="CM390" s="126"/>
      <c r="CN390" s="126"/>
    </row>
    <row r="391" spans="1:92">
      <c r="A391" s="289" t="s">
        <v>5489</v>
      </c>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v>0</v>
      </c>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26"/>
      <c r="CC391" s="126"/>
      <c r="CD391" s="126"/>
      <c r="CE391" s="126"/>
      <c r="CF391" s="126"/>
      <c r="CG391" s="126"/>
      <c r="CH391" s="126"/>
      <c r="CI391" s="126"/>
      <c r="CJ391" s="126"/>
      <c r="CK391" s="126"/>
      <c r="CL391" s="126"/>
      <c r="CM391" s="126"/>
      <c r="CN391" s="126"/>
    </row>
    <row r="392" spans="1:92">
      <c r="A392" s="289" t="s">
        <v>5490</v>
      </c>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v>0</v>
      </c>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26"/>
      <c r="CC392" s="126"/>
      <c r="CD392" s="126"/>
      <c r="CE392" s="126"/>
      <c r="CF392" s="126"/>
      <c r="CG392" s="126"/>
      <c r="CH392" s="126"/>
      <c r="CI392" s="126"/>
      <c r="CJ392" s="126"/>
      <c r="CK392" s="126"/>
      <c r="CL392" s="126"/>
      <c r="CM392" s="126"/>
      <c r="CN392" s="126"/>
    </row>
    <row r="393" spans="1:92">
      <c r="A393" s="289" t="s">
        <v>5491</v>
      </c>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v>45332.81</v>
      </c>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26"/>
      <c r="CC393" s="126"/>
      <c r="CD393" s="126"/>
      <c r="CE393" s="126"/>
      <c r="CF393" s="126"/>
      <c r="CG393" s="126"/>
      <c r="CH393" s="126"/>
      <c r="CI393" s="126"/>
      <c r="CJ393" s="126"/>
      <c r="CK393" s="126"/>
      <c r="CL393" s="126"/>
      <c r="CM393" s="126"/>
      <c r="CN393" s="126"/>
    </row>
    <row r="394" spans="1:92">
      <c r="A394" s="289" t="s">
        <v>5492</v>
      </c>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26"/>
      <c r="CC394" s="126"/>
      <c r="CD394" s="126"/>
      <c r="CE394" s="126"/>
      <c r="CF394" s="126"/>
      <c r="CG394" s="126"/>
      <c r="CH394" s="126"/>
      <c r="CI394" s="126"/>
      <c r="CJ394" s="126"/>
      <c r="CK394" s="126"/>
      <c r="CL394" s="126"/>
      <c r="CM394" s="126"/>
      <c r="CN394" s="126"/>
    </row>
    <row r="395" spans="1:92">
      <c r="A395" s="289" t="s">
        <v>5493</v>
      </c>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v>30805706.419999901</v>
      </c>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c r="BY395" s="126"/>
      <c r="BZ395" s="126"/>
      <c r="CA395" s="126"/>
      <c r="CB395" s="126"/>
      <c r="CC395" s="126"/>
      <c r="CD395" s="126"/>
      <c r="CE395" s="126"/>
      <c r="CF395" s="126"/>
      <c r="CG395" s="126"/>
      <c r="CH395" s="126"/>
      <c r="CI395" s="126"/>
      <c r="CJ395" s="126"/>
      <c r="CK395" s="126"/>
      <c r="CL395" s="126"/>
      <c r="CM395" s="126"/>
      <c r="CN395" s="126"/>
    </row>
    <row r="396" spans="1:92">
      <c r="A396" s="289" t="s">
        <v>5494</v>
      </c>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v>0</v>
      </c>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c r="BY396" s="126"/>
      <c r="BZ396" s="126"/>
      <c r="CA396" s="126"/>
      <c r="CB396" s="126"/>
      <c r="CC396" s="126"/>
      <c r="CD396" s="126"/>
      <c r="CE396" s="126"/>
      <c r="CF396" s="126"/>
      <c r="CG396" s="126"/>
      <c r="CH396" s="126"/>
      <c r="CI396" s="126"/>
      <c r="CJ396" s="126"/>
      <c r="CK396" s="126"/>
      <c r="CL396" s="126"/>
      <c r="CM396" s="126"/>
      <c r="CN396" s="126"/>
    </row>
    <row r="397" spans="1:92">
      <c r="A397" s="289" t="s">
        <v>5495</v>
      </c>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v>1681660.9099999899</v>
      </c>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c r="BY397" s="126"/>
      <c r="BZ397" s="126"/>
      <c r="CA397" s="126"/>
      <c r="CB397" s="126"/>
      <c r="CC397" s="126"/>
      <c r="CD397" s="126"/>
      <c r="CE397" s="126"/>
      <c r="CF397" s="126"/>
      <c r="CG397" s="126"/>
      <c r="CH397" s="126"/>
      <c r="CI397" s="126"/>
      <c r="CJ397" s="126"/>
      <c r="CK397" s="126"/>
      <c r="CL397" s="126"/>
      <c r="CM397" s="126"/>
      <c r="CN397" s="126"/>
    </row>
    <row r="398" spans="1:92">
      <c r="A398" s="289" t="s">
        <v>5496</v>
      </c>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v>32487367.329999901</v>
      </c>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c r="BY398" s="126"/>
      <c r="BZ398" s="126"/>
      <c r="CA398" s="126"/>
      <c r="CB398" s="126"/>
      <c r="CC398" s="126"/>
      <c r="CD398" s="126"/>
      <c r="CE398" s="126"/>
      <c r="CF398" s="126"/>
      <c r="CG398" s="126"/>
      <c r="CH398" s="126"/>
      <c r="CI398" s="126"/>
      <c r="CJ398" s="126"/>
      <c r="CK398" s="126"/>
      <c r="CL398" s="126"/>
      <c r="CM398" s="126"/>
      <c r="CN398" s="126"/>
    </row>
    <row r="399" spans="1:92">
      <c r="A399" s="289" t="s">
        <v>5497</v>
      </c>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c r="BY399" s="126"/>
      <c r="BZ399" s="126"/>
      <c r="CA399" s="126"/>
      <c r="CB399" s="126"/>
      <c r="CC399" s="126"/>
      <c r="CD399" s="126"/>
      <c r="CE399" s="126"/>
      <c r="CF399" s="126"/>
      <c r="CG399" s="126"/>
      <c r="CH399" s="126"/>
      <c r="CI399" s="126"/>
      <c r="CJ399" s="126"/>
      <c r="CK399" s="126"/>
      <c r="CL399" s="126"/>
      <c r="CM399" s="126"/>
      <c r="CN399" s="126"/>
    </row>
    <row r="400" spans="1:92">
      <c r="A400" s="289" t="s">
        <v>5498</v>
      </c>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v>126801.25</v>
      </c>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c r="BY400" s="126"/>
      <c r="BZ400" s="126"/>
      <c r="CA400" s="126"/>
      <c r="CB400" s="126"/>
      <c r="CC400" s="126"/>
      <c r="CD400" s="126"/>
      <c r="CE400" s="126"/>
      <c r="CF400" s="126"/>
      <c r="CG400" s="126"/>
      <c r="CH400" s="126"/>
      <c r="CI400" s="126"/>
      <c r="CJ400" s="126"/>
      <c r="CK400" s="126"/>
      <c r="CL400" s="126"/>
      <c r="CM400" s="126"/>
      <c r="CN400" s="126"/>
    </row>
    <row r="401" spans="1:92">
      <c r="A401" s="289" t="s">
        <v>5499</v>
      </c>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v>0</v>
      </c>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26"/>
      <c r="CC401" s="126"/>
      <c r="CD401" s="126"/>
      <c r="CE401" s="126"/>
      <c r="CF401" s="126"/>
      <c r="CG401" s="126"/>
      <c r="CH401" s="126"/>
      <c r="CI401" s="126"/>
      <c r="CJ401" s="126"/>
      <c r="CK401" s="126"/>
      <c r="CL401" s="126"/>
      <c r="CM401" s="126"/>
      <c r="CN401" s="126"/>
    </row>
    <row r="402" spans="1:92">
      <c r="A402" s="289" t="s">
        <v>5500</v>
      </c>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v>0</v>
      </c>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26"/>
      <c r="CC402" s="126"/>
      <c r="CD402" s="126"/>
      <c r="CE402" s="126"/>
      <c r="CF402" s="126"/>
      <c r="CG402" s="126"/>
      <c r="CH402" s="126"/>
      <c r="CI402" s="126"/>
      <c r="CJ402" s="126"/>
      <c r="CK402" s="126"/>
      <c r="CL402" s="126"/>
      <c r="CM402" s="126"/>
      <c r="CN402" s="126"/>
    </row>
    <row r="403" spans="1:92">
      <c r="A403" s="289" t="s">
        <v>5501</v>
      </c>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v>21527808</v>
      </c>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26"/>
      <c r="CC403" s="126"/>
      <c r="CD403" s="126"/>
      <c r="CE403" s="126"/>
      <c r="CF403" s="126"/>
      <c r="CG403" s="126"/>
      <c r="CH403" s="126"/>
      <c r="CI403" s="126"/>
      <c r="CJ403" s="126"/>
      <c r="CK403" s="126"/>
      <c r="CL403" s="126"/>
      <c r="CM403" s="126"/>
      <c r="CN403" s="126"/>
    </row>
    <row r="404" spans="1:92">
      <c r="A404" s="289" t="s">
        <v>5502</v>
      </c>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v>-718393.39</v>
      </c>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26"/>
      <c r="CC404" s="126"/>
      <c r="CD404" s="126"/>
      <c r="CE404" s="126"/>
      <c r="CF404" s="126"/>
      <c r="CG404" s="126"/>
      <c r="CH404" s="126"/>
      <c r="CI404" s="126"/>
      <c r="CJ404" s="126"/>
      <c r="CK404" s="126"/>
      <c r="CL404" s="126"/>
      <c r="CM404" s="126"/>
      <c r="CN404" s="126"/>
    </row>
    <row r="405" spans="1:92">
      <c r="A405" s="289" t="s">
        <v>5503</v>
      </c>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v>20936215.859999999</v>
      </c>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26"/>
      <c r="CC405" s="126"/>
      <c r="CD405" s="126"/>
      <c r="CE405" s="126"/>
      <c r="CF405" s="126"/>
      <c r="CG405" s="126"/>
      <c r="CH405" s="126"/>
      <c r="CI405" s="126"/>
      <c r="CJ405" s="126"/>
      <c r="CK405" s="126"/>
      <c r="CL405" s="126"/>
      <c r="CM405" s="126"/>
      <c r="CN405" s="126"/>
    </row>
    <row r="406" spans="1:92">
      <c r="A406" s="289" t="s">
        <v>5504</v>
      </c>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26"/>
      <c r="CC406" s="126"/>
      <c r="CD406" s="126"/>
      <c r="CE406" s="126"/>
      <c r="CF406" s="126"/>
      <c r="CG406" s="126"/>
      <c r="CH406" s="126"/>
      <c r="CI406" s="126"/>
      <c r="CJ406" s="126"/>
      <c r="CK406" s="126"/>
      <c r="CL406" s="126"/>
      <c r="CM406" s="126"/>
      <c r="CN406" s="126"/>
    </row>
    <row r="407" spans="1:92">
      <c r="A407" s="289" t="s">
        <v>5505</v>
      </c>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v>365936086.64999998</v>
      </c>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c r="BY407" s="126"/>
      <c r="BZ407" s="126"/>
      <c r="CA407" s="126"/>
      <c r="CB407" s="126"/>
      <c r="CC407" s="126"/>
      <c r="CD407" s="126"/>
      <c r="CE407" s="126"/>
      <c r="CF407" s="126"/>
      <c r="CG407" s="126"/>
      <c r="CH407" s="126"/>
      <c r="CI407" s="126"/>
      <c r="CJ407" s="126"/>
      <c r="CK407" s="126"/>
      <c r="CL407" s="126"/>
      <c r="CM407" s="126"/>
      <c r="CN407" s="126"/>
    </row>
    <row r="408" spans="1:92">
      <c r="A408" s="289" t="s">
        <v>5506</v>
      </c>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v>0</v>
      </c>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c r="BY408" s="126"/>
      <c r="BZ408" s="126"/>
      <c r="CA408" s="126"/>
      <c r="CB408" s="126"/>
      <c r="CC408" s="126"/>
      <c r="CD408" s="126"/>
      <c r="CE408" s="126"/>
      <c r="CF408" s="126"/>
      <c r="CG408" s="126"/>
      <c r="CH408" s="126"/>
      <c r="CI408" s="126"/>
      <c r="CJ408" s="126"/>
      <c r="CK408" s="126"/>
      <c r="CL408" s="126"/>
      <c r="CM408" s="126"/>
      <c r="CN408" s="126"/>
    </row>
    <row r="409" spans="1:92">
      <c r="A409" s="289" t="s">
        <v>5507</v>
      </c>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v>365936086.64999998</v>
      </c>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26"/>
      <c r="CC409" s="126"/>
      <c r="CD409" s="126"/>
      <c r="CE409" s="126"/>
      <c r="CF409" s="126"/>
      <c r="CG409" s="126"/>
      <c r="CH409" s="126"/>
      <c r="CI409" s="126"/>
      <c r="CJ409" s="126"/>
      <c r="CK409" s="126"/>
      <c r="CL409" s="126"/>
      <c r="CM409" s="126"/>
      <c r="CN409" s="126"/>
    </row>
    <row r="410" spans="1:92">
      <c r="A410" s="289" t="s">
        <v>5508</v>
      </c>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v>0</v>
      </c>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c r="BY410" s="126"/>
      <c r="BZ410" s="126"/>
      <c r="CA410" s="126"/>
      <c r="CB410" s="126"/>
      <c r="CC410" s="126"/>
      <c r="CD410" s="126"/>
      <c r="CE410" s="126"/>
      <c r="CF410" s="126"/>
      <c r="CG410" s="126"/>
      <c r="CH410" s="126"/>
      <c r="CI410" s="126"/>
      <c r="CJ410" s="126"/>
      <c r="CK410" s="126"/>
      <c r="CL410" s="126"/>
      <c r="CM410" s="126"/>
      <c r="CN410" s="126"/>
    </row>
    <row r="411" spans="1:92">
      <c r="A411" s="289" t="s">
        <v>5509</v>
      </c>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v>0</v>
      </c>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c r="BY411" s="126"/>
      <c r="BZ411" s="126"/>
      <c r="CA411" s="126"/>
      <c r="CB411" s="126"/>
      <c r="CC411" s="126"/>
      <c r="CD411" s="126"/>
      <c r="CE411" s="126"/>
      <c r="CF411" s="126"/>
      <c r="CG411" s="126"/>
      <c r="CH411" s="126"/>
      <c r="CI411" s="126"/>
      <c r="CJ411" s="126"/>
      <c r="CK411" s="126"/>
      <c r="CL411" s="126"/>
      <c r="CM411" s="126"/>
      <c r="CN411" s="126"/>
    </row>
    <row r="412" spans="1:92">
      <c r="A412" s="289" t="s">
        <v>5510</v>
      </c>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v>0</v>
      </c>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c r="BY412" s="126"/>
      <c r="BZ412" s="126"/>
      <c r="CA412" s="126"/>
      <c r="CB412" s="126"/>
      <c r="CC412" s="126"/>
      <c r="CD412" s="126"/>
      <c r="CE412" s="126"/>
      <c r="CF412" s="126"/>
      <c r="CG412" s="126"/>
      <c r="CH412" s="126"/>
      <c r="CI412" s="126"/>
      <c r="CJ412" s="126"/>
      <c r="CK412" s="126"/>
      <c r="CL412" s="126"/>
      <c r="CM412" s="126"/>
      <c r="CN412" s="126"/>
    </row>
    <row r="413" spans="1:92">
      <c r="A413" s="289" t="s">
        <v>5511</v>
      </c>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v>365936086.64999998</v>
      </c>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c r="BY413" s="126"/>
      <c r="BZ413" s="126"/>
      <c r="CA413" s="126"/>
      <c r="CB413" s="126"/>
      <c r="CC413" s="126"/>
      <c r="CD413" s="126"/>
      <c r="CE413" s="126"/>
      <c r="CF413" s="126"/>
      <c r="CG413" s="126"/>
      <c r="CH413" s="126"/>
      <c r="CI413" s="126"/>
      <c r="CJ413" s="126"/>
      <c r="CK413" s="126"/>
      <c r="CL413" s="126"/>
      <c r="CM413" s="126"/>
      <c r="CN413" s="126"/>
    </row>
    <row r="414" spans="1:92">
      <c r="A414" s="289" t="s">
        <v>5512</v>
      </c>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c r="BY414" s="126"/>
      <c r="BZ414" s="126"/>
      <c r="CA414" s="126"/>
      <c r="CB414" s="126"/>
      <c r="CC414" s="126"/>
      <c r="CD414" s="126"/>
      <c r="CE414" s="126"/>
      <c r="CF414" s="126"/>
      <c r="CG414" s="126"/>
      <c r="CH414" s="126"/>
      <c r="CI414" s="126"/>
      <c r="CJ414" s="126"/>
      <c r="CK414" s="126"/>
      <c r="CL414" s="126"/>
      <c r="CM414" s="126"/>
      <c r="CN414" s="126"/>
    </row>
    <row r="415" spans="1:92">
      <c r="A415" s="289" t="s">
        <v>5513</v>
      </c>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v>1634642.1</v>
      </c>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c r="BY415" s="126"/>
      <c r="BZ415" s="126"/>
      <c r="CA415" s="126"/>
      <c r="CB415" s="126"/>
      <c r="CC415" s="126"/>
      <c r="CD415" s="126"/>
      <c r="CE415" s="126"/>
      <c r="CF415" s="126"/>
      <c r="CG415" s="126"/>
      <c r="CH415" s="126"/>
      <c r="CI415" s="126"/>
      <c r="CJ415" s="126"/>
      <c r="CK415" s="126"/>
      <c r="CL415" s="126"/>
      <c r="CM415" s="126"/>
      <c r="CN415" s="126"/>
    </row>
    <row r="416" spans="1:92">
      <c r="A416" s="289" t="s">
        <v>5514</v>
      </c>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v>4536527.04</v>
      </c>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c r="BY416" s="126"/>
      <c r="BZ416" s="126"/>
      <c r="CA416" s="126"/>
      <c r="CB416" s="126"/>
      <c r="CC416" s="126"/>
      <c r="CD416" s="126"/>
      <c r="CE416" s="126"/>
      <c r="CF416" s="126"/>
      <c r="CG416" s="126"/>
      <c r="CH416" s="126"/>
      <c r="CI416" s="126"/>
      <c r="CJ416" s="126"/>
      <c r="CK416" s="126"/>
      <c r="CL416" s="126"/>
      <c r="CM416" s="126"/>
      <c r="CN416" s="126"/>
    </row>
    <row r="417" spans="1:92">
      <c r="A417" s="289" t="s">
        <v>5515</v>
      </c>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v>1128384.96</v>
      </c>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c r="BY417" s="126"/>
      <c r="BZ417" s="126"/>
      <c r="CA417" s="126"/>
      <c r="CB417" s="126"/>
      <c r="CC417" s="126"/>
      <c r="CD417" s="126"/>
      <c r="CE417" s="126"/>
      <c r="CF417" s="126"/>
      <c r="CG417" s="126"/>
      <c r="CH417" s="126"/>
      <c r="CI417" s="126"/>
      <c r="CJ417" s="126"/>
      <c r="CK417" s="126"/>
      <c r="CL417" s="126"/>
      <c r="CM417" s="126"/>
      <c r="CN417" s="126"/>
    </row>
    <row r="418" spans="1:92">
      <c r="A418" s="289" t="s">
        <v>5516</v>
      </c>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v>104439.47</v>
      </c>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c r="BY418" s="126"/>
      <c r="BZ418" s="126"/>
      <c r="CA418" s="126"/>
      <c r="CB418" s="126"/>
      <c r="CC418" s="126"/>
      <c r="CD418" s="126"/>
      <c r="CE418" s="126"/>
      <c r="CF418" s="126"/>
      <c r="CG418" s="126"/>
      <c r="CH418" s="126"/>
      <c r="CI418" s="126"/>
      <c r="CJ418" s="126"/>
      <c r="CK418" s="126"/>
      <c r="CL418" s="126"/>
      <c r="CM418" s="126"/>
      <c r="CN418" s="126"/>
    </row>
    <row r="419" spans="1:92">
      <c r="A419" s="289" t="s">
        <v>5517</v>
      </c>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v>1695.02</v>
      </c>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c r="BY419" s="126"/>
      <c r="BZ419" s="126"/>
      <c r="CA419" s="126"/>
      <c r="CB419" s="126"/>
      <c r="CC419" s="126"/>
      <c r="CD419" s="126"/>
      <c r="CE419" s="126"/>
      <c r="CF419" s="126"/>
      <c r="CG419" s="126"/>
      <c r="CH419" s="126"/>
      <c r="CI419" s="126"/>
      <c r="CJ419" s="126"/>
      <c r="CK419" s="126"/>
      <c r="CL419" s="126"/>
      <c r="CM419" s="126"/>
      <c r="CN419" s="126"/>
    </row>
    <row r="420" spans="1:92">
      <c r="A420" s="289" t="s">
        <v>5518</v>
      </c>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v>205963.57</v>
      </c>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c r="BY420" s="126"/>
      <c r="BZ420" s="126"/>
      <c r="CA420" s="126"/>
      <c r="CB420" s="126"/>
      <c r="CC420" s="126"/>
      <c r="CD420" s="126"/>
      <c r="CE420" s="126"/>
      <c r="CF420" s="126"/>
      <c r="CG420" s="126"/>
      <c r="CH420" s="126"/>
      <c r="CI420" s="126"/>
      <c r="CJ420" s="126"/>
      <c r="CK420" s="126"/>
      <c r="CL420" s="126"/>
      <c r="CM420" s="126"/>
      <c r="CN420" s="126"/>
    </row>
    <row r="421" spans="1:92">
      <c r="A421" s="289" t="s">
        <v>5519</v>
      </c>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v>7611652.1599999899</v>
      </c>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c r="BY421" s="126"/>
      <c r="BZ421" s="126"/>
      <c r="CA421" s="126"/>
      <c r="CB421" s="126"/>
      <c r="CC421" s="126"/>
      <c r="CD421" s="126"/>
      <c r="CE421" s="126"/>
      <c r="CF421" s="126"/>
      <c r="CG421" s="126"/>
      <c r="CH421" s="126"/>
      <c r="CI421" s="126"/>
      <c r="CJ421" s="126"/>
      <c r="CK421" s="126"/>
      <c r="CL421" s="126"/>
      <c r="CM421" s="126"/>
      <c r="CN421" s="126"/>
    </row>
    <row r="422" spans="1:92">
      <c r="A422" s="289" t="s">
        <v>5520</v>
      </c>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c r="BY422" s="126"/>
      <c r="BZ422" s="126"/>
      <c r="CA422" s="126"/>
      <c r="CB422" s="126"/>
      <c r="CC422" s="126"/>
      <c r="CD422" s="126"/>
      <c r="CE422" s="126"/>
      <c r="CF422" s="126"/>
      <c r="CG422" s="126"/>
      <c r="CH422" s="126"/>
      <c r="CI422" s="126"/>
      <c r="CJ422" s="126"/>
      <c r="CK422" s="126"/>
      <c r="CL422" s="126"/>
      <c r="CM422" s="126"/>
      <c r="CN422" s="126"/>
    </row>
    <row r="423" spans="1:92">
      <c r="A423" s="289" t="s">
        <v>5521</v>
      </c>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v>79648656.480000004</v>
      </c>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c r="BY423" s="126"/>
      <c r="BZ423" s="126"/>
      <c r="CA423" s="126"/>
      <c r="CB423" s="126"/>
      <c r="CC423" s="126"/>
      <c r="CD423" s="126"/>
      <c r="CE423" s="126"/>
      <c r="CF423" s="126"/>
      <c r="CG423" s="126"/>
      <c r="CH423" s="126"/>
      <c r="CI423" s="126"/>
      <c r="CJ423" s="126"/>
      <c r="CK423" s="126"/>
      <c r="CL423" s="126"/>
      <c r="CM423" s="126"/>
      <c r="CN423" s="126"/>
    </row>
    <row r="424" spans="1:92">
      <c r="A424" s="289" t="s">
        <v>5522</v>
      </c>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v>0</v>
      </c>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c r="BY424" s="126"/>
      <c r="BZ424" s="126"/>
      <c r="CA424" s="126"/>
      <c r="CB424" s="126"/>
      <c r="CC424" s="126"/>
      <c r="CD424" s="126"/>
      <c r="CE424" s="126"/>
      <c r="CF424" s="126"/>
      <c r="CG424" s="126"/>
      <c r="CH424" s="126"/>
      <c r="CI424" s="126"/>
      <c r="CJ424" s="126"/>
      <c r="CK424" s="126"/>
      <c r="CL424" s="126"/>
      <c r="CM424" s="126"/>
      <c r="CN424" s="126"/>
    </row>
    <row r="425" spans="1:92">
      <c r="A425" s="289" t="s">
        <v>5523</v>
      </c>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v>2237.5099999999902</v>
      </c>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c r="BY425" s="126"/>
      <c r="BZ425" s="126"/>
      <c r="CA425" s="126"/>
      <c r="CB425" s="126"/>
      <c r="CC425" s="126"/>
      <c r="CD425" s="126"/>
      <c r="CE425" s="126"/>
      <c r="CF425" s="126"/>
      <c r="CG425" s="126"/>
      <c r="CH425" s="126"/>
      <c r="CI425" s="126"/>
      <c r="CJ425" s="126"/>
      <c r="CK425" s="126"/>
      <c r="CL425" s="126"/>
      <c r="CM425" s="126"/>
      <c r="CN425" s="126"/>
    </row>
    <row r="426" spans="1:92">
      <c r="A426" s="289" t="s">
        <v>5524</v>
      </c>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v>6708.94</v>
      </c>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c r="BY426" s="126"/>
      <c r="BZ426" s="126"/>
      <c r="CA426" s="126"/>
      <c r="CB426" s="126"/>
      <c r="CC426" s="126"/>
      <c r="CD426" s="126"/>
      <c r="CE426" s="126"/>
      <c r="CF426" s="126"/>
      <c r="CG426" s="126"/>
      <c r="CH426" s="126"/>
      <c r="CI426" s="126"/>
      <c r="CJ426" s="126"/>
      <c r="CK426" s="126"/>
      <c r="CL426" s="126"/>
      <c r="CM426" s="126"/>
      <c r="CN426" s="126"/>
    </row>
    <row r="427" spans="1:92">
      <c r="A427" s="289" t="s">
        <v>5525</v>
      </c>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v>0</v>
      </c>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c r="BY427" s="126"/>
      <c r="BZ427" s="126"/>
      <c r="CA427" s="126"/>
      <c r="CB427" s="126"/>
      <c r="CC427" s="126"/>
      <c r="CD427" s="126"/>
      <c r="CE427" s="126"/>
      <c r="CF427" s="126"/>
      <c r="CG427" s="126"/>
      <c r="CH427" s="126"/>
      <c r="CI427" s="126"/>
      <c r="CJ427" s="126"/>
      <c r="CK427" s="126"/>
      <c r="CL427" s="126"/>
      <c r="CM427" s="126"/>
      <c r="CN427" s="126"/>
    </row>
    <row r="428" spans="1:92">
      <c r="A428" s="289" t="s">
        <v>5526</v>
      </c>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v>0</v>
      </c>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c r="BY428" s="126"/>
      <c r="BZ428" s="126"/>
      <c r="CA428" s="126"/>
      <c r="CB428" s="126"/>
      <c r="CC428" s="126"/>
      <c r="CD428" s="126"/>
      <c r="CE428" s="126"/>
      <c r="CF428" s="126"/>
      <c r="CG428" s="126"/>
      <c r="CH428" s="126"/>
      <c r="CI428" s="126"/>
      <c r="CJ428" s="126"/>
      <c r="CK428" s="126"/>
      <c r="CL428" s="126"/>
      <c r="CM428" s="126"/>
      <c r="CN428" s="126"/>
    </row>
    <row r="429" spans="1:92">
      <c r="A429" s="289" t="s">
        <v>5527</v>
      </c>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v>-31578725.539999999</v>
      </c>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c r="BY429" s="126"/>
      <c r="BZ429" s="126"/>
      <c r="CA429" s="126"/>
      <c r="CB429" s="126"/>
      <c r="CC429" s="126"/>
      <c r="CD429" s="126"/>
      <c r="CE429" s="126"/>
      <c r="CF429" s="126"/>
      <c r="CG429" s="126"/>
      <c r="CH429" s="126"/>
      <c r="CI429" s="126"/>
      <c r="CJ429" s="126"/>
      <c r="CK429" s="126"/>
      <c r="CL429" s="126"/>
      <c r="CM429" s="126"/>
      <c r="CN429" s="126"/>
    </row>
    <row r="430" spans="1:92">
      <c r="A430" s="289" t="s">
        <v>5528</v>
      </c>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v>-47219444.039999999</v>
      </c>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c r="BY430" s="126"/>
      <c r="BZ430" s="126"/>
      <c r="CA430" s="126"/>
      <c r="CB430" s="126"/>
      <c r="CC430" s="126"/>
      <c r="CD430" s="126"/>
      <c r="CE430" s="126"/>
      <c r="CF430" s="126"/>
      <c r="CG430" s="126"/>
      <c r="CH430" s="126"/>
      <c r="CI430" s="126"/>
      <c r="CJ430" s="126"/>
      <c r="CK430" s="126"/>
      <c r="CL430" s="126"/>
      <c r="CM430" s="126"/>
      <c r="CN430" s="126"/>
    </row>
    <row r="431" spans="1:92">
      <c r="A431" s="289" t="s">
        <v>5529</v>
      </c>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v>0</v>
      </c>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c r="BY431" s="126"/>
      <c r="BZ431" s="126"/>
      <c r="CA431" s="126"/>
      <c r="CB431" s="126"/>
      <c r="CC431" s="126"/>
      <c r="CD431" s="126"/>
      <c r="CE431" s="126"/>
      <c r="CF431" s="126"/>
      <c r="CG431" s="126"/>
      <c r="CH431" s="126"/>
      <c r="CI431" s="126"/>
      <c r="CJ431" s="126"/>
      <c r="CK431" s="126"/>
      <c r="CL431" s="126"/>
      <c r="CM431" s="126"/>
      <c r="CN431" s="126"/>
    </row>
    <row r="432" spans="1:92">
      <c r="A432" s="289" t="s">
        <v>5530</v>
      </c>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v>859433.34999998403</v>
      </c>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c r="BY432" s="126"/>
      <c r="BZ432" s="126"/>
      <c r="CA432" s="126"/>
      <c r="CB432" s="126"/>
      <c r="CC432" s="126"/>
      <c r="CD432" s="126"/>
      <c r="CE432" s="126"/>
      <c r="CF432" s="126"/>
      <c r="CG432" s="126"/>
      <c r="CH432" s="126"/>
      <c r="CI432" s="126"/>
      <c r="CJ432" s="126"/>
      <c r="CK432" s="126"/>
      <c r="CL432" s="126"/>
      <c r="CM432" s="126"/>
      <c r="CN432" s="126"/>
    </row>
    <row r="433" spans="1:92">
      <c r="A433" s="289" t="s">
        <v>5531</v>
      </c>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c r="BY433" s="126"/>
      <c r="BZ433" s="126"/>
      <c r="CA433" s="126"/>
      <c r="CB433" s="126"/>
      <c r="CC433" s="126"/>
      <c r="CD433" s="126"/>
      <c r="CE433" s="126"/>
      <c r="CF433" s="126"/>
      <c r="CG433" s="126"/>
      <c r="CH433" s="126"/>
      <c r="CI433" s="126"/>
      <c r="CJ433" s="126"/>
      <c r="CK433" s="126"/>
      <c r="CL433" s="126"/>
      <c r="CM433" s="126"/>
      <c r="CN433" s="126"/>
    </row>
    <row r="434" spans="1:92">
      <c r="A434" s="289" t="s">
        <v>5532</v>
      </c>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v>0</v>
      </c>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c r="BY434" s="126"/>
      <c r="BZ434" s="126"/>
      <c r="CA434" s="126"/>
      <c r="CB434" s="126"/>
      <c r="CC434" s="126"/>
      <c r="CD434" s="126"/>
      <c r="CE434" s="126"/>
      <c r="CF434" s="126"/>
      <c r="CG434" s="126"/>
      <c r="CH434" s="126"/>
      <c r="CI434" s="126"/>
      <c r="CJ434" s="126"/>
      <c r="CK434" s="126"/>
      <c r="CL434" s="126"/>
      <c r="CM434" s="126"/>
      <c r="CN434" s="126"/>
    </row>
    <row r="435" spans="1:92">
      <c r="A435" s="289" t="s">
        <v>5533</v>
      </c>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v>0</v>
      </c>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c r="BY435" s="126"/>
      <c r="BZ435" s="126"/>
      <c r="CA435" s="126"/>
      <c r="CB435" s="126"/>
      <c r="CC435" s="126"/>
      <c r="CD435" s="126"/>
      <c r="CE435" s="126"/>
      <c r="CF435" s="126"/>
      <c r="CG435" s="126"/>
      <c r="CH435" s="126"/>
      <c r="CI435" s="126"/>
      <c r="CJ435" s="126"/>
      <c r="CK435" s="126"/>
      <c r="CL435" s="126"/>
      <c r="CM435" s="126"/>
      <c r="CN435" s="126"/>
    </row>
    <row r="436" spans="1:92">
      <c r="A436" s="289" t="s">
        <v>5534</v>
      </c>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c r="BY436" s="126"/>
      <c r="BZ436" s="126"/>
      <c r="CA436" s="126"/>
      <c r="CB436" s="126"/>
      <c r="CC436" s="126"/>
      <c r="CD436" s="126"/>
      <c r="CE436" s="126"/>
      <c r="CF436" s="126"/>
      <c r="CG436" s="126"/>
      <c r="CH436" s="126"/>
      <c r="CI436" s="126"/>
      <c r="CJ436" s="126"/>
      <c r="CK436" s="126"/>
      <c r="CL436" s="126"/>
      <c r="CM436" s="126"/>
      <c r="CN436" s="126"/>
    </row>
    <row r="437" spans="1:92">
      <c r="A437" s="289" t="s">
        <v>5535</v>
      </c>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v>6886112.0899999999</v>
      </c>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c r="BY437" s="126"/>
      <c r="BZ437" s="126"/>
      <c r="CA437" s="126"/>
      <c r="CB437" s="126"/>
      <c r="CC437" s="126"/>
      <c r="CD437" s="126"/>
      <c r="CE437" s="126"/>
      <c r="CF437" s="126"/>
      <c r="CG437" s="126"/>
      <c r="CH437" s="126"/>
      <c r="CI437" s="126"/>
      <c r="CJ437" s="126"/>
      <c r="CK437" s="126"/>
      <c r="CL437" s="126"/>
      <c r="CM437" s="126"/>
      <c r="CN437" s="126"/>
    </row>
    <row r="438" spans="1:92">
      <c r="A438" s="289" t="s">
        <v>5536</v>
      </c>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v>233705.15999999901</v>
      </c>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c r="BY438" s="126"/>
      <c r="BZ438" s="126"/>
      <c r="CA438" s="126"/>
      <c r="CB438" s="126"/>
      <c r="CC438" s="126"/>
      <c r="CD438" s="126"/>
      <c r="CE438" s="126"/>
      <c r="CF438" s="126"/>
      <c r="CG438" s="126"/>
      <c r="CH438" s="126"/>
      <c r="CI438" s="126"/>
      <c r="CJ438" s="126"/>
      <c r="CK438" s="126"/>
      <c r="CL438" s="126"/>
      <c r="CM438" s="126"/>
      <c r="CN438" s="126"/>
    </row>
    <row r="439" spans="1:92">
      <c r="A439" s="289" t="s">
        <v>5537</v>
      </c>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v>7119817.25</v>
      </c>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c r="BY439" s="126"/>
      <c r="BZ439" s="126"/>
      <c r="CA439" s="126"/>
      <c r="CB439" s="126"/>
      <c r="CC439" s="126"/>
      <c r="CD439" s="126"/>
      <c r="CE439" s="126"/>
      <c r="CF439" s="126"/>
      <c r="CG439" s="126"/>
      <c r="CH439" s="126"/>
      <c r="CI439" s="126"/>
      <c r="CJ439" s="126"/>
      <c r="CK439" s="126"/>
      <c r="CL439" s="126"/>
      <c r="CM439" s="126"/>
      <c r="CN439" s="126"/>
    </row>
    <row r="440" spans="1:92">
      <c r="A440" s="289" t="s">
        <v>5538</v>
      </c>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c r="BY440" s="126"/>
      <c r="BZ440" s="126"/>
      <c r="CA440" s="126"/>
      <c r="CB440" s="126"/>
      <c r="CC440" s="126"/>
      <c r="CD440" s="126"/>
      <c r="CE440" s="126"/>
      <c r="CF440" s="126"/>
      <c r="CG440" s="126"/>
      <c r="CH440" s="126"/>
      <c r="CI440" s="126"/>
      <c r="CJ440" s="126"/>
      <c r="CK440" s="126"/>
      <c r="CL440" s="126"/>
      <c r="CM440" s="126"/>
      <c r="CN440" s="126"/>
    </row>
    <row r="441" spans="1:92">
      <c r="A441" s="289" t="s">
        <v>5539</v>
      </c>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v>0</v>
      </c>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c r="BY441" s="126"/>
      <c r="BZ441" s="126"/>
      <c r="CA441" s="126"/>
      <c r="CB441" s="126"/>
      <c r="CC441" s="126"/>
      <c r="CD441" s="126"/>
      <c r="CE441" s="126"/>
      <c r="CF441" s="126"/>
      <c r="CG441" s="126"/>
      <c r="CH441" s="126"/>
      <c r="CI441" s="126"/>
      <c r="CJ441" s="126"/>
      <c r="CK441" s="126"/>
      <c r="CL441" s="126"/>
      <c r="CM441" s="126"/>
      <c r="CN441" s="126"/>
    </row>
    <row r="442" spans="1:92">
      <c r="A442" s="289" t="s">
        <v>5540</v>
      </c>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v>-1202195.3700000001</v>
      </c>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c r="BY442" s="126"/>
      <c r="BZ442" s="126"/>
      <c r="CA442" s="126"/>
      <c r="CB442" s="126"/>
      <c r="CC442" s="126"/>
      <c r="CD442" s="126"/>
      <c r="CE442" s="126"/>
      <c r="CF442" s="126"/>
      <c r="CG442" s="126"/>
      <c r="CH442" s="126"/>
      <c r="CI442" s="126"/>
      <c r="CJ442" s="126"/>
      <c r="CK442" s="126"/>
      <c r="CL442" s="126"/>
      <c r="CM442" s="126"/>
      <c r="CN442" s="126"/>
    </row>
    <row r="443" spans="1:92">
      <c r="A443" s="289" t="s">
        <v>5541</v>
      </c>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v>-1202195.3700000001</v>
      </c>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c r="BY443" s="126"/>
      <c r="BZ443" s="126"/>
      <c r="CA443" s="126"/>
      <c r="CB443" s="126"/>
      <c r="CC443" s="126"/>
      <c r="CD443" s="126"/>
      <c r="CE443" s="126"/>
      <c r="CF443" s="126"/>
      <c r="CG443" s="126"/>
      <c r="CH443" s="126"/>
      <c r="CI443" s="126"/>
      <c r="CJ443" s="126"/>
      <c r="CK443" s="126"/>
      <c r="CL443" s="126"/>
      <c r="CM443" s="126"/>
      <c r="CN443" s="126"/>
    </row>
    <row r="444" spans="1:92">
      <c r="A444" s="289" t="s">
        <v>5542</v>
      </c>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c r="BY444" s="126"/>
      <c r="BZ444" s="126"/>
      <c r="CA444" s="126"/>
      <c r="CB444" s="126"/>
      <c r="CC444" s="126"/>
      <c r="CD444" s="126"/>
      <c r="CE444" s="126"/>
      <c r="CF444" s="126"/>
      <c r="CG444" s="126"/>
      <c r="CH444" s="126"/>
      <c r="CI444" s="126"/>
      <c r="CJ444" s="126"/>
      <c r="CK444" s="126"/>
      <c r="CL444" s="126"/>
      <c r="CM444" s="126"/>
      <c r="CN444" s="126"/>
    </row>
    <row r="445" spans="1:92">
      <c r="A445" s="289" t="s">
        <v>5543</v>
      </c>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v>4544964.4400000004</v>
      </c>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c r="BY445" s="126"/>
      <c r="BZ445" s="126"/>
      <c r="CA445" s="126"/>
      <c r="CB445" s="126"/>
      <c r="CC445" s="126"/>
      <c r="CD445" s="126"/>
      <c r="CE445" s="126"/>
      <c r="CF445" s="126"/>
      <c r="CG445" s="126"/>
      <c r="CH445" s="126"/>
      <c r="CI445" s="126"/>
      <c r="CJ445" s="126"/>
      <c r="CK445" s="126"/>
      <c r="CL445" s="126"/>
      <c r="CM445" s="126"/>
      <c r="CN445" s="126"/>
    </row>
    <row r="446" spans="1:92">
      <c r="A446" s="289" t="s">
        <v>5544</v>
      </c>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v>-15085581.529999999</v>
      </c>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c r="BY446" s="126"/>
      <c r="BZ446" s="126"/>
      <c r="CA446" s="126"/>
      <c r="CB446" s="126"/>
      <c r="CC446" s="126"/>
      <c r="CD446" s="126"/>
      <c r="CE446" s="126"/>
      <c r="CF446" s="126"/>
      <c r="CG446" s="126"/>
      <c r="CH446" s="126"/>
      <c r="CI446" s="126"/>
      <c r="CJ446" s="126"/>
      <c r="CK446" s="126"/>
      <c r="CL446" s="126"/>
      <c r="CM446" s="126"/>
      <c r="CN446" s="126"/>
    </row>
    <row r="447" spans="1:92">
      <c r="A447" s="289" t="s">
        <v>5545</v>
      </c>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v>682219.05</v>
      </c>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c r="BY447" s="126"/>
      <c r="BZ447" s="126"/>
      <c r="CA447" s="126"/>
      <c r="CB447" s="126"/>
      <c r="CC447" s="126"/>
      <c r="CD447" s="126"/>
      <c r="CE447" s="126"/>
      <c r="CF447" s="126"/>
      <c r="CG447" s="126"/>
      <c r="CH447" s="126"/>
      <c r="CI447" s="126"/>
      <c r="CJ447" s="126"/>
      <c r="CK447" s="126"/>
      <c r="CL447" s="126"/>
      <c r="CM447" s="126"/>
      <c r="CN447" s="126"/>
    </row>
    <row r="448" spans="1:92">
      <c r="A448" s="289" t="s">
        <v>5546</v>
      </c>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v>89524.28</v>
      </c>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c r="BY448" s="126"/>
      <c r="BZ448" s="126"/>
      <c r="CA448" s="126"/>
      <c r="CB448" s="126"/>
      <c r="CC448" s="126"/>
      <c r="CD448" s="126"/>
      <c r="CE448" s="126"/>
      <c r="CF448" s="126"/>
      <c r="CG448" s="126"/>
      <c r="CH448" s="126"/>
      <c r="CI448" s="126"/>
      <c r="CJ448" s="126"/>
      <c r="CK448" s="126"/>
      <c r="CL448" s="126"/>
      <c r="CM448" s="126"/>
      <c r="CN448" s="126"/>
    </row>
    <row r="449" spans="1:92">
      <c r="A449" s="289" t="s">
        <v>5547</v>
      </c>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v>486880.6</v>
      </c>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c r="BY449" s="126"/>
      <c r="BZ449" s="126"/>
      <c r="CA449" s="126"/>
      <c r="CB449" s="126"/>
      <c r="CC449" s="126"/>
      <c r="CD449" s="126"/>
      <c r="CE449" s="126"/>
      <c r="CF449" s="126"/>
      <c r="CG449" s="126"/>
      <c r="CH449" s="126"/>
      <c r="CI449" s="126"/>
      <c r="CJ449" s="126"/>
      <c r="CK449" s="126"/>
      <c r="CL449" s="126"/>
      <c r="CM449" s="126"/>
      <c r="CN449" s="126"/>
    </row>
    <row r="450" spans="1:92">
      <c r="A450" s="289" t="s">
        <v>5548</v>
      </c>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v>728392.61</v>
      </c>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c r="BY450" s="126"/>
      <c r="BZ450" s="126"/>
      <c r="CA450" s="126"/>
      <c r="CB450" s="126"/>
      <c r="CC450" s="126"/>
      <c r="CD450" s="126"/>
      <c r="CE450" s="126"/>
      <c r="CF450" s="126"/>
      <c r="CG450" s="126"/>
      <c r="CH450" s="126"/>
      <c r="CI450" s="126"/>
      <c r="CJ450" s="126"/>
      <c r="CK450" s="126"/>
      <c r="CL450" s="126"/>
      <c r="CM450" s="126"/>
      <c r="CN450" s="126"/>
    </row>
    <row r="451" spans="1:92">
      <c r="A451" s="289" t="s">
        <v>5549</v>
      </c>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v>42915.5099999999</v>
      </c>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c r="BY451" s="126"/>
      <c r="BZ451" s="126"/>
      <c r="CA451" s="126"/>
      <c r="CB451" s="126"/>
      <c r="CC451" s="126"/>
      <c r="CD451" s="126"/>
      <c r="CE451" s="126"/>
      <c r="CF451" s="126"/>
      <c r="CG451" s="126"/>
      <c r="CH451" s="126"/>
      <c r="CI451" s="126"/>
      <c r="CJ451" s="126"/>
      <c r="CK451" s="126"/>
      <c r="CL451" s="126"/>
      <c r="CM451" s="126"/>
      <c r="CN451" s="126"/>
    </row>
    <row r="452" spans="1:92">
      <c r="A452" s="289" t="s">
        <v>5550</v>
      </c>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v>383.5</v>
      </c>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c r="BY452" s="126"/>
      <c r="BZ452" s="126"/>
      <c r="CA452" s="126"/>
      <c r="CB452" s="126"/>
      <c r="CC452" s="126"/>
      <c r="CD452" s="126"/>
      <c r="CE452" s="126"/>
      <c r="CF452" s="126"/>
      <c r="CG452" s="126"/>
      <c r="CH452" s="126"/>
      <c r="CI452" s="126"/>
      <c r="CJ452" s="126"/>
      <c r="CK452" s="126"/>
      <c r="CL452" s="126"/>
      <c r="CM452" s="126"/>
      <c r="CN452" s="126"/>
    </row>
    <row r="453" spans="1:92">
      <c r="A453" s="289" t="s">
        <v>5551</v>
      </c>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v>883525.37</v>
      </c>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c r="BY453" s="126"/>
      <c r="BZ453" s="126"/>
      <c r="CA453" s="126"/>
      <c r="CB453" s="126"/>
      <c r="CC453" s="126"/>
      <c r="CD453" s="126"/>
      <c r="CE453" s="126"/>
      <c r="CF453" s="126"/>
      <c r="CG453" s="126"/>
      <c r="CH453" s="126"/>
      <c r="CI453" s="126"/>
      <c r="CJ453" s="126"/>
      <c r="CK453" s="126"/>
      <c r="CL453" s="126"/>
      <c r="CM453" s="126"/>
      <c r="CN453" s="126"/>
    </row>
    <row r="454" spans="1:92">
      <c r="A454" s="289" t="s">
        <v>5552</v>
      </c>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v>0</v>
      </c>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c r="BY454" s="126"/>
      <c r="BZ454" s="126"/>
      <c r="CA454" s="126"/>
      <c r="CB454" s="126"/>
      <c r="CC454" s="126"/>
      <c r="CD454" s="126"/>
      <c r="CE454" s="126"/>
      <c r="CF454" s="126"/>
      <c r="CG454" s="126"/>
      <c r="CH454" s="126"/>
      <c r="CI454" s="126"/>
      <c r="CJ454" s="126"/>
      <c r="CK454" s="126"/>
      <c r="CL454" s="126"/>
      <c r="CM454" s="126"/>
      <c r="CN454" s="126"/>
    </row>
    <row r="455" spans="1:92">
      <c r="A455" s="289" t="s">
        <v>5553</v>
      </c>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v>11233.719999999899</v>
      </c>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c r="BY455" s="126"/>
      <c r="BZ455" s="126"/>
      <c r="CA455" s="126"/>
      <c r="CB455" s="126"/>
      <c r="CC455" s="126"/>
      <c r="CD455" s="126"/>
      <c r="CE455" s="126"/>
      <c r="CF455" s="126"/>
      <c r="CG455" s="126"/>
      <c r="CH455" s="126"/>
      <c r="CI455" s="126"/>
      <c r="CJ455" s="126"/>
      <c r="CK455" s="126"/>
      <c r="CL455" s="126"/>
      <c r="CM455" s="126"/>
      <c r="CN455" s="126"/>
    </row>
    <row r="456" spans="1:92">
      <c r="A456" s="289" t="s">
        <v>5554</v>
      </c>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v>-7615542.4499999899</v>
      </c>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c r="BY456" s="126"/>
      <c r="BZ456" s="126"/>
      <c r="CA456" s="126"/>
      <c r="CB456" s="126"/>
      <c r="CC456" s="126"/>
      <c r="CD456" s="126"/>
      <c r="CE456" s="126"/>
      <c r="CF456" s="126"/>
      <c r="CG456" s="126"/>
      <c r="CH456" s="126"/>
      <c r="CI456" s="126"/>
      <c r="CJ456" s="126"/>
      <c r="CK456" s="126"/>
      <c r="CL456" s="126"/>
      <c r="CM456" s="126"/>
      <c r="CN456" s="126"/>
    </row>
    <row r="457" spans="1:92">
      <c r="A457" s="289" t="s">
        <v>5555</v>
      </c>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c r="BY457" s="126"/>
      <c r="BZ457" s="126"/>
      <c r="CA457" s="126"/>
      <c r="CB457" s="126"/>
      <c r="CC457" s="126"/>
      <c r="CD457" s="126"/>
      <c r="CE457" s="126"/>
      <c r="CF457" s="126"/>
      <c r="CG457" s="126"/>
      <c r="CH457" s="126"/>
      <c r="CI457" s="126"/>
      <c r="CJ457" s="126"/>
      <c r="CK457" s="126"/>
      <c r="CL457" s="126"/>
      <c r="CM457" s="126"/>
      <c r="CN457" s="126"/>
    </row>
    <row r="458" spans="1:92">
      <c r="A458" s="289" t="s">
        <v>5556</v>
      </c>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v>15384717.8099999</v>
      </c>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row>
    <row r="459" spans="1:92">
      <c r="A459" s="289" t="s">
        <v>5557</v>
      </c>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v>-2624572.0099999998</v>
      </c>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c r="BY459" s="126"/>
      <c r="BZ459" s="126"/>
      <c r="CA459" s="126"/>
      <c r="CB459" s="126"/>
      <c r="CC459" s="126"/>
      <c r="CD459" s="126"/>
      <c r="CE459" s="126"/>
      <c r="CF459" s="126"/>
      <c r="CG459" s="126"/>
      <c r="CH459" s="126"/>
      <c r="CI459" s="126"/>
      <c r="CJ459" s="126"/>
      <c r="CK459" s="126"/>
      <c r="CL459" s="126"/>
      <c r="CM459" s="126"/>
      <c r="CN459" s="126"/>
    </row>
    <row r="460" spans="1:92">
      <c r="A460" s="289" t="s">
        <v>5558</v>
      </c>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v>0</v>
      </c>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c r="BY460" s="126"/>
      <c r="BZ460" s="126"/>
      <c r="CA460" s="126"/>
      <c r="CB460" s="126"/>
      <c r="CC460" s="126"/>
      <c r="CD460" s="126"/>
      <c r="CE460" s="126"/>
      <c r="CF460" s="126"/>
      <c r="CG460" s="126"/>
      <c r="CH460" s="126"/>
      <c r="CI460" s="126"/>
      <c r="CJ460" s="126"/>
      <c r="CK460" s="126"/>
      <c r="CL460" s="126"/>
      <c r="CM460" s="126"/>
      <c r="CN460" s="126"/>
    </row>
    <row r="461" spans="1:92">
      <c r="A461" s="289" t="s">
        <v>5559</v>
      </c>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v>9860759.4399999995</v>
      </c>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c r="BY461" s="126"/>
      <c r="BZ461" s="126"/>
      <c r="CA461" s="126"/>
      <c r="CB461" s="126"/>
      <c r="CC461" s="126"/>
      <c r="CD461" s="126"/>
      <c r="CE461" s="126"/>
      <c r="CF461" s="126"/>
      <c r="CG461" s="126"/>
      <c r="CH461" s="126"/>
      <c r="CI461" s="126"/>
      <c r="CJ461" s="126"/>
      <c r="CK461" s="126"/>
      <c r="CL461" s="126"/>
      <c r="CM461" s="126"/>
      <c r="CN461" s="126"/>
    </row>
    <row r="462" spans="1:92">
      <c r="A462" s="289" t="s">
        <v>5560</v>
      </c>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c r="AA462" s="126">
        <v>0</v>
      </c>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c r="BY462" s="126"/>
      <c r="BZ462" s="126"/>
      <c r="CA462" s="126"/>
      <c r="CB462" s="126"/>
      <c r="CC462" s="126"/>
      <c r="CD462" s="126"/>
      <c r="CE462" s="126"/>
      <c r="CF462" s="126"/>
      <c r="CG462" s="126"/>
      <c r="CH462" s="126"/>
      <c r="CI462" s="126"/>
      <c r="CJ462" s="126"/>
      <c r="CK462" s="126"/>
      <c r="CL462" s="126"/>
      <c r="CM462" s="126"/>
      <c r="CN462" s="126"/>
    </row>
    <row r="463" spans="1:92">
      <c r="A463" s="289" t="s">
        <v>5561</v>
      </c>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c r="AA463" s="126">
        <v>22620905.239999998</v>
      </c>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c r="BY463" s="126"/>
      <c r="BZ463" s="126"/>
      <c r="CA463" s="126"/>
      <c r="CB463" s="126"/>
      <c r="CC463" s="126"/>
      <c r="CD463" s="126"/>
      <c r="CE463" s="126"/>
      <c r="CF463" s="126"/>
      <c r="CG463" s="126"/>
      <c r="CH463" s="126"/>
      <c r="CI463" s="126"/>
      <c r="CJ463" s="126"/>
      <c r="CK463" s="126"/>
      <c r="CL463" s="126"/>
      <c r="CM463" s="126"/>
      <c r="CN463" s="126"/>
    </row>
    <row r="464" spans="1:92">
      <c r="A464" s="289" t="s">
        <v>5562</v>
      </c>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c r="BY464" s="126"/>
      <c r="BZ464" s="126"/>
      <c r="CA464" s="126"/>
      <c r="CB464" s="126"/>
      <c r="CC464" s="126"/>
      <c r="CD464" s="126"/>
      <c r="CE464" s="126"/>
      <c r="CF464" s="126"/>
      <c r="CG464" s="126"/>
      <c r="CH464" s="126"/>
      <c r="CI464" s="126"/>
      <c r="CJ464" s="126"/>
      <c r="CK464" s="126"/>
      <c r="CL464" s="126"/>
      <c r="CM464" s="126"/>
      <c r="CN464" s="126"/>
    </row>
    <row r="465" spans="1:92">
      <c r="A465" s="289" t="s">
        <v>5563</v>
      </c>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v>123079.69</v>
      </c>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c r="BY465" s="126"/>
      <c r="BZ465" s="126"/>
      <c r="CA465" s="126"/>
      <c r="CB465" s="126"/>
      <c r="CC465" s="126"/>
      <c r="CD465" s="126"/>
      <c r="CE465" s="126"/>
      <c r="CF465" s="126"/>
      <c r="CG465" s="126"/>
      <c r="CH465" s="126"/>
      <c r="CI465" s="126"/>
      <c r="CJ465" s="126"/>
      <c r="CK465" s="126"/>
      <c r="CL465" s="126"/>
      <c r="CM465" s="126"/>
      <c r="CN465" s="126"/>
    </row>
    <row r="466" spans="1:92">
      <c r="A466" s="289" t="s">
        <v>5564</v>
      </c>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v>15708.1899999999</v>
      </c>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c r="BY466" s="126"/>
      <c r="BZ466" s="126"/>
      <c r="CA466" s="126"/>
      <c r="CB466" s="126"/>
      <c r="CC466" s="126"/>
      <c r="CD466" s="126"/>
      <c r="CE466" s="126"/>
      <c r="CF466" s="126"/>
      <c r="CG466" s="126"/>
      <c r="CH466" s="126"/>
      <c r="CI466" s="126"/>
      <c r="CJ466" s="126"/>
      <c r="CK466" s="126"/>
      <c r="CL466" s="126"/>
      <c r="CM466" s="126"/>
      <c r="CN466" s="126"/>
    </row>
    <row r="467" spans="1:92">
      <c r="A467" s="289" t="s">
        <v>5565</v>
      </c>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v>0</v>
      </c>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c r="BY467" s="126"/>
      <c r="BZ467" s="126"/>
      <c r="CA467" s="126"/>
      <c r="CB467" s="126"/>
      <c r="CC467" s="126"/>
      <c r="CD467" s="126"/>
      <c r="CE467" s="126"/>
      <c r="CF467" s="126"/>
      <c r="CG467" s="126"/>
      <c r="CH467" s="126"/>
      <c r="CI467" s="126"/>
      <c r="CJ467" s="126"/>
      <c r="CK467" s="126"/>
      <c r="CL467" s="126"/>
      <c r="CM467" s="126"/>
      <c r="CN467" s="126"/>
    </row>
    <row r="468" spans="1:92">
      <c r="A468" s="289" t="s">
        <v>5566</v>
      </c>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v>138787.88</v>
      </c>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c r="BY468" s="126"/>
      <c r="BZ468" s="126"/>
      <c r="CA468" s="126"/>
      <c r="CB468" s="126"/>
      <c r="CC468" s="126"/>
      <c r="CD468" s="126"/>
      <c r="CE468" s="126"/>
      <c r="CF468" s="126"/>
      <c r="CG468" s="126"/>
      <c r="CH468" s="126"/>
      <c r="CI468" s="126"/>
      <c r="CJ468" s="126"/>
      <c r="CK468" s="126"/>
      <c r="CL468" s="126"/>
      <c r="CM468" s="126"/>
      <c r="CN468" s="126"/>
    </row>
    <row r="469" spans="1:92">
      <c r="A469" s="289" t="s">
        <v>5567</v>
      </c>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v>576557481.669999</v>
      </c>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c r="BY469" s="126"/>
      <c r="BZ469" s="126"/>
      <c r="CA469" s="126"/>
      <c r="CB469" s="126"/>
      <c r="CC469" s="126"/>
      <c r="CD469" s="126"/>
      <c r="CE469" s="126"/>
      <c r="CF469" s="126"/>
      <c r="CG469" s="126"/>
      <c r="CH469" s="126"/>
      <c r="CI469" s="126"/>
      <c r="CJ469" s="126"/>
      <c r="CK469" s="126"/>
      <c r="CL469" s="126"/>
      <c r="CM469" s="126"/>
      <c r="CN469" s="126"/>
    </row>
    <row r="470" spans="1:92">
      <c r="A470" s="288" t="s">
        <v>5568</v>
      </c>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v>965955135.96000004</v>
      </c>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c r="BY470" s="126"/>
      <c r="BZ470" s="126"/>
      <c r="CA470" s="126"/>
      <c r="CB470" s="126"/>
      <c r="CC470" s="126"/>
      <c r="CD470" s="126"/>
      <c r="CE470" s="126"/>
      <c r="CF470" s="126"/>
      <c r="CG470" s="126"/>
      <c r="CH470" s="126"/>
      <c r="CI470" s="126"/>
      <c r="CJ470" s="126"/>
      <c r="CK470" s="126"/>
      <c r="CL470" s="126"/>
      <c r="CM470" s="126"/>
      <c r="CN470" s="126"/>
    </row>
    <row r="471" spans="1:92" ht="13.8" thickBot="1">
      <c r="A471" s="360" t="s">
        <v>5569</v>
      </c>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c r="BY471" s="126"/>
      <c r="BZ471" s="126"/>
      <c r="CA471" s="126"/>
      <c r="CB471" s="126"/>
      <c r="CC471" s="126"/>
      <c r="CD471" s="126"/>
      <c r="CE471" s="126"/>
      <c r="CF471" s="126"/>
      <c r="CG471" s="126"/>
      <c r="CH471" s="126"/>
      <c r="CI471" s="126"/>
      <c r="CJ471" s="126"/>
      <c r="CK471" s="126"/>
      <c r="CL471" s="126"/>
      <c r="CM471" s="126"/>
      <c r="CN471" s="126"/>
    </row>
    <row r="472" spans="1:92">
      <c r="A472" s="288" t="s">
        <v>5570</v>
      </c>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c r="BY472" s="126"/>
      <c r="BZ472" s="126"/>
      <c r="CA472" s="126"/>
      <c r="CB472" s="126"/>
      <c r="CC472" s="126"/>
      <c r="CD472" s="126"/>
      <c r="CE472" s="126"/>
      <c r="CF472" s="126"/>
      <c r="CG472" s="126"/>
      <c r="CH472" s="126"/>
      <c r="CI472" s="126"/>
      <c r="CJ472" s="126"/>
      <c r="CK472" s="126"/>
      <c r="CL472" s="126"/>
      <c r="CM472" s="126"/>
      <c r="CN472" s="126"/>
    </row>
    <row r="473" spans="1:92">
      <c r="A473" s="289" t="s">
        <v>5571</v>
      </c>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v>102930917.83</v>
      </c>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c r="BY473" s="126"/>
      <c r="BZ473" s="126"/>
      <c r="CA473" s="126"/>
      <c r="CB473" s="126"/>
      <c r="CC473" s="126"/>
      <c r="CD473" s="126"/>
      <c r="CE473" s="126"/>
      <c r="CF473" s="126"/>
      <c r="CG473" s="126"/>
      <c r="CH473" s="126"/>
      <c r="CI473" s="126"/>
      <c r="CJ473" s="126"/>
      <c r="CK473" s="126"/>
      <c r="CL473" s="126"/>
      <c r="CM473" s="126"/>
      <c r="CN473" s="126"/>
    </row>
    <row r="474" spans="1:92">
      <c r="A474" s="289" t="s">
        <v>5572</v>
      </c>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v>1095626.8700000001</v>
      </c>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c r="BY474" s="126"/>
      <c r="BZ474" s="126"/>
      <c r="CA474" s="126"/>
      <c r="CB474" s="126"/>
      <c r="CC474" s="126"/>
      <c r="CD474" s="126"/>
      <c r="CE474" s="126"/>
      <c r="CF474" s="126"/>
      <c r="CG474" s="126"/>
      <c r="CH474" s="126"/>
      <c r="CI474" s="126"/>
      <c r="CJ474" s="126"/>
      <c r="CK474" s="126"/>
      <c r="CL474" s="126"/>
      <c r="CM474" s="126"/>
      <c r="CN474" s="126"/>
    </row>
    <row r="475" spans="1:92">
      <c r="A475" s="289" t="s">
        <v>5573</v>
      </c>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v>4221080</v>
      </c>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c r="BY475" s="126"/>
      <c r="BZ475" s="126"/>
      <c r="CA475" s="126"/>
      <c r="CB475" s="126"/>
      <c r="CC475" s="126"/>
      <c r="CD475" s="126"/>
      <c r="CE475" s="126"/>
      <c r="CF475" s="126"/>
      <c r="CG475" s="126"/>
      <c r="CH475" s="126"/>
      <c r="CI475" s="126"/>
      <c r="CJ475" s="126"/>
      <c r="CK475" s="126"/>
      <c r="CL475" s="126"/>
      <c r="CM475" s="126"/>
      <c r="CN475" s="126"/>
    </row>
    <row r="476" spans="1:92">
      <c r="A476" s="289" t="s">
        <v>5574</v>
      </c>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v>588929.4</v>
      </c>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c r="BY476" s="126"/>
      <c r="BZ476" s="126"/>
      <c r="CA476" s="126"/>
      <c r="CB476" s="126"/>
      <c r="CC476" s="126"/>
      <c r="CD476" s="126"/>
      <c r="CE476" s="126"/>
      <c r="CF476" s="126"/>
      <c r="CG476" s="126"/>
      <c r="CH476" s="126"/>
      <c r="CI476" s="126"/>
      <c r="CJ476" s="126"/>
      <c r="CK476" s="126"/>
      <c r="CL476" s="126"/>
      <c r="CM476" s="126"/>
      <c r="CN476" s="126"/>
    </row>
    <row r="477" spans="1:92">
      <c r="A477" s="289" t="s">
        <v>5575</v>
      </c>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v>108836554.09999999</v>
      </c>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c r="BY477" s="126"/>
      <c r="BZ477" s="126"/>
      <c r="CA477" s="126"/>
      <c r="CB477" s="126"/>
      <c r="CC477" s="126"/>
      <c r="CD477" s="126"/>
      <c r="CE477" s="126"/>
      <c r="CF477" s="126"/>
      <c r="CG477" s="126"/>
      <c r="CH477" s="126"/>
      <c r="CI477" s="126"/>
      <c r="CJ477" s="126"/>
      <c r="CK477" s="126"/>
      <c r="CL477" s="126"/>
      <c r="CM477" s="126"/>
      <c r="CN477" s="126"/>
    </row>
    <row r="478" spans="1:92">
      <c r="A478" s="288" t="s">
        <v>5576</v>
      </c>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c r="BY478" s="126"/>
      <c r="BZ478" s="126"/>
      <c r="CA478" s="126"/>
      <c r="CB478" s="126"/>
      <c r="CC478" s="126"/>
      <c r="CD478" s="126"/>
      <c r="CE478" s="126"/>
      <c r="CF478" s="126"/>
      <c r="CG478" s="126"/>
      <c r="CH478" s="126"/>
      <c r="CI478" s="126"/>
      <c r="CJ478" s="126"/>
      <c r="CK478" s="126"/>
      <c r="CL478" s="126"/>
      <c r="CM478" s="126"/>
      <c r="CN478" s="126"/>
    </row>
    <row r="479" spans="1:92">
      <c r="A479" s="289" t="s">
        <v>5577</v>
      </c>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v>0</v>
      </c>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c r="BY479" s="126"/>
      <c r="BZ479" s="126"/>
      <c r="CA479" s="126"/>
      <c r="CB479" s="126"/>
      <c r="CC479" s="126"/>
      <c r="CD479" s="126"/>
      <c r="CE479" s="126"/>
      <c r="CF479" s="126"/>
      <c r="CG479" s="126"/>
      <c r="CH479" s="126"/>
      <c r="CI479" s="126"/>
      <c r="CJ479" s="126"/>
      <c r="CK479" s="126"/>
      <c r="CL479" s="126"/>
      <c r="CM479" s="126"/>
      <c r="CN479" s="126"/>
    </row>
    <row r="480" spans="1:92">
      <c r="A480" s="289" t="s">
        <v>5578</v>
      </c>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v>1.74999999999999</v>
      </c>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c r="BY480" s="126"/>
      <c r="BZ480" s="126"/>
      <c r="CA480" s="126"/>
      <c r="CB480" s="126"/>
      <c r="CC480" s="126"/>
      <c r="CD480" s="126"/>
      <c r="CE480" s="126"/>
      <c r="CF480" s="126"/>
      <c r="CG480" s="126"/>
      <c r="CH480" s="126"/>
      <c r="CI480" s="126"/>
      <c r="CJ480" s="126"/>
      <c r="CK480" s="126"/>
      <c r="CL480" s="126"/>
      <c r="CM480" s="126"/>
      <c r="CN480" s="126"/>
    </row>
    <row r="481" spans="1:92">
      <c r="A481" s="289" t="s">
        <v>5579</v>
      </c>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v>349009.91999999998</v>
      </c>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c r="BY481" s="126"/>
      <c r="BZ481" s="126"/>
      <c r="CA481" s="126"/>
      <c r="CB481" s="126"/>
      <c r="CC481" s="126"/>
      <c r="CD481" s="126"/>
      <c r="CE481" s="126"/>
      <c r="CF481" s="126"/>
      <c r="CG481" s="126"/>
      <c r="CH481" s="126"/>
      <c r="CI481" s="126"/>
      <c r="CJ481" s="126"/>
      <c r="CK481" s="126"/>
      <c r="CL481" s="126"/>
      <c r="CM481" s="126"/>
      <c r="CN481" s="126"/>
    </row>
    <row r="482" spans="1:92">
      <c r="A482" s="289" t="s">
        <v>5580</v>
      </c>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v>58792.33</v>
      </c>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c r="BY482" s="126"/>
      <c r="BZ482" s="126"/>
      <c r="CA482" s="126"/>
      <c r="CB482" s="126"/>
      <c r="CC482" s="126"/>
      <c r="CD482" s="126"/>
      <c r="CE482" s="126"/>
      <c r="CF482" s="126"/>
      <c r="CG482" s="126"/>
      <c r="CH482" s="126"/>
      <c r="CI482" s="126"/>
      <c r="CJ482" s="126"/>
      <c r="CK482" s="126"/>
      <c r="CL482" s="126"/>
      <c r="CM482" s="126"/>
      <c r="CN482" s="126"/>
    </row>
    <row r="483" spans="1:92">
      <c r="A483" s="289" t="s">
        <v>5581</v>
      </c>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v>1.03</v>
      </c>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c r="BY483" s="126"/>
      <c r="BZ483" s="126"/>
      <c r="CA483" s="126"/>
      <c r="CB483" s="126"/>
      <c r="CC483" s="126"/>
      <c r="CD483" s="126"/>
      <c r="CE483" s="126"/>
      <c r="CF483" s="126"/>
      <c r="CG483" s="126"/>
      <c r="CH483" s="126"/>
      <c r="CI483" s="126"/>
      <c r="CJ483" s="126"/>
      <c r="CK483" s="126"/>
      <c r="CL483" s="126"/>
      <c r="CM483" s="126"/>
      <c r="CN483" s="126"/>
    </row>
    <row r="484" spans="1:92">
      <c r="A484" s="289" t="s">
        <v>5582</v>
      </c>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v>66678.25</v>
      </c>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c r="BY484" s="126"/>
      <c r="BZ484" s="126"/>
      <c r="CA484" s="126"/>
      <c r="CB484" s="126"/>
      <c r="CC484" s="126"/>
      <c r="CD484" s="126"/>
      <c r="CE484" s="126"/>
      <c r="CF484" s="126"/>
      <c r="CG484" s="126"/>
      <c r="CH484" s="126"/>
      <c r="CI484" s="126"/>
      <c r="CJ484" s="126"/>
      <c r="CK484" s="126"/>
      <c r="CL484" s="126"/>
      <c r="CM484" s="126"/>
      <c r="CN484" s="126"/>
    </row>
    <row r="485" spans="1:92">
      <c r="A485" s="289" t="s">
        <v>5583</v>
      </c>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v>30.259999999999899</v>
      </c>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c r="BY485" s="126"/>
      <c r="BZ485" s="126"/>
      <c r="CA485" s="126"/>
      <c r="CB485" s="126"/>
      <c r="CC485" s="126"/>
      <c r="CD485" s="126"/>
      <c r="CE485" s="126"/>
      <c r="CF485" s="126"/>
      <c r="CG485" s="126"/>
      <c r="CH485" s="126"/>
      <c r="CI485" s="126"/>
      <c r="CJ485" s="126"/>
      <c r="CK485" s="126"/>
      <c r="CL485" s="126"/>
      <c r="CM485" s="126"/>
      <c r="CN485" s="126"/>
    </row>
    <row r="486" spans="1:92">
      <c r="A486" s="289" t="s">
        <v>5584</v>
      </c>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v>3575.70999999999</v>
      </c>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c r="BY486" s="126"/>
      <c r="BZ486" s="126"/>
      <c r="CA486" s="126"/>
      <c r="CB486" s="126"/>
      <c r="CC486" s="126"/>
      <c r="CD486" s="126"/>
      <c r="CE486" s="126"/>
      <c r="CF486" s="126"/>
      <c r="CG486" s="126"/>
      <c r="CH486" s="126"/>
      <c r="CI486" s="126"/>
      <c r="CJ486" s="126"/>
      <c r="CK486" s="126"/>
      <c r="CL486" s="126"/>
      <c r="CM486" s="126"/>
      <c r="CN486" s="126"/>
    </row>
    <row r="487" spans="1:92">
      <c r="A487" s="289" t="s">
        <v>5585</v>
      </c>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v>2077.36</v>
      </c>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c r="BY487" s="126"/>
      <c r="BZ487" s="126"/>
      <c r="CA487" s="126"/>
      <c r="CB487" s="126"/>
      <c r="CC487" s="126"/>
      <c r="CD487" s="126"/>
      <c r="CE487" s="126"/>
      <c r="CF487" s="126"/>
      <c r="CG487" s="126"/>
      <c r="CH487" s="126"/>
      <c r="CI487" s="126"/>
      <c r="CJ487" s="126"/>
      <c r="CK487" s="126"/>
      <c r="CL487" s="126"/>
      <c r="CM487" s="126"/>
      <c r="CN487" s="126"/>
    </row>
    <row r="488" spans="1:92">
      <c r="A488" s="289" t="s">
        <v>5586</v>
      </c>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v>0</v>
      </c>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c r="BY488" s="126"/>
      <c r="BZ488" s="126"/>
      <c r="CA488" s="126"/>
      <c r="CB488" s="126"/>
      <c r="CC488" s="126"/>
      <c r="CD488" s="126"/>
      <c r="CE488" s="126"/>
      <c r="CF488" s="126"/>
      <c r="CG488" s="126"/>
      <c r="CH488" s="126"/>
      <c r="CI488" s="126"/>
      <c r="CJ488" s="126"/>
      <c r="CK488" s="126"/>
      <c r="CL488" s="126"/>
      <c r="CM488" s="126"/>
      <c r="CN488" s="126"/>
    </row>
    <row r="489" spans="1:92">
      <c r="A489" s="289" t="s">
        <v>5587</v>
      </c>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v>0</v>
      </c>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c r="BY489" s="126"/>
      <c r="BZ489" s="126"/>
      <c r="CA489" s="126"/>
      <c r="CB489" s="126"/>
      <c r="CC489" s="126"/>
      <c r="CD489" s="126"/>
      <c r="CE489" s="126"/>
      <c r="CF489" s="126"/>
      <c r="CG489" s="126"/>
      <c r="CH489" s="126"/>
      <c r="CI489" s="126"/>
      <c r="CJ489" s="126"/>
      <c r="CK489" s="126"/>
      <c r="CL489" s="126"/>
      <c r="CM489" s="126"/>
      <c r="CN489" s="126"/>
    </row>
    <row r="490" spans="1:92">
      <c r="A490" s="289" t="s">
        <v>5588</v>
      </c>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v>480166.61</v>
      </c>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c r="BY490" s="126"/>
      <c r="BZ490" s="126"/>
      <c r="CA490" s="126"/>
      <c r="CB490" s="126"/>
      <c r="CC490" s="126"/>
      <c r="CD490" s="126"/>
      <c r="CE490" s="126"/>
      <c r="CF490" s="126"/>
      <c r="CG490" s="126"/>
      <c r="CH490" s="126"/>
      <c r="CI490" s="126"/>
      <c r="CJ490" s="126"/>
      <c r="CK490" s="126"/>
      <c r="CL490" s="126"/>
      <c r="CM490" s="126"/>
      <c r="CN490" s="126"/>
    </row>
    <row r="491" spans="1:92">
      <c r="A491" s="289" t="s">
        <v>5589</v>
      </c>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v>0</v>
      </c>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c r="BY491" s="126"/>
      <c r="BZ491" s="126"/>
      <c r="CA491" s="126"/>
      <c r="CB491" s="126"/>
      <c r="CC491" s="126"/>
      <c r="CD491" s="126"/>
      <c r="CE491" s="126"/>
      <c r="CF491" s="126"/>
      <c r="CG491" s="126"/>
      <c r="CH491" s="126"/>
      <c r="CI491" s="126"/>
      <c r="CJ491" s="126"/>
      <c r="CK491" s="126"/>
      <c r="CL491" s="126"/>
      <c r="CM491" s="126"/>
      <c r="CN491" s="126"/>
    </row>
    <row r="492" spans="1:92">
      <c r="A492" s="289" t="s">
        <v>5590</v>
      </c>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v>0</v>
      </c>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c r="BY492" s="126"/>
      <c r="BZ492" s="126"/>
      <c r="CA492" s="126"/>
      <c r="CB492" s="126"/>
      <c r="CC492" s="126"/>
      <c r="CD492" s="126"/>
      <c r="CE492" s="126"/>
      <c r="CF492" s="126"/>
      <c r="CG492" s="126"/>
      <c r="CH492" s="126"/>
      <c r="CI492" s="126"/>
      <c r="CJ492" s="126"/>
      <c r="CK492" s="126"/>
      <c r="CL492" s="126"/>
      <c r="CM492" s="126"/>
      <c r="CN492" s="126"/>
    </row>
    <row r="493" spans="1:92">
      <c r="A493" s="289" t="s">
        <v>5591</v>
      </c>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v>2156829.96</v>
      </c>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c r="BY493" s="126"/>
      <c r="BZ493" s="126"/>
      <c r="CA493" s="126"/>
      <c r="CB493" s="126"/>
      <c r="CC493" s="126"/>
      <c r="CD493" s="126"/>
      <c r="CE493" s="126"/>
      <c r="CF493" s="126"/>
      <c r="CG493" s="126"/>
      <c r="CH493" s="126"/>
      <c r="CI493" s="126"/>
      <c r="CJ493" s="126"/>
      <c r="CK493" s="126"/>
      <c r="CL493" s="126"/>
      <c r="CM493" s="126"/>
      <c r="CN493" s="126"/>
    </row>
    <row r="494" spans="1:92">
      <c r="A494" s="289" t="s">
        <v>5592</v>
      </c>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v>6658134.9900000002</v>
      </c>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c r="BY494" s="126"/>
      <c r="BZ494" s="126"/>
      <c r="CA494" s="126"/>
      <c r="CB494" s="126"/>
      <c r="CC494" s="126"/>
      <c r="CD494" s="126"/>
      <c r="CE494" s="126"/>
      <c r="CF494" s="126"/>
      <c r="CG494" s="126"/>
      <c r="CH494" s="126"/>
      <c r="CI494" s="126"/>
      <c r="CJ494" s="126"/>
      <c r="CK494" s="126"/>
      <c r="CL494" s="126"/>
      <c r="CM494" s="126"/>
      <c r="CN494" s="126"/>
    </row>
    <row r="495" spans="1:92">
      <c r="A495" s="289" t="s">
        <v>5593</v>
      </c>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v>0</v>
      </c>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c r="BY495" s="126"/>
      <c r="BZ495" s="126"/>
      <c r="CA495" s="126"/>
      <c r="CB495" s="126"/>
      <c r="CC495" s="126"/>
      <c r="CD495" s="126"/>
      <c r="CE495" s="126"/>
      <c r="CF495" s="126"/>
      <c r="CG495" s="126"/>
      <c r="CH495" s="126"/>
      <c r="CI495" s="126"/>
      <c r="CJ495" s="126"/>
      <c r="CK495" s="126"/>
      <c r="CL495" s="126"/>
      <c r="CM495" s="126"/>
      <c r="CN495" s="126"/>
    </row>
    <row r="496" spans="1:92">
      <c r="A496" s="289" t="s">
        <v>5594</v>
      </c>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v>0</v>
      </c>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c r="BY496" s="126"/>
      <c r="BZ496" s="126"/>
      <c r="CA496" s="126"/>
      <c r="CB496" s="126"/>
      <c r="CC496" s="126"/>
      <c r="CD496" s="126"/>
      <c r="CE496" s="126"/>
      <c r="CF496" s="126"/>
      <c r="CG496" s="126"/>
      <c r="CH496" s="126"/>
      <c r="CI496" s="126"/>
      <c r="CJ496" s="126"/>
      <c r="CK496" s="126"/>
      <c r="CL496" s="126"/>
      <c r="CM496" s="126"/>
      <c r="CN496" s="126"/>
    </row>
    <row r="497" spans="1:92">
      <c r="A497" s="289" t="s">
        <v>5595</v>
      </c>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v>-3346352.67</v>
      </c>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c r="BY497" s="126"/>
      <c r="BZ497" s="126"/>
      <c r="CA497" s="126"/>
      <c r="CB497" s="126"/>
      <c r="CC497" s="126"/>
      <c r="CD497" s="126"/>
      <c r="CE497" s="126"/>
      <c r="CF497" s="126"/>
      <c r="CG497" s="126"/>
      <c r="CH497" s="126"/>
      <c r="CI497" s="126"/>
      <c r="CJ497" s="126"/>
      <c r="CK497" s="126"/>
      <c r="CL497" s="126"/>
      <c r="CM497" s="126"/>
      <c r="CN497" s="126"/>
    </row>
    <row r="498" spans="1:92">
      <c r="A498" s="289" t="s">
        <v>5596</v>
      </c>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v>0</v>
      </c>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c r="BY498" s="126"/>
      <c r="BZ498" s="126"/>
      <c r="CA498" s="126"/>
      <c r="CB498" s="126"/>
      <c r="CC498" s="126"/>
      <c r="CD498" s="126"/>
      <c r="CE498" s="126"/>
      <c r="CF498" s="126"/>
      <c r="CG498" s="126"/>
      <c r="CH498" s="126"/>
      <c r="CI498" s="126"/>
      <c r="CJ498" s="126"/>
      <c r="CK498" s="126"/>
      <c r="CL498" s="126"/>
      <c r="CM498" s="126"/>
      <c r="CN498" s="126"/>
    </row>
    <row r="499" spans="1:92">
      <c r="A499" s="289" t="s">
        <v>5597</v>
      </c>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v>0</v>
      </c>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c r="BY499" s="126"/>
      <c r="BZ499" s="126"/>
      <c r="CA499" s="126"/>
      <c r="CB499" s="126"/>
      <c r="CC499" s="126"/>
      <c r="CD499" s="126"/>
      <c r="CE499" s="126"/>
      <c r="CF499" s="126"/>
      <c r="CG499" s="126"/>
      <c r="CH499" s="126"/>
      <c r="CI499" s="126"/>
      <c r="CJ499" s="126"/>
      <c r="CK499" s="126"/>
      <c r="CL499" s="126"/>
      <c r="CM499" s="126"/>
      <c r="CN499" s="126"/>
    </row>
    <row r="500" spans="1:92">
      <c r="A500" s="289" t="s">
        <v>5598</v>
      </c>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v>1406807.25999999</v>
      </c>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c r="BY500" s="126"/>
      <c r="BZ500" s="126"/>
      <c r="CA500" s="126"/>
      <c r="CB500" s="126"/>
      <c r="CC500" s="126"/>
      <c r="CD500" s="126"/>
      <c r="CE500" s="126"/>
      <c r="CF500" s="126"/>
      <c r="CG500" s="126"/>
      <c r="CH500" s="126"/>
      <c r="CI500" s="126"/>
      <c r="CJ500" s="126"/>
      <c r="CK500" s="126"/>
      <c r="CL500" s="126"/>
      <c r="CM500" s="126"/>
      <c r="CN500" s="126"/>
    </row>
    <row r="501" spans="1:92">
      <c r="A501" s="289" t="s">
        <v>5599</v>
      </c>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v>0</v>
      </c>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c r="BY501" s="126"/>
      <c r="BZ501" s="126"/>
      <c r="CA501" s="126"/>
      <c r="CB501" s="126"/>
      <c r="CC501" s="126"/>
      <c r="CD501" s="126"/>
      <c r="CE501" s="126"/>
      <c r="CF501" s="126"/>
      <c r="CG501" s="126"/>
      <c r="CH501" s="126"/>
      <c r="CI501" s="126"/>
      <c r="CJ501" s="126"/>
      <c r="CK501" s="126"/>
      <c r="CL501" s="126"/>
      <c r="CM501" s="126"/>
      <c r="CN501" s="126"/>
    </row>
    <row r="502" spans="1:92">
      <c r="A502" s="289" t="s">
        <v>5600</v>
      </c>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v>0</v>
      </c>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c r="BY502" s="126"/>
      <c r="BZ502" s="126"/>
      <c r="CA502" s="126"/>
      <c r="CB502" s="126"/>
      <c r="CC502" s="126"/>
      <c r="CD502" s="126"/>
      <c r="CE502" s="126"/>
      <c r="CF502" s="126"/>
      <c r="CG502" s="126"/>
      <c r="CH502" s="126"/>
      <c r="CI502" s="126"/>
      <c r="CJ502" s="126"/>
      <c r="CK502" s="126"/>
      <c r="CL502" s="126"/>
      <c r="CM502" s="126"/>
      <c r="CN502" s="126"/>
    </row>
    <row r="503" spans="1:92">
      <c r="A503" s="289" t="s">
        <v>5601</v>
      </c>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v>0</v>
      </c>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c r="BY503" s="126"/>
      <c r="BZ503" s="126"/>
      <c r="CA503" s="126"/>
      <c r="CB503" s="126"/>
      <c r="CC503" s="126"/>
      <c r="CD503" s="126"/>
      <c r="CE503" s="126"/>
      <c r="CF503" s="126"/>
      <c r="CG503" s="126"/>
      <c r="CH503" s="126"/>
      <c r="CI503" s="126"/>
      <c r="CJ503" s="126"/>
      <c r="CK503" s="126"/>
      <c r="CL503" s="126"/>
      <c r="CM503" s="126"/>
      <c r="CN503" s="126"/>
    </row>
    <row r="504" spans="1:92">
      <c r="A504" s="289" t="s">
        <v>5602</v>
      </c>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v>0</v>
      </c>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c r="BY504" s="126"/>
      <c r="BZ504" s="126"/>
      <c r="CA504" s="126"/>
      <c r="CB504" s="126"/>
      <c r="CC504" s="126"/>
      <c r="CD504" s="126"/>
      <c r="CE504" s="126"/>
      <c r="CF504" s="126"/>
      <c r="CG504" s="126"/>
      <c r="CH504" s="126"/>
      <c r="CI504" s="126"/>
      <c r="CJ504" s="126"/>
      <c r="CK504" s="126"/>
      <c r="CL504" s="126"/>
      <c r="CM504" s="126"/>
      <c r="CN504" s="126"/>
    </row>
    <row r="505" spans="1:92">
      <c r="A505" s="289" t="s">
        <v>5603</v>
      </c>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v>6875419.54</v>
      </c>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c r="BY505" s="126"/>
      <c r="BZ505" s="126"/>
      <c r="CA505" s="126"/>
      <c r="CB505" s="126"/>
      <c r="CC505" s="126"/>
      <c r="CD505" s="126"/>
      <c r="CE505" s="126"/>
      <c r="CF505" s="126"/>
      <c r="CG505" s="126"/>
      <c r="CH505" s="126"/>
      <c r="CI505" s="126"/>
      <c r="CJ505" s="126"/>
      <c r="CK505" s="126"/>
      <c r="CL505" s="126"/>
      <c r="CM505" s="126"/>
      <c r="CN505" s="126"/>
    </row>
    <row r="506" spans="1:92">
      <c r="A506" s="289" t="s">
        <v>5604</v>
      </c>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v>0</v>
      </c>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c r="BY506" s="126"/>
      <c r="BZ506" s="126"/>
      <c r="CA506" s="126"/>
      <c r="CB506" s="126"/>
      <c r="CC506" s="126"/>
      <c r="CD506" s="126"/>
      <c r="CE506" s="126"/>
      <c r="CF506" s="126"/>
      <c r="CG506" s="126"/>
      <c r="CH506" s="126"/>
      <c r="CI506" s="126"/>
      <c r="CJ506" s="126"/>
      <c r="CK506" s="126"/>
      <c r="CL506" s="126"/>
      <c r="CM506" s="126"/>
      <c r="CN506" s="126"/>
    </row>
    <row r="507" spans="1:92">
      <c r="A507" s="289" t="s">
        <v>5605</v>
      </c>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v>0</v>
      </c>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c r="BY507" s="126"/>
      <c r="BZ507" s="126"/>
      <c r="CA507" s="126"/>
      <c r="CB507" s="126"/>
      <c r="CC507" s="126"/>
      <c r="CD507" s="126"/>
      <c r="CE507" s="126"/>
      <c r="CF507" s="126"/>
      <c r="CG507" s="126"/>
      <c r="CH507" s="126"/>
      <c r="CI507" s="126"/>
      <c r="CJ507" s="126"/>
      <c r="CK507" s="126"/>
      <c r="CL507" s="126"/>
      <c r="CM507" s="126"/>
      <c r="CN507" s="126"/>
    </row>
    <row r="508" spans="1:92">
      <c r="A508" s="289" t="s">
        <v>5606</v>
      </c>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v>7355586.1499999901</v>
      </c>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c r="BY508" s="126"/>
      <c r="BZ508" s="126"/>
      <c r="CA508" s="126"/>
      <c r="CB508" s="126"/>
      <c r="CC508" s="126"/>
      <c r="CD508" s="126"/>
      <c r="CE508" s="126"/>
      <c r="CF508" s="126"/>
      <c r="CG508" s="126"/>
      <c r="CH508" s="126"/>
      <c r="CI508" s="126"/>
      <c r="CJ508" s="126"/>
      <c r="CK508" s="126"/>
      <c r="CL508" s="126"/>
      <c r="CM508" s="126"/>
      <c r="CN508" s="126"/>
    </row>
    <row r="509" spans="1:92">
      <c r="A509" s="288" t="s">
        <v>5607</v>
      </c>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c r="BY509" s="126"/>
      <c r="BZ509" s="126"/>
      <c r="CA509" s="126"/>
      <c r="CB509" s="126"/>
      <c r="CC509" s="126"/>
      <c r="CD509" s="126"/>
      <c r="CE509" s="126"/>
      <c r="CF509" s="126"/>
      <c r="CG509" s="126"/>
      <c r="CH509" s="126"/>
      <c r="CI509" s="126"/>
      <c r="CJ509" s="126"/>
      <c r="CK509" s="126"/>
      <c r="CL509" s="126"/>
      <c r="CM509" s="126"/>
      <c r="CN509" s="126"/>
    </row>
    <row r="510" spans="1:92">
      <c r="A510" s="288" t="s">
        <v>5608</v>
      </c>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c r="BY510" s="126"/>
      <c r="BZ510" s="126"/>
      <c r="CA510" s="126"/>
      <c r="CB510" s="126"/>
      <c r="CC510" s="126"/>
      <c r="CD510" s="126"/>
      <c r="CE510" s="126"/>
      <c r="CF510" s="126"/>
      <c r="CG510" s="126"/>
      <c r="CH510" s="126"/>
      <c r="CI510" s="126"/>
      <c r="CJ510" s="126"/>
      <c r="CK510" s="126"/>
      <c r="CL510" s="126"/>
      <c r="CM510" s="126"/>
      <c r="CN510" s="126"/>
    </row>
    <row r="511" spans="1:92">
      <c r="A511" s="289" t="s">
        <v>5609</v>
      </c>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v>383032.01</v>
      </c>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c r="BY511" s="126"/>
      <c r="BZ511" s="126"/>
      <c r="CA511" s="126"/>
      <c r="CB511" s="126"/>
      <c r="CC511" s="126"/>
      <c r="CD511" s="126"/>
      <c r="CE511" s="126"/>
      <c r="CF511" s="126"/>
      <c r="CG511" s="126"/>
      <c r="CH511" s="126"/>
      <c r="CI511" s="126"/>
      <c r="CJ511" s="126"/>
      <c r="CK511" s="126"/>
      <c r="CL511" s="126"/>
      <c r="CM511" s="126"/>
      <c r="CN511" s="126"/>
    </row>
    <row r="512" spans="1:92">
      <c r="A512" s="289" t="s">
        <v>5610</v>
      </c>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v>164184.4</v>
      </c>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c r="BY512" s="126"/>
      <c r="BZ512" s="126"/>
      <c r="CA512" s="126"/>
      <c r="CB512" s="126"/>
      <c r="CC512" s="126"/>
      <c r="CD512" s="126"/>
      <c r="CE512" s="126"/>
      <c r="CF512" s="126"/>
      <c r="CG512" s="126"/>
      <c r="CH512" s="126"/>
      <c r="CI512" s="126"/>
      <c r="CJ512" s="126"/>
      <c r="CK512" s="126"/>
      <c r="CL512" s="126"/>
      <c r="CM512" s="126"/>
      <c r="CN512" s="126"/>
    </row>
    <row r="513" spans="1:92">
      <c r="A513" s="289" t="s">
        <v>5611</v>
      </c>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v>0</v>
      </c>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c r="BY513" s="126"/>
      <c r="BZ513" s="126"/>
      <c r="CA513" s="126"/>
      <c r="CB513" s="126"/>
      <c r="CC513" s="126"/>
      <c r="CD513" s="126"/>
      <c r="CE513" s="126"/>
      <c r="CF513" s="126"/>
      <c r="CG513" s="126"/>
      <c r="CH513" s="126"/>
      <c r="CI513" s="126"/>
      <c r="CJ513" s="126"/>
      <c r="CK513" s="126"/>
      <c r="CL513" s="126"/>
      <c r="CM513" s="126"/>
      <c r="CN513" s="126"/>
    </row>
    <row r="514" spans="1:92">
      <c r="A514" s="289" t="s">
        <v>5612</v>
      </c>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v>0</v>
      </c>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c r="BY514" s="126"/>
      <c r="BZ514" s="126"/>
      <c r="CA514" s="126"/>
      <c r="CB514" s="126"/>
      <c r="CC514" s="126"/>
      <c r="CD514" s="126"/>
      <c r="CE514" s="126"/>
      <c r="CF514" s="126"/>
      <c r="CG514" s="126"/>
      <c r="CH514" s="126"/>
      <c r="CI514" s="126"/>
      <c r="CJ514" s="126"/>
      <c r="CK514" s="126"/>
      <c r="CL514" s="126"/>
      <c r="CM514" s="126"/>
      <c r="CN514" s="126"/>
    </row>
    <row r="515" spans="1:92">
      <c r="A515" s="289" t="s">
        <v>5613</v>
      </c>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v>1196886.93</v>
      </c>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row>
    <row r="516" spans="1:92">
      <c r="A516" s="289" t="s">
        <v>5614</v>
      </c>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v>12270940.689999999</v>
      </c>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c r="BY516" s="126"/>
      <c r="BZ516" s="126"/>
      <c r="CA516" s="126"/>
      <c r="CB516" s="126"/>
      <c r="CC516" s="126"/>
      <c r="CD516" s="126"/>
      <c r="CE516" s="126"/>
      <c r="CF516" s="126"/>
      <c r="CG516" s="126"/>
      <c r="CH516" s="126"/>
      <c r="CI516" s="126"/>
      <c r="CJ516" s="126"/>
      <c r="CK516" s="126"/>
      <c r="CL516" s="126"/>
      <c r="CM516" s="126"/>
      <c r="CN516" s="126"/>
    </row>
    <row r="517" spans="1:92">
      <c r="A517" s="289" t="s">
        <v>5615</v>
      </c>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v>0</v>
      </c>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c r="BY517" s="126"/>
      <c r="BZ517" s="126"/>
      <c r="CA517" s="126"/>
      <c r="CB517" s="126"/>
      <c r="CC517" s="126"/>
      <c r="CD517" s="126"/>
      <c r="CE517" s="126"/>
      <c r="CF517" s="126"/>
      <c r="CG517" s="126"/>
      <c r="CH517" s="126"/>
      <c r="CI517" s="126"/>
      <c r="CJ517" s="126"/>
      <c r="CK517" s="126"/>
      <c r="CL517" s="126"/>
      <c r="CM517" s="126"/>
      <c r="CN517" s="126"/>
    </row>
    <row r="518" spans="1:92">
      <c r="A518" s="289" t="s">
        <v>5616</v>
      </c>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v>0</v>
      </c>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c r="BY518" s="126"/>
      <c r="BZ518" s="126"/>
      <c r="CA518" s="126"/>
      <c r="CB518" s="126"/>
      <c r="CC518" s="126"/>
      <c r="CD518" s="126"/>
      <c r="CE518" s="126"/>
      <c r="CF518" s="126"/>
      <c r="CG518" s="126"/>
      <c r="CH518" s="126"/>
      <c r="CI518" s="126"/>
      <c r="CJ518" s="126"/>
      <c r="CK518" s="126"/>
      <c r="CL518" s="126"/>
      <c r="CM518" s="126"/>
      <c r="CN518" s="126"/>
    </row>
    <row r="519" spans="1:92">
      <c r="A519" s="289" t="s">
        <v>5617</v>
      </c>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v>0</v>
      </c>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c r="BY519" s="126"/>
      <c r="BZ519" s="126"/>
      <c r="CA519" s="126"/>
      <c r="CB519" s="126"/>
      <c r="CC519" s="126"/>
      <c r="CD519" s="126"/>
      <c r="CE519" s="126"/>
      <c r="CF519" s="126"/>
      <c r="CG519" s="126"/>
      <c r="CH519" s="126"/>
      <c r="CI519" s="126"/>
      <c r="CJ519" s="126"/>
      <c r="CK519" s="126"/>
      <c r="CL519" s="126"/>
      <c r="CM519" s="126"/>
      <c r="CN519" s="126"/>
    </row>
    <row r="520" spans="1:92">
      <c r="A520" s="289" t="s">
        <v>5618</v>
      </c>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v>0</v>
      </c>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c r="BY520" s="126"/>
      <c r="BZ520" s="126"/>
      <c r="CA520" s="126"/>
      <c r="CB520" s="126"/>
      <c r="CC520" s="126"/>
      <c r="CD520" s="126"/>
      <c r="CE520" s="126"/>
      <c r="CF520" s="126"/>
      <c r="CG520" s="126"/>
      <c r="CH520" s="126"/>
      <c r="CI520" s="126"/>
      <c r="CJ520" s="126"/>
      <c r="CK520" s="126"/>
      <c r="CL520" s="126"/>
      <c r="CM520" s="126"/>
      <c r="CN520" s="126"/>
    </row>
    <row r="521" spans="1:92">
      <c r="A521" s="289" t="s">
        <v>5619</v>
      </c>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v>0</v>
      </c>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c r="BY521" s="126"/>
      <c r="BZ521" s="126"/>
      <c r="CA521" s="126"/>
      <c r="CB521" s="126"/>
      <c r="CC521" s="126"/>
      <c r="CD521" s="126"/>
      <c r="CE521" s="126"/>
      <c r="CF521" s="126"/>
      <c r="CG521" s="126"/>
      <c r="CH521" s="126"/>
      <c r="CI521" s="126"/>
      <c r="CJ521" s="126"/>
      <c r="CK521" s="126"/>
      <c r="CL521" s="126"/>
      <c r="CM521" s="126"/>
      <c r="CN521" s="126"/>
    </row>
    <row r="522" spans="1:92">
      <c r="A522" s="289" t="s">
        <v>5620</v>
      </c>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v>136228.29999999999</v>
      </c>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c r="BY522" s="126"/>
      <c r="BZ522" s="126"/>
      <c r="CA522" s="126"/>
      <c r="CB522" s="126"/>
      <c r="CC522" s="126"/>
      <c r="CD522" s="126"/>
      <c r="CE522" s="126"/>
      <c r="CF522" s="126"/>
      <c r="CG522" s="126"/>
      <c r="CH522" s="126"/>
      <c r="CI522" s="126"/>
      <c r="CJ522" s="126"/>
      <c r="CK522" s="126"/>
      <c r="CL522" s="126"/>
      <c r="CM522" s="126"/>
      <c r="CN522" s="126"/>
    </row>
    <row r="523" spans="1:92">
      <c r="A523" s="289" t="s">
        <v>5621</v>
      </c>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v>14151272.329999899</v>
      </c>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c r="BY523" s="126"/>
      <c r="BZ523" s="126"/>
      <c r="CA523" s="126"/>
      <c r="CB523" s="126"/>
      <c r="CC523" s="126"/>
      <c r="CD523" s="126"/>
      <c r="CE523" s="126"/>
      <c r="CF523" s="126"/>
      <c r="CG523" s="126"/>
      <c r="CH523" s="126"/>
      <c r="CI523" s="126"/>
      <c r="CJ523" s="126"/>
      <c r="CK523" s="126"/>
      <c r="CL523" s="126"/>
      <c r="CM523" s="126"/>
      <c r="CN523" s="126"/>
    </row>
    <row r="524" spans="1:92">
      <c r="A524" s="288" t="s">
        <v>5622</v>
      </c>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c r="CE524" s="126"/>
      <c r="CF524" s="126"/>
      <c r="CG524" s="126"/>
      <c r="CH524" s="126"/>
      <c r="CI524" s="126"/>
      <c r="CJ524" s="126"/>
      <c r="CK524" s="126"/>
      <c r="CL524" s="126"/>
      <c r="CM524" s="126"/>
      <c r="CN524" s="126"/>
    </row>
    <row r="525" spans="1:92">
      <c r="A525" s="289" t="s">
        <v>5623</v>
      </c>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v>0</v>
      </c>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c r="BY525" s="126"/>
      <c r="BZ525" s="126"/>
      <c r="CA525" s="126"/>
      <c r="CB525" s="126"/>
      <c r="CC525" s="126"/>
      <c r="CD525" s="126"/>
      <c r="CE525" s="126"/>
      <c r="CF525" s="126"/>
      <c r="CG525" s="126"/>
      <c r="CH525" s="126"/>
      <c r="CI525" s="126"/>
      <c r="CJ525" s="126"/>
      <c r="CK525" s="126"/>
      <c r="CL525" s="126"/>
      <c r="CM525" s="126"/>
      <c r="CN525" s="126"/>
    </row>
    <row r="526" spans="1:92">
      <c r="A526" s="289" t="s">
        <v>5624</v>
      </c>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v>3996032.98</v>
      </c>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c r="BY526" s="126"/>
      <c r="BZ526" s="126"/>
      <c r="CA526" s="126"/>
      <c r="CB526" s="126"/>
      <c r="CC526" s="126"/>
      <c r="CD526" s="126"/>
      <c r="CE526" s="126"/>
      <c r="CF526" s="126"/>
      <c r="CG526" s="126"/>
      <c r="CH526" s="126"/>
      <c r="CI526" s="126"/>
      <c r="CJ526" s="126"/>
      <c r="CK526" s="126"/>
      <c r="CL526" s="126"/>
      <c r="CM526" s="126"/>
      <c r="CN526" s="126"/>
    </row>
    <row r="527" spans="1:92">
      <c r="A527" s="289" t="s">
        <v>5625</v>
      </c>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v>5.3200000000000101</v>
      </c>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c r="BY527" s="126"/>
      <c r="BZ527" s="126"/>
      <c r="CA527" s="126"/>
      <c r="CB527" s="126"/>
      <c r="CC527" s="126"/>
      <c r="CD527" s="126"/>
      <c r="CE527" s="126"/>
      <c r="CF527" s="126"/>
      <c r="CG527" s="126"/>
      <c r="CH527" s="126"/>
      <c r="CI527" s="126"/>
      <c r="CJ527" s="126"/>
      <c r="CK527" s="126"/>
      <c r="CL527" s="126"/>
      <c r="CM527" s="126"/>
      <c r="CN527" s="126"/>
    </row>
    <row r="528" spans="1:92">
      <c r="A528" s="289" t="s">
        <v>5626</v>
      </c>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v>4255070.7</v>
      </c>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c r="BY528" s="126"/>
      <c r="BZ528" s="126"/>
      <c r="CA528" s="126"/>
      <c r="CB528" s="126"/>
      <c r="CC528" s="126"/>
      <c r="CD528" s="126"/>
      <c r="CE528" s="126"/>
      <c r="CF528" s="126"/>
      <c r="CG528" s="126"/>
      <c r="CH528" s="126"/>
      <c r="CI528" s="126"/>
      <c r="CJ528" s="126"/>
      <c r="CK528" s="126"/>
      <c r="CL528" s="126"/>
      <c r="CM528" s="126"/>
      <c r="CN528" s="126"/>
    </row>
    <row r="529" spans="1:92">
      <c r="A529" s="289" t="s">
        <v>5627</v>
      </c>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v>0</v>
      </c>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c r="BY529" s="126"/>
      <c r="BZ529" s="126"/>
      <c r="CA529" s="126"/>
      <c r="CB529" s="126"/>
      <c r="CC529" s="126"/>
      <c r="CD529" s="126"/>
      <c r="CE529" s="126"/>
      <c r="CF529" s="126"/>
      <c r="CG529" s="126"/>
      <c r="CH529" s="126"/>
      <c r="CI529" s="126"/>
      <c r="CJ529" s="126"/>
      <c r="CK529" s="126"/>
      <c r="CL529" s="126"/>
      <c r="CM529" s="126"/>
      <c r="CN529" s="126"/>
    </row>
    <row r="530" spans="1:92">
      <c r="A530" s="289" t="s">
        <v>5628</v>
      </c>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v>0</v>
      </c>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c r="BY530" s="126"/>
      <c r="BZ530" s="126"/>
      <c r="CA530" s="126"/>
      <c r="CB530" s="126"/>
      <c r="CC530" s="126"/>
      <c r="CD530" s="126"/>
      <c r="CE530" s="126"/>
      <c r="CF530" s="126"/>
      <c r="CG530" s="126"/>
      <c r="CH530" s="126"/>
      <c r="CI530" s="126"/>
      <c r="CJ530" s="126"/>
      <c r="CK530" s="126"/>
      <c r="CL530" s="126"/>
      <c r="CM530" s="126"/>
      <c r="CN530" s="126"/>
    </row>
    <row r="531" spans="1:92">
      <c r="A531" s="289" t="s">
        <v>5629</v>
      </c>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v>43763344.899999999</v>
      </c>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c r="BY531" s="126"/>
      <c r="BZ531" s="126"/>
      <c r="CA531" s="126"/>
      <c r="CB531" s="126"/>
      <c r="CC531" s="126"/>
      <c r="CD531" s="126"/>
      <c r="CE531" s="126"/>
      <c r="CF531" s="126"/>
      <c r="CG531" s="126"/>
      <c r="CH531" s="126"/>
      <c r="CI531" s="126"/>
      <c r="CJ531" s="126"/>
      <c r="CK531" s="126"/>
      <c r="CL531" s="126"/>
      <c r="CM531" s="126"/>
      <c r="CN531" s="126"/>
    </row>
    <row r="532" spans="1:92">
      <c r="A532" s="289" t="s">
        <v>5630</v>
      </c>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v>0</v>
      </c>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c r="BY532" s="126"/>
      <c r="BZ532" s="126"/>
      <c r="CA532" s="126"/>
      <c r="CB532" s="126"/>
      <c r="CC532" s="126"/>
      <c r="CD532" s="126"/>
      <c r="CE532" s="126"/>
      <c r="CF532" s="126"/>
      <c r="CG532" s="126"/>
      <c r="CH532" s="126"/>
      <c r="CI532" s="126"/>
      <c r="CJ532" s="126"/>
      <c r="CK532" s="126"/>
      <c r="CL532" s="126"/>
      <c r="CM532" s="126"/>
      <c r="CN532" s="126"/>
    </row>
    <row r="533" spans="1:92">
      <c r="A533" s="289" t="s">
        <v>5631</v>
      </c>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v>6.27</v>
      </c>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c r="BY533" s="126"/>
      <c r="BZ533" s="126"/>
      <c r="CA533" s="126"/>
      <c r="CB533" s="126"/>
      <c r="CC533" s="126"/>
      <c r="CD533" s="126"/>
      <c r="CE533" s="126"/>
      <c r="CF533" s="126"/>
      <c r="CG533" s="126"/>
      <c r="CH533" s="126"/>
      <c r="CI533" s="126"/>
      <c r="CJ533" s="126"/>
      <c r="CK533" s="126"/>
      <c r="CL533" s="126"/>
      <c r="CM533" s="126"/>
      <c r="CN533" s="126"/>
    </row>
    <row r="534" spans="1:92">
      <c r="A534" s="289" t="s">
        <v>5632</v>
      </c>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v>153455.709999999</v>
      </c>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c r="BY534" s="126"/>
      <c r="BZ534" s="126"/>
      <c r="CA534" s="126"/>
      <c r="CB534" s="126"/>
      <c r="CC534" s="126"/>
      <c r="CD534" s="126"/>
      <c r="CE534" s="126"/>
      <c r="CF534" s="126"/>
      <c r="CG534" s="126"/>
      <c r="CH534" s="126"/>
      <c r="CI534" s="126"/>
      <c r="CJ534" s="126"/>
      <c r="CK534" s="126"/>
      <c r="CL534" s="126"/>
      <c r="CM534" s="126"/>
      <c r="CN534" s="126"/>
    </row>
    <row r="535" spans="1:92">
      <c r="A535" s="289" t="s">
        <v>5633</v>
      </c>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v>52167915.880000003</v>
      </c>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c r="BY535" s="126"/>
      <c r="BZ535" s="126"/>
      <c r="CA535" s="126"/>
      <c r="CB535" s="126"/>
      <c r="CC535" s="126"/>
      <c r="CD535" s="126"/>
      <c r="CE535" s="126"/>
      <c r="CF535" s="126"/>
      <c r="CG535" s="126"/>
      <c r="CH535" s="126"/>
      <c r="CI535" s="126"/>
      <c r="CJ535" s="126"/>
      <c r="CK535" s="126"/>
      <c r="CL535" s="126"/>
      <c r="CM535" s="126"/>
      <c r="CN535" s="126"/>
    </row>
    <row r="536" spans="1:92">
      <c r="A536" s="289" t="s">
        <v>5634</v>
      </c>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v>66319188.210000001</v>
      </c>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c r="BY536" s="126"/>
      <c r="BZ536" s="126"/>
      <c r="CA536" s="126"/>
      <c r="CB536" s="126"/>
      <c r="CC536" s="126"/>
      <c r="CD536" s="126"/>
      <c r="CE536" s="126"/>
      <c r="CF536" s="126"/>
      <c r="CG536" s="126"/>
      <c r="CH536" s="126"/>
      <c r="CI536" s="126"/>
      <c r="CJ536" s="126"/>
      <c r="CK536" s="126"/>
      <c r="CL536" s="126"/>
      <c r="CM536" s="126"/>
      <c r="CN536" s="126"/>
    </row>
    <row r="537" spans="1:92">
      <c r="A537" s="288" t="s">
        <v>5635</v>
      </c>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c r="BY537" s="126"/>
      <c r="BZ537" s="126"/>
      <c r="CA537" s="126"/>
      <c r="CB537" s="126"/>
      <c r="CC537" s="126"/>
      <c r="CD537" s="126"/>
      <c r="CE537" s="126"/>
      <c r="CF537" s="126"/>
      <c r="CG537" s="126"/>
      <c r="CH537" s="126"/>
      <c r="CI537" s="126"/>
      <c r="CJ537" s="126"/>
      <c r="CK537" s="126"/>
      <c r="CL537" s="126"/>
      <c r="CM537" s="126"/>
      <c r="CN537" s="126"/>
    </row>
    <row r="538" spans="1:92">
      <c r="A538" s="289" t="s">
        <v>5636</v>
      </c>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v>-8210220.1399999904</v>
      </c>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row>
    <row r="539" spans="1:92">
      <c r="A539" s="289" t="s">
        <v>5637</v>
      </c>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v>0</v>
      </c>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c r="BY539" s="126"/>
      <c r="BZ539" s="126"/>
      <c r="CA539" s="126"/>
      <c r="CB539" s="126"/>
      <c r="CC539" s="126"/>
      <c r="CD539" s="126"/>
      <c r="CE539" s="126"/>
      <c r="CF539" s="126"/>
      <c r="CG539" s="126"/>
      <c r="CH539" s="126"/>
      <c r="CI539" s="126"/>
      <c r="CJ539" s="126"/>
      <c r="CK539" s="126"/>
      <c r="CL539" s="126"/>
      <c r="CM539" s="126"/>
      <c r="CN539" s="126"/>
    </row>
    <row r="540" spans="1:92">
      <c r="A540" s="289" t="s">
        <v>5638</v>
      </c>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v>0</v>
      </c>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c r="BY540" s="126"/>
      <c r="BZ540" s="126"/>
      <c r="CA540" s="126"/>
      <c r="CB540" s="126"/>
      <c r="CC540" s="126"/>
      <c r="CD540" s="126"/>
      <c r="CE540" s="126"/>
      <c r="CF540" s="126"/>
      <c r="CG540" s="126"/>
      <c r="CH540" s="126"/>
      <c r="CI540" s="126"/>
      <c r="CJ540" s="126"/>
      <c r="CK540" s="126"/>
      <c r="CL540" s="126"/>
      <c r="CM540" s="126"/>
      <c r="CN540" s="126"/>
    </row>
    <row r="541" spans="1:92">
      <c r="A541" s="289" t="s">
        <v>5639</v>
      </c>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v>-8210220.1399999904</v>
      </c>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c r="BY541" s="126"/>
      <c r="BZ541" s="126"/>
      <c r="CA541" s="126"/>
      <c r="CB541" s="126"/>
      <c r="CC541" s="126"/>
      <c r="CD541" s="126"/>
      <c r="CE541" s="126"/>
      <c r="CF541" s="126"/>
      <c r="CG541" s="126"/>
      <c r="CH541" s="126"/>
      <c r="CI541" s="126"/>
      <c r="CJ541" s="126"/>
      <c r="CK541" s="126"/>
      <c r="CL541" s="126"/>
      <c r="CM541" s="126"/>
      <c r="CN541" s="126"/>
    </row>
    <row r="542" spans="1:92">
      <c r="A542" s="289" t="s">
        <v>5640</v>
      </c>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v>447889404.72999901</v>
      </c>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c r="BY542" s="126"/>
      <c r="BZ542" s="126"/>
      <c r="CA542" s="126"/>
      <c r="CB542" s="126"/>
      <c r="CC542" s="126"/>
      <c r="CD542" s="126"/>
      <c r="CE542" s="126"/>
      <c r="CF542" s="126"/>
      <c r="CG542" s="126"/>
      <c r="CH542" s="126"/>
      <c r="CI542" s="126"/>
      <c r="CJ542" s="126"/>
      <c r="CK542" s="126"/>
      <c r="CL542" s="126"/>
      <c r="CM542" s="126"/>
      <c r="CN542" s="126"/>
    </row>
    <row r="543" spans="1:92">
      <c r="A543" s="289" t="s">
        <v>5641</v>
      </c>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v>0</v>
      </c>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c r="BY543" s="126"/>
      <c r="BZ543" s="126"/>
      <c r="CA543" s="126"/>
      <c r="CB543" s="126"/>
      <c r="CC543" s="126"/>
      <c r="CD543" s="126"/>
      <c r="CE543" s="126"/>
      <c r="CF543" s="126"/>
      <c r="CG543" s="126"/>
      <c r="CH543" s="126"/>
      <c r="CI543" s="126"/>
      <c r="CJ543" s="126"/>
      <c r="CK543" s="126"/>
      <c r="CL543" s="126"/>
      <c r="CM543" s="126"/>
      <c r="CN543" s="126"/>
    </row>
    <row r="544" spans="1:92">
      <c r="A544" s="289" t="s">
        <v>5642</v>
      </c>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v>447889404.72999901</v>
      </c>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c r="BY544" s="126"/>
      <c r="BZ544" s="126"/>
      <c r="CA544" s="126"/>
      <c r="CB544" s="126"/>
      <c r="CC544" s="126"/>
      <c r="CD544" s="126"/>
      <c r="CE544" s="126"/>
      <c r="CF544" s="126"/>
      <c r="CG544" s="126"/>
      <c r="CH544" s="126"/>
      <c r="CI544" s="126"/>
      <c r="CJ544" s="126"/>
      <c r="CK544" s="126"/>
      <c r="CL544" s="126"/>
      <c r="CM544" s="126"/>
      <c r="CN544" s="126"/>
    </row>
    <row r="545" spans="1:92">
      <c r="A545" s="289" t="s">
        <v>5643</v>
      </c>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v>1423061.18</v>
      </c>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c r="BY545" s="126"/>
      <c r="BZ545" s="126"/>
      <c r="CA545" s="126"/>
      <c r="CB545" s="126"/>
      <c r="CC545" s="126"/>
      <c r="CD545" s="126"/>
      <c r="CE545" s="126"/>
      <c r="CF545" s="126"/>
      <c r="CG545" s="126"/>
      <c r="CH545" s="126"/>
      <c r="CI545" s="126"/>
      <c r="CJ545" s="126"/>
      <c r="CK545" s="126"/>
      <c r="CL545" s="126"/>
      <c r="CM545" s="126"/>
      <c r="CN545" s="126"/>
    </row>
    <row r="546" spans="1:92">
      <c r="A546" s="288" t="s">
        <v>5644</v>
      </c>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c r="BY546" s="126"/>
      <c r="BZ546" s="126"/>
      <c r="CA546" s="126"/>
      <c r="CB546" s="126"/>
      <c r="CC546" s="126"/>
      <c r="CD546" s="126"/>
      <c r="CE546" s="126"/>
      <c r="CF546" s="126"/>
      <c r="CG546" s="126"/>
      <c r="CH546" s="126"/>
      <c r="CI546" s="126"/>
      <c r="CJ546" s="126"/>
      <c r="CK546" s="126"/>
      <c r="CL546" s="126"/>
      <c r="CM546" s="126"/>
      <c r="CN546" s="126"/>
    </row>
    <row r="547" spans="1:92">
      <c r="A547" s="289" t="s">
        <v>5645</v>
      </c>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v>0</v>
      </c>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c r="BY547" s="126"/>
      <c r="BZ547" s="126"/>
      <c r="CA547" s="126"/>
      <c r="CB547" s="126"/>
      <c r="CC547" s="126"/>
      <c r="CD547" s="126"/>
      <c r="CE547" s="126"/>
      <c r="CF547" s="126"/>
      <c r="CG547" s="126"/>
      <c r="CH547" s="126"/>
      <c r="CI547" s="126"/>
      <c r="CJ547" s="126"/>
      <c r="CK547" s="126"/>
      <c r="CL547" s="126"/>
      <c r="CM547" s="126"/>
      <c r="CN547" s="126"/>
    </row>
    <row r="548" spans="1:92">
      <c r="A548" s="289" t="s">
        <v>5646</v>
      </c>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c r="AA548" s="126">
        <v>0</v>
      </c>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c r="BY548" s="126"/>
      <c r="BZ548" s="126"/>
      <c r="CA548" s="126"/>
      <c r="CB548" s="126"/>
      <c r="CC548" s="126"/>
      <c r="CD548" s="126"/>
      <c r="CE548" s="126"/>
      <c r="CF548" s="126"/>
      <c r="CG548" s="126"/>
      <c r="CH548" s="126"/>
      <c r="CI548" s="126"/>
      <c r="CJ548" s="126"/>
      <c r="CK548" s="126"/>
      <c r="CL548" s="126"/>
      <c r="CM548" s="126"/>
      <c r="CN548" s="126"/>
    </row>
    <row r="549" spans="1:92">
      <c r="A549" s="289" t="s">
        <v>5647</v>
      </c>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v>0</v>
      </c>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c r="BY549" s="126"/>
      <c r="BZ549" s="126"/>
      <c r="CA549" s="126"/>
      <c r="CB549" s="126"/>
      <c r="CC549" s="126"/>
      <c r="CD549" s="126"/>
      <c r="CE549" s="126"/>
      <c r="CF549" s="126"/>
      <c r="CG549" s="126"/>
      <c r="CH549" s="126"/>
      <c r="CI549" s="126"/>
      <c r="CJ549" s="126"/>
      <c r="CK549" s="126"/>
      <c r="CL549" s="126"/>
      <c r="CM549" s="126"/>
      <c r="CN549" s="126"/>
    </row>
    <row r="550" spans="1:92">
      <c r="A550" s="289" t="s">
        <v>5648</v>
      </c>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v>0</v>
      </c>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row>
    <row r="551" spans="1:92">
      <c r="A551" s="289" t="s">
        <v>5649</v>
      </c>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v>1423061.18</v>
      </c>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c r="BY551" s="126"/>
      <c r="BZ551" s="126"/>
      <c r="CA551" s="126"/>
      <c r="CB551" s="126"/>
      <c r="CC551" s="126"/>
      <c r="CD551" s="126"/>
      <c r="CE551" s="126"/>
      <c r="CF551" s="126"/>
      <c r="CG551" s="126"/>
      <c r="CH551" s="126"/>
      <c r="CI551" s="126"/>
      <c r="CJ551" s="126"/>
      <c r="CK551" s="126"/>
      <c r="CL551" s="126"/>
      <c r="CM551" s="126"/>
      <c r="CN551" s="126"/>
    </row>
    <row r="552" spans="1:92">
      <c r="A552" s="289" t="s">
        <v>5650</v>
      </c>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c r="AA552" s="126">
        <v>0</v>
      </c>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c r="BY552" s="126"/>
      <c r="BZ552" s="126"/>
      <c r="CA552" s="126"/>
      <c r="CB552" s="126"/>
      <c r="CC552" s="126"/>
      <c r="CD552" s="126"/>
      <c r="CE552" s="126"/>
      <c r="CF552" s="126"/>
      <c r="CG552" s="126"/>
      <c r="CH552" s="126"/>
      <c r="CI552" s="126"/>
      <c r="CJ552" s="126"/>
      <c r="CK552" s="126"/>
      <c r="CL552" s="126"/>
      <c r="CM552" s="126"/>
      <c r="CN552" s="126"/>
    </row>
    <row r="553" spans="1:92">
      <c r="A553" s="289" t="s">
        <v>5651</v>
      </c>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c r="AA553" s="126">
        <v>87558764.689999893</v>
      </c>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c r="BY553" s="126"/>
      <c r="BZ553" s="126"/>
      <c r="CA553" s="126"/>
      <c r="CB553" s="126"/>
      <c r="CC553" s="126"/>
      <c r="CD553" s="126"/>
      <c r="CE553" s="126"/>
      <c r="CF553" s="126"/>
      <c r="CG553" s="126"/>
      <c r="CH553" s="126"/>
      <c r="CI553" s="126"/>
      <c r="CJ553" s="126"/>
      <c r="CK553" s="126"/>
      <c r="CL553" s="126"/>
      <c r="CM553" s="126"/>
      <c r="CN553" s="126"/>
    </row>
    <row r="554" spans="1:92">
      <c r="A554" s="289" t="s">
        <v>5652</v>
      </c>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c r="AA554" s="126">
        <v>194406589.27000001</v>
      </c>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c r="BY554" s="126"/>
      <c r="BZ554" s="126"/>
      <c r="CA554" s="126"/>
      <c r="CB554" s="126"/>
      <c r="CC554" s="126"/>
      <c r="CD554" s="126"/>
      <c r="CE554" s="126"/>
      <c r="CF554" s="126"/>
      <c r="CG554" s="126"/>
      <c r="CH554" s="126"/>
      <c r="CI554" s="126"/>
      <c r="CJ554" s="126"/>
      <c r="CK554" s="126"/>
      <c r="CL554" s="126"/>
      <c r="CM554" s="126"/>
      <c r="CN554" s="126"/>
    </row>
    <row r="555" spans="1:92">
      <c r="A555" s="289" t="s">
        <v>5653</v>
      </c>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v>9746036.8100000005</v>
      </c>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c r="BY555" s="126"/>
      <c r="BZ555" s="126"/>
      <c r="CA555" s="126"/>
      <c r="CB555" s="126"/>
      <c r="CC555" s="126"/>
      <c r="CD555" s="126"/>
      <c r="CE555" s="126"/>
      <c r="CF555" s="126"/>
      <c r="CG555" s="126"/>
      <c r="CH555" s="126"/>
      <c r="CI555" s="126"/>
      <c r="CJ555" s="126"/>
      <c r="CK555" s="126"/>
      <c r="CL555" s="126"/>
      <c r="CM555" s="126"/>
      <c r="CN555" s="126"/>
    </row>
    <row r="556" spans="1:92">
      <c r="A556" s="289" t="s">
        <v>5654</v>
      </c>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v>0</v>
      </c>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c r="BY556" s="126"/>
      <c r="BZ556" s="126"/>
      <c r="CA556" s="126"/>
      <c r="CB556" s="126"/>
      <c r="CC556" s="126"/>
      <c r="CD556" s="126"/>
      <c r="CE556" s="126"/>
      <c r="CF556" s="126"/>
      <c r="CG556" s="126"/>
      <c r="CH556" s="126"/>
      <c r="CI556" s="126"/>
      <c r="CJ556" s="126"/>
      <c r="CK556" s="126"/>
      <c r="CL556" s="126"/>
      <c r="CM556" s="126"/>
      <c r="CN556" s="126"/>
    </row>
    <row r="557" spans="1:92">
      <c r="A557" s="289" t="s">
        <v>5655</v>
      </c>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v>1040417588.59</v>
      </c>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c r="BY557" s="126"/>
      <c r="BZ557" s="126"/>
      <c r="CA557" s="126"/>
      <c r="CB557" s="126"/>
      <c r="CC557" s="126"/>
      <c r="CD557" s="126"/>
      <c r="CE557" s="126"/>
      <c r="CF557" s="126"/>
      <c r="CG557" s="126"/>
      <c r="CH557" s="126"/>
      <c r="CI557" s="126"/>
      <c r="CJ557" s="126"/>
      <c r="CK557" s="126"/>
      <c r="CL557" s="126"/>
      <c r="CM557" s="126"/>
      <c r="CN557" s="126"/>
    </row>
    <row r="558" spans="1:92">
      <c r="A558" s="289" t="s">
        <v>5656</v>
      </c>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v>0</v>
      </c>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c r="BY558" s="126"/>
      <c r="BZ558" s="126"/>
      <c r="CA558" s="126"/>
      <c r="CB558" s="126"/>
      <c r="CC558" s="126"/>
      <c r="CD558" s="126"/>
      <c r="CE558" s="126"/>
      <c r="CF558" s="126"/>
      <c r="CG558" s="126"/>
      <c r="CH558" s="126"/>
      <c r="CI558" s="126"/>
      <c r="CJ558" s="126"/>
      <c r="CK558" s="126"/>
      <c r="CL558" s="126"/>
      <c r="CM558" s="126"/>
      <c r="CN558" s="126"/>
    </row>
    <row r="559" spans="1:92">
      <c r="A559" s="289" t="s">
        <v>5657</v>
      </c>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v>0</v>
      </c>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c r="BY559" s="126"/>
      <c r="BZ559" s="126"/>
      <c r="CA559" s="126"/>
      <c r="CB559" s="126"/>
      <c r="CC559" s="126"/>
      <c r="CD559" s="126"/>
      <c r="CE559" s="126"/>
      <c r="CF559" s="126"/>
      <c r="CG559" s="126"/>
      <c r="CH559" s="126"/>
      <c r="CI559" s="126"/>
      <c r="CJ559" s="126"/>
      <c r="CK559" s="126"/>
      <c r="CL559" s="126"/>
      <c r="CM559" s="126"/>
      <c r="CN559" s="126"/>
    </row>
    <row r="560" spans="1:92">
      <c r="A560" s="289" t="s">
        <v>5658</v>
      </c>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v>9125464.0699999891</v>
      </c>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c r="BY560" s="126"/>
      <c r="BZ560" s="126"/>
      <c r="CA560" s="126"/>
      <c r="CB560" s="126"/>
      <c r="CC560" s="126"/>
      <c r="CD560" s="126"/>
      <c r="CE560" s="126"/>
      <c r="CF560" s="126"/>
      <c r="CG560" s="126"/>
      <c r="CH560" s="126"/>
      <c r="CI560" s="126"/>
      <c r="CJ560" s="126"/>
      <c r="CK560" s="126"/>
      <c r="CL560" s="126"/>
      <c r="CM560" s="126"/>
      <c r="CN560" s="126"/>
    </row>
    <row r="561" spans="1:92">
      <c r="A561" s="289" t="s">
        <v>5659</v>
      </c>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v>130319026.23</v>
      </c>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c r="BY561" s="126"/>
      <c r="BZ561" s="126"/>
      <c r="CA561" s="126"/>
      <c r="CB561" s="126"/>
      <c r="CC561" s="126"/>
      <c r="CD561" s="126"/>
      <c r="CE561" s="126"/>
      <c r="CF561" s="126"/>
      <c r="CG561" s="126"/>
      <c r="CH561" s="126"/>
      <c r="CI561" s="126"/>
      <c r="CJ561" s="126"/>
      <c r="CK561" s="126"/>
      <c r="CL561" s="126"/>
      <c r="CM561" s="126"/>
      <c r="CN561" s="126"/>
    </row>
    <row r="562" spans="1:92">
      <c r="A562" s="289" t="s">
        <v>5660</v>
      </c>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v>829701501.11999905</v>
      </c>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c r="BY562" s="126"/>
      <c r="BZ562" s="126"/>
      <c r="CA562" s="126"/>
      <c r="CB562" s="126"/>
      <c r="CC562" s="126"/>
      <c r="CD562" s="126"/>
      <c r="CE562" s="126"/>
      <c r="CF562" s="126"/>
      <c r="CG562" s="126"/>
      <c r="CH562" s="126"/>
      <c r="CI562" s="126"/>
      <c r="CJ562" s="126"/>
      <c r="CK562" s="126"/>
      <c r="CL562" s="126"/>
      <c r="CM562" s="126"/>
      <c r="CN562" s="126"/>
    </row>
    <row r="563" spans="1:92">
      <c r="A563" s="289" t="s">
        <v>5661</v>
      </c>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v>0</v>
      </c>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c r="BY563" s="126"/>
      <c r="BZ563" s="126"/>
      <c r="CA563" s="126"/>
      <c r="CB563" s="126"/>
      <c r="CC563" s="126"/>
      <c r="CD563" s="126"/>
      <c r="CE563" s="126"/>
      <c r="CF563" s="126"/>
      <c r="CG563" s="126"/>
      <c r="CH563" s="126"/>
      <c r="CI563" s="126"/>
      <c r="CJ563" s="126"/>
      <c r="CK563" s="126"/>
      <c r="CL563" s="126"/>
      <c r="CM563" s="126"/>
      <c r="CN563" s="126"/>
    </row>
    <row r="564" spans="1:92">
      <c r="A564" s="289" t="s">
        <v>5662</v>
      </c>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v>0</v>
      </c>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c r="BY564" s="126"/>
      <c r="BZ564" s="126"/>
      <c r="CA564" s="126"/>
      <c r="CB564" s="126"/>
      <c r="CC564" s="126"/>
      <c r="CD564" s="126"/>
      <c r="CE564" s="126"/>
      <c r="CF564" s="126"/>
      <c r="CG564" s="126"/>
      <c r="CH564" s="126"/>
      <c r="CI564" s="126"/>
      <c r="CJ564" s="126"/>
      <c r="CK564" s="126"/>
      <c r="CL564" s="126"/>
      <c r="CM564" s="126"/>
      <c r="CN564" s="126"/>
    </row>
    <row r="565" spans="1:92">
      <c r="A565" s="289" t="s">
        <v>5663</v>
      </c>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v>30926.61</v>
      </c>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c r="BY565" s="126"/>
      <c r="BZ565" s="126"/>
      <c r="CA565" s="126"/>
      <c r="CB565" s="126"/>
      <c r="CC565" s="126"/>
      <c r="CD565" s="126"/>
      <c r="CE565" s="126"/>
      <c r="CF565" s="126"/>
      <c r="CG565" s="126"/>
      <c r="CH565" s="126"/>
      <c r="CI565" s="126"/>
      <c r="CJ565" s="126"/>
      <c r="CK565" s="126"/>
      <c r="CL565" s="126"/>
      <c r="CM565" s="126"/>
      <c r="CN565" s="126"/>
    </row>
    <row r="566" spans="1:92">
      <c r="A566" s="289" t="s">
        <v>5664</v>
      </c>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v>80785725.5</v>
      </c>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c r="BY566" s="126"/>
      <c r="BZ566" s="126"/>
      <c r="CA566" s="126"/>
      <c r="CB566" s="126"/>
      <c r="CC566" s="126"/>
      <c r="CD566" s="126"/>
      <c r="CE566" s="126"/>
      <c r="CF566" s="126"/>
      <c r="CG566" s="126"/>
      <c r="CH566" s="126"/>
      <c r="CI566" s="126"/>
      <c r="CJ566" s="126"/>
      <c r="CK566" s="126"/>
      <c r="CL566" s="126"/>
      <c r="CM566" s="126"/>
      <c r="CN566" s="126"/>
    </row>
    <row r="567" spans="1:92">
      <c r="A567" s="289" t="s">
        <v>5665</v>
      </c>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v>0</v>
      </c>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c r="BY567" s="126"/>
      <c r="BZ567" s="126"/>
      <c r="CA567" s="126"/>
      <c r="CB567" s="126"/>
      <c r="CC567" s="126"/>
      <c r="CD567" s="126"/>
      <c r="CE567" s="126"/>
      <c r="CF567" s="126"/>
      <c r="CG567" s="126"/>
      <c r="CH567" s="126"/>
      <c r="CI567" s="126"/>
      <c r="CJ567" s="126"/>
      <c r="CK567" s="126"/>
      <c r="CL567" s="126"/>
      <c r="CM567" s="126"/>
      <c r="CN567" s="126"/>
    </row>
    <row r="568" spans="1:92">
      <c r="A568" s="289" t="s">
        <v>5666</v>
      </c>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v>0</v>
      </c>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c r="BY568" s="126"/>
      <c r="BZ568" s="126"/>
      <c r="CA568" s="126"/>
      <c r="CB568" s="126"/>
      <c r="CC568" s="126"/>
      <c r="CD568" s="126"/>
      <c r="CE568" s="126"/>
      <c r="CF568" s="126"/>
      <c r="CG568" s="126"/>
      <c r="CH568" s="126"/>
      <c r="CI568" s="126"/>
      <c r="CJ568" s="126"/>
      <c r="CK568" s="126"/>
      <c r="CL568" s="126"/>
      <c r="CM568" s="126"/>
      <c r="CN568" s="126"/>
    </row>
    <row r="569" spans="1:92">
      <c r="A569" s="289" t="s">
        <v>5667</v>
      </c>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v>0</v>
      </c>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c r="BY569" s="126"/>
      <c r="BZ569" s="126"/>
      <c r="CA569" s="126"/>
      <c r="CB569" s="126"/>
      <c r="CC569" s="126"/>
      <c r="CD569" s="126"/>
      <c r="CE569" s="126"/>
      <c r="CF569" s="126"/>
      <c r="CG569" s="126"/>
      <c r="CH569" s="126"/>
      <c r="CI569" s="126"/>
      <c r="CJ569" s="126"/>
      <c r="CK569" s="126"/>
      <c r="CL569" s="126"/>
      <c r="CM569" s="126"/>
      <c r="CN569" s="126"/>
    </row>
    <row r="570" spans="1:92">
      <c r="A570" s="289" t="s">
        <v>5668</v>
      </c>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v>2382091622.8899999</v>
      </c>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c r="BY570" s="126"/>
      <c r="BZ570" s="126"/>
      <c r="CA570" s="126"/>
      <c r="CB570" s="126"/>
      <c r="CC570" s="126"/>
      <c r="CD570" s="126"/>
      <c r="CE570" s="126"/>
      <c r="CF570" s="126"/>
      <c r="CG570" s="126"/>
      <c r="CH570" s="126"/>
      <c r="CI570" s="126"/>
      <c r="CJ570" s="126"/>
      <c r="CK570" s="126"/>
      <c r="CL570" s="126"/>
      <c r="CM570" s="126"/>
      <c r="CN570" s="126"/>
    </row>
    <row r="571" spans="1:92">
      <c r="A571" s="289" t="s">
        <v>5669</v>
      </c>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v>2823193868.6599998</v>
      </c>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c r="BY571" s="126"/>
      <c r="BZ571" s="126"/>
      <c r="CA571" s="126"/>
      <c r="CB571" s="126"/>
      <c r="CC571" s="126"/>
      <c r="CD571" s="126"/>
      <c r="CE571" s="126"/>
      <c r="CF571" s="126"/>
      <c r="CG571" s="126"/>
      <c r="CH571" s="126"/>
      <c r="CI571" s="126"/>
      <c r="CJ571" s="126"/>
      <c r="CK571" s="126"/>
      <c r="CL571" s="126"/>
      <c r="CM571" s="126"/>
      <c r="CN571" s="126"/>
    </row>
    <row r="572" spans="1:92">
      <c r="A572" s="289" t="s">
        <v>5670</v>
      </c>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c r="BY572" s="126"/>
      <c r="BZ572" s="126"/>
      <c r="CA572" s="126"/>
      <c r="CB572" s="126"/>
      <c r="CC572" s="126"/>
      <c r="CD572" s="126"/>
      <c r="CE572" s="126"/>
      <c r="CF572" s="126"/>
      <c r="CG572" s="126"/>
      <c r="CH572" s="126"/>
      <c r="CI572" s="126"/>
      <c r="CJ572" s="126"/>
      <c r="CK572" s="126"/>
      <c r="CL572" s="126"/>
      <c r="CM572" s="126"/>
      <c r="CN572" s="126"/>
    </row>
    <row r="573" spans="1:92">
      <c r="A573" s="288" t="s">
        <v>5671</v>
      </c>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v>3005705197.1199999</v>
      </c>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c r="BY573" s="126"/>
      <c r="BZ573" s="126"/>
      <c r="CA573" s="126"/>
      <c r="CB573" s="126"/>
      <c r="CC573" s="126"/>
      <c r="CD573" s="126"/>
      <c r="CE573" s="126"/>
      <c r="CF573" s="126"/>
      <c r="CG573" s="126"/>
      <c r="CH573" s="126"/>
      <c r="CI573" s="126"/>
      <c r="CJ573" s="126"/>
      <c r="CK573" s="126"/>
      <c r="CL573" s="126"/>
      <c r="CM573" s="126"/>
      <c r="CN573" s="126"/>
    </row>
    <row r="574" spans="1:92">
      <c r="A574" s="288" t="s">
        <v>5672</v>
      </c>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v>3971660333.0799899</v>
      </c>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c r="BY574" s="126"/>
      <c r="BZ574" s="126"/>
      <c r="CA574" s="126"/>
      <c r="CB574" s="126"/>
      <c r="CC574" s="126"/>
      <c r="CD574" s="126"/>
      <c r="CE574" s="126"/>
      <c r="CF574" s="126"/>
      <c r="CG574" s="126"/>
      <c r="CH574" s="126"/>
      <c r="CI574" s="126"/>
      <c r="CJ574" s="126"/>
      <c r="CK574" s="126"/>
      <c r="CL574" s="126"/>
      <c r="CM574" s="126"/>
      <c r="CN574" s="126"/>
    </row>
    <row r="575" spans="1:92">
      <c r="A575" s="289" t="s">
        <v>5673</v>
      </c>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c r="BY575" s="126"/>
      <c r="BZ575" s="126"/>
      <c r="CA575" s="126"/>
      <c r="CB575" s="126"/>
      <c r="CC575" s="126"/>
      <c r="CD575" s="126"/>
      <c r="CE575" s="126"/>
      <c r="CF575" s="126"/>
      <c r="CG575" s="126"/>
      <c r="CH575" s="126"/>
      <c r="CI575" s="126"/>
      <c r="CJ575" s="126"/>
      <c r="CK575" s="126"/>
      <c r="CL575" s="126"/>
      <c r="CM575" s="126"/>
      <c r="CN575" s="126"/>
    </row>
    <row r="576" spans="1:92" ht="13.8" thickBot="1">
      <c r="A576" s="360" t="s">
        <v>5674</v>
      </c>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c r="BY576" s="126"/>
      <c r="BZ576" s="126"/>
      <c r="CA576" s="126"/>
      <c r="CB576" s="126"/>
      <c r="CC576" s="126"/>
      <c r="CD576" s="126"/>
      <c r="CE576" s="126"/>
      <c r="CF576" s="126"/>
      <c r="CG576" s="126"/>
      <c r="CH576" s="126"/>
      <c r="CI576" s="126"/>
      <c r="CJ576" s="126"/>
      <c r="CK576" s="126"/>
      <c r="CL576" s="126"/>
      <c r="CM576" s="126"/>
      <c r="CN576" s="126"/>
    </row>
    <row r="577" spans="1:92">
      <c r="A577" s="288" t="s">
        <v>5675</v>
      </c>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c r="BY577" s="126"/>
      <c r="BZ577" s="126"/>
      <c r="CA577" s="126"/>
      <c r="CB577" s="126"/>
      <c r="CC577" s="126"/>
      <c r="CD577" s="126"/>
      <c r="CE577" s="126"/>
      <c r="CF577" s="126"/>
      <c r="CG577" s="126"/>
      <c r="CH577" s="126"/>
      <c r="CI577" s="126"/>
      <c r="CJ577" s="126"/>
      <c r="CK577" s="126"/>
      <c r="CL577" s="126"/>
      <c r="CM577" s="126"/>
      <c r="CN577" s="126"/>
    </row>
    <row r="578" spans="1:92">
      <c r="A578" s="289" t="s">
        <v>5676</v>
      </c>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v>900896729.89999902</v>
      </c>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c r="BY578" s="126"/>
      <c r="BZ578" s="126"/>
      <c r="CA578" s="126"/>
      <c r="CB578" s="126"/>
      <c r="CC578" s="126"/>
      <c r="CD578" s="126"/>
      <c r="CE578" s="126"/>
      <c r="CF578" s="126"/>
      <c r="CG578" s="126"/>
      <c r="CH578" s="126"/>
      <c r="CI578" s="126"/>
      <c r="CJ578" s="126"/>
      <c r="CK578" s="126"/>
      <c r="CL578" s="126"/>
      <c r="CM578" s="126"/>
      <c r="CN578" s="126"/>
    </row>
    <row r="579" spans="1:92">
      <c r="A579" s="289" t="s">
        <v>5677</v>
      </c>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v>0</v>
      </c>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c r="BY579" s="126"/>
      <c r="BZ579" s="126"/>
      <c r="CA579" s="126"/>
      <c r="CB579" s="126"/>
      <c r="CC579" s="126"/>
      <c r="CD579" s="126"/>
      <c r="CE579" s="126"/>
      <c r="CF579" s="126"/>
      <c r="CG579" s="126"/>
      <c r="CH579" s="126"/>
      <c r="CI579" s="126"/>
      <c r="CJ579" s="126"/>
      <c r="CK579" s="126"/>
      <c r="CL579" s="126"/>
      <c r="CM579" s="126"/>
      <c r="CN579" s="126"/>
    </row>
    <row r="580" spans="1:92">
      <c r="A580" s="289" t="s">
        <v>5678</v>
      </c>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v>900896729.89999902</v>
      </c>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c r="BY580" s="126"/>
      <c r="BZ580" s="126"/>
      <c r="CA580" s="126"/>
      <c r="CB580" s="126"/>
      <c r="CC580" s="126"/>
      <c r="CD580" s="126"/>
      <c r="CE580" s="126"/>
      <c r="CF580" s="126"/>
      <c r="CG580" s="126"/>
      <c r="CH580" s="126"/>
      <c r="CI580" s="126"/>
      <c r="CJ580" s="126"/>
      <c r="CK580" s="126"/>
      <c r="CL580" s="126"/>
      <c r="CM580" s="126"/>
      <c r="CN580" s="126"/>
    </row>
    <row r="581" spans="1:92">
      <c r="A581" s="289" t="s">
        <v>5679</v>
      </c>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v>-46596</v>
      </c>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c r="BY581" s="126"/>
      <c r="BZ581" s="126"/>
      <c r="CA581" s="126"/>
      <c r="CB581" s="126"/>
      <c r="CC581" s="126"/>
      <c r="CD581" s="126"/>
      <c r="CE581" s="126"/>
      <c r="CF581" s="126"/>
      <c r="CG581" s="126"/>
      <c r="CH581" s="126"/>
      <c r="CI581" s="126"/>
      <c r="CJ581" s="126"/>
      <c r="CK581" s="126"/>
      <c r="CL581" s="126"/>
      <c r="CM581" s="126"/>
      <c r="CN581" s="126"/>
    </row>
    <row r="582" spans="1:92">
      <c r="A582" s="289" t="s">
        <v>5680</v>
      </c>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v>0</v>
      </c>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c r="BY582" s="126"/>
      <c r="BZ582" s="126"/>
      <c r="CA582" s="126"/>
      <c r="CB582" s="126"/>
      <c r="CC582" s="126"/>
      <c r="CD582" s="126"/>
      <c r="CE582" s="126"/>
      <c r="CF582" s="126"/>
      <c r="CG582" s="126"/>
      <c r="CH582" s="126"/>
      <c r="CI582" s="126"/>
      <c r="CJ582" s="126"/>
      <c r="CK582" s="126"/>
      <c r="CL582" s="126"/>
      <c r="CM582" s="126"/>
      <c r="CN582" s="126"/>
    </row>
    <row r="583" spans="1:92">
      <c r="A583" s="289" t="s">
        <v>5681</v>
      </c>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v>-10593.42</v>
      </c>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c r="BY583" s="126"/>
      <c r="BZ583" s="126"/>
      <c r="CA583" s="126"/>
      <c r="CB583" s="126"/>
      <c r="CC583" s="126"/>
      <c r="CD583" s="126"/>
      <c r="CE583" s="126"/>
      <c r="CF583" s="126"/>
      <c r="CG583" s="126"/>
      <c r="CH583" s="126"/>
      <c r="CI583" s="126"/>
      <c r="CJ583" s="126"/>
      <c r="CK583" s="126"/>
      <c r="CL583" s="126"/>
      <c r="CM583" s="126"/>
      <c r="CN583" s="126"/>
    </row>
    <row r="584" spans="1:92">
      <c r="A584" s="289" t="s">
        <v>5682</v>
      </c>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v>900839540.48000002</v>
      </c>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c r="BY584" s="126"/>
      <c r="BZ584" s="126"/>
      <c r="CA584" s="126"/>
      <c r="CB584" s="126"/>
      <c r="CC584" s="126"/>
      <c r="CD584" s="126"/>
      <c r="CE584" s="126"/>
      <c r="CF584" s="126"/>
      <c r="CG584" s="126"/>
      <c r="CH584" s="126"/>
      <c r="CI584" s="126"/>
      <c r="CJ584" s="126"/>
      <c r="CK584" s="126"/>
      <c r="CL584" s="126"/>
      <c r="CM584" s="126"/>
      <c r="CN584" s="126"/>
    </row>
    <row r="585" spans="1:92">
      <c r="A585" s="288" t="s">
        <v>5683</v>
      </c>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c r="BY585" s="126"/>
      <c r="BZ585" s="126"/>
      <c r="CA585" s="126"/>
      <c r="CB585" s="126"/>
      <c r="CC585" s="126"/>
      <c r="CD585" s="126"/>
      <c r="CE585" s="126"/>
      <c r="CF585" s="126"/>
      <c r="CG585" s="126"/>
      <c r="CH585" s="126"/>
      <c r="CI585" s="126"/>
      <c r="CJ585" s="126"/>
      <c r="CK585" s="126"/>
      <c r="CL585" s="126"/>
      <c r="CM585" s="126"/>
      <c r="CN585" s="126"/>
    </row>
    <row r="586" spans="1:92">
      <c r="A586" s="289" t="s">
        <v>5684</v>
      </c>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v>0</v>
      </c>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c r="BY586" s="126"/>
      <c r="BZ586" s="126"/>
      <c r="CA586" s="126"/>
      <c r="CB586" s="126"/>
      <c r="CC586" s="126"/>
      <c r="CD586" s="126"/>
      <c r="CE586" s="126"/>
      <c r="CF586" s="126"/>
      <c r="CG586" s="126"/>
      <c r="CH586" s="126"/>
      <c r="CI586" s="126"/>
      <c r="CJ586" s="126"/>
      <c r="CK586" s="126"/>
      <c r="CL586" s="126"/>
      <c r="CM586" s="126"/>
      <c r="CN586" s="126"/>
    </row>
    <row r="587" spans="1:92">
      <c r="A587" s="289" t="s">
        <v>5685</v>
      </c>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v>0</v>
      </c>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c r="BY587" s="126"/>
      <c r="BZ587" s="126"/>
      <c r="CA587" s="126"/>
      <c r="CB587" s="126"/>
      <c r="CC587" s="126"/>
      <c r="CD587" s="126"/>
      <c r="CE587" s="126"/>
      <c r="CF587" s="126"/>
      <c r="CG587" s="126"/>
      <c r="CH587" s="126"/>
      <c r="CI587" s="126"/>
      <c r="CJ587" s="126"/>
      <c r="CK587" s="126"/>
      <c r="CL587" s="126"/>
      <c r="CM587" s="126"/>
      <c r="CN587" s="126"/>
    </row>
    <row r="588" spans="1:92">
      <c r="A588" s="289" t="s">
        <v>5686</v>
      </c>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v>0</v>
      </c>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c r="BY588" s="126"/>
      <c r="BZ588" s="126"/>
      <c r="CA588" s="126"/>
      <c r="CB588" s="126"/>
      <c r="CC588" s="126"/>
      <c r="CD588" s="126"/>
      <c r="CE588" s="126"/>
      <c r="CF588" s="126"/>
      <c r="CG588" s="126"/>
      <c r="CH588" s="126"/>
      <c r="CI588" s="126"/>
      <c r="CJ588" s="126"/>
      <c r="CK588" s="126"/>
      <c r="CL588" s="126"/>
      <c r="CM588" s="126"/>
      <c r="CN588" s="126"/>
    </row>
    <row r="589" spans="1:92">
      <c r="A589" s="288" t="s">
        <v>5687</v>
      </c>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c r="BY589" s="126"/>
      <c r="BZ589" s="126"/>
      <c r="CA589" s="126"/>
      <c r="CB589" s="126"/>
      <c r="CC589" s="126"/>
      <c r="CD589" s="126"/>
      <c r="CE589" s="126"/>
      <c r="CF589" s="126"/>
      <c r="CG589" s="126"/>
      <c r="CH589" s="126"/>
      <c r="CI589" s="126"/>
      <c r="CJ589" s="126"/>
      <c r="CK589" s="126"/>
      <c r="CL589" s="126"/>
      <c r="CM589" s="126"/>
      <c r="CN589" s="126"/>
    </row>
    <row r="590" spans="1:92">
      <c r="A590" s="289" t="s">
        <v>5688</v>
      </c>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c r="BY590" s="126"/>
      <c r="BZ590" s="126"/>
      <c r="CA590" s="126"/>
      <c r="CB590" s="126"/>
      <c r="CC590" s="126"/>
      <c r="CD590" s="126"/>
      <c r="CE590" s="126"/>
      <c r="CF590" s="126"/>
      <c r="CG590" s="126"/>
      <c r="CH590" s="126"/>
      <c r="CI590" s="126"/>
      <c r="CJ590" s="126"/>
      <c r="CK590" s="126"/>
      <c r="CL590" s="126"/>
      <c r="CM590" s="126"/>
      <c r="CN590" s="126"/>
    </row>
    <row r="591" spans="1:92">
      <c r="A591" s="289" t="s">
        <v>5689</v>
      </c>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v>41329779.490000002</v>
      </c>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c r="BY591" s="126"/>
      <c r="BZ591" s="126"/>
      <c r="CA591" s="126"/>
      <c r="CB591" s="126"/>
      <c r="CC591" s="126"/>
      <c r="CD591" s="126"/>
      <c r="CE591" s="126"/>
      <c r="CF591" s="126"/>
      <c r="CG591" s="126"/>
      <c r="CH591" s="126"/>
      <c r="CI591" s="126"/>
      <c r="CJ591" s="126"/>
      <c r="CK591" s="126"/>
      <c r="CL591" s="126"/>
      <c r="CM591" s="126"/>
      <c r="CN591" s="126"/>
    </row>
    <row r="592" spans="1:92">
      <c r="A592" s="289" t="s">
        <v>5690</v>
      </c>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v>0</v>
      </c>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c r="BY592" s="126"/>
      <c r="BZ592" s="126"/>
      <c r="CA592" s="126"/>
      <c r="CB592" s="126"/>
      <c r="CC592" s="126"/>
      <c r="CD592" s="126"/>
      <c r="CE592" s="126"/>
      <c r="CF592" s="126"/>
      <c r="CG592" s="126"/>
      <c r="CH592" s="126"/>
      <c r="CI592" s="126"/>
      <c r="CJ592" s="126"/>
      <c r="CK592" s="126"/>
      <c r="CL592" s="126"/>
      <c r="CM592" s="126"/>
      <c r="CN592" s="126"/>
    </row>
    <row r="593" spans="1:92">
      <c r="A593" s="289" t="s">
        <v>5691</v>
      </c>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v>0</v>
      </c>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c r="BY593" s="126"/>
      <c r="BZ593" s="126"/>
      <c r="CA593" s="126"/>
      <c r="CB593" s="126"/>
      <c r="CC593" s="126"/>
      <c r="CD593" s="126"/>
      <c r="CE593" s="126"/>
      <c r="CF593" s="126"/>
      <c r="CG593" s="126"/>
      <c r="CH593" s="126"/>
      <c r="CI593" s="126"/>
      <c r="CJ593" s="126"/>
      <c r="CK593" s="126"/>
      <c r="CL593" s="126"/>
      <c r="CM593" s="126"/>
      <c r="CN593" s="126"/>
    </row>
    <row r="594" spans="1:92">
      <c r="A594" s="289" t="s">
        <v>5692</v>
      </c>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v>41329779.490000002</v>
      </c>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c r="BY594" s="126"/>
      <c r="BZ594" s="126"/>
      <c r="CA594" s="126"/>
      <c r="CB594" s="126"/>
      <c r="CC594" s="126"/>
      <c r="CD594" s="126"/>
      <c r="CE594" s="126"/>
      <c r="CF594" s="126"/>
      <c r="CG594" s="126"/>
      <c r="CH594" s="126"/>
      <c r="CI594" s="126"/>
      <c r="CJ594" s="126"/>
      <c r="CK594" s="126"/>
      <c r="CL594" s="126"/>
      <c r="CM594" s="126"/>
      <c r="CN594" s="126"/>
    </row>
    <row r="595" spans="1:92">
      <c r="A595" s="289" t="s">
        <v>5693</v>
      </c>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c r="BY595" s="126"/>
      <c r="BZ595" s="126"/>
      <c r="CA595" s="126"/>
      <c r="CB595" s="126"/>
      <c r="CC595" s="126"/>
      <c r="CD595" s="126"/>
      <c r="CE595" s="126"/>
      <c r="CF595" s="126"/>
      <c r="CG595" s="126"/>
      <c r="CH595" s="126"/>
      <c r="CI595" s="126"/>
      <c r="CJ595" s="126"/>
      <c r="CK595" s="126"/>
      <c r="CL595" s="126"/>
      <c r="CM595" s="126"/>
      <c r="CN595" s="126"/>
    </row>
    <row r="596" spans="1:92">
      <c r="A596" s="289" t="s">
        <v>5694</v>
      </c>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v>91646.039999999906</v>
      </c>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c r="BY596" s="126"/>
      <c r="BZ596" s="126"/>
      <c r="CA596" s="126"/>
      <c r="CB596" s="126"/>
      <c r="CC596" s="126"/>
      <c r="CD596" s="126"/>
      <c r="CE596" s="126"/>
      <c r="CF596" s="126"/>
      <c r="CG596" s="126"/>
      <c r="CH596" s="126"/>
      <c r="CI596" s="126"/>
      <c r="CJ596" s="126"/>
      <c r="CK596" s="126"/>
      <c r="CL596" s="126"/>
      <c r="CM596" s="126"/>
      <c r="CN596" s="126"/>
    </row>
    <row r="597" spans="1:92">
      <c r="A597" s="289" t="s">
        <v>5695</v>
      </c>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v>91646.039999999906</v>
      </c>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c r="BY597" s="126"/>
      <c r="BZ597" s="126"/>
      <c r="CA597" s="126"/>
      <c r="CB597" s="126"/>
      <c r="CC597" s="126"/>
      <c r="CD597" s="126"/>
      <c r="CE597" s="126"/>
      <c r="CF597" s="126"/>
      <c r="CG597" s="126"/>
      <c r="CH597" s="126"/>
      <c r="CI597" s="126"/>
      <c r="CJ597" s="126"/>
      <c r="CK597" s="126"/>
      <c r="CL597" s="126"/>
      <c r="CM597" s="126"/>
      <c r="CN597" s="126"/>
    </row>
    <row r="598" spans="1:92">
      <c r="A598" s="289" t="s">
        <v>5696</v>
      </c>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c r="BY598" s="126"/>
      <c r="BZ598" s="126"/>
      <c r="CA598" s="126"/>
      <c r="CB598" s="126"/>
      <c r="CC598" s="126"/>
      <c r="CD598" s="126"/>
      <c r="CE598" s="126"/>
      <c r="CF598" s="126"/>
      <c r="CG598" s="126"/>
      <c r="CH598" s="126"/>
      <c r="CI598" s="126"/>
      <c r="CJ598" s="126"/>
      <c r="CK598" s="126"/>
      <c r="CL598" s="126"/>
      <c r="CM598" s="126"/>
      <c r="CN598" s="126"/>
    </row>
    <row r="599" spans="1:92">
      <c r="A599" s="289" t="s">
        <v>5697</v>
      </c>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v>6144551.5800000001</v>
      </c>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c r="BY599" s="126"/>
      <c r="BZ599" s="126"/>
      <c r="CA599" s="126"/>
      <c r="CB599" s="126"/>
      <c r="CC599" s="126"/>
      <c r="CD599" s="126"/>
      <c r="CE599" s="126"/>
      <c r="CF599" s="126"/>
      <c r="CG599" s="126"/>
      <c r="CH599" s="126"/>
      <c r="CI599" s="126"/>
      <c r="CJ599" s="126"/>
      <c r="CK599" s="126"/>
      <c r="CL599" s="126"/>
      <c r="CM599" s="126"/>
      <c r="CN599" s="126"/>
    </row>
    <row r="600" spans="1:92">
      <c r="A600" s="288" t="s">
        <v>5698</v>
      </c>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v>6144551.5800000001</v>
      </c>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c r="BY600" s="126"/>
      <c r="BZ600" s="126"/>
      <c r="CA600" s="126"/>
      <c r="CB600" s="126"/>
      <c r="CC600" s="126"/>
      <c r="CD600" s="126"/>
      <c r="CE600" s="126"/>
      <c r="CF600" s="126"/>
      <c r="CG600" s="126"/>
      <c r="CH600" s="126"/>
      <c r="CI600" s="126"/>
      <c r="CJ600" s="126"/>
      <c r="CK600" s="126"/>
      <c r="CL600" s="126"/>
      <c r="CM600" s="126"/>
      <c r="CN600" s="126"/>
    </row>
    <row r="601" spans="1:92">
      <c r="A601" s="289" t="s">
        <v>5699</v>
      </c>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c r="BY601" s="126"/>
      <c r="BZ601" s="126"/>
      <c r="CA601" s="126"/>
      <c r="CB601" s="126"/>
      <c r="CC601" s="126"/>
      <c r="CD601" s="126"/>
      <c r="CE601" s="126"/>
      <c r="CF601" s="126"/>
      <c r="CG601" s="126"/>
      <c r="CH601" s="126"/>
      <c r="CI601" s="126"/>
      <c r="CJ601" s="126"/>
      <c r="CK601" s="126"/>
      <c r="CL601" s="126"/>
      <c r="CM601" s="126"/>
      <c r="CN601" s="126"/>
    </row>
    <row r="602" spans="1:92">
      <c r="A602" s="289" t="s">
        <v>5700</v>
      </c>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v>14909753.999999899</v>
      </c>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c r="BY602" s="126"/>
      <c r="BZ602" s="126"/>
      <c r="CA602" s="126"/>
      <c r="CB602" s="126"/>
      <c r="CC602" s="126"/>
      <c r="CD602" s="126"/>
      <c r="CE602" s="126"/>
      <c r="CF602" s="126"/>
      <c r="CG602" s="126"/>
      <c r="CH602" s="126"/>
      <c r="CI602" s="126"/>
      <c r="CJ602" s="126"/>
      <c r="CK602" s="126"/>
      <c r="CL602" s="126"/>
      <c r="CM602" s="126"/>
      <c r="CN602" s="126"/>
    </row>
    <row r="603" spans="1:92">
      <c r="A603" s="289" t="s">
        <v>5701</v>
      </c>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v>0</v>
      </c>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c r="BY603" s="126"/>
      <c r="BZ603" s="126"/>
      <c r="CA603" s="126"/>
      <c r="CB603" s="126"/>
      <c r="CC603" s="126"/>
      <c r="CD603" s="126"/>
      <c r="CE603" s="126"/>
      <c r="CF603" s="126"/>
      <c r="CG603" s="126"/>
      <c r="CH603" s="126"/>
      <c r="CI603" s="126"/>
      <c r="CJ603" s="126"/>
      <c r="CK603" s="126"/>
      <c r="CL603" s="126"/>
      <c r="CM603" s="126"/>
      <c r="CN603" s="126"/>
    </row>
    <row r="604" spans="1:92">
      <c r="A604" s="289" t="s">
        <v>5702</v>
      </c>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v>0</v>
      </c>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c r="BY604" s="126"/>
      <c r="BZ604" s="126"/>
      <c r="CA604" s="126"/>
      <c r="CB604" s="126"/>
      <c r="CC604" s="126"/>
      <c r="CD604" s="126"/>
      <c r="CE604" s="126"/>
      <c r="CF604" s="126"/>
      <c r="CG604" s="126"/>
      <c r="CH604" s="126"/>
      <c r="CI604" s="126"/>
      <c r="CJ604" s="126"/>
      <c r="CK604" s="126"/>
      <c r="CL604" s="126"/>
      <c r="CM604" s="126"/>
      <c r="CN604" s="126"/>
    </row>
    <row r="605" spans="1:92">
      <c r="A605" s="289" t="s">
        <v>5703</v>
      </c>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v>0</v>
      </c>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c r="BY605" s="126"/>
      <c r="BZ605" s="126"/>
      <c r="CA605" s="126"/>
      <c r="CB605" s="126"/>
      <c r="CC605" s="126"/>
      <c r="CD605" s="126"/>
      <c r="CE605" s="126"/>
      <c r="CF605" s="126"/>
      <c r="CG605" s="126"/>
      <c r="CH605" s="126"/>
      <c r="CI605" s="126"/>
      <c r="CJ605" s="126"/>
      <c r="CK605" s="126"/>
      <c r="CL605" s="126"/>
      <c r="CM605" s="126"/>
      <c r="CN605" s="126"/>
    </row>
    <row r="606" spans="1:92">
      <c r="A606" s="289" t="s">
        <v>5704</v>
      </c>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v>0</v>
      </c>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c r="BY606" s="126"/>
      <c r="BZ606" s="126"/>
      <c r="CA606" s="126"/>
      <c r="CB606" s="126"/>
      <c r="CC606" s="126"/>
      <c r="CD606" s="126"/>
      <c r="CE606" s="126"/>
      <c r="CF606" s="126"/>
      <c r="CG606" s="126"/>
      <c r="CH606" s="126"/>
      <c r="CI606" s="126"/>
      <c r="CJ606" s="126"/>
      <c r="CK606" s="126"/>
      <c r="CL606" s="126"/>
      <c r="CM606" s="126"/>
      <c r="CN606" s="126"/>
    </row>
    <row r="607" spans="1:92">
      <c r="A607" s="289" t="s">
        <v>5705</v>
      </c>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v>2760597.09</v>
      </c>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c r="BY607" s="126"/>
      <c r="BZ607" s="126"/>
      <c r="CA607" s="126"/>
      <c r="CB607" s="126"/>
      <c r="CC607" s="126"/>
      <c r="CD607" s="126"/>
      <c r="CE607" s="126"/>
      <c r="CF607" s="126"/>
      <c r="CG607" s="126"/>
      <c r="CH607" s="126"/>
      <c r="CI607" s="126"/>
      <c r="CJ607" s="126"/>
      <c r="CK607" s="126"/>
      <c r="CL607" s="126"/>
      <c r="CM607" s="126"/>
      <c r="CN607" s="126"/>
    </row>
    <row r="608" spans="1:92">
      <c r="A608" s="289" t="s">
        <v>5706</v>
      </c>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v>0</v>
      </c>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c r="BY608" s="126"/>
      <c r="BZ608" s="126"/>
      <c r="CA608" s="126"/>
      <c r="CB608" s="126"/>
      <c r="CC608" s="126"/>
      <c r="CD608" s="126"/>
      <c r="CE608" s="126"/>
      <c r="CF608" s="126"/>
      <c r="CG608" s="126"/>
      <c r="CH608" s="126"/>
      <c r="CI608" s="126"/>
      <c r="CJ608" s="126"/>
      <c r="CK608" s="126"/>
      <c r="CL608" s="126"/>
      <c r="CM608" s="126"/>
      <c r="CN608" s="126"/>
    </row>
    <row r="609" spans="1:92">
      <c r="A609" s="289" t="s">
        <v>5707</v>
      </c>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v>1655092.55999999</v>
      </c>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c r="BY609" s="126"/>
      <c r="BZ609" s="126"/>
      <c r="CA609" s="126"/>
      <c r="CB609" s="126"/>
      <c r="CC609" s="126"/>
      <c r="CD609" s="126"/>
      <c r="CE609" s="126"/>
      <c r="CF609" s="126"/>
      <c r="CG609" s="126"/>
      <c r="CH609" s="126"/>
      <c r="CI609" s="126"/>
      <c r="CJ609" s="126"/>
      <c r="CK609" s="126"/>
      <c r="CL609" s="126"/>
      <c r="CM609" s="126"/>
      <c r="CN609" s="126"/>
    </row>
    <row r="610" spans="1:92">
      <c r="A610" s="289" t="s">
        <v>5708</v>
      </c>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v>0</v>
      </c>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c r="BY610" s="126"/>
      <c r="BZ610" s="126"/>
      <c r="CA610" s="126"/>
      <c r="CB610" s="126"/>
      <c r="CC610" s="126"/>
      <c r="CD610" s="126"/>
      <c r="CE610" s="126"/>
      <c r="CF610" s="126"/>
      <c r="CG610" s="126"/>
      <c r="CH610" s="126"/>
      <c r="CI610" s="126"/>
      <c r="CJ610" s="126"/>
      <c r="CK610" s="126"/>
      <c r="CL610" s="126"/>
      <c r="CM610" s="126"/>
      <c r="CN610" s="126"/>
    </row>
    <row r="611" spans="1:92">
      <c r="A611" s="289" t="s">
        <v>5709</v>
      </c>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v>0</v>
      </c>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c r="BY611" s="126"/>
      <c r="BZ611" s="126"/>
      <c r="CA611" s="126"/>
      <c r="CB611" s="126"/>
      <c r="CC611" s="126"/>
      <c r="CD611" s="126"/>
      <c r="CE611" s="126"/>
      <c r="CF611" s="126"/>
      <c r="CG611" s="126"/>
      <c r="CH611" s="126"/>
      <c r="CI611" s="126"/>
      <c r="CJ611" s="126"/>
      <c r="CK611" s="126"/>
      <c r="CL611" s="126"/>
      <c r="CM611" s="126"/>
      <c r="CN611" s="126"/>
    </row>
    <row r="612" spans="1:92">
      <c r="A612" s="289" t="s">
        <v>5710</v>
      </c>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v>-13539.52</v>
      </c>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c r="BY612" s="126"/>
      <c r="BZ612" s="126"/>
      <c r="CA612" s="126"/>
      <c r="CB612" s="126"/>
      <c r="CC612" s="126"/>
      <c r="CD612" s="126"/>
      <c r="CE612" s="126"/>
      <c r="CF612" s="126"/>
      <c r="CG612" s="126"/>
      <c r="CH612" s="126"/>
      <c r="CI612" s="126"/>
      <c r="CJ612" s="126"/>
      <c r="CK612" s="126"/>
      <c r="CL612" s="126"/>
      <c r="CM612" s="126"/>
      <c r="CN612" s="126"/>
    </row>
    <row r="613" spans="1:92">
      <c r="A613" s="289" t="s">
        <v>5711</v>
      </c>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v>-935934</v>
      </c>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c r="BY613" s="126"/>
      <c r="BZ613" s="126"/>
      <c r="CA613" s="126"/>
      <c r="CB613" s="126"/>
      <c r="CC613" s="126"/>
      <c r="CD613" s="126"/>
      <c r="CE613" s="126"/>
      <c r="CF613" s="126"/>
      <c r="CG613" s="126"/>
      <c r="CH613" s="126"/>
      <c r="CI613" s="126"/>
      <c r="CJ613" s="126"/>
      <c r="CK613" s="126"/>
      <c r="CL613" s="126"/>
      <c r="CM613" s="126"/>
      <c r="CN613" s="126"/>
    </row>
    <row r="614" spans="1:92">
      <c r="A614" s="289" t="s">
        <v>5712</v>
      </c>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v>649173.41999999899</v>
      </c>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c r="BY614" s="126"/>
      <c r="BZ614" s="126"/>
      <c r="CA614" s="126"/>
      <c r="CB614" s="126"/>
      <c r="CC614" s="126"/>
      <c r="CD614" s="126"/>
      <c r="CE614" s="126"/>
      <c r="CF614" s="126"/>
      <c r="CG614" s="126"/>
      <c r="CH614" s="126"/>
      <c r="CI614" s="126"/>
      <c r="CJ614" s="126"/>
      <c r="CK614" s="126"/>
      <c r="CL614" s="126"/>
      <c r="CM614" s="126"/>
      <c r="CN614" s="126"/>
    </row>
    <row r="615" spans="1:92">
      <c r="A615" s="289" t="s">
        <v>5713</v>
      </c>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v>13069031.999999899</v>
      </c>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c r="BY615" s="126"/>
      <c r="BZ615" s="126"/>
      <c r="CA615" s="126"/>
      <c r="CB615" s="126"/>
      <c r="CC615" s="126"/>
      <c r="CD615" s="126"/>
      <c r="CE615" s="126"/>
      <c r="CF615" s="126"/>
      <c r="CG615" s="126"/>
      <c r="CH615" s="126"/>
      <c r="CI615" s="126"/>
      <c r="CJ615" s="126"/>
      <c r="CK615" s="126"/>
      <c r="CL615" s="126"/>
      <c r="CM615" s="126"/>
      <c r="CN615" s="126"/>
    </row>
    <row r="616" spans="1:92">
      <c r="A616" s="289" t="s">
        <v>5714</v>
      </c>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v>0</v>
      </c>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c r="BY616" s="126"/>
      <c r="BZ616" s="126"/>
      <c r="CA616" s="126"/>
      <c r="CB616" s="126"/>
      <c r="CC616" s="126"/>
      <c r="CD616" s="126"/>
      <c r="CE616" s="126"/>
      <c r="CF616" s="126"/>
      <c r="CG616" s="126"/>
      <c r="CH616" s="126"/>
      <c r="CI616" s="126"/>
      <c r="CJ616" s="126"/>
      <c r="CK616" s="126"/>
      <c r="CL616" s="126"/>
      <c r="CM616" s="126"/>
      <c r="CN616" s="126"/>
    </row>
    <row r="617" spans="1:92">
      <c r="A617" s="289" t="s">
        <v>5715</v>
      </c>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v>65154.97</v>
      </c>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c r="BY617" s="126"/>
      <c r="BZ617" s="126"/>
      <c r="CA617" s="126"/>
      <c r="CB617" s="126"/>
      <c r="CC617" s="126"/>
      <c r="CD617" s="126"/>
      <c r="CE617" s="126"/>
      <c r="CF617" s="126"/>
      <c r="CG617" s="126"/>
      <c r="CH617" s="126"/>
      <c r="CI617" s="126"/>
      <c r="CJ617" s="126"/>
      <c r="CK617" s="126"/>
      <c r="CL617" s="126"/>
      <c r="CM617" s="126"/>
      <c r="CN617" s="126"/>
    </row>
    <row r="618" spans="1:92">
      <c r="A618" s="289" t="s">
        <v>5716</v>
      </c>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v>0</v>
      </c>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c r="BY618" s="126"/>
      <c r="BZ618" s="126"/>
      <c r="CA618" s="126"/>
      <c r="CB618" s="126"/>
      <c r="CC618" s="126"/>
      <c r="CD618" s="126"/>
      <c r="CE618" s="126"/>
      <c r="CF618" s="126"/>
      <c r="CG618" s="126"/>
      <c r="CH618" s="126"/>
      <c r="CI618" s="126"/>
      <c r="CJ618" s="126"/>
      <c r="CK618" s="126"/>
      <c r="CL618" s="126"/>
      <c r="CM618" s="126"/>
      <c r="CN618" s="126"/>
    </row>
    <row r="619" spans="1:92">
      <c r="A619" s="289" t="s">
        <v>5717</v>
      </c>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v>0</v>
      </c>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c r="BY619" s="126"/>
      <c r="BZ619" s="126"/>
      <c r="CA619" s="126"/>
      <c r="CB619" s="126"/>
      <c r="CC619" s="126"/>
      <c r="CD619" s="126"/>
      <c r="CE619" s="126"/>
      <c r="CF619" s="126"/>
      <c r="CG619" s="126"/>
      <c r="CH619" s="126"/>
      <c r="CI619" s="126"/>
      <c r="CJ619" s="126"/>
      <c r="CK619" s="126"/>
      <c r="CL619" s="126"/>
      <c r="CM619" s="126"/>
      <c r="CN619" s="126"/>
    </row>
    <row r="620" spans="1:92">
      <c r="A620" s="289" t="s">
        <v>5718</v>
      </c>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v>0</v>
      </c>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c r="BY620" s="126"/>
      <c r="BZ620" s="126"/>
      <c r="CA620" s="126"/>
      <c r="CB620" s="126"/>
      <c r="CC620" s="126"/>
      <c r="CD620" s="126"/>
      <c r="CE620" s="126"/>
      <c r="CF620" s="126"/>
      <c r="CG620" s="126"/>
      <c r="CH620" s="126"/>
      <c r="CI620" s="126"/>
      <c r="CJ620" s="126"/>
      <c r="CK620" s="126"/>
      <c r="CL620" s="126"/>
      <c r="CM620" s="126"/>
      <c r="CN620" s="126"/>
    </row>
    <row r="621" spans="1:92">
      <c r="A621" s="289" t="s">
        <v>5719</v>
      </c>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v>5457243.2300000004</v>
      </c>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c r="BY621" s="126"/>
      <c r="BZ621" s="126"/>
      <c r="CA621" s="126"/>
      <c r="CB621" s="126"/>
      <c r="CC621" s="126"/>
      <c r="CD621" s="126"/>
      <c r="CE621" s="126"/>
      <c r="CF621" s="126"/>
      <c r="CG621" s="126"/>
      <c r="CH621" s="126"/>
      <c r="CI621" s="126"/>
      <c r="CJ621" s="126"/>
      <c r="CK621" s="126"/>
      <c r="CL621" s="126"/>
      <c r="CM621" s="126"/>
      <c r="CN621" s="126"/>
    </row>
    <row r="622" spans="1:92">
      <c r="A622" s="289" t="s">
        <v>5720</v>
      </c>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v>0</v>
      </c>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c r="BY622" s="126"/>
      <c r="BZ622" s="126"/>
      <c r="CA622" s="126"/>
      <c r="CB622" s="126"/>
      <c r="CC622" s="126"/>
      <c r="CD622" s="126"/>
      <c r="CE622" s="126"/>
      <c r="CF622" s="126"/>
      <c r="CG622" s="126"/>
      <c r="CH622" s="126"/>
      <c r="CI622" s="126"/>
      <c r="CJ622" s="126"/>
      <c r="CK622" s="126"/>
      <c r="CL622" s="126"/>
      <c r="CM622" s="126"/>
      <c r="CN622" s="126"/>
    </row>
    <row r="623" spans="1:92">
      <c r="A623" s="289" t="s">
        <v>5721</v>
      </c>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v>0</v>
      </c>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c r="BY623" s="126"/>
      <c r="BZ623" s="126"/>
      <c r="CA623" s="126"/>
      <c r="CB623" s="126"/>
      <c r="CC623" s="126"/>
      <c r="CD623" s="126"/>
      <c r="CE623" s="126"/>
      <c r="CF623" s="126"/>
      <c r="CG623" s="126"/>
      <c r="CH623" s="126"/>
      <c r="CI623" s="126"/>
      <c r="CJ623" s="126"/>
      <c r="CK623" s="126"/>
      <c r="CL623" s="126"/>
      <c r="CM623" s="126"/>
      <c r="CN623" s="126"/>
    </row>
    <row r="624" spans="1:92">
      <c r="A624" s="289" t="s">
        <v>5722</v>
      </c>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v>0</v>
      </c>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c r="BY624" s="126"/>
      <c r="BZ624" s="126"/>
      <c r="CA624" s="126"/>
      <c r="CB624" s="126"/>
      <c r="CC624" s="126"/>
      <c r="CD624" s="126"/>
      <c r="CE624" s="126"/>
      <c r="CF624" s="126"/>
      <c r="CG624" s="126"/>
      <c r="CH624" s="126"/>
      <c r="CI624" s="126"/>
      <c r="CJ624" s="126"/>
      <c r="CK624" s="126"/>
      <c r="CL624" s="126"/>
      <c r="CM624" s="126"/>
      <c r="CN624" s="126"/>
    </row>
    <row r="625" spans="1:92">
      <c r="A625" s="289" t="s">
        <v>5723</v>
      </c>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v>0</v>
      </c>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c r="BY625" s="126"/>
      <c r="BZ625" s="126"/>
      <c r="CA625" s="126"/>
      <c r="CB625" s="126"/>
      <c r="CC625" s="126"/>
      <c r="CD625" s="126"/>
      <c r="CE625" s="126"/>
      <c r="CF625" s="126"/>
      <c r="CG625" s="126"/>
      <c r="CH625" s="126"/>
      <c r="CI625" s="126"/>
      <c r="CJ625" s="126"/>
      <c r="CK625" s="126"/>
      <c r="CL625" s="126"/>
      <c r="CM625" s="126"/>
      <c r="CN625" s="126"/>
    </row>
    <row r="626" spans="1:92">
      <c r="A626" s="289" t="s">
        <v>5724</v>
      </c>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v>0</v>
      </c>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c r="BY626" s="126"/>
      <c r="BZ626" s="126"/>
      <c r="CA626" s="126"/>
      <c r="CB626" s="126"/>
      <c r="CC626" s="126"/>
      <c r="CD626" s="126"/>
      <c r="CE626" s="126"/>
      <c r="CF626" s="126"/>
      <c r="CG626" s="126"/>
      <c r="CH626" s="126"/>
      <c r="CI626" s="126"/>
      <c r="CJ626" s="126"/>
      <c r="CK626" s="126"/>
      <c r="CL626" s="126"/>
      <c r="CM626" s="126"/>
      <c r="CN626" s="126"/>
    </row>
    <row r="627" spans="1:92">
      <c r="A627" s="289" t="s">
        <v>5725</v>
      </c>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v>0</v>
      </c>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c r="BY627" s="126"/>
      <c r="BZ627" s="126"/>
      <c r="CA627" s="126"/>
      <c r="CB627" s="126"/>
      <c r="CC627" s="126"/>
      <c r="CD627" s="126"/>
      <c r="CE627" s="126"/>
      <c r="CF627" s="126"/>
      <c r="CG627" s="126"/>
      <c r="CH627" s="126"/>
      <c r="CI627" s="126"/>
      <c r="CJ627" s="126"/>
      <c r="CK627" s="126"/>
      <c r="CL627" s="126"/>
      <c r="CM627" s="126"/>
      <c r="CN627" s="126"/>
    </row>
    <row r="628" spans="1:92">
      <c r="A628" s="289" t="s">
        <v>5726</v>
      </c>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v>-141000000</v>
      </c>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c r="BY628" s="126"/>
      <c r="BZ628" s="126"/>
      <c r="CA628" s="126"/>
      <c r="CB628" s="126"/>
      <c r="CC628" s="126"/>
      <c r="CD628" s="126"/>
      <c r="CE628" s="126"/>
      <c r="CF628" s="126"/>
      <c r="CG628" s="126"/>
      <c r="CH628" s="126"/>
      <c r="CI628" s="126"/>
      <c r="CJ628" s="126"/>
      <c r="CK628" s="126"/>
      <c r="CL628" s="126"/>
      <c r="CM628" s="126"/>
      <c r="CN628" s="126"/>
    </row>
    <row r="629" spans="1:92">
      <c r="A629" s="289" t="s">
        <v>5727</v>
      </c>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v>-15409320</v>
      </c>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c r="BY629" s="126"/>
      <c r="BZ629" s="126"/>
      <c r="CA629" s="126"/>
      <c r="CB629" s="126"/>
      <c r="CC629" s="126"/>
      <c r="CD629" s="126"/>
      <c r="CE629" s="126"/>
      <c r="CF629" s="126"/>
      <c r="CG629" s="126"/>
      <c r="CH629" s="126"/>
      <c r="CI629" s="126"/>
      <c r="CJ629" s="126"/>
      <c r="CK629" s="126"/>
      <c r="CL629" s="126"/>
      <c r="CM629" s="126"/>
      <c r="CN629" s="126"/>
    </row>
    <row r="630" spans="1:92">
      <c r="A630" s="289" t="s">
        <v>5728</v>
      </c>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v>0</v>
      </c>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c r="BY630" s="126"/>
      <c r="BZ630" s="126"/>
      <c r="CA630" s="126"/>
      <c r="CB630" s="126"/>
      <c r="CC630" s="126"/>
      <c r="CD630" s="126"/>
      <c r="CE630" s="126"/>
      <c r="CF630" s="126"/>
      <c r="CG630" s="126"/>
      <c r="CH630" s="126"/>
      <c r="CI630" s="126"/>
      <c r="CJ630" s="126"/>
      <c r="CK630" s="126"/>
      <c r="CL630" s="126"/>
      <c r="CM630" s="126"/>
      <c r="CN630" s="126"/>
    </row>
    <row r="631" spans="1:92">
      <c r="A631" s="289" t="s">
        <v>5729</v>
      </c>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v>-118792746.25</v>
      </c>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c r="BY631" s="126"/>
      <c r="BZ631" s="126"/>
      <c r="CA631" s="126"/>
      <c r="CB631" s="126"/>
      <c r="CC631" s="126"/>
      <c r="CD631" s="126"/>
      <c r="CE631" s="126"/>
      <c r="CF631" s="126"/>
      <c r="CG631" s="126"/>
      <c r="CH631" s="126"/>
      <c r="CI631" s="126"/>
      <c r="CJ631" s="126"/>
      <c r="CK631" s="126"/>
      <c r="CL631" s="126"/>
      <c r="CM631" s="126"/>
      <c r="CN631" s="126"/>
    </row>
    <row r="632" spans="1:92">
      <c r="A632" s="289" t="s">
        <v>5730</v>
      </c>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c r="BY632" s="126"/>
      <c r="BZ632" s="126"/>
      <c r="CA632" s="126"/>
      <c r="CB632" s="126"/>
      <c r="CC632" s="126"/>
      <c r="CD632" s="126"/>
      <c r="CE632" s="126"/>
      <c r="CF632" s="126"/>
      <c r="CG632" s="126"/>
      <c r="CH632" s="126"/>
      <c r="CI632" s="126"/>
      <c r="CJ632" s="126"/>
      <c r="CK632" s="126"/>
      <c r="CL632" s="126"/>
      <c r="CM632" s="126"/>
      <c r="CN632" s="126"/>
    </row>
    <row r="633" spans="1:92">
      <c r="A633" s="289" t="s">
        <v>5731</v>
      </c>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v>0</v>
      </c>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c r="BY633" s="126"/>
      <c r="BZ633" s="126"/>
      <c r="CA633" s="126"/>
      <c r="CB633" s="126"/>
      <c r="CC633" s="126"/>
      <c r="CD633" s="126"/>
      <c r="CE633" s="126"/>
      <c r="CF633" s="126"/>
      <c r="CG633" s="126"/>
      <c r="CH633" s="126"/>
      <c r="CI633" s="126"/>
      <c r="CJ633" s="126"/>
      <c r="CK633" s="126"/>
      <c r="CL633" s="126"/>
      <c r="CM633" s="126"/>
      <c r="CN633" s="126"/>
    </row>
    <row r="634" spans="1:92">
      <c r="A634" s="289" t="s">
        <v>5732</v>
      </c>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v>0</v>
      </c>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c r="BY634" s="126"/>
      <c r="BZ634" s="126"/>
      <c r="CA634" s="126"/>
      <c r="CB634" s="126"/>
      <c r="CC634" s="126"/>
      <c r="CD634" s="126"/>
      <c r="CE634" s="126"/>
      <c r="CF634" s="126"/>
      <c r="CG634" s="126"/>
      <c r="CH634" s="126"/>
      <c r="CI634" s="126"/>
      <c r="CJ634" s="126"/>
      <c r="CK634" s="126"/>
      <c r="CL634" s="126"/>
      <c r="CM634" s="126"/>
      <c r="CN634" s="126"/>
    </row>
    <row r="635" spans="1:92">
      <c r="A635" s="289" t="s">
        <v>5733</v>
      </c>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v>0</v>
      </c>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c r="BY635" s="126"/>
      <c r="BZ635" s="126"/>
      <c r="CA635" s="126"/>
      <c r="CB635" s="126"/>
      <c r="CC635" s="126"/>
      <c r="CD635" s="126"/>
      <c r="CE635" s="126"/>
      <c r="CF635" s="126"/>
      <c r="CG635" s="126"/>
      <c r="CH635" s="126"/>
      <c r="CI635" s="126"/>
      <c r="CJ635" s="126"/>
      <c r="CK635" s="126"/>
      <c r="CL635" s="126"/>
      <c r="CM635" s="126"/>
      <c r="CN635" s="126"/>
    </row>
    <row r="636" spans="1:92">
      <c r="A636" s="289" t="s">
        <v>5734</v>
      </c>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v>0</v>
      </c>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c r="BY636" s="126"/>
      <c r="BZ636" s="126"/>
      <c r="CA636" s="126"/>
      <c r="CB636" s="126"/>
      <c r="CC636" s="126"/>
      <c r="CD636" s="126"/>
      <c r="CE636" s="126"/>
      <c r="CF636" s="126"/>
      <c r="CG636" s="126"/>
      <c r="CH636" s="126"/>
      <c r="CI636" s="126"/>
      <c r="CJ636" s="126"/>
      <c r="CK636" s="126"/>
      <c r="CL636" s="126"/>
      <c r="CM636" s="126"/>
      <c r="CN636" s="126"/>
    </row>
    <row r="637" spans="1:92">
      <c r="A637" s="288" t="s">
        <v>5735</v>
      </c>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v>829612771.33999896</v>
      </c>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c r="BY637" s="126"/>
      <c r="BZ637" s="126"/>
      <c r="CA637" s="126"/>
      <c r="CB637" s="126"/>
      <c r="CC637" s="126"/>
      <c r="CD637" s="126"/>
      <c r="CE637" s="126"/>
      <c r="CF637" s="126"/>
      <c r="CG637" s="126"/>
      <c r="CH637" s="126"/>
      <c r="CI637" s="126"/>
      <c r="CJ637" s="126"/>
      <c r="CK637" s="126"/>
      <c r="CL637" s="126"/>
      <c r="CM637" s="126"/>
      <c r="CN637" s="126"/>
    </row>
    <row r="638" spans="1:92">
      <c r="A638" s="288" t="s">
        <v>5736</v>
      </c>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c r="BY638" s="126"/>
      <c r="BZ638" s="126"/>
      <c r="CA638" s="126"/>
      <c r="CB638" s="126"/>
      <c r="CC638" s="126"/>
      <c r="CD638" s="126"/>
      <c r="CE638" s="126"/>
      <c r="CF638" s="126"/>
      <c r="CG638" s="126"/>
      <c r="CH638" s="126"/>
      <c r="CI638" s="126"/>
      <c r="CJ638" s="126"/>
      <c r="CK638" s="126"/>
      <c r="CL638" s="126"/>
      <c r="CM638" s="126"/>
      <c r="CN638" s="126"/>
    </row>
    <row r="639" spans="1:92">
      <c r="A639" s="289" t="s">
        <v>5737</v>
      </c>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v>671275.07999999903</v>
      </c>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c r="BY639" s="126"/>
      <c r="BZ639" s="126"/>
      <c r="CA639" s="126"/>
      <c r="CB639" s="126"/>
      <c r="CC639" s="126"/>
      <c r="CD639" s="126"/>
      <c r="CE639" s="126"/>
      <c r="CF639" s="126"/>
      <c r="CG639" s="126"/>
      <c r="CH639" s="126"/>
      <c r="CI639" s="126"/>
      <c r="CJ639" s="126"/>
      <c r="CK639" s="126"/>
      <c r="CL639" s="126"/>
      <c r="CM639" s="126"/>
      <c r="CN639" s="126"/>
    </row>
    <row r="640" spans="1:92">
      <c r="A640" s="289" t="s">
        <v>5738</v>
      </c>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v>0</v>
      </c>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c r="BY640" s="126"/>
      <c r="BZ640" s="126"/>
      <c r="CA640" s="126"/>
      <c r="CB640" s="126"/>
      <c r="CC640" s="126"/>
      <c r="CD640" s="126"/>
      <c r="CE640" s="126"/>
      <c r="CF640" s="126"/>
      <c r="CG640" s="126"/>
      <c r="CH640" s="126"/>
      <c r="CI640" s="126"/>
      <c r="CJ640" s="126"/>
      <c r="CK640" s="126"/>
      <c r="CL640" s="126"/>
      <c r="CM640" s="126"/>
      <c r="CN640" s="126"/>
    </row>
    <row r="641" spans="1:92">
      <c r="A641" s="289" t="s">
        <v>5739</v>
      </c>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v>-581968.34</v>
      </c>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c r="BY641" s="126"/>
      <c r="BZ641" s="126"/>
      <c r="CA641" s="126"/>
      <c r="CB641" s="126"/>
      <c r="CC641" s="126"/>
      <c r="CD641" s="126"/>
      <c r="CE641" s="126"/>
      <c r="CF641" s="126"/>
      <c r="CG641" s="126"/>
      <c r="CH641" s="126"/>
      <c r="CI641" s="126"/>
      <c r="CJ641" s="126"/>
      <c r="CK641" s="126"/>
      <c r="CL641" s="126"/>
      <c r="CM641" s="126"/>
      <c r="CN641" s="126"/>
    </row>
    <row r="642" spans="1:92">
      <c r="A642" s="289" t="s">
        <v>5740</v>
      </c>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v>0</v>
      </c>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c r="BY642" s="126"/>
      <c r="BZ642" s="126"/>
      <c r="CA642" s="126"/>
      <c r="CB642" s="126"/>
      <c r="CC642" s="126"/>
      <c r="CD642" s="126"/>
      <c r="CE642" s="126"/>
      <c r="CF642" s="126"/>
      <c r="CG642" s="126"/>
      <c r="CH642" s="126"/>
      <c r="CI642" s="126"/>
      <c r="CJ642" s="126"/>
      <c r="CK642" s="126"/>
      <c r="CL642" s="126"/>
      <c r="CM642" s="126"/>
      <c r="CN642" s="126"/>
    </row>
    <row r="643" spans="1:92">
      <c r="A643" s="289" t="s">
        <v>5741</v>
      </c>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v>0</v>
      </c>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c r="BY643" s="126"/>
      <c r="BZ643" s="126"/>
      <c r="CA643" s="126"/>
      <c r="CB643" s="126"/>
      <c r="CC643" s="126"/>
      <c r="CD643" s="126"/>
      <c r="CE643" s="126"/>
      <c r="CF643" s="126"/>
      <c r="CG643" s="126"/>
      <c r="CH643" s="126"/>
      <c r="CI643" s="126"/>
      <c r="CJ643" s="126"/>
      <c r="CK643" s="126"/>
      <c r="CL643" s="126"/>
      <c r="CM643" s="126"/>
      <c r="CN643" s="126"/>
    </row>
    <row r="644" spans="1:92">
      <c r="A644" s="288" t="s">
        <v>5742</v>
      </c>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v>89306.74</v>
      </c>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c r="BY644" s="126"/>
      <c r="BZ644" s="126"/>
      <c r="CA644" s="126"/>
      <c r="CB644" s="126"/>
      <c r="CC644" s="126"/>
      <c r="CD644" s="126"/>
      <c r="CE644" s="126"/>
      <c r="CF644" s="126"/>
      <c r="CG644" s="126"/>
      <c r="CH644" s="126"/>
      <c r="CI644" s="126"/>
      <c r="CJ644" s="126"/>
      <c r="CK644" s="126"/>
      <c r="CL644" s="126"/>
      <c r="CM644" s="126"/>
      <c r="CN644" s="126"/>
    </row>
    <row r="645" spans="1:92">
      <c r="A645" s="289" t="s">
        <v>5743</v>
      </c>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c r="BY645" s="126"/>
      <c r="BZ645" s="126"/>
      <c r="CA645" s="126"/>
      <c r="CB645" s="126"/>
      <c r="CC645" s="126"/>
      <c r="CD645" s="126"/>
      <c r="CE645" s="126"/>
      <c r="CF645" s="126"/>
      <c r="CG645" s="126"/>
      <c r="CH645" s="126"/>
      <c r="CI645" s="126"/>
      <c r="CJ645" s="126"/>
      <c r="CK645" s="126"/>
      <c r="CL645" s="126"/>
      <c r="CM645" s="126"/>
      <c r="CN645" s="126"/>
    </row>
    <row r="646" spans="1:92">
      <c r="A646" s="288" t="s">
        <v>5744</v>
      </c>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v>829702078.07999897</v>
      </c>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c r="BY646" s="126"/>
      <c r="BZ646" s="126"/>
      <c r="CA646" s="126"/>
      <c r="CB646" s="126"/>
      <c r="CC646" s="126"/>
      <c r="CD646" s="126"/>
      <c r="CE646" s="126"/>
      <c r="CF646" s="126"/>
      <c r="CG646" s="126"/>
      <c r="CH646" s="126"/>
      <c r="CI646" s="126"/>
      <c r="CJ646" s="126"/>
      <c r="CK646" s="126"/>
      <c r="CL646" s="126"/>
      <c r="CM646" s="126"/>
      <c r="CN646" s="126"/>
    </row>
    <row r="647" spans="1:92">
      <c r="A647" s="289" t="s">
        <v>5745</v>
      </c>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c r="BY647" s="126"/>
      <c r="BZ647" s="126"/>
      <c r="CA647" s="126"/>
      <c r="CB647" s="126"/>
      <c r="CC647" s="126"/>
      <c r="CD647" s="126"/>
      <c r="CE647" s="126"/>
      <c r="CF647" s="126"/>
      <c r="CG647" s="126"/>
      <c r="CH647" s="126"/>
      <c r="CI647" s="126"/>
      <c r="CJ647" s="126"/>
      <c r="CK647" s="126"/>
      <c r="CL647" s="126"/>
      <c r="CM647" s="126"/>
      <c r="CN647" s="126"/>
    </row>
    <row r="648" spans="1:92" ht="13.8" thickBot="1">
      <c r="A648" s="360" t="s">
        <v>5746</v>
      </c>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c r="BY648" s="126"/>
      <c r="BZ648" s="126"/>
      <c r="CA648" s="126"/>
      <c r="CB648" s="126"/>
      <c r="CC648" s="126"/>
      <c r="CD648" s="126"/>
      <c r="CE648" s="126"/>
      <c r="CF648" s="126"/>
      <c r="CG648" s="126"/>
      <c r="CH648" s="126"/>
      <c r="CI648" s="126"/>
      <c r="CJ648" s="126"/>
      <c r="CK648" s="126"/>
      <c r="CL648" s="126"/>
      <c r="CM648" s="126"/>
      <c r="CN648" s="126"/>
    </row>
    <row r="649" spans="1:92">
      <c r="A649" s="289" t="s">
        <v>5747</v>
      </c>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v>1096592.1199999901</v>
      </c>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c r="BY649" s="126"/>
      <c r="BZ649" s="126"/>
      <c r="CA649" s="126"/>
      <c r="CB649" s="126"/>
      <c r="CC649" s="126"/>
      <c r="CD649" s="126"/>
      <c r="CE649" s="126"/>
      <c r="CF649" s="126"/>
      <c r="CG649" s="126"/>
      <c r="CH649" s="126"/>
      <c r="CI649" s="126"/>
      <c r="CJ649" s="126"/>
      <c r="CK649" s="126"/>
      <c r="CL649" s="126"/>
      <c r="CM649" s="126"/>
      <c r="CN649" s="126"/>
    </row>
    <row r="650" spans="1:92">
      <c r="A650" s="289" t="s">
        <v>5748</v>
      </c>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v>0</v>
      </c>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c r="BY650" s="126"/>
      <c r="BZ650" s="126"/>
      <c r="CA650" s="126"/>
      <c r="CB650" s="126"/>
      <c r="CC650" s="126"/>
      <c r="CD650" s="126"/>
      <c r="CE650" s="126"/>
      <c r="CF650" s="126"/>
      <c r="CG650" s="126"/>
      <c r="CH650" s="126"/>
      <c r="CI650" s="126"/>
      <c r="CJ650" s="126"/>
      <c r="CK650" s="126"/>
      <c r="CL650" s="126"/>
      <c r="CM650" s="126"/>
      <c r="CN650" s="126"/>
    </row>
    <row r="651" spans="1:92">
      <c r="A651" s="289" t="s">
        <v>5749</v>
      </c>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v>0</v>
      </c>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c r="BY651" s="126"/>
      <c r="BZ651" s="126"/>
      <c r="CA651" s="126"/>
      <c r="CB651" s="126"/>
      <c r="CC651" s="126"/>
      <c r="CD651" s="126"/>
      <c r="CE651" s="126"/>
      <c r="CF651" s="126"/>
      <c r="CG651" s="126"/>
      <c r="CH651" s="126"/>
      <c r="CI651" s="126"/>
      <c r="CJ651" s="126"/>
      <c r="CK651" s="126"/>
      <c r="CL651" s="126"/>
      <c r="CM651" s="126"/>
      <c r="CN651" s="126"/>
    </row>
    <row r="652" spans="1:92">
      <c r="A652" s="289" t="s">
        <v>5750</v>
      </c>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v>145808600.83000001</v>
      </c>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c r="BY652" s="126"/>
      <c r="BZ652" s="126"/>
      <c r="CA652" s="126"/>
      <c r="CB652" s="126"/>
      <c r="CC652" s="126"/>
      <c r="CD652" s="126"/>
      <c r="CE652" s="126"/>
      <c r="CF652" s="126"/>
      <c r="CG652" s="126"/>
      <c r="CH652" s="126"/>
      <c r="CI652" s="126"/>
      <c r="CJ652" s="126"/>
      <c r="CK652" s="126"/>
      <c r="CL652" s="126"/>
      <c r="CM652" s="126"/>
      <c r="CN652" s="126"/>
    </row>
    <row r="653" spans="1:92">
      <c r="A653" s="289" t="s">
        <v>5751</v>
      </c>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v>0</v>
      </c>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c r="BY653" s="126"/>
      <c r="BZ653" s="126"/>
      <c r="CA653" s="126"/>
      <c r="CB653" s="126"/>
      <c r="CC653" s="126"/>
      <c r="CD653" s="126"/>
      <c r="CE653" s="126"/>
      <c r="CF653" s="126"/>
      <c r="CG653" s="126"/>
      <c r="CH653" s="126"/>
      <c r="CI653" s="126"/>
      <c r="CJ653" s="126"/>
      <c r="CK653" s="126"/>
      <c r="CL653" s="126"/>
      <c r="CM653" s="126"/>
      <c r="CN653" s="126"/>
    </row>
    <row r="654" spans="1:92">
      <c r="A654" s="289" t="s">
        <v>5752</v>
      </c>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v>0</v>
      </c>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c r="BY654" s="126"/>
      <c r="BZ654" s="126"/>
      <c r="CA654" s="126"/>
      <c r="CB654" s="126"/>
      <c r="CC654" s="126"/>
      <c r="CD654" s="126"/>
      <c r="CE654" s="126"/>
      <c r="CF654" s="126"/>
      <c r="CG654" s="126"/>
      <c r="CH654" s="126"/>
      <c r="CI654" s="126"/>
      <c r="CJ654" s="126"/>
      <c r="CK654" s="126"/>
      <c r="CL654" s="126"/>
      <c r="CM654" s="126"/>
      <c r="CN654" s="126"/>
    </row>
    <row r="655" spans="1:92">
      <c r="A655" s="289" t="s">
        <v>5753</v>
      </c>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v>0</v>
      </c>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c r="BY655" s="126"/>
      <c r="BZ655" s="126"/>
      <c r="CA655" s="126"/>
      <c r="CB655" s="126"/>
      <c r="CC655" s="126"/>
      <c r="CD655" s="126"/>
      <c r="CE655" s="126"/>
      <c r="CF655" s="126"/>
      <c r="CG655" s="126"/>
      <c r="CH655" s="126"/>
      <c r="CI655" s="126"/>
      <c r="CJ655" s="126"/>
      <c r="CK655" s="126"/>
      <c r="CL655" s="126"/>
      <c r="CM655" s="126"/>
      <c r="CN655" s="126"/>
    </row>
    <row r="656" spans="1:92">
      <c r="A656" s="289" t="s">
        <v>5754</v>
      </c>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v>0</v>
      </c>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c r="BY656" s="126"/>
      <c r="BZ656" s="126"/>
      <c r="CA656" s="126"/>
      <c r="CB656" s="126"/>
      <c r="CC656" s="126"/>
      <c r="CD656" s="126"/>
      <c r="CE656" s="126"/>
      <c r="CF656" s="126"/>
      <c r="CG656" s="126"/>
      <c r="CH656" s="126"/>
      <c r="CI656" s="126"/>
      <c r="CJ656" s="126"/>
      <c r="CK656" s="126"/>
      <c r="CL656" s="126"/>
      <c r="CM656" s="126"/>
      <c r="CN656" s="126"/>
    </row>
    <row r="657" spans="1:92">
      <c r="A657" s="289" t="s">
        <v>5755</v>
      </c>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v>158752915.81999999</v>
      </c>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c r="BY657" s="126"/>
      <c r="BZ657" s="126"/>
      <c r="CA657" s="126"/>
      <c r="CB657" s="126"/>
      <c r="CC657" s="126"/>
      <c r="CD657" s="126"/>
      <c r="CE657" s="126"/>
      <c r="CF657" s="126"/>
      <c r="CG657" s="126"/>
      <c r="CH657" s="126"/>
      <c r="CI657" s="126"/>
      <c r="CJ657" s="126"/>
      <c r="CK657" s="126"/>
      <c r="CL657" s="126"/>
      <c r="CM657" s="126"/>
      <c r="CN657" s="126"/>
    </row>
    <row r="658" spans="1:92">
      <c r="A658" s="289" t="s">
        <v>5756</v>
      </c>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v>0</v>
      </c>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c r="BY658" s="126"/>
      <c r="BZ658" s="126"/>
      <c r="CA658" s="126"/>
      <c r="CB658" s="126"/>
      <c r="CC658" s="126"/>
      <c r="CD658" s="126"/>
      <c r="CE658" s="126"/>
      <c r="CF658" s="126"/>
      <c r="CG658" s="126"/>
      <c r="CH658" s="126"/>
      <c r="CI658" s="126"/>
      <c r="CJ658" s="126"/>
      <c r="CK658" s="126"/>
      <c r="CL658" s="126"/>
      <c r="CM658" s="126"/>
      <c r="CN658" s="126"/>
    </row>
    <row r="659" spans="1:92">
      <c r="A659" s="289" t="s">
        <v>5757</v>
      </c>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v>-651.599999999999</v>
      </c>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c r="BY659" s="126"/>
      <c r="BZ659" s="126"/>
      <c r="CA659" s="126"/>
      <c r="CB659" s="126"/>
      <c r="CC659" s="126"/>
      <c r="CD659" s="126"/>
      <c r="CE659" s="126"/>
      <c r="CF659" s="126"/>
      <c r="CG659" s="126"/>
      <c r="CH659" s="126"/>
      <c r="CI659" s="126"/>
      <c r="CJ659" s="126"/>
      <c r="CK659" s="126"/>
      <c r="CL659" s="126"/>
      <c r="CM659" s="126"/>
      <c r="CN659" s="126"/>
    </row>
    <row r="660" spans="1:92">
      <c r="A660" s="289" t="s">
        <v>5758</v>
      </c>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v>0</v>
      </c>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c r="BY660" s="126"/>
      <c r="BZ660" s="126"/>
      <c r="CA660" s="126"/>
      <c r="CB660" s="126"/>
      <c r="CC660" s="126"/>
      <c r="CD660" s="126"/>
      <c r="CE660" s="126"/>
      <c r="CF660" s="126"/>
      <c r="CG660" s="126"/>
      <c r="CH660" s="126"/>
      <c r="CI660" s="126"/>
      <c r="CJ660" s="126"/>
      <c r="CK660" s="126"/>
      <c r="CL660" s="126"/>
      <c r="CM660" s="126"/>
      <c r="CN660" s="126"/>
    </row>
    <row r="661" spans="1:92">
      <c r="A661" s="289" t="s">
        <v>5759</v>
      </c>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v>0</v>
      </c>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c r="BY661" s="126"/>
      <c r="BZ661" s="126"/>
      <c r="CA661" s="126"/>
      <c r="CB661" s="126"/>
      <c r="CC661" s="126"/>
      <c r="CD661" s="126"/>
      <c r="CE661" s="126"/>
      <c r="CF661" s="126"/>
      <c r="CG661" s="126"/>
      <c r="CH661" s="126"/>
      <c r="CI661" s="126"/>
      <c r="CJ661" s="126"/>
      <c r="CK661" s="126"/>
      <c r="CL661" s="126"/>
      <c r="CM661" s="126"/>
      <c r="CN661" s="126"/>
    </row>
    <row r="662" spans="1:92">
      <c r="A662" s="289" t="s">
        <v>5760</v>
      </c>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v>86267.6</v>
      </c>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c r="BY662" s="126"/>
      <c r="BZ662" s="126"/>
      <c r="CA662" s="126"/>
      <c r="CB662" s="126"/>
      <c r="CC662" s="126"/>
      <c r="CD662" s="126"/>
      <c r="CE662" s="126"/>
      <c r="CF662" s="126"/>
      <c r="CG662" s="126"/>
      <c r="CH662" s="126"/>
      <c r="CI662" s="126"/>
      <c r="CJ662" s="126"/>
      <c r="CK662" s="126"/>
      <c r="CL662" s="126"/>
      <c r="CM662" s="126"/>
      <c r="CN662" s="126"/>
    </row>
    <row r="663" spans="1:92">
      <c r="A663" s="289" t="s">
        <v>5761</v>
      </c>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v>279521.38999999902</v>
      </c>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c r="BY663" s="126"/>
      <c r="BZ663" s="126"/>
      <c r="CA663" s="126"/>
      <c r="CB663" s="126"/>
      <c r="CC663" s="126"/>
      <c r="CD663" s="126"/>
      <c r="CE663" s="126"/>
      <c r="CF663" s="126"/>
      <c r="CG663" s="126"/>
      <c r="CH663" s="126"/>
      <c r="CI663" s="126"/>
      <c r="CJ663" s="126"/>
      <c r="CK663" s="126"/>
      <c r="CL663" s="126"/>
      <c r="CM663" s="126"/>
      <c r="CN663" s="126"/>
    </row>
    <row r="664" spans="1:92">
      <c r="A664" s="289" t="s">
        <v>5762</v>
      </c>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v>26675830.420000002</v>
      </c>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c r="BY664" s="126"/>
      <c r="BZ664" s="126"/>
      <c r="CA664" s="126"/>
      <c r="CB664" s="126"/>
      <c r="CC664" s="126"/>
      <c r="CD664" s="126"/>
      <c r="CE664" s="126"/>
      <c r="CF664" s="126"/>
      <c r="CG664" s="126"/>
      <c r="CH664" s="126"/>
      <c r="CI664" s="126"/>
      <c r="CJ664" s="126"/>
      <c r="CK664" s="126"/>
      <c r="CL664" s="126"/>
      <c r="CM664" s="126"/>
      <c r="CN664" s="126"/>
    </row>
    <row r="665" spans="1:92">
      <c r="A665" s="289" t="s">
        <v>5763</v>
      </c>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v>0</v>
      </c>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c r="BY665" s="126"/>
      <c r="BZ665" s="126"/>
      <c r="CA665" s="126"/>
      <c r="CB665" s="126"/>
      <c r="CC665" s="126"/>
      <c r="CD665" s="126"/>
      <c r="CE665" s="126"/>
      <c r="CF665" s="126"/>
      <c r="CG665" s="126"/>
      <c r="CH665" s="126"/>
      <c r="CI665" s="126"/>
      <c r="CJ665" s="126"/>
      <c r="CK665" s="126"/>
      <c r="CL665" s="126"/>
      <c r="CM665" s="126"/>
      <c r="CN665" s="126"/>
    </row>
    <row r="666" spans="1:92">
      <c r="A666" s="289" t="s">
        <v>5764</v>
      </c>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v>0</v>
      </c>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c r="BY666" s="126"/>
      <c r="BZ666" s="126"/>
      <c r="CA666" s="126"/>
      <c r="CB666" s="126"/>
      <c r="CC666" s="126"/>
      <c r="CD666" s="126"/>
      <c r="CE666" s="126"/>
      <c r="CF666" s="126"/>
      <c r="CG666" s="126"/>
      <c r="CH666" s="126"/>
      <c r="CI666" s="126"/>
      <c r="CJ666" s="126"/>
      <c r="CK666" s="126"/>
      <c r="CL666" s="126"/>
      <c r="CM666" s="126"/>
      <c r="CN666" s="126"/>
    </row>
    <row r="667" spans="1:92">
      <c r="A667" s="289" t="s">
        <v>5765</v>
      </c>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v>158520901.97999999</v>
      </c>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c r="BY667" s="126"/>
      <c r="BZ667" s="126"/>
      <c r="CA667" s="126"/>
      <c r="CB667" s="126"/>
      <c r="CC667" s="126"/>
      <c r="CD667" s="126"/>
      <c r="CE667" s="126"/>
      <c r="CF667" s="126"/>
      <c r="CG667" s="126"/>
      <c r="CH667" s="126"/>
      <c r="CI667" s="126"/>
      <c r="CJ667" s="126"/>
      <c r="CK667" s="126"/>
      <c r="CL667" s="126"/>
      <c r="CM667" s="126"/>
      <c r="CN667" s="126"/>
    </row>
    <row r="668" spans="1:92">
      <c r="A668" s="289" t="s">
        <v>5766</v>
      </c>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v>0</v>
      </c>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c r="BY668" s="126"/>
      <c r="BZ668" s="126"/>
      <c r="CA668" s="126"/>
      <c r="CB668" s="126"/>
      <c r="CC668" s="126"/>
      <c r="CD668" s="126"/>
      <c r="CE668" s="126"/>
      <c r="CF668" s="126"/>
      <c r="CG668" s="126"/>
      <c r="CH668" s="126"/>
      <c r="CI668" s="126"/>
      <c r="CJ668" s="126"/>
      <c r="CK668" s="126"/>
      <c r="CL668" s="126"/>
      <c r="CM668" s="126"/>
      <c r="CN668" s="126"/>
    </row>
    <row r="669" spans="1:92">
      <c r="A669" s="289" t="s">
        <v>5767</v>
      </c>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v>0</v>
      </c>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c r="BY669" s="126"/>
      <c r="BZ669" s="126"/>
      <c r="CA669" s="126"/>
      <c r="CB669" s="126"/>
      <c r="CC669" s="126"/>
      <c r="CD669" s="126"/>
      <c r="CE669" s="126"/>
      <c r="CF669" s="126"/>
      <c r="CG669" s="126"/>
      <c r="CH669" s="126"/>
      <c r="CI669" s="126"/>
      <c r="CJ669" s="126"/>
      <c r="CK669" s="126"/>
      <c r="CL669" s="126"/>
      <c r="CM669" s="126"/>
      <c r="CN669" s="126"/>
    </row>
    <row r="670" spans="1:92">
      <c r="A670" s="289" t="s">
        <v>5768</v>
      </c>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v>0</v>
      </c>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c r="BY670" s="126"/>
      <c r="BZ670" s="126"/>
      <c r="CA670" s="126"/>
      <c r="CB670" s="126"/>
      <c r="CC670" s="126"/>
      <c r="CD670" s="126"/>
      <c r="CE670" s="126"/>
      <c r="CF670" s="126"/>
      <c r="CG670" s="126"/>
      <c r="CH670" s="126"/>
      <c r="CI670" s="126"/>
      <c r="CJ670" s="126"/>
      <c r="CK670" s="126"/>
      <c r="CL670" s="126"/>
      <c r="CM670" s="126"/>
      <c r="CN670" s="126"/>
    </row>
    <row r="671" spans="1:92">
      <c r="A671" s="289" t="s">
        <v>5769</v>
      </c>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v>0</v>
      </c>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c r="BY671" s="126"/>
      <c r="BZ671" s="126"/>
      <c r="CA671" s="126"/>
      <c r="CB671" s="126"/>
      <c r="CC671" s="126"/>
      <c r="CD671" s="126"/>
      <c r="CE671" s="126"/>
      <c r="CF671" s="126"/>
      <c r="CG671" s="126"/>
      <c r="CH671" s="126"/>
      <c r="CI671" s="126"/>
      <c r="CJ671" s="126"/>
      <c r="CK671" s="126"/>
      <c r="CL671" s="126"/>
      <c r="CM671" s="126"/>
      <c r="CN671" s="126"/>
    </row>
    <row r="672" spans="1:92">
      <c r="A672" s="289" t="s">
        <v>5770</v>
      </c>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v>0</v>
      </c>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c r="BY672" s="126"/>
      <c r="BZ672" s="126"/>
      <c r="CA672" s="126"/>
      <c r="CB672" s="126"/>
      <c r="CC672" s="126"/>
      <c r="CD672" s="126"/>
      <c r="CE672" s="126"/>
      <c r="CF672" s="126"/>
      <c r="CG672" s="126"/>
      <c r="CH672" s="126"/>
      <c r="CI672" s="126"/>
      <c r="CJ672" s="126"/>
      <c r="CK672" s="126"/>
      <c r="CL672" s="126"/>
      <c r="CM672" s="126"/>
      <c r="CN672" s="126"/>
    </row>
    <row r="673" spans="1:92">
      <c r="A673" s="289" t="s">
        <v>5771</v>
      </c>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v>-355330.40999999898</v>
      </c>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c r="BY673" s="126"/>
      <c r="BZ673" s="126"/>
      <c r="CA673" s="126"/>
      <c r="CB673" s="126"/>
      <c r="CC673" s="126"/>
      <c r="CD673" s="126"/>
      <c r="CE673" s="126"/>
      <c r="CF673" s="126"/>
      <c r="CG673" s="126"/>
      <c r="CH673" s="126"/>
      <c r="CI673" s="126"/>
      <c r="CJ673" s="126"/>
      <c r="CK673" s="126"/>
      <c r="CL673" s="126"/>
      <c r="CM673" s="126"/>
      <c r="CN673" s="126"/>
    </row>
    <row r="674" spans="1:92">
      <c r="A674" s="289" t="s">
        <v>5772</v>
      </c>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v>-11476587.6399999</v>
      </c>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c r="BY674" s="126"/>
      <c r="BZ674" s="126"/>
      <c r="CA674" s="126"/>
      <c r="CB674" s="126"/>
      <c r="CC674" s="126"/>
      <c r="CD674" s="126"/>
      <c r="CE674" s="126"/>
      <c r="CF674" s="126"/>
      <c r="CG674" s="126"/>
      <c r="CH674" s="126"/>
      <c r="CI674" s="126"/>
      <c r="CJ674" s="126"/>
      <c r="CK674" s="126"/>
      <c r="CL674" s="126"/>
      <c r="CM674" s="126"/>
      <c r="CN674" s="126"/>
    </row>
    <row r="675" spans="1:92">
      <c r="A675" s="288" t="s">
        <v>5773</v>
      </c>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v>479388060.50999999</v>
      </c>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c r="BY675" s="126"/>
      <c r="BZ675" s="126"/>
      <c r="CA675" s="126"/>
      <c r="CB675" s="126"/>
      <c r="CC675" s="126"/>
      <c r="CD675" s="126"/>
      <c r="CE675" s="126"/>
      <c r="CF675" s="126"/>
      <c r="CG675" s="126"/>
      <c r="CH675" s="126"/>
      <c r="CI675" s="126"/>
      <c r="CJ675" s="126"/>
      <c r="CK675" s="126"/>
      <c r="CL675" s="126"/>
      <c r="CM675" s="126"/>
      <c r="CN675" s="126"/>
    </row>
    <row r="676" spans="1:92">
      <c r="A676" s="289" t="s">
        <v>5774</v>
      </c>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c r="BY676" s="126"/>
      <c r="BZ676" s="126"/>
      <c r="CA676" s="126"/>
      <c r="CB676" s="126"/>
      <c r="CC676" s="126"/>
      <c r="CD676" s="126"/>
      <c r="CE676" s="126"/>
      <c r="CF676" s="126"/>
      <c r="CG676" s="126"/>
      <c r="CH676" s="126"/>
      <c r="CI676" s="126"/>
      <c r="CJ676" s="126"/>
      <c r="CK676" s="126"/>
      <c r="CL676" s="126"/>
      <c r="CM676" s="126"/>
      <c r="CN676" s="126"/>
    </row>
    <row r="677" spans="1:92">
      <c r="A677" s="288" t="s">
        <v>5775</v>
      </c>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v>5280750471.6700001</v>
      </c>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c r="BY677" s="126"/>
      <c r="BZ677" s="126"/>
      <c r="CA677" s="126"/>
      <c r="CB677" s="126"/>
      <c r="CC677" s="126"/>
      <c r="CD677" s="126"/>
      <c r="CE677" s="126"/>
      <c r="CF677" s="126"/>
      <c r="CG677" s="126"/>
      <c r="CH677" s="126"/>
      <c r="CI677" s="126"/>
      <c r="CJ677" s="126"/>
      <c r="CK677" s="126"/>
      <c r="CL677" s="126"/>
      <c r="CM677" s="126"/>
      <c r="CN677" s="126"/>
    </row>
    <row r="678" spans="1:92">
      <c r="A678" s="289" t="s">
        <v>5776</v>
      </c>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c r="BY678" s="126"/>
      <c r="BZ678" s="126"/>
      <c r="CA678" s="126"/>
      <c r="CB678" s="126"/>
      <c r="CC678" s="126"/>
      <c r="CD678" s="126"/>
      <c r="CE678" s="126"/>
      <c r="CF678" s="126"/>
      <c r="CG678" s="126"/>
      <c r="CH678" s="126"/>
      <c r="CI678" s="126"/>
      <c r="CJ678" s="126"/>
      <c r="CK678" s="126"/>
      <c r="CL678" s="126"/>
      <c r="CM678" s="126"/>
      <c r="CN678" s="126"/>
    </row>
    <row r="679" spans="1:92">
      <c r="A679" s="288" t="s">
        <v>5777</v>
      </c>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v>-1619398831.5999999</v>
      </c>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c r="BY679" s="126"/>
      <c r="BZ679" s="126"/>
      <c r="CA679" s="126"/>
      <c r="CB679" s="126"/>
      <c r="CC679" s="126"/>
      <c r="CD679" s="126"/>
      <c r="CE679" s="126"/>
      <c r="CF679" s="126"/>
      <c r="CG679" s="126"/>
      <c r="CH679" s="126"/>
      <c r="CI679" s="126"/>
      <c r="CJ679" s="126"/>
      <c r="CK679" s="126"/>
      <c r="CL679" s="126"/>
      <c r="CM679" s="126"/>
      <c r="CN679" s="126"/>
    </row>
    <row r="680" spans="1:92">
      <c r="A680" s="289" t="s">
        <v>5778</v>
      </c>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c r="BY680" s="126"/>
      <c r="BZ680" s="126"/>
      <c r="CA680" s="126"/>
      <c r="CB680" s="126"/>
      <c r="CC680" s="126"/>
      <c r="CD680" s="126"/>
      <c r="CE680" s="126"/>
      <c r="CF680" s="126"/>
      <c r="CG680" s="126"/>
      <c r="CH680" s="126"/>
      <c r="CI680" s="126"/>
      <c r="CJ680" s="126"/>
      <c r="CK680" s="126"/>
      <c r="CL680" s="126"/>
      <c r="CM680" s="126"/>
      <c r="CN680" s="126"/>
    </row>
    <row r="681" spans="1:92" ht="13.8" thickBot="1">
      <c r="A681" s="360" t="s">
        <v>5779</v>
      </c>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c r="BY681" s="126"/>
      <c r="BZ681" s="126"/>
      <c r="CA681" s="126"/>
      <c r="CB681" s="126"/>
      <c r="CC681" s="126"/>
      <c r="CD681" s="126"/>
      <c r="CE681" s="126"/>
      <c r="CF681" s="126"/>
      <c r="CG681" s="126"/>
      <c r="CH681" s="126"/>
      <c r="CI681" s="126"/>
      <c r="CJ681" s="126"/>
      <c r="CK681" s="126"/>
      <c r="CL681" s="126"/>
      <c r="CM681" s="126"/>
      <c r="CN681" s="126"/>
    </row>
    <row r="682" spans="1:92">
      <c r="A682" s="288" t="s">
        <v>5780</v>
      </c>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c r="BY682" s="126"/>
      <c r="BZ682" s="126"/>
      <c r="CA682" s="126"/>
      <c r="CB682" s="126"/>
      <c r="CC682" s="126"/>
      <c r="CD682" s="126"/>
      <c r="CE682" s="126"/>
      <c r="CF682" s="126"/>
      <c r="CG682" s="126"/>
      <c r="CH682" s="126"/>
      <c r="CI682" s="126"/>
      <c r="CJ682" s="126"/>
      <c r="CK682" s="126"/>
      <c r="CL682" s="126"/>
      <c r="CM682" s="126"/>
      <c r="CN682" s="126"/>
    </row>
    <row r="683" spans="1:92">
      <c r="A683" s="289" t="s">
        <v>5781</v>
      </c>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v>65601960.919999897</v>
      </c>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c r="BY683" s="126"/>
      <c r="BZ683" s="126"/>
      <c r="CA683" s="126"/>
      <c r="CB683" s="126"/>
      <c r="CC683" s="126"/>
      <c r="CD683" s="126"/>
      <c r="CE683" s="126"/>
      <c r="CF683" s="126"/>
      <c r="CG683" s="126"/>
      <c r="CH683" s="126"/>
      <c r="CI683" s="126"/>
      <c r="CJ683" s="126"/>
      <c r="CK683" s="126"/>
      <c r="CL683" s="126"/>
      <c r="CM683" s="126"/>
      <c r="CN683" s="126"/>
    </row>
    <row r="684" spans="1:92">
      <c r="A684" s="289" t="s">
        <v>5782</v>
      </c>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v>4231061.17</v>
      </c>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c r="BY684" s="126"/>
      <c r="BZ684" s="126"/>
      <c r="CA684" s="126"/>
      <c r="CB684" s="126"/>
      <c r="CC684" s="126"/>
      <c r="CD684" s="126"/>
      <c r="CE684" s="126"/>
      <c r="CF684" s="126"/>
      <c r="CG684" s="126"/>
      <c r="CH684" s="126"/>
      <c r="CI684" s="126"/>
      <c r="CJ684" s="126"/>
      <c r="CK684" s="126"/>
      <c r="CL684" s="126"/>
      <c r="CM684" s="126"/>
      <c r="CN684" s="126"/>
    </row>
    <row r="685" spans="1:92">
      <c r="A685" s="289" t="s">
        <v>5783</v>
      </c>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v>0</v>
      </c>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c r="BY685" s="126"/>
      <c r="BZ685" s="126"/>
      <c r="CA685" s="126"/>
      <c r="CB685" s="126"/>
      <c r="CC685" s="126"/>
      <c r="CD685" s="126"/>
      <c r="CE685" s="126"/>
      <c r="CF685" s="126"/>
      <c r="CG685" s="126"/>
      <c r="CH685" s="126"/>
      <c r="CI685" s="126"/>
      <c r="CJ685" s="126"/>
      <c r="CK685" s="126"/>
      <c r="CL685" s="126"/>
      <c r="CM685" s="126"/>
      <c r="CN685" s="126"/>
    </row>
    <row r="686" spans="1:92">
      <c r="A686" s="289" t="s">
        <v>5784</v>
      </c>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v>0</v>
      </c>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c r="BY686" s="126"/>
      <c r="BZ686" s="126"/>
      <c r="CA686" s="126"/>
      <c r="CB686" s="126"/>
      <c r="CC686" s="126"/>
      <c r="CD686" s="126"/>
      <c r="CE686" s="126"/>
      <c r="CF686" s="126"/>
      <c r="CG686" s="126"/>
      <c r="CH686" s="126"/>
      <c r="CI686" s="126"/>
      <c r="CJ686" s="126"/>
      <c r="CK686" s="126"/>
      <c r="CL686" s="126"/>
      <c r="CM686" s="126"/>
      <c r="CN686" s="126"/>
    </row>
    <row r="687" spans="1:92">
      <c r="A687" s="289" t="s">
        <v>5785</v>
      </c>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v>266857032.03</v>
      </c>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c r="BY687" s="126"/>
      <c r="BZ687" s="126"/>
      <c r="CA687" s="126"/>
      <c r="CB687" s="126"/>
      <c r="CC687" s="126"/>
      <c r="CD687" s="126"/>
      <c r="CE687" s="126"/>
      <c r="CF687" s="126"/>
      <c r="CG687" s="126"/>
      <c r="CH687" s="126"/>
      <c r="CI687" s="126"/>
      <c r="CJ687" s="126"/>
      <c r="CK687" s="126"/>
      <c r="CL687" s="126"/>
      <c r="CM687" s="126"/>
      <c r="CN687" s="126"/>
    </row>
    <row r="688" spans="1:92">
      <c r="A688" s="289" t="s">
        <v>5786</v>
      </c>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v>0</v>
      </c>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c r="BY688" s="126"/>
      <c r="BZ688" s="126"/>
      <c r="CA688" s="126"/>
      <c r="CB688" s="126"/>
      <c r="CC688" s="126"/>
      <c r="CD688" s="126"/>
      <c r="CE688" s="126"/>
      <c r="CF688" s="126"/>
      <c r="CG688" s="126"/>
      <c r="CH688" s="126"/>
      <c r="CI688" s="126"/>
      <c r="CJ688" s="126"/>
      <c r="CK688" s="126"/>
      <c r="CL688" s="126"/>
      <c r="CM688" s="126"/>
      <c r="CN688" s="126"/>
    </row>
    <row r="689" spans="1:92">
      <c r="A689" s="289" t="s">
        <v>5787</v>
      </c>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v>7475067.3799999999</v>
      </c>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c r="BY689" s="126"/>
      <c r="BZ689" s="126"/>
      <c r="CA689" s="126"/>
      <c r="CB689" s="126"/>
      <c r="CC689" s="126"/>
      <c r="CD689" s="126"/>
      <c r="CE689" s="126"/>
      <c r="CF689" s="126"/>
      <c r="CG689" s="126"/>
      <c r="CH689" s="126"/>
      <c r="CI689" s="126"/>
      <c r="CJ689" s="126"/>
      <c r="CK689" s="126"/>
      <c r="CL689" s="126"/>
      <c r="CM689" s="126"/>
      <c r="CN689" s="126"/>
    </row>
    <row r="690" spans="1:92">
      <c r="A690" s="289" t="s">
        <v>5788</v>
      </c>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v>0</v>
      </c>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c r="BY690" s="126"/>
      <c r="BZ690" s="126"/>
      <c r="CA690" s="126"/>
      <c r="CB690" s="126"/>
      <c r="CC690" s="126"/>
      <c r="CD690" s="126"/>
      <c r="CE690" s="126"/>
      <c r="CF690" s="126"/>
      <c r="CG690" s="126"/>
      <c r="CH690" s="126"/>
      <c r="CI690" s="126"/>
      <c r="CJ690" s="126"/>
      <c r="CK690" s="126"/>
      <c r="CL690" s="126"/>
      <c r="CM690" s="126"/>
      <c r="CN690" s="126"/>
    </row>
    <row r="691" spans="1:92">
      <c r="A691" s="289" t="s">
        <v>5789</v>
      </c>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v>0</v>
      </c>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c r="BY691" s="126"/>
      <c r="BZ691" s="126"/>
      <c r="CA691" s="126"/>
      <c r="CB691" s="126"/>
      <c r="CC691" s="126"/>
      <c r="CD691" s="126"/>
      <c r="CE691" s="126"/>
      <c r="CF691" s="126"/>
      <c r="CG691" s="126"/>
      <c r="CH691" s="126"/>
      <c r="CI691" s="126"/>
      <c r="CJ691" s="126"/>
      <c r="CK691" s="126"/>
      <c r="CL691" s="126"/>
      <c r="CM691" s="126"/>
      <c r="CN691" s="126"/>
    </row>
    <row r="692" spans="1:92">
      <c r="A692" s="289" t="s">
        <v>5790</v>
      </c>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v>0</v>
      </c>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c r="BY692" s="126"/>
      <c r="BZ692" s="126"/>
      <c r="CA692" s="126"/>
      <c r="CB692" s="126"/>
      <c r="CC692" s="126"/>
      <c r="CD692" s="126"/>
      <c r="CE692" s="126"/>
      <c r="CF692" s="126"/>
      <c r="CG692" s="126"/>
      <c r="CH692" s="126"/>
      <c r="CI692" s="126"/>
      <c r="CJ692" s="126"/>
      <c r="CK692" s="126"/>
      <c r="CL692" s="126"/>
      <c r="CM692" s="126"/>
      <c r="CN692" s="126"/>
    </row>
    <row r="693" spans="1:92">
      <c r="A693" s="289" t="s">
        <v>5791</v>
      </c>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v>0</v>
      </c>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c r="BY693" s="126"/>
      <c r="BZ693" s="126"/>
      <c r="CA693" s="126"/>
      <c r="CB693" s="126"/>
      <c r="CC693" s="126"/>
      <c r="CD693" s="126"/>
      <c r="CE693" s="126"/>
      <c r="CF693" s="126"/>
      <c r="CG693" s="126"/>
      <c r="CH693" s="126"/>
      <c r="CI693" s="126"/>
      <c r="CJ693" s="126"/>
      <c r="CK693" s="126"/>
      <c r="CL693" s="126"/>
      <c r="CM693" s="126"/>
      <c r="CN693" s="126"/>
    </row>
    <row r="694" spans="1:92">
      <c r="A694" s="289" t="s">
        <v>5792</v>
      </c>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v>0</v>
      </c>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c r="BY694" s="126"/>
      <c r="BZ694" s="126"/>
      <c r="CA694" s="126"/>
      <c r="CB694" s="126"/>
      <c r="CC694" s="126"/>
      <c r="CD694" s="126"/>
      <c r="CE694" s="126"/>
      <c r="CF694" s="126"/>
      <c r="CG694" s="126"/>
      <c r="CH694" s="126"/>
      <c r="CI694" s="126"/>
      <c r="CJ694" s="126"/>
      <c r="CK694" s="126"/>
      <c r="CL694" s="126"/>
      <c r="CM694" s="126"/>
      <c r="CN694" s="126"/>
    </row>
    <row r="695" spans="1:92">
      <c r="A695" s="289" t="s">
        <v>5793</v>
      </c>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v>-22.93</v>
      </c>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c r="BY695" s="126"/>
      <c r="BZ695" s="126"/>
      <c r="CA695" s="126"/>
      <c r="CB695" s="126"/>
      <c r="CC695" s="126"/>
      <c r="CD695" s="126"/>
      <c r="CE695" s="126"/>
      <c r="CF695" s="126"/>
      <c r="CG695" s="126"/>
      <c r="CH695" s="126"/>
      <c r="CI695" s="126"/>
      <c r="CJ695" s="126"/>
      <c r="CK695" s="126"/>
      <c r="CL695" s="126"/>
      <c r="CM695" s="126"/>
      <c r="CN695" s="126"/>
    </row>
    <row r="696" spans="1:92">
      <c r="A696" s="289" t="s">
        <v>5794</v>
      </c>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v>0</v>
      </c>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c r="BY696" s="126"/>
      <c r="BZ696" s="126"/>
      <c r="CA696" s="126"/>
      <c r="CB696" s="126"/>
      <c r="CC696" s="126"/>
      <c r="CD696" s="126"/>
      <c r="CE696" s="126"/>
      <c r="CF696" s="126"/>
      <c r="CG696" s="126"/>
      <c r="CH696" s="126"/>
      <c r="CI696" s="126"/>
      <c r="CJ696" s="126"/>
      <c r="CK696" s="126"/>
      <c r="CL696" s="126"/>
      <c r="CM696" s="126"/>
      <c r="CN696" s="126"/>
    </row>
    <row r="697" spans="1:92">
      <c r="A697" s="289" t="s">
        <v>5795</v>
      </c>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v>344165098.56999999</v>
      </c>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c r="BY697" s="126"/>
      <c r="BZ697" s="126"/>
      <c r="CA697" s="126"/>
      <c r="CB697" s="126"/>
      <c r="CC697" s="126"/>
      <c r="CD697" s="126"/>
      <c r="CE697" s="126"/>
      <c r="CF697" s="126"/>
      <c r="CG697" s="126"/>
      <c r="CH697" s="126"/>
      <c r="CI697" s="126"/>
      <c r="CJ697" s="126"/>
      <c r="CK697" s="126"/>
      <c r="CL697" s="126"/>
      <c r="CM697" s="126"/>
      <c r="CN697" s="126"/>
    </row>
    <row r="698" spans="1:92">
      <c r="A698" s="288" t="s">
        <v>5796</v>
      </c>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c r="BY698" s="126"/>
      <c r="BZ698" s="126"/>
      <c r="CA698" s="126"/>
      <c r="CB698" s="126"/>
      <c r="CC698" s="126"/>
      <c r="CD698" s="126"/>
      <c r="CE698" s="126"/>
      <c r="CF698" s="126"/>
      <c r="CG698" s="126"/>
      <c r="CH698" s="126"/>
      <c r="CI698" s="126"/>
      <c r="CJ698" s="126"/>
      <c r="CK698" s="126"/>
      <c r="CL698" s="126"/>
      <c r="CM698" s="126"/>
      <c r="CN698" s="126"/>
    </row>
    <row r="699" spans="1:92">
      <c r="A699" s="289" t="s">
        <v>5797</v>
      </c>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v>507136293.38999897</v>
      </c>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c r="BY699" s="126"/>
      <c r="BZ699" s="126"/>
      <c r="CA699" s="126"/>
      <c r="CB699" s="126"/>
      <c r="CC699" s="126"/>
      <c r="CD699" s="126"/>
      <c r="CE699" s="126"/>
      <c r="CF699" s="126"/>
      <c r="CG699" s="126"/>
      <c r="CH699" s="126"/>
      <c r="CI699" s="126"/>
      <c r="CJ699" s="126"/>
      <c r="CK699" s="126"/>
      <c r="CL699" s="126"/>
      <c r="CM699" s="126"/>
      <c r="CN699" s="126"/>
    </row>
    <row r="700" spans="1:92">
      <c r="A700" s="289" t="s">
        <v>5798</v>
      </c>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v>137873599.61000001</v>
      </c>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c r="BY700" s="126"/>
      <c r="BZ700" s="126"/>
      <c r="CA700" s="126"/>
      <c r="CB700" s="126"/>
      <c r="CC700" s="126"/>
      <c r="CD700" s="126"/>
      <c r="CE700" s="126"/>
      <c r="CF700" s="126"/>
      <c r="CG700" s="126"/>
      <c r="CH700" s="126"/>
      <c r="CI700" s="126"/>
      <c r="CJ700" s="126"/>
      <c r="CK700" s="126"/>
      <c r="CL700" s="126"/>
      <c r="CM700" s="126"/>
      <c r="CN700" s="126"/>
    </row>
    <row r="701" spans="1:92">
      <c r="A701" s="289" t="s">
        <v>5799</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v>39805342.769999899</v>
      </c>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c r="BY701" s="126"/>
      <c r="BZ701" s="126"/>
      <c r="CA701" s="126"/>
      <c r="CB701" s="126"/>
      <c r="CC701" s="126"/>
      <c r="CD701" s="126"/>
      <c r="CE701" s="126"/>
      <c r="CF701" s="126"/>
      <c r="CG701" s="126"/>
      <c r="CH701" s="126"/>
      <c r="CI701" s="126"/>
      <c r="CJ701" s="126"/>
      <c r="CK701" s="126"/>
      <c r="CL701" s="126"/>
      <c r="CM701" s="126"/>
      <c r="CN701" s="126"/>
    </row>
    <row r="702" spans="1:92">
      <c r="A702" s="289" t="s">
        <v>5800</v>
      </c>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v>8661545.0899999999</v>
      </c>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c r="BY702" s="126"/>
      <c r="BZ702" s="126"/>
      <c r="CA702" s="126"/>
      <c r="CB702" s="126"/>
      <c r="CC702" s="126"/>
      <c r="CD702" s="126"/>
      <c r="CE702" s="126"/>
      <c r="CF702" s="126"/>
      <c r="CG702" s="126"/>
      <c r="CH702" s="126"/>
      <c r="CI702" s="126"/>
      <c r="CJ702" s="126"/>
      <c r="CK702" s="126"/>
      <c r="CL702" s="126"/>
      <c r="CM702" s="126"/>
      <c r="CN702" s="126"/>
    </row>
    <row r="703" spans="1:92">
      <c r="A703" s="289" t="s">
        <v>5801</v>
      </c>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v>0</v>
      </c>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c r="BY703" s="126"/>
      <c r="BZ703" s="126"/>
      <c r="CA703" s="126"/>
      <c r="CB703" s="126"/>
      <c r="CC703" s="126"/>
      <c r="CD703" s="126"/>
      <c r="CE703" s="126"/>
      <c r="CF703" s="126"/>
      <c r="CG703" s="126"/>
      <c r="CH703" s="126"/>
      <c r="CI703" s="126"/>
      <c r="CJ703" s="126"/>
      <c r="CK703" s="126"/>
      <c r="CL703" s="126"/>
      <c r="CM703" s="126"/>
      <c r="CN703" s="126"/>
    </row>
    <row r="704" spans="1:92">
      <c r="A704" s="289" t="s">
        <v>5802</v>
      </c>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v>1044723.87</v>
      </c>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c r="BY704" s="126"/>
      <c r="BZ704" s="126"/>
      <c r="CA704" s="126"/>
      <c r="CB704" s="126"/>
      <c r="CC704" s="126"/>
      <c r="CD704" s="126"/>
      <c r="CE704" s="126"/>
      <c r="CF704" s="126"/>
      <c r="CG704" s="126"/>
      <c r="CH704" s="126"/>
      <c r="CI704" s="126"/>
      <c r="CJ704" s="126"/>
      <c r="CK704" s="126"/>
      <c r="CL704" s="126"/>
      <c r="CM704" s="126"/>
      <c r="CN704" s="126"/>
    </row>
    <row r="705" spans="1:92">
      <c r="A705" s="289" t="s">
        <v>5803</v>
      </c>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v>0</v>
      </c>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c r="BY705" s="126"/>
      <c r="BZ705" s="126"/>
      <c r="CA705" s="126"/>
      <c r="CB705" s="126"/>
      <c r="CC705" s="126"/>
      <c r="CD705" s="126"/>
      <c r="CE705" s="126"/>
      <c r="CF705" s="126"/>
      <c r="CG705" s="126"/>
      <c r="CH705" s="126"/>
      <c r="CI705" s="126"/>
      <c r="CJ705" s="126"/>
      <c r="CK705" s="126"/>
      <c r="CL705" s="126"/>
      <c r="CM705" s="126"/>
      <c r="CN705" s="126"/>
    </row>
    <row r="706" spans="1:92">
      <c r="A706" s="289" t="s">
        <v>5804</v>
      </c>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v>-527400578.14999902</v>
      </c>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c r="BY706" s="126"/>
      <c r="BZ706" s="126"/>
      <c r="CA706" s="126"/>
      <c r="CB706" s="126"/>
      <c r="CC706" s="126"/>
      <c r="CD706" s="126"/>
      <c r="CE706" s="126"/>
      <c r="CF706" s="126"/>
      <c r="CG706" s="126"/>
      <c r="CH706" s="126"/>
      <c r="CI706" s="126"/>
      <c r="CJ706" s="126"/>
      <c r="CK706" s="126"/>
      <c r="CL706" s="126"/>
      <c r="CM706" s="126"/>
      <c r="CN706" s="126"/>
    </row>
    <row r="707" spans="1:92">
      <c r="A707" s="289" t="s">
        <v>5805</v>
      </c>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v>-133882077.48</v>
      </c>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c r="BY707" s="126"/>
      <c r="BZ707" s="126"/>
      <c r="CA707" s="126"/>
      <c r="CB707" s="126"/>
      <c r="CC707" s="126"/>
      <c r="CD707" s="126"/>
      <c r="CE707" s="126"/>
      <c r="CF707" s="126"/>
      <c r="CG707" s="126"/>
      <c r="CH707" s="126"/>
      <c r="CI707" s="126"/>
      <c r="CJ707" s="126"/>
      <c r="CK707" s="126"/>
      <c r="CL707" s="126"/>
      <c r="CM707" s="126"/>
      <c r="CN707" s="126"/>
    </row>
    <row r="708" spans="1:92">
      <c r="A708" s="289" t="s">
        <v>5806</v>
      </c>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v>-51598300.289999999</v>
      </c>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c r="BY708" s="126"/>
      <c r="BZ708" s="126"/>
      <c r="CA708" s="126"/>
      <c r="CB708" s="126"/>
      <c r="CC708" s="126"/>
      <c r="CD708" s="126"/>
      <c r="CE708" s="126"/>
      <c r="CF708" s="126"/>
      <c r="CG708" s="126"/>
      <c r="CH708" s="126"/>
      <c r="CI708" s="126"/>
      <c r="CJ708" s="126"/>
      <c r="CK708" s="126"/>
      <c r="CL708" s="126"/>
      <c r="CM708" s="126"/>
      <c r="CN708" s="126"/>
    </row>
    <row r="709" spans="1:92">
      <c r="A709" s="289" t="s">
        <v>5807</v>
      </c>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v>-12523373.4</v>
      </c>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c r="BY709" s="126"/>
      <c r="BZ709" s="126"/>
      <c r="CA709" s="126"/>
      <c r="CB709" s="126"/>
      <c r="CC709" s="126"/>
      <c r="CD709" s="126"/>
      <c r="CE709" s="126"/>
      <c r="CF709" s="126"/>
      <c r="CG709" s="126"/>
      <c r="CH709" s="126"/>
      <c r="CI709" s="126"/>
      <c r="CJ709" s="126"/>
      <c r="CK709" s="126"/>
      <c r="CL709" s="126"/>
      <c r="CM709" s="126"/>
      <c r="CN709" s="126"/>
    </row>
    <row r="710" spans="1:92">
      <c r="A710" s="289" t="s">
        <v>5808</v>
      </c>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v>0</v>
      </c>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c r="BY710" s="126"/>
      <c r="BZ710" s="126"/>
      <c r="CA710" s="126"/>
      <c r="CB710" s="126"/>
      <c r="CC710" s="126"/>
      <c r="CD710" s="126"/>
      <c r="CE710" s="126"/>
      <c r="CF710" s="126"/>
      <c r="CG710" s="126"/>
      <c r="CH710" s="126"/>
      <c r="CI710" s="126"/>
      <c r="CJ710" s="126"/>
      <c r="CK710" s="126"/>
      <c r="CL710" s="126"/>
      <c r="CM710" s="126"/>
      <c r="CN710" s="126"/>
    </row>
    <row r="711" spans="1:92">
      <c r="A711" s="289" t="s">
        <v>5809</v>
      </c>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v>0</v>
      </c>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c r="BY711" s="126"/>
      <c r="BZ711" s="126"/>
      <c r="CA711" s="126"/>
      <c r="CB711" s="126"/>
      <c r="CC711" s="126"/>
      <c r="CD711" s="126"/>
      <c r="CE711" s="126"/>
      <c r="CF711" s="126"/>
      <c r="CG711" s="126"/>
      <c r="CH711" s="126"/>
      <c r="CI711" s="126"/>
      <c r="CJ711" s="126"/>
      <c r="CK711" s="126"/>
      <c r="CL711" s="126"/>
      <c r="CM711" s="126"/>
      <c r="CN711" s="126"/>
    </row>
    <row r="712" spans="1:92">
      <c r="A712" s="289" t="s">
        <v>5810</v>
      </c>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v>-30882824.589999899</v>
      </c>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c r="BY712" s="126"/>
      <c r="BZ712" s="126"/>
      <c r="CA712" s="126"/>
      <c r="CB712" s="126"/>
      <c r="CC712" s="126"/>
      <c r="CD712" s="126"/>
      <c r="CE712" s="126"/>
      <c r="CF712" s="126"/>
      <c r="CG712" s="126"/>
      <c r="CH712" s="126"/>
      <c r="CI712" s="126"/>
      <c r="CJ712" s="126"/>
      <c r="CK712" s="126"/>
      <c r="CL712" s="126"/>
      <c r="CM712" s="126"/>
      <c r="CN712" s="126"/>
    </row>
    <row r="713" spans="1:92">
      <c r="A713" s="289" t="s">
        <v>5811</v>
      </c>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v>-7143966.9999999898</v>
      </c>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c r="BY713" s="126"/>
      <c r="BZ713" s="126"/>
      <c r="CA713" s="126"/>
      <c r="CB713" s="126"/>
      <c r="CC713" s="126"/>
      <c r="CD713" s="126"/>
      <c r="CE713" s="126"/>
      <c r="CF713" s="126"/>
      <c r="CG713" s="126"/>
      <c r="CH713" s="126"/>
      <c r="CI713" s="126"/>
      <c r="CJ713" s="126"/>
      <c r="CK713" s="126"/>
      <c r="CL713" s="126"/>
      <c r="CM713" s="126"/>
      <c r="CN713" s="126"/>
    </row>
    <row r="714" spans="1:92">
      <c r="A714" s="289" t="s">
        <v>5812</v>
      </c>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v>-26996343</v>
      </c>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c r="BY714" s="126"/>
      <c r="BZ714" s="126"/>
      <c r="CA714" s="126"/>
      <c r="CB714" s="126"/>
      <c r="CC714" s="126"/>
      <c r="CD714" s="126"/>
      <c r="CE714" s="126"/>
      <c r="CF714" s="126"/>
      <c r="CG714" s="126"/>
      <c r="CH714" s="126"/>
      <c r="CI714" s="126"/>
      <c r="CJ714" s="126"/>
      <c r="CK714" s="126"/>
      <c r="CL714" s="126"/>
      <c r="CM714" s="126"/>
      <c r="CN714" s="126"/>
    </row>
    <row r="715" spans="1:92">
      <c r="A715" s="289" t="s">
        <v>5813</v>
      </c>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v>0</v>
      </c>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c r="BY715" s="126"/>
      <c r="BZ715" s="126"/>
      <c r="CA715" s="126"/>
      <c r="CB715" s="126"/>
      <c r="CC715" s="126"/>
      <c r="CD715" s="126"/>
      <c r="CE715" s="126"/>
      <c r="CF715" s="126"/>
      <c r="CG715" s="126"/>
      <c r="CH715" s="126"/>
      <c r="CI715" s="126"/>
      <c r="CJ715" s="126"/>
      <c r="CK715" s="126"/>
      <c r="CL715" s="126"/>
      <c r="CM715" s="126"/>
      <c r="CN715" s="126"/>
    </row>
    <row r="716" spans="1:92">
      <c r="A716" s="289" t="s">
        <v>5814</v>
      </c>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v>-25054832.84</v>
      </c>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c r="BY716" s="126"/>
      <c r="BZ716" s="126"/>
      <c r="CA716" s="126"/>
      <c r="CB716" s="126"/>
      <c r="CC716" s="126"/>
      <c r="CD716" s="126"/>
      <c r="CE716" s="126"/>
      <c r="CF716" s="126"/>
      <c r="CG716" s="126"/>
      <c r="CH716" s="126"/>
      <c r="CI716" s="126"/>
      <c r="CJ716" s="126"/>
      <c r="CK716" s="126"/>
      <c r="CL716" s="126"/>
      <c r="CM716" s="126"/>
      <c r="CN716" s="126"/>
    </row>
    <row r="717" spans="1:92">
      <c r="A717" s="289" t="s">
        <v>5815</v>
      </c>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v>0</v>
      </c>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c r="BY717" s="126"/>
      <c r="BZ717" s="126"/>
      <c r="CA717" s="126"/>
      <c r="CB717" s="126"/>
      <c r="CC717" s="126"/>
      <c r="CD717" s="126"/>
      <c r="CE717" s="126"/>
      <c r="CF717" s="126"/>
      <c r="CG717" s="126"/>
      <c r="CH717" s="126"/>
      <c r="CI717" s="126"/>
      <c r="CJ717" s="126"/>
      <c r="CK717" s="126"/>
      <c r="CL717" s="126"/>
      <c r="CM717" s="126"/>
      <c r="CN717" s="126"/>
    </row>
    <row r="718" spans="1:92">
      <c r="A718" s="289" t="s">
        <v>5816</v>
      </c>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v>-90077967.429999903</v>
      </c>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c r="BY718" s="126"/>
      <c r="BZ718" s="126"/>
      <c r="CA718" s="126"/>
      <c r="CB718" s="126"/>
      <c r="CC718" s="126"/>
      <c r="CD718" s="126"/>
      <c r="CE718" s="126"/>
      <c r="CF718" s="126"/>
      <c r="CG718" s="126"/>
      <c r="CH718" s="126"/>
      <c r="CI718" s="126"/>
      <c r="CJ718" s="126"/>
      <c r="CK718" s="126"/>
      <c r="CL718" s="126"/>
      <c r="CM718" s="126"/>
      <c r="CN718" s="126"/>
    </row>
    <row r="719" spans="1:92">
      <c r="A719" s="288" t="s">
        <v>5817</v>
      </c>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c r="BY719" s="126"/>
      <c r="BZ719" s="126"/>
      <c r="CA719" s="126"/>
      <c r="CB719" s="126"/>
      <c r="CC719" s="126"/>
      <c r="CD719" s="126"/>
      <c r="CE719" s="126"/>
      <c r="CF719" s="126"/>
      <c r="CG719" s="126"/>
      <c r="CH719" s="126"/>
      <c r="CI719" s="126"/>
      <c r="CJ719" s="126"/>
      <c r="CK719" s="126"/>
      <c r="CL719" s="126"/>
      <c r="CM719" s="126"/>
      <c r="CN719" s="126"/>
    </row>
    <row r="720" spans="1:92">
      <c r="A720" s="289" t="s">
        <v>5818</v>
      </c>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v>-441295</v>
      </c>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c r="BY720" s="126"/>
      <c r="BZ720" s="126"/>
      <c r="CA720" s="126"/>
      <c r="CB720" s="126"/>
      <c r="CC720" s="126"/>
      <c r="CD720" s="126"/>
      <c r="CE720" s="126"/>
      <c r="CF720" s="126"/>
      <c r="CG720" s="126"/>
      <c r="CH720" s="126"/>
      <c r="CI720" s="126"/>
      <c r="CJ720" s="126"/>
      <c r="CK720" s="126"/>
      <c r="CL720" s="126"/>
      <c r="CM720" s="126"/>
      <c r="CN720" s="126"/>
    </row>
    <row r="721" spans="1:92">
      <c r="A721" s="289" t="s">
        <v>5819</v>
      </c>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v>-441295</v>
      </c>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c r="BY721" s="126"/>
      <c r="BZ721" s="126"/>
      <c r="CA721" s="126"/>
      <c r="CB721" s="126"/>
      <c r="CC721" s="126"/>
      <c r="CD721" s="126"/>
      <c r="CE721" s="126"/>
      <c r="CF721" s="126"/>
      <c r="CG721" s="126"/>
      <c r="CH721" s="126"/>
      <c r="CI721" s="126"/>
      <c r="CJ721" s="126"/>
      <c r="CK721" s="126"/>
      <c r="CL721" s="126"/>
      <c r="CM721" s="126"/>
      <c r="CN721" s="126"/>
    </row>
    <row r="722" spans="1:92">
      <c r="A722" s="288" t="s">
        <v>5820</v>
      </c>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v>253645836.13999999</v>
      </c>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c r="BY722" s="126"/>
      <c r="BZ722" s="126"/>
      <c r="CA722" s="126"/>
      <c r="CB722" s="126"/>
      <c r="CC722" s="126"/>
      <c r="CD722" s="126"/>
      <c r="CE722" s="126"/>
      <c r="CF722" s="126"/>
      <c r="CG722" s="126"/>
      <c r="CH722" s="126"/>
      <c r="CI722" s="126"/>
      <c r="CJ722" s="126"/>
      <c r="CK722" s="126"/>
      <c r="CL722" s="126"/>
      <c r="CM722" s="126"/>
      <c r="CN722" s="126"/>
    </row>
    <row r="723" spans="1:92">
      <c r="A723" s="289" t="s">
        <v>5821</v>
      </c>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c r="BY723" s="126"/>
      <c r="BZ723" s="126"/>
      <c r="CA723" s="126"/>
      <c r="CB723" s="126"/>
      <c r="CC723" s="126"/>
      <c r="CD723" s="126"/>
      <c r="CE723" s="126"/>
      <c r="CF723" s="126"/>
      <c r="CG723" s="126"/>
      <c r="CH723" s="126"/>
      <c r="CI723" s="126"/>
      <c r="CJ723" s="126"/>
      <c r="CK723" s="126"/>
      <c r="CL723" s="126"/>
      <c r="CM723" s="126"/>
      <c r="CN723" s="126"/>
    </row>
    <row r="724" spans="1:92">
      <c r="A724" s="288" t="s">
        <v>5822</v>
      </c>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v>5534396307.8100004</v>
      </c>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c r="BY724" s="126"/>
      <c r="BZ724" s="126"/>
      <c r="CA724" s="126"/>
      <c r="CB724" s="126"/>
      <c r="CC724" s="126"/>
      <c r="CD724" s="126"/>
      <c r="CE724" s="126"/>
      <c r="CF724" s="126"/>
      <c r="CG724" s="126"/>
      <c r="CH724" s="126"/>
      <c r="CI724" s="126"/>
      <c r="CJ724" s="126"/>
      <c r="CK724" s="126"/>
      <c r="CL724" s="126"/>
      <c r="CM724" s="126"/>
      <c r="CN724" s="126"/>
    </row>
    <row r="725" spans="1:92">
      <c r="A725" s="289" t="s">
        <v>5823</v>
      </c>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c r="BY725" s="126"/>
      <c r="BZ725" s="126"/>
      <c r="CA725" s="126"/>
      <c r="CB725" s="126"/>
      <c r="CC725" s="126"/>
      <c r="CD725" s="126"/>
      <c r="CE725" s="126"/>
      <c r="CF725" s="126"/>
      <c r="CG725" s="126"/>
      <c r="CH725" s="126"/>
      <c r="CI725" s="126"/>
      <c r="CJ725" s="126"/>
      <c r="CK725" s="126"/>
      <c r="CL725" s="126"/>
      <c r="CM725" s="126"/>
      <c r="CN725" s="126"/>
    </row>
    <row r="726" spans="1:92">
      <c r="A726" s="288" t="s">
        <v>5824</v>
      </c>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v>-1365752995.46</v>
      </c>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c r="BY726" s="126"/>
      <c r="BZ726" s="126"/>
      <c r="CA726" s="126"/>
      <c r="CB726" s="126"/>
      <c r="CC726" s="126"/>
      <c r="CD726" s="126"/>
      <c r="CE726" s="126"/>
      <c r="CF726" s="126"/>
      <c r="CG726" s="126"/>
      <c r="CH726" s="126"/>
      <c r="CI726" s="126"/>
      <c r="CJ726" s="126"/>
      <c r="CK726" s="126"/>
      <c r="CL726" s="126"/>
      <c r="CM726" s="126"/>
      <c r="CN726" s="126"/>
    </row>
    <row r="727" spans="1:92">
      <c r="A727" s="289" t="s">
        <v>5825</v>
      </c>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c r="BY727" s="126"/>
      <c r="BZ727" s="126"/>
      <c r="CA727" s="126"/>
      <c r="CB727" s="126"/>
      <c r="CC727" s="126"/>
      <c r="CD727" s="126"/>
      <c r="CE727" s="126"/>
      <c r="CF727" s="126"/>
      <c r="CG727" s="126"/>
      <c r="CH727" s="126"/>
      <c r="CI727" s="126"/>
      <c r="CJ727" s="126"/>
      <c r="CK727" s="126"/>
      <c r="CL727" s="126"/>
      <c r="CM727" s="126"/>
      <c r="CN727" s="126"/>
    </row>
    <row r="728" spans="1:92" ht="13.8" thickBot="1">
      <c r="A728" s="360" t="s">
        <v>5826</v>
      </c>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c r="BY728" s="126"/>
      <c r="BZ728" s="126"/>
      <c r="CA728" s="126"/>
      <c r="CB728" s="126"/>
      <c r="CC728" s="126"/>
      <c r="CD728" s="126"/>
      <c r="CE728" s="126"/>
      <c r="CF728" s="126"/>
      <c r="CG728" s="126"/>
      <c r="CH728" s="126"/>
      <c r="CI728" s="126"/>
      <c r="CJ728" s="126"/>
      <c r="CK728" s="126"/>
      <c r="CL728" s="126"/>
      <c r="CM728" s="126"/>
      <c r="CN728" s="126"/>
    </row>
    <row r="729" spans="1:92" ht="13.8" thickBot="1">
      <c r="A729" s="360" t="s">
        <v>5827</v>
      </c>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c r="BY729" s="126"/>
      <c r="BZ729" s="126"/>
      <c r="CA729" s="126"/>
      <c r="CB729" s="126"/>
      <c r="CC729" s="126"/>
      <c r="CD729" s="126"/>
      <c r="CE729" s="126"/>
      <c r="CF729" s="126"/>
      <c r="CG729" s="126"/>
      <c r="CH729" s="126"/>
      <c r="CI729" s="126"/>
      <c r="CJ729" s="126"/>
      <c r="CK729" s="126"/>
      <c r="CL729" s="126"/>
      <c r="CM729" s="126"/>
      <c r="CN729" s="126"/>
    </row>
    <row r="730" spans="1:92">
      <c r="A730" s="289" t="s">
        <v>5828</v>
      </c>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v>0</v>
      </c>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6"/>
      <c r="CI730" s="126"/>
      <c r="CJ730" s="126"/>
      <c r="CK730" s="126"/>
      <c r="CL730" s="126"/>
      <c r="CM730" s="126"/>
      <c r="CN730" s="126"/>
    </row>
    <row r="731" spans="1:92">
      <c r="A731" s="289" t="s">
        <v>5829</v>
      </c>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v>0</v>
      </c>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c r="BY731" s="126"/>
      <c r="BZ731" s="126"/>
      <c r="CA731" s="126"/>
      <c r="CB731" s="126"/>
      <c r="CC731" s="126"/>
      <c r="CD731" s="126"/>
      <c r="CE731" s="126"/>
      <c r="CF731" s="126"/>
      <c r="CG731" s="126"/>
      <c r="CH731" s="126"/>
      <c r="CI731" s="126"/>
      <c r="CJ731" s="126"/>
      <c r="CK731" s="126"/>
      <c r="CL731" s="126"/>
      <c r="CM731" s="126"/>
      <c r="CN731" s="126"/>
    </row>
    <row r="732" spans="1:92">
      <c r="A732" s="289" t="s">
        <v>5830</v>
      </c>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v>0</v>
      </c>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c r="BY732" s="126"/>
      <c r="BZ732" s="126"/>
      <c r="CA732" s="126"/>
      <c r="CB732" s="126"/>
      <c r="CC732" s="126"/>
      <c r="CD732" s="126"/>
      <c r="CE732" s="126"/>
      <c r="CF732" s="126"/>
      <c r="CG732" s="126"/>
      <c r="CH732" s="126"/>
      <c r="CI732" s="126"/>
      <c r="CJ732" s="126"/>
      <c r="CK732" s="126"/>
      <c r="CL732" s="126"/>
      <c r="CM732" s="126"/>
      <c r="CN732" s="126"/>
    </row>
    <row r="733" spans="1:92">
      <c r="A733" s="289" t="s">
        <v>5831</v>
      </c>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c r="BY733" s="126"/>
      <c r="BZ733" s="126"/>
      <c r="CA733" s="126"/>
      <c r="CB733" s="126"/>
      <c r="CC733" s="126"/>
      <c r="CD733" s="126"/>
      <c r="CE733" s="126"/>
      <c r="CF733" s="126"/>
      <c r="CG733" s="126"/>
      <c r="CH733" s="126"/>
      <c r="CI733" s="126"/>
      <c r="CJ733" s="126"/>
      <c r="CK733" s="126"/>
      <c r="CL733" s="126"/>
      <c r="CM733" s="126"/>
      <c r="CN733" s="126"/>
    </row>
    <row r="734" spans="1:92">
      <c r="A734" s="289" t="s">
        <v>5832</v>
      </c>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v>-333566.58</v>
      </c>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c r="BY734" s="126"/>
      <c r="BZ734" s="126"/>
      <c r="CA734" s="126"/>
      <c r="CB734" s="126"/>
      <c r="CC734" s="126"/>
      <c r="CD734" s="126"/>
      <c r="CE734" s="126"/>
      <c r="CF734" s="126"/>
      <c r="CG734" s="126"/>
      <c r="CH734" s="126"/>
      <c r="CI734" s="126"/>
      <c r="CJ734" s="126"/>
      <c r="CK734" s="126"/>
      <c r="CL734" s="126"/>
      <c r="CM734" s="126"/>
      <c r="CN734" s="126"/>
    </row>
    <row r="735" spans="1:92">
      <c r="A735" s="289" t="s">
        <v>5833</v>
      </c>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v>0</v>
      </c>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c r="BY735" s="126"/>
      <c r="BZ735" s="126"/>
      <c r="CA735" s="126"/>
      <c r="CB735" s="126"/>
      <c r="CC735" s="126"/>
      <c r="CD735" s="126"/>
      <c r="CE735" s="126"/>
      <c r="CF735" s="126"/>
      <c r="CG735" s="126"/>
      <c r="CH735" s="126"/>
      <c r="CI735" s="126"/>
      <c r="CJ735" s="126"/>
      <c r="CK735" s="126"/>
      <c r="CL735" s="126"/>
      <c r="CM735" s="126"/>
      <c r="CN735" s="126"/>
    </row>
    <row r="736" spans="1:92">
      <c r="A736" s="289" t="s">
        <v>5834</v>
      </c>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v>-140909.57999999999</v>
      </c>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c r="BY736" s="126"/>
      <c r="BZ736" s="126"/>
      <c r="CA736" s="126"/>
      <c r="CB736" s="126"/>
      <c r="CC736" s="126"/>
      <c r="CD736" s="126"/>
      <c r="CE736" s="126"/>
      <c r="CF736" s="126"/>
      <c r="CG736" s="126"/>
      <c r="CH736" s="126"/>
      <c r="CI736" s="126"/>
      <c r="CJ736" s="126"/>
      <c r="CK736" s="126"/>
      <c r="CL736" s="126"/>
      <c r="CM736" s="126"/>
      <c r="CN736" s="126"/>
    </row>
    <row r="737" spans="1:92">
      <c r="A737" s="289" t="s">
        <v>5835</v>
      </c>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v>-2500</v>
      </c>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c r="BY737" s="126"/>
      <c r="BZ737" s="126"/>
      <c r="CA737" s="126"/>
      <c r="CB737" s="126"/>
      <c r="CC737" s="126"/>
      <c r="CD737" s="126"/>
      <c r="CE737" s="126"/>
      <c r="CF737" s="126"/>
      <c r="CG737" s="126"/>
      <c r="CH737" s="126"/>
      <c r="CI737" s="126"/>
      <c r="CJ737" s="126"/>
      <c r="CK737" s="126"/>
      <c r="CL737" s="126"/>
      <c r="CM737" s="126"/>
      <c r="CN737" s="126"/>
    </row>
    <row r="738" spans="1:92">
      <c r="A738" s="289" t="s">
        <v>5836</v>
      </c>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v>0</v>
      </c>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c r="BY738" s="126"/>
      <c r="BZ738" s="126"/>
      <c r="CA738" s="126"/>
      <c r="CB738" s="126"/>
      <c r="CC738" s="126"/>
      <c r="CD738" s="126"/>
      <c r="CE738" s="126"/>
      <c r="CF738" s="126"/>
      <c r="CG738" s="126"/>
      <c r="CH738" s="126"/>
      <c r="CI738" s="126"/>
      <c r="CJ738" s="126"/>
      <c r="CK738" s="126"/>
      <c r="CL738" s="126"/>
      <c r="CM738" s="126"/>
      <c r="CN738" s="126"/>
    </row>
    <row r="739" spans="1:92">
      <c r="A739" s="289" t="s">
        <v>5837</v>
      </c>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v>-63293009.32</v>
      </c>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c r="BY739" s="126"/>
      <c r="BZ739" s="126"/>
      <c r="CA739" s="126"/>
      <c r="CB739" s="126"/>
      <c r="CC739" s="126"/>
      <c r="CD739" s="126"/>
      <c r="CE739" s="126"/>
      <c r="CF739" s="126"/>
      <c r="CG739" s="126"/>
      <c r="CH739" s="126"/>
      <c r="CI739" s="126"/>
      <c r="CJ739" s="126"/>
      <c r="CK739" s="126"/>
      <c r="CL739" s="126"/>
      <c r="CM739" s="126"/>
      <c r="CN739" s="126"/>
    </row>
    <row r="740" spans="1:92">
      <c r="A740" s="289" t="s">
        <v>5838</v>
      </c>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v>-63769985.479999997</v>
      </c>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c r="BY740" s="126"/>
      <c r="BZ740" s="126"/>
      <c r="CA740" s="126"/>
      <c r="CB740" s="126"/>
      <c r="CC740" s="126"/>
      <c r="CD740" s="126"/>
      <c r="CE740" s="126"/>
      <c r="CF740" s="126"/>
      <c r="CG740" s="126"/>
      <c r="CH740" s="126"/>
      <c r="CI740" s="126"/>
      <c r="CJ740" s="126"/>
      <c r="CK740" s="126"/>
      <c r="CL740" s="126"/>
      <c r="CM740" s="126"/>
      <c r="CN740" s="126"/>
    </row>
    <row r="741" spans="1:92">
      <c r="A741" s="289" t="s">
        <v>5839</v>
      </c>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c r="BY741" s="126"/>
      <c r="BZ741" s="126"/>
      <c r="CA741" s="126"/>
      <c r="CB741" s="126"/>
      <c r="CC741" s="126"/>
      <c r="CD741" s="126"/>
      <c r="CE741" s="126"/>
      <c r="CF741" s="126"/>
      <c r="CG741" s="126"/>
      <c r="CH741" s="126"/>
      <c r="CI741" s="126"/>
      <c r="CJ741" s="126"/>
      <c r="CK741" s="126"/>
      <c r="CL741" s="126"/>
      <c r="CM741" s="126"/>
      <c r="CN741" s="126"/>
    </row>
    <row r="742" spans="1:92">
      <c r="A742" s="289" t="s">
        <v>5840</v>
      </c>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v>385.73</v>
      </c>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c r="BY742" s="126"/>
      <c r="BZ742" s="126"/>
      <c r="CA742" s="126"/>
      <c r="CB742" s="126"/>
      <c r="CC742" s="126"/>
      <c r="CD742" s="126"/>
      <c r="CE742" s="126"/>
      <c r="CF742" s="126"/>
      <c r="CG742" s="126"/>
      <c r="CH742" s="126"/>
      <c r="CI742" s="126"/>
      <c r="CJ742" s="126"/>
      <c r="CK742" s="126"/>
      <c r="CL742" s="126"/>
      <c r="CM742" s="126"/>
      <c r="CN742" s="126"/>
    </row>
    <row r="743" spans="1:92">
      <c r="A743" s="289" t="s">
        <v>5841</v>
      </c>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v>27652903.219999999</v>
      </c>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c r="BY743" s="126"/>
      <c r="BZ743" s="126"/>
      <c r="CA743" s="126"/>
      <c r="CB743" s="126"/>
      <c r="CC743" s="126"/>
      <c r="CD743" s="126"/>
      <c r="CE743" s="126"/>
      <c r="CF743" s="126"/>
      <c r="CG743" s="126"/>
      <c r="CH743" s="126"/>
      <c r="CI743" s="126"/>
      <c r="CJ743" s="126"/>
      <c r="CK743" s="126"/>
      <c r="CL743" s="126"/>
      <c r="CM743" s="126"/>
      <c r="CN743" s="126"/>
    </row>
    <row r="744" spans="1:92">
      <c r="A744" s="289" t="s">
        <v>5842</v>
      </c>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v>27653288.949999999</v>
      </c>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c r="BY744" s="126"/>
      <c r="BZ744" s="126"/>
      <c r="CA744" s="126"/>
      <c r="CB744" s="126"/>
      <c r="CC744" s="126"/>
      <c r="CD744" s="126"/>
      <c r="CE744" s="126"/>
      <c r="CF744" s="126"/>
      <c r="CG744" s="126"/>
      <c r="CH744" s="126"/>
      <c r="CI744" s="126"/>
      <c r="CJ744" s="126"/>
      <c r="CK744" s="126"/>
      <c r="CL744" s="126"/>
      <c r="CM744" s="126"/>
      <c r="CN744" s="126"/>
    </row>
    <row r="745" spans="1:92">
      <c r="A745" s="289" t="s">
        <v>5843</v>
      </c>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c r="BY745" s="126"/>
      <c r="BZ745" s="126"/>
      <c r="CA745" s="126"/>
      <c r="CB745" s="126"/>
      <c r="CC745" s="126"/>
      <c r="CD745" s="126"/>
      <c r="CE745" s="126"/>
      <c r="CF745" s="126"/>
      <c r="CG745" s="126"/>
      <c r="CH745" s="126"/>
      <c r="CI745" s="126"/>
      <c r="CJ745" s="126"/>
      <c r="CK745" s="126"/>
      <c r="CL745" s="126"/>
      <c r="CM745" s="126"/>
      <c r="CN745" s="126"/>
    </row>
    <row r="746" spans="1:92">
      <c r="A746" s="289" t="s">
        <v>5844</v>
      </c>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v>0</v>
      </c>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c r="BY746" s="126"/>
      <c r="BZ746" s="126"/>
      <c r="CA746" s="126"/>
      <c r="CB746" s="126"/>
      <c r="CC746" s="126"/>
      <c r="CD746" s="126"/>
      <c r="CE746" s="126"/>
      <c r="CF746" s="126"/>
      <c r="CG746" s="126"/>
      <c r="CH746" s="126"/>
      <c r="CI746" s="126"/>
      <c r="CJ746" s="126"/>
      <c r="CK746" s="126"/>
      <c r="CL746" s="126"/>
      <c r="CM746" s="126"/>
      <c r="CN746" s="126"/>
    </row>
    <row r="747" spans="1:92">
      <c r="A747" s="289" t="s">
        <v>5845</v>
      </c>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v>0</v>
      </c>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c r="BY747" s="126"/>
      <c r="BZ747" s="126"/>
      <c r="CA747" s="126"/>
      <c r="CB747" s="126"/>
      <c r="CC747" s="126"/>
      <c r="CD747" s="126"/>
      <c r="CE747" s="126"/>
      <c r="CF747" s="126"/>
      <c r="CG747" s="126"/>
      <c r="CH747" s="126"/>
      <c r="CI747" s="126"/>
      <c r="CJ747" s="126"/>
      <c r="CK747" s="126"/>
      <c r="CL747" s="126"/>
      <c r="CM747" s="126"/>
      <c r="CN747" s="126"/>
    </row>
    <row r="748" spans="1:92">
      <c r="A748" s="289" t="s">
        <v>5846</v>
      </c>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v>568253.47</v>
      </c>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c r="BY748" s="126"/>
      <c r="BZ748" s="126"/>
      <c r="CA748" s="126"/>
      <c r="CB748" s="126"/>
      <c r="CC748" s="126"/>
      <c r="CD748" s="126"/>
      <c r="CE748" s="126"/>
      <c r="CF748" s="126"/>
      <c r="CG748" s="126"/>
      <c r="CH748" s="126"/>
      <c r="CI748" s="126"/>
      <c r="CJ748" s="126"/>
      <c r="CK748" s="126"/>
      <c r="CL748" s="126"/>
      <c r="CM748" s="126"/>
      <c r="CN748" s="126"/>
    </row>
    <row r="749" spans="1:92">
      <c r="A749" s="289" t="s">
        <v>5847</v>
      </c>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v>568253.47</v>
      </c>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c r="BY749" s="126"/>
      <c r="BZ749" s="126"/>
      <c r="CA749" s="126"/>
      <c r="CB749" s="126"/>
      <c r="CC749" s="126"/>
      <c r="CD749" s="126"/>
      <c r="CE749" s="126"/>
      <c r="CF749" s="126"/>
      <c r="CG749" s="126"/>
      <c r="CH749" s="126"/>
      <c r="CI749" s="126"/>
      <c r="CJ749" s="126"/>
      <c r="CK749" s="126"/>
      <c r="CL749" s="126"/>
      <c r="CM749" s="126"/>
      <c r="CN749" s="126"/>
    </row>
    <row r="750" spans="1:92">
      <c r="A750" s="289" t="s">
        <v>5848</v>
      </c>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c r="BY750" s="126"/>
      <c r="BZ750" s="126"/>
      <c r="CA750" s="126"/>
      <c r="CB750" s="126"/>
      <c r="CC750" s="126"/>
      <c r="CD750" s="126"/>
      <c r="CE750" s="126"/>
      <c r="CF750" s="126"/>
      <c r="CG750" s="126"/>
      <c r="CH750" s="126"/>
      <c r="CI750" s="126"/>
      <c r="CJ750" s="126"/>
      <c r="CK750" s="126"/>
      <c r="CL750" s="126"/>
      <c r="CM750" s="126"/>
      <c r="CN750" s="126"/>
    </row>
    <row r="751" spans="1:92">
      <c r="A751" s="289" t="s">
        <v>5849</v>
      </c>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v>-350741.31</v>
      </c>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c r="BY751" s="126"/>
      <c r="BZ751" s="126"/>
      <c r="CA751" s="126"/>
      <c r="CB751" s="126"/>
      <c r="CC751" s="126"/>
      <c r="CD751" s="126"/>
      <c r="CE751" s="126"/>
      <c r="CF751" s="126"/>
      <c r="CG751" s="126"/>
      <c r="CH751" s="126"/>
      <c r="CI751" s="126"/>
      <c r="CJ751" s="126"/>
      <c r="CK751" s="126"/>
      <c r="CL751" s="126"/>
      <c r="CM751" s="126"/>
      <c r="CN751" s="126"/>
    </row>
    <row r="752" spans="1:92">
      <c r="A752" s="289" t="s">
        <v>5850</v>
      </c>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v>-19315178.949999999</v>
      </c>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c r="BY752" s="126"/>
      <c r="BZ752" s="126"/>
      <c r="CA752" s="126"/>
      <c r="CB752" s="126"/>
      <c r="CC752" s="126"/>
      <c r="CD752" s="126"/>
      <c r="CE752" s="126"/>
      <c r="CF752" s="126"/>
      <c r="CG752" s="126"/>
      <c r="CH752" s="126"/>
      <c r="CI752" s="126"/>
      <c r="CJ752" s="126"/>
      <c r="CK752" s="126"/>
      <c r="CL752" s="126"/>
      <c r="CM752" s="126"/>
      <c r="CN752" s="126"/>
    </row>
    <row r="753" spans="1:92">
      <c r="A753" s="289" t="s">
        <v>5851</v>
      </c>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v>-201392.03999999899</v>
      </c>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c r="BY753" s="126"/>
      <c r="BZ753" s="126"/>
      <c r="CA753" s="126"/>
      <c r="CB753" s="126"/>
      <c r="CC753" s="126"/>
      <c r="CD753" s="126"/>
      <c r="CE753" s="126"/>
      <c r="CF753" s="126"/>
      <c r="CG753" s="126"/>
      <c r="CH753" s="126"/>
      <c r="CI753" s="126"/>
      <c r="CJ753" s="126"/>
      <c r="CK753" s="126"/>
      <c r="CL753" s="126"/>
      <c r="CM753" s="126"/>
      <c r="CN753" s="126"/>
    </row>
    <row r="754" spans="1:92">
      <c r="A754" s="289" t="s">
        <v>5852</v>
      </c>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v>-1068709.93</v>
      </c>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c r="BY754" s="126"/>
      <c r="BZ754" s="126"/>
      <c r="CA754" s="126"/>
      <c r="CB754" s="126"/>
      <c r="CC754" s="126"/>
      <c r="CD754" s="126"/>
      <c r="CE754" s="126"/>
      <c r="CF754" s="126"/>
      <c r="CG754" s="126"/>
      <c r="CH754" s="126"/>
      <c r="CI754" s="126"/>
      <c r="CJ754" s="126"/>
      <c r="CK754" s="126"/>
      <c r="CL754" s="126"/>
      <c r="CM754" s="126"/>
      <c r="CN754" s="126"/>
    </row>
    <row r="755" spans="1:92">
      <c r="A755" s="289" t="s">
        <v>5853</v>
      </c>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v>-20936022.23</v>
      </c>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c r="BY755" s="126"/>
      <c r="BZ755" s="126"/>
      <c r="CA755" s="126"/>
      <c r="CB755" s="126"/>
      <c r="CC755" s="126"/>
      <c r="CD755" s="126"/>
      <c r="CE755" s="126"/>
      <c r="CF755" s="126"/>
      <c r="CG755" s="126"/>
      <c r="CH755" s="126"/>
      <c r="CI755" s="126"/>
      <c r="CJ755" s="126"/>
      <c r="CK755" s="126"/>
      <c r="CL755" s="126"/>
      <c r="CM755" s="126"/>
      <c r="CN755" s="126"/>
    </row>
    <row r="756" spans="1:92">
      <c r="A756" s="289" t="s">
        <v>5854</v>
      </c>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c r="BY756" s="126"/>
      <c r="BZ756" s="126"/>
      <c r="CA756" s="126"/>
      <c r="CB756" s="126"/>
      <c r="CC756" s="126"/>
      <c r="CD756" s="126"/>
      <c r="CE756" s="126"/>
      <c r="CF756" s="126"/>
      <c r="CG756" s="126"/>
      <c r="CH756" s="126"/>
      <c r="CI756" s="126"/>
      <c r="CJ756" s="126"/>
      <c r="CK756" s="126"/>
      <c r="CL756" s="126"/>
      <c r="CM756" s="126"/>
      <c r="CN756" s="126"/>
    </row>
    <row r="757" spans="1:92">
      <c r="A757" s="289" t="s">
        <v>5855</v>
      </c>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v>-15073410.550000001</v>
      </c>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c r="BY757" s="126"/>
      <c r="BZ757" s="126"/>
      <c r="CA757" s="126"/>
      <c r="CB757" s="126"/>
      <c r="CC757" s="126"/>
      <c r="CD757" s="126"/>
      <c r="CE757" s="126"/>
      <c r="CF757" s="126"/>
      <c r="CG757" s="126"/>
      <c r="CH757" s="126"/>
      <c r="CI757" s="126"/>
      <c r="CJ757" s="126"/>
      <c r="CK757" s="126"/>
      <c r="CL757" s="126"/>
      <c r="CM757" s="126"/>
      <c r="CN757" s="126"/>
    </row>
    <row r="758" spans="1:92">
      <c r="A758" s="289" t="s">
        <v>5856</v>
      </c>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v>0</v>
      </c>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c r="BY758" s="126"/>
      <c r="BZ758" s="126"/>
      <c r="CA758" s="126"/>
      <c r="CB758" s="126"/>
      <c r="CC758" s="126"/>
      <c r="CD758" s="126"/>
      <c r="CE758" s="126"/>
      <c r="CF758" s="126"/>
      <c r="CG758" s="126"/>
      <c r="CH758" s="126"/>
      <c r="CI758" s="126"/>
      <c r="CJ758" s="126"/>
      <c r="CK758" s="126"/>
      <c r="CL758" s="126"/>
      <c r="CM758" s="126"/>
      <c r="CN758" s="126"/>
    </row>
    <row r="759" spans="1:92">
      <c r="A759" s="289" t="s">
        <v>5857</v>
      </c>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v>-15073410.550000001</v>
      </c>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c r="BY759" s="126"/>
      <c r="BZ759" s="126"/>
      <c r="CA759" s="126"/>
      <c r="CB759" s="126"/>
      <c r="CC759" s="126"/>
      <c r="CD759" s="126"/>
      <c r="CE759" s="126"/>
      <c r="CF759" s="126"/>
      <c r="CG759" s="126"/>
      <c r="CH759" s="126"/>
      <c r="CI759" s="126"/>
      <c r="CJ759" s="126"/>
      <c r="CK759" s="126"/>
      <c r="CL759" s="126"/>
      <c r="CM759" s="126"/>
      <c r="CN759" s="126"/>
    </row>
    <row r="760" spans="1:92">
      <c r="A760" s="289" t="s">
        <v>5858</v>
      </c>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c r="BY760" s="126"/>
      <c r="BZ760" s="126"/>
      <c r="CA760" s="126"/>
      <c r="CB760" s="126"/>
      <c r="CC760" s="126"/>
      <c r="CD760" s="126"/>
      <c r="CE760" s="126"/>
      <c r="CF760" s="126"/>
      <c r="CG760" s="126"/>
      <c r="CH760" s="126"/>
      <c r="CI760" s="126"/>
      <c r="CJ760" s="126"/>
      <c r="CK760" s="126"/>
      <c r="CL760" s="126"/>
      <c r="CM760" s="126"/>
      <c r="CN760" s="126"/>
    </row>
    <row r="761" spans="1:92">
      <c r="A761" s="289" t="s">
        <v>5859</v>
      </c>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v>1.4210854715202E-11</v>
      </c>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c r="BY761" s="126"/>
      <c r="BZ761" s="126"/>
      <c r="CA761" s="126"/>
      <c r="CB761" s="126"/>
      <c r="CC761" s="126"/>
      <c r="CD761" s="126"/>
      <c r="CE761" s="126"/>
      <c r="CF761" s="126"/>
      <c r="CG761" s="126"/>
      <c r="CH761" s="126"/>
      <c r="CI761" s="126"/>
      <c r="CJ761" s="126"/>
      <c r="CK761" s="126"/>
      <c r="CL761" s="126"/>
      <c r="CM761" s="126"/>
      <c r="CN761" s="126"/>
    </row>
    <row r="762" spans="1:92">
      <c r="A762" s="289" t="s">
        <v>5860</v>
      </c>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v>-1935298.66</v>
      </c>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c r="BY762" s="126"/>
      <c r="BZ762" s="126"/>
      <c r="CA762" s="126"/>
      <c r="CB762" s="126"/>
      <c r="CC762" s="126"/>
      <c r="CD762" s="126"/>
      <c r="CE762" s="126"/>
      <c r="CF762" s="126"/>
      <c r="CG762" s="126"/>
      <c r="CH762" s="126"/>
      <c r="CI762" s="126"/>
      <c r="CJ762" s="126"/>
      <c r="CK762" s="126"/>
      <c r="CL762" s="126"/>
      <c r="CM762" s="126"/>
      <c r="CN762" s="126"/>
    </row>
    <row r="763" spans="1:92">
      <c r="A763" s="289" t="s">
        <v>5861</v>
      </c>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v>-2602018.44</v>
      </c>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c r="BY763" s="126"/>
      <c r="BZ763" s="126"/>
      <c r="CA763" s="126"/>
      <c r="CB763" s="126"/>
      <c r="CC763" s="126"/>
      <c r="CD763" s="126"/>
      <c r="CE763" s="126"/>
      <c r="CF763" s="126"/>
      <c r="CG763" s="126"/>
      <c r="CH763" s="126"/>
      <c r="CI763" s="126"/>
      <c r="CJ763" s="126"/>
      <c r="CK763" s="126"/>
      <c r="CL763" s="126"/>
      <c r="CM763" s="126"/>
      <c r="CN763" s="126"/>
    </row>
    <row r="764" spans="1:92">
      <c r="A764" s="289" t="s">
        <v>5862</v>
      </c>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v>0</v>
      </c>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c r="BY764" s="126"/>
      <c r="BZ764" s="126"/>
      <c r="CA764" s="126"/>
      <c r="CB764" s="126"/>
      <c r="CC764" s="126"/>
      <c r="CD764" s="126"/>
      <c r="CE764" s="126"/>
      <c r="CF764" s="126"/>
      <c r="CG764" s="126"/>
      <c r="CH764" s="126"/>
      <c r="CI764" s="126"/>
      <c r="CJ764" s="126"/>
      <c r="CK764" s="126"/>
      <c r="CL764" s="126"/>
      <c r="CM764" s="126"/>
      <c r="CN764" s="126"/>
    </row>
    <row r="765" spans="1:92">
      <c r="A765" s="289" t="s">
        <v>5863</v>
      </c>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v>-4190464.21999999</v>
      </c>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c r="BY765" s="126"/>
      <c r="BZ765" s="126"/>
      <c r="CA765" s="126"/>
      <c r="CB765" s="126"/>
      <c r="CC765" s="126"/>
      <c r="CD765" s="126"/>
      <c r="CE765" s="126"/>
      <c r="CF765" s="126"/>
      <c r="CG765" s="126"/>
      <c r="CH765" s="126"/>
      <c r="CI765" s="126"/>
      <c r="CJ765" s="126"/>
      <c r="CK765" s="126"/>
      <c r="CL765" s="126"/>
      <c r="CM765" s="126"/>
      <c r="CN765" s="126"/>
    </row>
    <row r="766" spans="1:92">
      <c r="A766" s="289" t="s">
        <v>5864</v>
      </c>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v>584993.09999999905</v>
      </c>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c r="BY766" s="126"/>
      <c r="BZ766" s="126"/>
      <c r="CA766" s="126"/>
      <c r="CB766" s="126"/>
      <c r="CC766" s="126"/>
      <c r="CD766" s="126"/>
      <c r="CE766" s="126"/>
      <c r="CF766" s="126"/>
      <c r="CG766" s="126"/>
      <c r="CH766" s="126"/>
      <c r="CI766" s="126"/>
      <c r="CJ766" s="126"/>
      <c r="CK766" s="126"/>
      <c r="CL766" s="126"/>
      <c r="CM766" s="126"/>
      <c r="CN766" s="126"/>
    </row>
    <row r="767" spans="1:92">
      <c r="A767" s="289" t="s">
        <v>5865</v>
      </c>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v>-34899.560000003599</v>
      </c>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c r="BY767" s="126"/>
      <c r="BZ767" s="126"/>
      <c r="CA767" s="126"/>
      <c r="CB767" s="126"/>
      <c r="CC767" s="126"/>
      <c r="CD767" s="126"/>
      <c r="CE767" s="126"/>
      <c r="CF767" s="126"/>
      <c r="CG767" s="126"/>
      <c r="CH767" s="126"/>
      <c r="CI767" s="126"/>
      <c r="CJ767" s="126"/>
      <c r="CK767" s="126"/>
      <c r="CL767" s="126"/>
      <c r="CM767" s="126"/>
      <c r="CN767" s="126"/>
    </row>
    <row r="768" spans="1:92">
      <c r="A768" s="289" t="s">
        <v>5866</v>
      </c>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v>0</v>
      </c>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c r="BY768" s="126"/>
      <c r="BZ768" s="126"/>
      <c r="CA768" s="126"/>
      <c r="CB768" s="126"/>
      <c r="CC768" s="126"/>
      <c r="CD768" s="126"/>
      <c r="CE768" s="126"/>
      <c r="CF768" s="126"/>
      <c r="CG768" s="126"/>
      <c r="CH768" s="126"/>
      <c r="CI768" s="126"/>
      <c r="CJ768" s="126"/>
      <c r="CK768" s="126"/>
      <c r="CL768" s="126"/>
      <c r="CM768" s="126"/>
      <c r="CN768" s="126"/>
    </row>
    <row r="769" spans="1:92">
      <c r="A769" s="289" t="s">
        <v>5867</v>
      </c>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v>0</v>
      </c>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c r="BY769" s="126"/>
      <c r="BZ769" s="126"/>
      <c r="CA769" s="126"/>
      <c r="CB769" s="126"/>
      <c r="CC769" s="126"/>
      <c r="CD769" s="126"/>
      <c r="CE769" s="126"/>
      <c r="CF769" s="126"/>
      <c r="CG769" s="126"/>
      <c r="CH769" s="126"/>
      <c r="CI769" s="126"/>
      <c r="CJ769" s="126"/>
      <c r="CK769" s="126"/>
      <c r="CL769" s="126"/>
      <c r="CM769" s="126"/>
      <c r="CN769" s="126"/>
    </row>
    <row r="770" spans="1:92">
      <c r="A770" s="289" t="s">
        <v>5868</v>
      </c>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v>0</v>
      </c>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c r="BY770" s="126"/>
      <c r="BZ770" s="126"/>
      <c r="CA770" s="126"/>
      <c r="CB770" s="126"/>
      <c r="CC770" s="126"/>
      <c r="CD770" s="126"/>
      <c r="CE770" s="126"/>
      <c r="CF770" s="126"/>
      <c r="CG770" s="126"/>
      <c r="CH770" s="126"/>
      <c r="CI770" s="126"/>
      <c r="CJ770" s="126"/>
      <c r="CK770" s="126"/>
      <c r="CL770" s="126"/>
      <c r="CM770" s="126"/>
      <c r="CN770" s="126"/>
    </row>
    <row r="771" spans="1:92">
      <c r="A771" s="289" t="s">
        <v>5869</v>
      </c>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v>0</v>
      </c>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c r="BY771" s="126"/>
      <c r="BZ771" s="126"/>
      <c r="CA771" s="126"/>
      <c r="CB771" s="126"/>
      <c r="CC771" s="126"/>
      <c r="CD771" s="126"/>
      <c r="CE771" s="126"/>
      <c r="CF771" s="126"/>
      <c r="CG771" s="126"/>
      <c r="CH771" s="126"/>
      <c r="CI771" s="126"/>
      <c r="CJ771" s="126"/>
      <c r="CK771" s="126"/>
      <c r="CL771" s="126"/>
      <c r="CM771" s="126"/>
      <c r="CN771" s="126"/>
    </row>
    <row r="772" spans="1:92">
      <c r="A772" s="289" t="s">
        <v>5870</v>
      </c>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v>-1429924.20999999</v>
      </c>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c r="BY772" s="126"/>
      <c r="BZ772" s="126"/>
      <c r="CA772" s="126"/>
      <c r="CB772" s="126"/>
      <c r="CC772" s="126"/>
      <c r="CD772" s="126"/>
      <c r="CE772" s="126"/>
      <c r="CF772" s="126"/>
      <c r="CG772" s="126"/>
      <c r="CH772" s="126"/>
      <c r="CI772" s="126"/>
      <c r="CJ772" s="126"/>
      <c r="CK772" s="126"/>
      <c r="CL772" s="126"/>
      <c r="CM772" s="126"/>
      <c r="CN772" s="126"/>
    </row>
    <row r="773" spans="1:92">
      <c r="A773" s="289" t="s">
        <v>5871</v>
      </c>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v>-9607611.9900000002</v>
      </c>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c r="BY773" s="126"/>
      <c r="BZ773" s="126"/>
      <c r="CA773" s="126"/>
      <c r="CB773" s="126"/>
      <c r="CC773" s="126"/>
      <c r="CD773" s="126"/>
      <c r="CE773" s="126"/>
      <c r="CF773" s="126"/>
      <c r="CG773" s="126"/>
      <c r="CH773" s="126"/>
      <c r="CI773" s="126"/>
      <c r="CJ773" s="126"/>
      <c r="CK773" s="126"/>
      <c r="CL773" s="126"/>
      <c r="CM773" s="126"/>
      <c r="CN773" s="126"/>
    </row>
    <row r="774" spans="1:92">
      <c r="A774" s="289" t="s">
        <v>5872</v>
      </c>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c r="BY774" s="126"/>
      <c r="BZ774" s="126"/>
      <c r="CA774" s="126"/>
      <c r="CB774" s="126"/>
      <c r="CC774" s="126"/>
      <c r="CD774" s="126"/>
      <c r="CE774" s="126"/>
      <c r="CF774" s="126"/>
      <c r="CG774" s="126"/>
      <c r="CH774" s="126"/>
      <c r="CI774" s="126"/>
      <c r="CJ774" s="126"/>
      <c r="CK774" s="126"/>
      <c r="CL774" s="126"/>
      <c r="CM774" s="126"/>
      <c r="CN774" s="126"/>
    </row>
    <row r="775" spans="1:92">
      <c r="A775" s="289" t="s">
        <v>5873</v>
      </c>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v>-1784947.99999999</v>
      </c>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c r="BY775" s="126"/>
      <c r="BZ775" s="126"/>
      <c r="CA775" s="126"/>
      <c r="CB775" s="126"/>
      <c r="CC775" s="126"/>
      <c r="CD775" s="126"/>
      <c r="CE775" s="126"/>
      <c r="CF775" s="126"/>
      <c r="CG775" s="126"/>
      <c r="CH775" s="126"/>
      <c r="CI775" s="126"/>
      <c r="CJ775" s="126"/>
      <c r="CK775" s="126"/>
      <c r="CL775" s="126"/>
      <c r="CM775" s="126"/>
      <c r="CN775" s="126"/>
    </row>
    <row r="776" spans="1:92">
      <c r="A776" s="289" t="s">
        <v>5874</v>
      </c>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v>0</v>
      </c>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c r="BY776" s="126"/>
      <c r="BZ776" s="126"/>
      <c r="CA776" s="126"/>
      <c r="CB776" s="126"/>
      <c r="CC776" s="126"/>
      <c r="CD776" s="126"/>
      <c r="CE776" s="126"/>
      <c r="CF776" s="126"/>
      <c r="CG776" s="126"/>
      <c r="CH776" s="126"/>
      <c r="CI776" s="126"/>
      <c r="CJ776" s="126"/>
      <c r="CK776" s="126"/>
      <c r="CL776" s="126"/>
      <c r="CM776" s="126"/>
      <c r="CN776" s="126"/>
    </row>
    <row r="777" spans="1:92">
      <c r="A777" s="289" t="s">
        <v>5875</v>
      </c>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v>0</v>
      </c>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c r="BY777" s="126"/>
      <c r="BZ777" s="126"/>
      <c r="CA777" s="126"/>
      <c r="CB777" s="126"/>
      <c r="CC777" s="126"/>
      <c r="CD777" s="126"/>
      <c r="CE777" s="126"/>
      <c r="CF777" s="126"/>
      <c r="CG777" s="126"/>
      <c r="CH777" s="126"/>
      <c r="CI777" s="126"/>
      <c r="CJ777" s="126"/>
      <c r="CK777" s="126"/>
      <c r="CL777" s="126"/>
      <c r="CM777" s="126"/>
      <c r="CN777" s="126"/>
    </row>
    <row r="778" spans="1:92">
      <c r="A778" s="289" t="s">
        <v>5876</v>
      </c>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v>-1784947.99999999</v>
      </c>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c r="BY778" s="126"/>
      <c r="BZ778" s="126"/>
      <c r="CA778" s="126"/>
      <c r="CB778" s="126"/>
      <c r="CC778" s="126"/>
      <c r="CD778" s="126"/>
      <c r="CE778" s="126"/>
      <c r="CF778" s="126"/>
      <c r="CG778" s="126"/>
      <c r="CH778" s="126"/>
      <c r="CI778" s="126"/>
      <c r="CJ778" s="126"/>
      <c r="CK778" s="126"/>
      <c r="CL778" s="126"/>
      <c r="CM778" s="126"/>
      <c r="CN778" s="126"/>
    </row>
    <row r="779" spans="1:92">
      <c r="A779" s="289" t="s">
        <v>5877</v>
      </c>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c r="BY779" s="126"/>
      <c r="BZ779" s="126"/>
      <c r="CA779" s="126"/>
      <c r="CB779" s="126"/>
      <c r="CC779" s="126"/>
      <c r="CD779" s="126"/>
      <c r="CE779" s="126"/>
      <c r="CF779" s="126"/>
      <c r="CG779" s="126"/>
      <c r="CH779" s="126"/>
      <c r="CI779" s="126"/>
      <c r="CJ779" s="126"/>
      <c r="CK779" s="126"/>
      <c r="CL779" s="126"/>
      <c r="CM779" s="126"/>
      <c r="CN779" s="126"/>
    </row>
    <row r="780" spans="1:92">
      <c r="A780" s="289" t="s">
        <v>5878</v>
      </c>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v>336687.35000000102</v>
      </c>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c r="BY780" s="126"/>
      <c r="BZ780" s="126"/>
      <c r="CA780" s="126"/>
      <c r="CB780" s="126"/>
      <c r="CC780" s="126"/>
      <c r="CD780" s="126"/>
      <c r="CE780" s="126"/>
      <c r="CF780" s="126"/>
      <c r="CG780" s="126"/>
      <c r="CH780" s="126"/>
      <c r="CI780" s="126"/>
      <c r="CJ780" s="126"/>
      <c r="CK780" s="126"/>
      <c r="CL780" s="126"/>
      <c r="CM780" s="126"/>
      <c r="CN780" s="126"/>
    </row>
    <row r="781" spans="1:92">
      <c r="A781" s="289" t="s">
        <v>5879</v>
      </c>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v>0</v>
      </c>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c r="BY781" s="126"/>
      <c r="BZ781" s="126"/>
      <c r="CA781" s="126"/>
      <c r="CB781" s="126"/>
      <c r="CC781" s="126"/>
      <c r="CD781" s="126"/>
      <c r="CE781" s="126"/>
      <c r="CF781" s="126"/>
      <c r="CG781" s="126"/>
      <c r="CH781" s="126"/>
      <c r="CI781" s="126"/>
      <c r="CJ781" s="126"/>
      <c r="CK781" s="126"/>
      <c r="CL781" s="126"/>
      <c r="CM781" s="126"/>
      <c r="CN781" s="126"/>
    </row>
    <row r="782" spans="1:92">
      <c r="A782" s="289" t="s">
        <v>5880</v>
      </c>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v>336687.35000000102</v>
      </c>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c r="BY782" s="126"/>
      <c r="BZ782" s="126"/>
      <c r="CA782" s="126"/>
      <c r="CB782" s="126"/>
      <c r="CC782" s="126"/>
      <c r="CD782" s="126"/>
      <c r="CE782" s="126"/>
      <c r="CF782" s="126"/>
      <c r="CG782" s="126"/>
      <c r="CH782" s="126"/>
      <c r="CI782" s="126"/>
      <c r="CJ782" s="126"/>
      <c r="CK782" s="126"/>
      <c r="CL782" s="126"/>
      <c r="CM782" s="126"/>
      <c r="CN782" s="126"/>
    </row>
    <row r="783" spans="1:92">
      <c r="A783" s="288" t="s">
        <v>5881</v>
      </c>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v>-82613748.480000004</v>
      </c>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c r="BY783" s="126"/>
      <c r="BZ783" s="126"/>
      <c r="CA783" s="126"/>
      <c r="CB783" s="126"/>
      <c r="CC783" s="126"/>
      <c r="CD783" s="126"/>
      <c r="CE783" s="126"/>
      <c r="CF783" s="126"/>
      <c r="CG783" s="126"/>
      <c r="CH783" s="126"/>
      <c r="CI783" s="126"/>
      <c r="CJ783" s="126"/>
      <c r="CK783" s="126"/>
      <c r="CL783" s="126"/>
      <c r="CM783" s="126"/>
      <c r="CN783" s="126"/>
    </row>
    <row r="784" spans="1:92" ht="13.8" thickBot="1">
      <c r="A784" s="360" t="s">
        <v>5882</v>
      </c>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c r="BY784" s="126"/>
      <c r="BZ784" s="126"/>
      <c r="CA784" s="126"/>
      <c r="CB784" s="126"/>
      <c r="CC784" s="126"/>
      <c r="CD784" s="126"/>
      <c r="CE784" s="126"/>
      <c r="CF784" s="126"/>
      <c r="CG784" s="126"/>
      <c r="CH784" s="126"/>
      <c r="CI784" s="126"/>
      <c r="CJ784" s="126"/>
      <c r="CK784" s="126"/>
      <c r="CL784" s="126"/>
      <c r="CM784" s="126"/>
      <c r="CN784" s="126"/>
    </row>
    <row r="785" spans="1:92">
      <c r="A785" s="289" t="s">
        <v>5883</v>
      </c>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v>9984.24</v>
      </c>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c r="BY785" s="126"/>
      <c r="BZ785" s="126"/>
      <c r="CA785" s="126"/>
      <c r="CB785" s="126"/>
      <c r="CC785" s="126"/>
      <c r="CD785" s="126"/>
      <c r="CE785" s="126"/>
      <c r="CF785" s="126"/>
      <c r="CG785" s="126"/>
      <c r="CH785" s="126"/>
      <c r="CI785" s="126"/>
      <c r="CJ785" s="126"/>
      <c r="CK785" s="126"/>
      <c r="CL785" s="126"/>
      <c r="CM785" s="126"/>
      <c r="CN785" s="126"/>
    </row>
    <row r="786" spans="1:92">
      <c r="A786" s="289" t="s">
        <v>5884</v>
      </c>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v>0</v>
      </c>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c r="BY786" s="126"/>
      <c r="BZ786" s="126"/>
      <c r="CA786" s="126"/>
      <c r="CB786" s="126"/>
      <c r="CC786" s="126"/>
      <c r="CD786" s="126"/>
      <c r="CE786" s="126"/>
      <c r="CF786" s="126"/>
      <c r="CG786" s="126"/>
      <c r="CH786" s="126"/>
      <c r="CI786" s="126"/>
      <c r="CJ786" s="126"/>
      <c r="CK786" s="126"/>
      <c r="CL786" s="126"/>
      <c r="CM786" s="126"/>
      <c r="CN786" s="126"/>
    </row>
    <row r="787" spans="1:92">
      <c r="A787" s="289" t="s">
        <v>5885</v>
      </c>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v>-154.72999999999999</v>
      </c>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c r="BY787" s="126"/>
      <c r="BZ787" s="126"/>
      <c r="CA787" s="126"/>
      <c r="CB787" s="126"/>
      <c r="CC787" s="126"/>
      <c r="CD787" s="126"/>
      <c r="CE787" s="126"/>
      <c r="CF787" s="126"/>
      <c r="CG787" s="126"/>
      <c r="CH787" s="126"/>
      <c r="CI787" s="126"/>
      <c r="CJ787" s="126"/>
      <c r="CK787" s="126"/>
      <c r="CL787" s="126"/>
      <c r="CM787" s="126"/>
      <c r="CN787" s="126"/>
    </row>
    <row r="788" spans="1:92">
      <c r="A788" s="289" t="s">
        <v>5886</v>
      </c>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v>8903840.5999999996</v>
      </c>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c r="BY788" s="126"/>
      <c r="BZ788" s="126"/>
      <c r="CA788" s="126"/>
      <c r="CB788" s="126"/>
      <c r="CC788" s="126"/>
      <c r="CD788" s="126"/>
      <c r="CE788" s="126"/>
      <c r="CF788" s="126"/>
      <c r="CG788" s="126"/>
      <c r="CH788" s="126"/>
      <c r="CI788" s="126"/>
      <c r="CJ788" s="126"/>
      <c r="CK788" s="126"/>
      <c r="CL788" s="126"/>
      <c r="CM788" s="126"/>
      <c r="CN788" s="126"/>
    </row>
    <row r="789" spans="1:92">
      <c r="A789" s="289" t="s">
        <v>5887</v>
      </c>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v>19391.559999999899</v>
      </c>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c r="BY789" s="126"/>
      <c r="BZ789" s="126"/>
      <c r="CA789" s="126"/>
      <c r="CB789" s="126"/>
      <c r="CC789" s="126"/>
      <c r="CD789" s="126"/>
      <c r="CE789" s="126"/>
      <c r="CF789" s="126"/>
      <c r="CG789" s="126"/>
      <c r="CH789" s="126"/>
      <c r="CI789" s="126"/>
      <c r="CJ789" s="126"/>
      <c r="CK789" s="126"/>
      <c r="CL789" s="126"/>
      <c r="CM789" s="126"/>
      <c r="CN789" s="126"/>
    </row>
    <row r="790" spans="1:92">
      <c r="A790" s="289" t="s">
        <v>5888</v>
      </c>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v>778707.36</v>
      </c>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c r="BY790" s="126"/>
      <c r="BZ790" s="126"/>
      <c r="CA790" s="126"/>
      <c r="CB790" s="126"/>
      <c r="CC790" s="126"/>
      <c r="CD790" s="126"/>
      <c r="CE790" s="126"/>
      <c r="CF790" s="126"/>
      <c r="CG790" s="126"/>
      <c r="CH790" s="126"/>
      <c r="CI790" s="126"/>
      <c r="CJ790" s="126"/>
      <c r="CK790" s="126"/>
      <c r="CL790" s="126"/>
      <c r="CM790" s="126"/>
      <c r="CN790" s="126"/>
    </row>
    <row r="791" spans="1:92">
      <c r="A791" s="289" t="s">
        <v>5889</v>
      </c>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v>5029951.97</v>
      </c>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c r="BY791" s="126"/>
      <c r="BZ791" s="126"/>
      <c r="CA791" s="126"/>
      <c r="CB791" s="126"/>
      <c r="CC791" s="126"/>
      <c r="CD791" s="126"/>
      <c r="CE791" s="126"/>
      <c r="CF791" s="126"/>
      <c r="CG791" s="126"/>
      <c r="CH791" s="126"/>
      <c r="CI791" s="126"/>
      <c r="CJ791" s="126"/>
      <c r="CK791" s="126"/>
      <c r="CL791" s="126"/>
      <c r="CM791" s="126"/>
      <c r="CN791" s="126"/>
    </row>
    <row r="792" spans="1:92">
      <c r="A792" s="289" t="s">
        <v>5890</v>
      </c>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v>813197.82999999903</v>
      </c>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c r="BY792" s="126"/>
      <c r="BZ792" s="126"/>
      <c r="CA792" s="126"/>
      <c r="CB792" s="126"/>
      <c r="CC792" s="126"/>
      <c r="CD792" s="126"/>
      <c r="CE792" s="126"/>
      <c r="CF792" s="126"/>
      <c r="CG792" s="126"/>
      <c r="CH792" s="126"/>
      <c r="CI792" s="126"/>
      <c r="CJ792" s="126"/>
      <c r="CK792" s="126"/>
      <c r="CL792" s="126"/>
      <c r="CM792" s="126"/>
      <c r="CN792" s="126"/>
    </row>
    <row r="793" spans="1:92">
      <c r="A793" s="289" t="s">
        <v>5891</v>
      </c>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v>87004.409999999902</v>
      </c>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c r="BY793" s="126"/>
      <c r="BZ793" s="126"/>
      <c r="CA793" s="126"/>
      <c r="CB793" s="126"/>
      <c r="CC793" s="126"/>
      <c r="CD793" s="126"/>
      <c r="CE793" s="126"/>
      <c r="CF793" s="126"/>
      <c r="CG793" s="126"/>
      <c r="CH793" s="126"/>
      <c r="CI793" s="126"/>
      <c r="CJ793" s="126"/>
      <c r="CK793" s="126"/>
      <c r="CL793" s="126"/>
      <c r="CM793" s="126"/>
      <c r="CN793" s="126"/>
    </row>
    <row r="794" spans="1:92">
      <c r="A794" s="289" t="s">
        <v>5892</v>
      </c>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v>4106244.36</v>
      </c>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c r="BY794" s="126"/>
      <c r="BZ794" s="126"/>
      <c r="CA794" s="126"/>
      <c r="CB794" s="126"/>
      <c r="CC794" s="126"/>
      <c r="CD794" s="126"/>
      <c r="CE794" s="126"/>
      <c r="CF794" s="126"/>
      <c r="CG794" s="126"/>
      <c r="CH794" s="126"/>
      <c r="CI794" s="126"/>
      <c r="CJ794" s="126"/>
      <c r="CK794" s="126"/>
      <c r="CL794" s="126"/>
      <c r="CM794" s="126"/>
      <c r="CN794" s="126"/>
    </row>
    <row r="795" spans="1:92">
      <c r="A795" s="289" t="s">
        <v>5893</v>
      </c>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v>0</v>
      </c>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c r="BY795" s="126"/>
      <c r="BZ795" s="126"/>
      <c r="CA795" s="126"/>
      <c r="CB795" s="126"/>
      <c r="CC795" s="126"/>
      <c r="CD795" s="126"/>
      <c r="CE795" s="126"/>
      <c r="CF795" s="126"/>
      <c r="CG795" s="126"/>
      <c r="CH795" s="126"/>
      <c r="CI795" s="126"/>
      <c r="CJ795" s="126"/>
      <c r="CK795" s="126"/>
      <c r="CL795" s="126"/>
      <c r="CM795" s="126"/>
      <c r="CN795" s="126"/>
    </row>
    <row r="796" spans="1:92">
      <c r="A796" s="289" t="s">
        <v>5894</v>
      </c>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v>0</v>
      </c>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c r="BY796" s="126"/>
      <c r="BZ796" s="126"/>
      <c r="CA796" s="126"/>
      <c r="CB796" s="126"/>
      <c r="CC796" s="126"/>
      <c r="CD796" s="126"/>
      <c r="CE796" s="126"/>
      <c r="CF796" s="126"/>
      <c r="CG796" s="126"/>
      <c r="CH796" s="126"/>
      <c r="CI796" s="126"/>
      <c r="CJ796" s="126"/>
      <c r="CK796" s="126"/>
      <c r="CL796" s="126"/>
      <c r="CM796" s="126"/>
      <c r="CN796" s="126"/>
    </row>
    <row r="797" spans="1:92">
      <c r="A797" s="289" t="s">
        <v>5895</v>
      </c>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v>0</v>
      </c>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c r="BY797" s="126"/>
      <c r="BZ797" s="126"/>
      <c r="CA797" s="126"/>
      <c r="CB797" s="126"/>
      <c r="CC797" s="126"/>
      <c r="CD797" s="126"/>
      <c r="CE797" s="126"/>
      <c r="CF797" s="126"/>
      <c r="CG797" s="126"/>
      <c r="CH797" s="126"/>
      <c r="CI797" s="126"/>
      <c r="CJ797" s="126"/>
      <c r="CK797" s="126"/>
      <c r="CL797" s="126"/>
      <c r="CM797" s="126"/>
      <c r="CN797" s="126"/>
    </row>
    <row r="798" spans="1:92">
      <c r="A798" s="289" t="s">
        <v>5896</v>
      </c>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v>3848084.4399999902</v>
      </c>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c r="BY798" s="126"/>
      <c r="BZ798" s="126"/>
      <c r="CA798" s="126"/>
      <c r="CB798" s="126"/>
      <c r="CC798" s="126"/>
      <c r="CD798" s="126"/>
      <c r="CE798" s="126"/>
      <c r="CF798" s="126"/>
      <c r="CG798" s="126"/>
      <c r="CH798" s="126"/>
      <c r="CI798" s="126"/>
      <c r="CJ798" s="126"/>
      <c r="CK798" s="126"/>
      <c r="CL798" s="126"/>
      <c r="CM798" s="126"/>
      <c r="CN798" s="126"/>
    </row>
    <row r="799" spans="1:92">
      <c r="A799" s="289" t="s">
        <v>5897</v>
      </c>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v>0</v>
      </c>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c r="BY799" s="126"/>
      <c r="BZ799" s="126"/>
      <c r="CA799" s="126"/>
      <c r="CB799" s="126"/>
      <c r="CC799" s="126"/>
      <c r="CD799" s="126"/>
      <c r="CE799" s="126"/>
      <c r="CF799" s="126"/>
      <c r="CG799" s="126"/>
      <c r="CH799" s="126"/>
      <c r="CI799" s="126"/>
      <c r="CJ799" s="126"/>
      <c r="CK799" s="126"/>
      <c r="CL799" s="126"/>
      <c r="CM799" s="126"/>
      <c r="CN799" s="126"/>
    </row>
    <row r="800" spans="1:92">
      <c r="A800" s="289" t="s">
        <v>5898</v>
      </c>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v>0</v>
      </c>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c r="BY800" s="126"/>
      <c r="BZ800" s="126"/>
      <c r="CA800" s="126"/>
      <c r="CB800" s="126"/>
      <c r="CC800" s="126"/>
      <c r="CD800" s="126"/>
      <c r="CE800" s="126"/>
      <c r="CF800" s="126"/>
      <c r="CG800" s="126"/>
      <c r="CH800" s="126"/>
      <c r="CI800" s="126"/>
      <c r="CJ800" s="126"/>
      <c r="CK800" s="126"/>
      <c r="CL800" s="126"/>
      <c r="CM800" s="126"/>
      <c r="CN800" s="126"/>
    </row>
    <row r="801" spans="1:92">
      <c r="A801" s="289" t="s">
        <v>5899</v>
      </c>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v>0.180000000455038</v>
      </c>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c r="BY801" s="126"/>
      <c r="BZ801" s="126"/>
      <c r="CA801" s="126"/>
      <c r="CB801" s="126"/>
      <c r="CC801" s="126"/>
      <c r="CD801" s="126"/>
      <c r="CE801" s="126"/>
      <c r="CF801" s="126"/>
      <c r="CG801" s="126"/>
      <c r="CH801" s="126"/>
      <c r="CI801" s="126"/>
      <c r="CJ801" s="126"/>
      <c r="CK801" s="126"/>
      <c r="CL801" s="126"/>
      <c r="CM801" s="126"/>
      <c r="CN801" s="126"/>
    </row>
    <row r="802" spans="1:92">
      <c r="A802" s="289" t="s">
        <v>5900</v>
      </c>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v>0</v>
      </c>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c r="BY802" s="126"/>
      <c r="BZ802" s="126"/>
      <c r="CA802" s="126"/>
      <c r="CB802" s="126"/>
      <c r="CC802" s="126"/>
      <c r="CD802" s="126"/>
      <c r="CE802" s="126"/>
      <c r="CF802" s="126"/>
      <c r="CG802" s="126"/>
      <c r="CH802" s="126"/>
      <c r="CI802" s="126"/>
      <c r="CJ802" s="126"/>
      <c r="CK802" s="126"/>
      <c r="CL802" s="126"/>
      <c r="CM802" s="126"/>
      <c r="CN802" s="126"/>
    </row>
    <row r="803" spans="1:92">
      <c r="A803" s="289" t="s">
        <v>5901</v>
      </c>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v>0</v>
      </c>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c r="BY803" s="126"/>
      <c r="BZ803" s="126"/>
      <c r="CA803" s="126"/>
      <c r="CB803" s="126"/>
      <c r="CC803" s="126"/>
      <c r="CD803" s="126"/>
      <c r="CE803" s="126"/>
      <c r="CF803" s="126"/>
      <c r="CG803" s="126"/>
      <c r="CH803" s="126"/>
      <c r="CI803" s="126"/>
      <c r="CJ803" s="126"/>
      <c r="CK803" s="126"/>
      <c r="CL803" s="126"/>
      <c r="CM803" s="126"/>
      <c r="CN803" s="126"/>
    </row>
    <row r="804" spans="1:92">
      <c r="A804" s="289" t="s">
        <v>5902</v>
      </c>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v>0</v>
      </c>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c r="BY804" s="126"/>
      <c r="BZ804" s="126"/>
      <c r="CA804" s="126"/>
      <c r="CB804" s="126"/>
      <c r="CC804" s="126"/>
      <c r="CD804" s="126"/>
      <c r="CE804" s="126"/>
      <c r="CF804" s="126"/>
      <c r="CG804" s="126"/>
      <c r="CH804" s="126"/>
      <c r="CI804" s="126"/>
      <c r="CJ804" s="126"/>
      <c r="CK804" s="126"/>
      <c r="CL804" s="126"/>
      <c r="CM804" s="126"/>
      <c r="CN804" s="126"/>
    </row>
    <row r="805" spans="1:92">
      <c r="A805" s="289" t="s">
        <v>5903</v>
      </c>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v>0</v>
      </c>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c r="BY805" s="126"/>
      <c r="BZ805" s="126"/>
      <c r="CA805" s="126"/>
      <c r="CB805" s="126"/>
      <c r="CC805" s="126"/>
      <c r="CD805" s="126"/>
      <c r="CE805" s="126"/>
      <c r="CF805" s="126"/>
      <c r="CG805" s="126"/>
      <c r="CH805" s="126"/>
      <c r="CI805" s="126"/>
      <c r="CJ805" s="126"/>
      <c r="CK805" s="126"/>
      <c r="CL805" s="126"/>
      <c r="CM805" s="126"/>
      <c r="CN805" s="126"/>
    </row>
    <row r="806" spans="1:92">
      <c r="A806" s="289" t="s">
        <v>5904</v>
      </c>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v>-1345354.4199999899</v>
      </c>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c r="BY806" s="126"/>
      <c r="BZ806" s="126"/>
      <c r="CA806" s="126"/>
      <c r="CB806" s="126"/>
      <c r="CC806" s="126"/>
      <c r="CD806" s="126"/>
      <c r="CE806" s="126"/>
      <c r="CF806" s="126"/>
      <c r="CG806" s="126"/>
      <c r="CH806" s="126"/>
      <c r="CI806" s="126"/>
      <c r="CJ806" s="126"/>
      <c r="CK806" s="126"/>
      <c r="CL806" s="126"/>
      <c r="CM806" s="126"/>
      <c r="CN806" s="126"/>
    </row>
    <row r="807" spans="1:92">
      <c r="A807" s="289" t="s">
        <v>5905</v>
      </c>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v>0</v>
      </c>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c r="BY807" s="126"/>
      <c r="BZ807" s="126"/>
      <c r="CA807" s="126"/>
      <c r="CB807" s="126"/>
      <c r="CC807" s="126"/>
      <c r="CD807" s="126"/>
      <c r="CE807" s="126"/>
      <c r="CF807" s="126"/>
      <c r="CG807" s="126"/>
      <c r="CH807" s="126"/>
      <c r="CI807" s="126"/>
      <c r="CJ807" s="126"/>
      <c r="CK807" s="126"/>
      <c r="CL807" s="126"/>
      <c r="CM807" s="126"/>
      <c r="CN807" s="126"/>
    </row>
    <row r="808" spans="1:92">
      <c r="A808" s="288" t="s">
        <v>5906</v>
      </c>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v>22250897.800000001</v>
      </c>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c r="BY808" s="126"/>
      <c r="BZ808" s="126"/>
      <c r="CA808" s="126"/>
      <c r="CB808" s="126"/>
      <c r="CC808" s="126"/>
      <c r="CD808" s="126"/>
      <c r="CE808" s="126"/>
      <c r="CF808" s="126"/>
      <c r="CG808" s="126"/>
      <c r="CH808" s="126"/>
      <c r="CI808" s="126"/>
      <c r="CJ808" s="126"/>
      <c r="CK808" s="126"/>
      <c r="CL808" s="126"/>
      <c r="CM808" s="126"/>
      <c r="CN808" s="126"/>
    </row>
    <row r="809" spans="1:92" ht="13.8" thickBot="1">
      <c r="A809" s="360" t="s">
        <v>5907</v>
      </c>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c r="BY809" s="126"/>
      <c r="BZ809" s="126"/>
      <c r="CA809" s="126"/>
      <c r="CB809" s="126"/>
      <c r="CC809" s="126"/>
      <c r="CD809" s="126"/>
      <c r="CE809" s="126"/>
      <c r="CF809" s="126"/>
      <c r="CG809" s="126"/>
      <c r="CH809" s="126"/>
      <c r="CI809" s="126"/>
      <c r="CJ809" s="126"/>
      <c r="CK809" s="126"/>
      <c r="CL809" s="126"/>
      <c r="CM809" s="126"/>
      <c r="CN809" s="126"/>
    </row>
    <row r="810" spans="1:92">
      <c r="A810" s="289" t="s">
        <v>5908</v>
      </c>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v>0</v>
      </c>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c r="BY810" s="126"/>
      <c r="BZ810" s="126"/>
      <c r="CA810" s="126"/>
      <c r="CB810" s="126"/>
      <c r="CC810" s="126"/>
      <c r="CD810" s="126"/>
      <c r="CE810" s="126"/>
      <c r="CF810" s="126"/>
      <c r="CG810" s="126"/>
      <c r="CH810" s="126"/>
      <c r="CI810" s="126"/>
      <c r="CJ810" s="126"/>
      <c r="CK810" s="126"/>
      <c r="CL810" s="126"/>
      <c r="CM810" s="126"/>
      <c r="CN810" s="126"/>
    </row>
    <row r="811" spans="1:92">
      <c r="A811" s="289" t="s">
        <v>5909</v>
      </c>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v>277776</v>
      </c>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c r="BY811" s="126"/>
      <c r="BZ811" s="126"/>
      <c r="CA811" s="126"/>
      <c r="CB811" s="126"/>
      <c r="CC811" s="126"/>
      <c r="CD811" s="126"/>
      <c r="CE811" s="126"/>
      <c r="CF811" s="126"/>
      <c r="CG811" s="126"/>
      <c r="CH811" s="126"/>
      <c r="CI811" s="126"/>
      <c r="CJ811" s="126"/>
      <c r="CK811" s="126"/>
      <c r="CL811" s="126"/>
      <c r="CM811" s="126"/>
      <c r="CN811" s="126"/>
    </row>
    <row r="812" spans="1:92">
      <c r="A812" s="289" t="s">
        <v>5910</v>
      </c>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v>0</v>
      </c>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c r="BY812" s="126"/>
      <c r="BZ812" s="126"/>
      <c r="CA812" s="126"/>
      <c r="CB812" s="126"/>
      <c r="CC812" s="126"/>
      <c r="CD812" s="126"/>
      <c r="CE812" s="126"/>
      <c r="CF812" s="126"/>
      <c r="CG812" s="126"/>
      <c r="CH812" s="126"/>
      <c r="CI812" s="126"/>
      <c r="CJ812" s="126"/>
      <c r="CK812" s="126"/>
      <c r="CL812" s="126"/>
      <c r="CM812" s="126"/>
      <c r="CN812" s="126"/>
    </row>
    <row r="813" spans="1:92">
      <c r="A813" s="289" t="s">
        <v>5911</v>
      </c>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v>277776</v>
      </c>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c r="BY813" s="126"/>
      <c r="BZ813" s="126"/>
      <c r="CA813" s="126"/>
      <c r="CB813" s="126"/>
      <c r="CC813" s="126"/>
      <c r="CD813" s="126"/>
      <c r="CE813" s="126"/>
      <c r="CF813" s="126"/>
      <c r="CG813" s="126"/>
      <c r="CH813" s="126"/>
      <c r="CI813" s="126"/>
      <c r="CJ813" s="126"/>
      <c r="CK813" s="126"/>
      <c r="CL813" s="126"/>
      <c r="CM813" s="126"/>
      <c r="CN813" s="126"/>
    </row>
    <row r="814" spans="1:92">
      <c r="A814" s="289" t="s">
        <v>5912</v>
      </c>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c r="BY814" s="126"/>
      <c r="BZ814" s="126"/>
      <c r="CA814" s="126"/>
      <c r="CB814" s="126"/>
      <c r="CC814" s="126"/>
      <c r="CD814" s="126"/>
      <c r="CE814" s="126"/>
      <c r="CF814" s="126"/>
      <c r="CG814" s="126"/>
      <c r="CH814" s="126"/>
      <c r="CI814" s="126"/>
      <c r="CJ814" s="126"/>
      <c r="CK814" s="126"/>
      <c r="CL814" s="126"/>
      <c r="CM814" s="126"/>
      <c r="CN814" s="126"/>
    </row>
    <row r="815" spans="1:92">
      <c r="A815" s="288" t="s">
        <v>5913</v>
      </c>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v>-60085074.679999903</v>
      </c>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c r="BY815" s="126"/>
      <c r="BZ815" s="126"/>
      <c r="CA815" s="126"/>
      <c r="CB815" s="126"/>
      <c r="CC815" s="126"/>
      <c r="CD815" s="126"/>
      <c r="CE815" s="126"/>
      <c r="CF815" s="126"/>
      <c r="CG815" s="126"/>
      <c r="CH815" s="126"/>
      <c r="CI815" s="126"/>
      <c r="CJ815" s="126"/>
      <c r="CK815" s="126"/>
      <c r="CL815" s="126"/>
      <c r="CM815" s="126"/>
      <c r="CN815" s="126"/>
    </row>
    <row r="816" spans="1:92" ht="13.8" thickBot="1">
      <c r="A816" s="360" t="s">
        <v>5914</v>
      </c>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c r="BY816" s="126"/>
      <c r="BZ816" s="126"/>
      <c r="CA816" s="126"/>
      <c r="CB816" s="126"/>
      <c r="CC816" s="126"/>
      <c r="CD816" s="126"/>
      <c r="CE816" s="126"/>
      <c r="CF816" s="126"/>
      <c r="CG816" s="126"/>
      <c r="CH816" s="126"/>
      <c r="CI816" s="126"/>
      <c r="CJ816" s="126"/>
      <c r="CK816" s="126"/>
      <c r="CL816" s="126"/>
      <c r="CM816" s="126"/>
      <c r="CN816" s="126"/>
    </row>
    <row r="817" spans="1:92">
      <c r="A817" s="288" t="s">
        <v>5915</v>
      </c>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c r="BY817" s="126"/>
      <c r="BZ817" s="126"/>
      <c r="CA817" s="126"/>
      <c r="CB817" s="126"/>
      <c r="CC817" s="126"/>
      <c r="CD817" s="126"/>
      <c r="CE817" s="126"/>
      <c r="CF817" s="126"/>
      <c r="CG817" s="126"/>
      <c r="CH817" s="126"/>
      <c r="CI817" s="126"/>
      <c r="CJ817" s="126"/>
      <c r="CK817" s="126"/>
      <c r="CL817" s="126"/>
      <c r="CM817" s="126"/>
      <c r="CN817" s="126"/>
    </row>
    <row r="818" spans="1:92">
      <c r="A818" s="289" t="s">
        <v>5916</v>
      </c>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v>1497575.94</v>
      </c>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c r="BY818" s="126"/>
      <c r="BZ818" s="126"/>
      <c r="CA818" s="126"/>
      <c r="CB818" s="126"/>
      <c r="CC818" s="126"/>
      <c r="CD818" s="126"/>
      <c r="CE818" s="126"/>
      <c r="CF818" s="126"/>
      <c r="CG818" s="126"/>
      <c r="CH818" s="126"/>
      <c r="CI818" s="126"/>
      <c r="CJ818" s="126"/>
      <c r="CK818" s="126"/>
      <c r="CL818" s="126"/>
      <c r="CM818" s="126"/>
      <c r="CN818" s="126"/>
    </row>
    <row r="819" spans="1:92">
      <c r="A819" s="289" t="s">
        <v>5917</v>
      </c>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v>5454286.9400000004</v>
      </c>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c r="BY819" s="126"/>
      <c r="BZ819" s="126"/>
      <c r="CA819" s="126"/>
      <c r="CB819" s="126"/>
      <c r="CC819" s="126"/>
      <c r="CD819" s="126"/>
      <c r="CE819" s="126"/>
      <c r="CF819" s="126"/>
      <c r="CG819" s="126"/>
      <c r="CH819" s="126"/>
      <c r="CI819" s="126"/>
      <c r="CJ819" s="126"/>
      <c r="CK819" s="126"/>
      <c r="CL819" s="126"/>
      <c r="CM819" s="126"/>
      <c r="CN819" s="126"/>
    </row>
    <row r="820" spans="1:92">
      <c r="A820" s="289" t="s">
        <v>5918</v>
      </c>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v>0</v>
      </c>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c r="BY820" s="126"/>
      <c r="BZ820" s="126"/>
      <c r="CA820" s="126"/>
      <c r="CB820" s="126"/>
      <c r="CC820" s="126"/>
      <c r="CD820" s="126"/>
      <c r="CE820" s="126"/>
      <c r="CF820" s="126"/>
      <c r="CG820" s="126"/>
      <c r="CH820" s="126"/>
      <c r="CI820" s="126"/>
      <c r="CJ820" s="126"/>
      <c r="CK820" s="126"/>
      <c r="CL820" s="126"/>
      <c r="CM820" s="126"/>
      <c r="CN820" s="126"/>
    </row>
    <row r="821" spans="1:92">
      <c r="A821" s="289" t="s">
        <v>5919</v>
      </c>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v>-782973.35</v>
      </c>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c r="BY821" s="126"/>
      <c r="BZ821" s="126"/>
      <c r="CA821" s="126"/>
      <c r="CB821" s="126"/>
      <c r="CC821" s="126"/>
      <c r="CD821" s="126"/>
      <c r="CE821" s="126"/>
      <c r="CF821" s="126"/>
      <c r="CG821" s="126"/>
      <c r="CH821" s="126"/>
      <c r="CI821" s="126"/>
      <c r="CJ821" s="126"/>
      <c r="CK821" s="126"/>
      <c r="CL821" s="126"/>
      <c r="CM821" s="126"/>
      <c r="CN821" s="126"/>
    </row>
    <row r="822" spans="1:92">
      <c r="A822" s="289" t="s">
        <v>5920</v>
      </c>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v>0</v>
      </c>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c r="BY822" s="126"/>
      <c r="BZ822" s="126"/>
      <c r="CA822" s="126"/>
      <c r="CB822" s="126"/>
      <c r="CC822" s="126"/>
      <c r="CD822" s="126"/>
      <c r="CE822" s="126"/>
      <c r="CF822" s="126"/>
      <c r="CG822" s="126"/>
      <c r="CH822" s="126"/>
      <c r="CI822" s="126"/>
      <c r="CJ822" s="126"/>
      <c r="CK822" s="126"/>
      <c r="CL822" s="126"/>
      <c r="CM822" s="126"/>
      <c r="CN822" s="126"/>
    </row>
    <row r="823" spans="1:92">
      <c r="A823" s="289" t="s">
        <v>5921</v>
      </c>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v>-205064.48</v>
      </c>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c r="BY823" s="126"/>
      <c r="BZ823" s="126"/>
      <c r="CA823" s="126"/>
      <c r="CB823" s="126"/>
      <c r="CC823" s="126"/>
      <c r="CD823" s="126"/>
      <c r="CE823" s="126"/>
      <c r="CF823" s="126"/>
      <c r="CG823" s="126"/>
      <c r="CH823" s="126"/>
      <c r="CI823" s="126"/>
      <c r="CJ823" s="126"/>
      <c r="CK823" s="126"/>
      <c r="CL823" s="126"/>
      <c r="CM823" s="126"/>
      <c r="CN823" s="126"/>
    </row>
    <row r="824" spans="1:92">
      <c r="A824" s="289" t="s">
        <v>5922</v>
      </c>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v>5963825.0499999998</v>
      </c>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c r="BY824" s="126"/>
      <c r="BZ824" s="126"/>
      <c r="CA824" s="126"/>
      <c r="CB824" s="126"/>
      <c r="CC824" s="126"/>
      <c r="CD824" s="126"/>
      <c r="CE824" s="126"/>
      <c r="CF824" s="126"/>
      <c r="CG824" s="126"/>
      <c r="CH824" s="126"/>
      <c r="CI824" s="126"/>
      <c r="CJ824" s="126"/>
      <c r="CK824" s="126"/>
      <c r="CL824" s="126"/>
      <c r="CM824" s="126"/>
      <c r="CN824" s="126"/>
    </row>
    <row r="825" spans="1:92">
      <c r="A825" s="288" t="s">
        <v>5923</v>
      </c>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c r="BY825" s="126"/>
      <c r="BZ825" s="126"/>
      <c r="CA825" s="126"/>
      <c r="CB825" s="126"/>
      <c r="CC825" s="126"/>
      <c r="CD825" s="126"/>
      <c r="CE825" s="126"/>
      <c r="CF825" s="126"/>
      <c r="CG825" s="126"/>
      <c r="CH825" s="126"/>
      <c r="CI825" s="126"/>
      <c r="CJ825" s="126"/>
      <c r="CK825" s="126"/>
      <c r="CL825" s="126"/>
      <c r="CM825" s="126"/>
      <c r="CN825" s="126"/>
    </row>
    <row r="826" spans="1:92">
      <c r="A826" s="289" t="s">
        <v>5924</v>
      </c>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v>1425331.85</v>
      </c>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c r="BY826" s="126"/>
      <c r="BZ826" s="126"/>
      <c r="CA826" s="126"/>
      <c r="CB826" s="126"/>
      <c r="CC826" s="126"/>
      <c r="CD826" s="126"/>
      <c r="CE826" s="126"/>
      <c r="CF826" s="126"/>
      <c r="CG826" s="126"/>
      <c r="CH826" s="126"/>
      <c r="CI826" s="126"/>
      <c r="CJ826" s="126"/>
      <c r="CK826" s="126"/>
      <c r="CL826" s="126"/>
      <c r="CM826" s="126"/>
      <c r="CN826" s="126"/>
    </row>
    <row r="827" spans="1:92">
      <c r="A827" s="289" t="s">
        <v>5925</v>
      </c>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v>128453.71</v>
      </c>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c r="BY827" s="126"/>
      <c r="BZ827" s="126"/>
      <c r="CA827" s="126"/>
      <c r="CB827" s="126"/>
      <c r="CC827" s="126"/>
      <c r="CD827" s="126"/>
      <c r="CE827" s="126"/>
      <c r="CF827" s="126"/>
      <c r="CG827" s="126"/>
      <c r="CH827" s="126"/>
      <c r="CI827" s="126"/>
      <c r="CJ827" s="126"/>
      <c r="CK827" s="126"/>
      <c r="CL827" s="126"/>
      <c r="CM827" s="126"/>
      <c r="CN827" s="126"/>
    </row>
    <row r="828" spans="1:92">
      <c r="A828" s="289" t="s">
        <v>5926</v>
      </c>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v>395027.73</v>
      </c>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c r="BY828" s="126"/>
      <c r="BZ828" s="126"/>
      <c r="CA828" s="126"/>
      <c r="CB828" s="126"/>
      <c r="CC828" s="126"/>
      <c r="CD828" s="126"/>
      <c r="CE828" s="126"/>
      <c r="CF828" s="126"/>
      <c r="CG828" s="126"/>
      <c r="CH828" s="126"/>
      <c r="CI828" s="126"/>
      <c r="CJ828" s="126"/>
      <c r="CK828" s="126"/>
      <c r="CL828" s="126"/>
      <c r="CM828" s="126"/>
      <c r="CN828" s="126"/>
    </row>
    <row r="829" spans="1:92">
      <c r="A829" s="289" t="s">
        <v>5927</v>
      </c>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v>35600.68</v>
      </c>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c r="BY829" s="126"/>
      <c r="BZ829" s="126"/>
      <c r="CA829" s="126"/>
      <c r="CB829" s="126"/>
      <c r="CC829" s="126"/>
      <c r="CD829" s="126"/>
      <c r="CE829" s="126"/>
      <c r="CF829" s="126"/>
      <c r="CG829" s="126"/>
      <c r="CH829" s="126"/>
      <c r="CI829" s="126"/>
      <c r="CJ829" s="126"/>
      <c r="CK829" s="126"/>
      <c r="CL829" s="126"/>
      <c r="CM829" s="126"/>
      <c r="CN829" s="126"/>
    </row>
    <row r="830" spans="1:92">
      <c r="A830" s="289" t="s">
        <v>5928</v>
      </c>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v>-331439.98</v>
      </c>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c r="BY830" s="126"/>
      <c r="BZ830" s="126"/>
      <c r="CA830" s="126"/>
      <c r="CB830" s="126"/>
      <c r="CC830" s="126"/>
      <c r="CD830" s="126"/>
      <c r="CE830" s="126"/>
      <c r="CF830" s="126"/>
      <c r="CG830" s="126"/>
      <c r="CH830" s="126"/>
      <c r="CI830" s="126"/>
      <c r="CJ830" s="126"/>
      <c r="CK830" s="126"/>
      <c r="CL830" s="126"/>
      <c r="CM830" s="126"/>
      <c r="CN830" s="126"/>
    </row>
    <row r="831" spans="1:92">
      <c r="A831" s="289" t="s">
        <v>5929</v>
      </c>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v>-235166.62</v>
      </c>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c r="BY831" s="126"/>
      <c r="BZ831" s="126"/>
      <c r="CA831" s="126"/>
      <c r="CB831" s="126"/>
      <c r="CC831" s="126"/>
      <c r="CD831" s="126"/>
      <c r="CE831" s="126"/>
      <c r="CF831" s="126"/>
      <c r="CG831" s="126"/>
      <c r="CH831" s="126"/>
      <c r="CI831" s="126"/>
      <c r="CJ831" s="126"/>
      <c r="CK831" s="126"/>
      <c r="CL831" s="126"/>
      <c r="CM831" s="126"/>
      <c r="CN831" s="126"/>
    </row>
    <row r="832" spans="1:92">
      <c r="A832" s="289" t="s">
        <v>5930</v>
      </c>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v>-91857.899999999907</v>
      </c>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c r="BY832" s="126"/>
      <c r="BZ832" s="126"/>
      <c r="CA832" s="126"/>
      <c r="CB832" s="126"/>
      <c r="CC832" s="126"/>
      <c r="CD832" s="126"/>
      <c r="CE832" s="126"/>
      <c r="CF832" s="126"/>
      <c r="CG832" s="126"/>
      <c r="CH832" s="126"/>
      <c r="CI832" s="126"/>
      <c r="CJ832" s="126"/>
      <c r="CK832" s="126"/>
      <c r="CL832" s="126"/>
      <c r="CM832" s="126"/>
      <c r="CN832" s="126"/>
    </row>
    <row r="833" spans="1:92">
      <c r="A833" s="289" t="s">
        <v>5931</v>
      </c>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v>-65175.9399999999</v>
      </c>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c r="BY833" s="126"/>
      <c r="BZ833" s="126"/>
      <c r="CA833" s="126"/>
      <c r="CB833" s="126"/>
      <c r="CC833" s="126"/>
      <c r="CD833" s="126"/>
      <c r="CE833" s="126"/>
      <c r="CF833" s="126"/>
      <c r="CG833" s="126"/>
      <c r="CH833" s="126"/>
      <c r="CI833" s="126"/>
      <c r="CJ833" s="126"/>
      <c r="CK833" s="126"/>
      <c r="CL833" s="126"/>
      <c r="CM833" s="126"/>
      <c r="CN833" s="126"/>
    </row>
    <row r="834" spans="1:92">
      <c r="A834" s="289" t="s">
        <v>5932</v>
      </c>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v>1260773.53</v>
      </c>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c r="BY834" s="126"/>
      <c r="BZ834" s="126"/>
      <c r="CA834" s="126"/>
      <c r="CB834" s="126"/>
      <c r="CC834" s="126"/>
      <c r="CD834" s="126"/>
      <c r="CE834" s="126"/>
      <c r="CF834" s="126"/>
      <c r="CG834" s="126"/>
      <c r="CH834" s="126"/>
      <c r="CI834" s="126"/>
      <c r="CJ834" s="126"/>
      <c r="CK834" s="126"/>
      <c r="CL834" s="126"/>
      <c r="CM834" s="126"/>
      <c r="CN834" s="126"/>
    </row>
    <row r="835" spans="1:92">
      <c r="A835" s="288" t="s">
        <v>5933</v>
      </c>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v>7224598.5800000001</v>
      </c>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c r="BY835" s="126"/>
      <c r="BZ835" s="126"/>
      <c r="CA835" s="126"/>
      <c r="CB835" s="126"/>
      <c r="CC835" s="126"/>
      <c r="CD835" s="126"/>
      <c r="CE835" s="126"/>
      <c r="CF835" s="126"/>
      <c r="CG835" s="126"/>
      <c r="CH835" s="126"/>
      <c r="CI835" s="126"/>
      <c r="CJ835" s="126"/>
      <c r="CK835" s="126"/>
      <c r="CL835" s="126"/>
      <c r="CM835" s="126"/>
      <c r="CN835" s="126"/>
    </row>
    <row r="836" spans="1:92">
      <c r="A836" s="288" t="s">
        <v>5934</v>
      </c>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v>-52860476.099999897</v>
      </c>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c r="BY836" s="126"/>
      <c r="BZ836" s="126"/>
      <c r="CA836" s="126"/>
      <c r="CB836" s="126"/>
      <c r="CC836" s="126"/>
      <c r="CD836" s="126"/>
      <c r="CE836" s="126"/>
      <c r="CF836" s="126"/>
      <c r="CG836" s="126"/>
      <c r="CH836" s="126"/>
      <c r="CI836" s="126"/>
      <c r="CJ836" s="126"/>
      <c r="CK836" s="126"/>
      <c r="CL836" s="126"/>
      <c r="CM836" s="126"/>
      <c r="CN836" s="126"/>
    </row>
    <row r="837" spans="1:92">
      <c r="A837" s="289" t="s">
        <v>5935</v>
      </c>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c r="BY837" s="126"/>
      <c r="BZ837" s="126"/>
      <c r="CA837" s="126"/>
      <c r="CB837" s="126"/>
      <c r="CC837" s="126"/>
      <c r="CD837" s="126"/>
      <c r="CE837" s="126"/>
      <c r="CF837" s="126"/>
      <c r="CG837" s="126"/>
      <c r="CH837" s="126"/>
      <c r="CI837" s="126"/>
      <c r="CJ837" s="126"/>
      <c r="CK837" s="126"/>
      <c r="CL837" s="126"/>
      <c r="CM837" s="126"/>
      <c r="CN837" s="126"/>
    </row>
    <row r="838" spans="1:92">
      <c r="A838" s="288" t="s">
        <v>5936</v>
      </c>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v>-1418613471.5599999</v>
      </c>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c r="BY838" s="126"/>
      <c r="BZ838" s="126"/>
      <c r="CA838" s="126"/>
      <c r="CB838" s="126"/>
      <c r="CC838" s="126"/>
      <c r="CD838" s="126"/>
      <c r="CE838" s="126"/>
      <c r="CF838" s="126"/>
      <c r="CG838" s="126"/>
      <c r="CH838" s="126"/>
      <c r="CI838" s="126"/>
      <c r="CJ838" s="126"/>
      <c r="CK838" s="126"/>
      <c r="CL838" s="126"/>
      <c r="CM838" s="126"/>
      <c r="CN838" s="126"/>
    </row>
    <row r="839" spans="1:92">
      <c r="A839" s="289" t="s">
        <v>5937</v>
      </c>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c r="BY839" s="126"/>
      <c r="BZ839" s="126"/>
      <c r="CA839" s="126"/>
      <c r="CB839" s="126"/>
      <c r="CC839" s="126"/>
      <c r="CD839" s="126"/>
      <c r="CE839" s="126"/>
      <c r="CF839" s="126"/>
      <c r="CG839" s="126"/>
      <c r="CH839" s="126"/>
      <c r="CI839" s="126"/>
      <c r="CJ839" s="126"/>
      <c r="CK839" s="126"/>
      <c r="CL839" s="126"/>
      <c r="CM839" s="126"/>
      <c r="CN839" s="126"/>
    </row>
    <row r="840" spans="1:92" ht="13.8" thickBot="1">
      <c r="A840" s="360" t="s">
        <v>5938</v>
      </c>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c r="BY840" s="126"/>
      <c r="BZ840" s="126"/>
      <c r="CA840" s="126"/>
      <c r="CB840" s="126"/>
      <c r="CC840" s="126"/>
      <c r="CD840" s="126"/>
      <c r="CE840" s="126"/>
      <c r="CF840" s="126"/>
      <c r="CG840" s="126"/>
      <c r="CH840" s="126"/>
      <c r="CI840" s="126"/>
      <c r="CJ840" s="126"/>
      <c r="CK840" s="126"/>
      <c r="CL840" s="126"/>
      <c r="CM840" s="126"/>
      <c r="CN840" s="126"/>
    </row>
    <row r="841" spans="1:92">
      <c r="A841" s="289" t="s">
        <v>5939</v>
      </c>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c r="BY841" s="126"/>
      <c r="BZ841" s="126"/>
      <c r="CA841" s="126"/>
      <c r="CB841" s="126"/>
      <c r="CC841" s="126"/>
      <c r="CD841" s="126"/>
      <c r="CE841" s="126"/>
      <c r="CF841" s="126"/>
      <c r="CG841" s="126"/>
      <c r="CH841" s="126"/>
      <c r="CI841" s="126"/>
      <c r="CJ841" s="126"/>
      <c r="CK841" s="126"/>
      <c r="CL841" s="126"/>
      <c r="CM841" s="126"/>
      <c r="CN841" s="126"/>
    </row>
    <row r="842" spans="1:92">
      <c r="A842" s="289" t="s">
        <v>5940</v>
      </c>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v>0</v>
      </c>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c r="BY842" s="126"/>
      <c r="BZ842" s="126"/>
      <c r="CA842" s="126"/>
      <c r="CB842" s="126"/>
      <c r="CC842" s="126"/>
      <c r="CD842" s="126"/>
      <c r="CE842" s="126"/>
      <c r="CF842" s="126"/>
      <c r="CG842" s="126"/>
      <c r="CH842" s="126"/>
      <c r="CI842" s="126"/>
      <c r="CJ842" s="126"/>
      <c r="CK842" s="126"/>
      <c r="CL842" s="126"/>
      <c r="CM842" s="126"/>
      <c r="CN842" s="126"/>
    </row>
    <row r="843" spans="1:92">
      <c r="A843" s="289" t="s">
        <v>5941</v>
      </c>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v>18719965.039999999</v>
      </c>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c r="BY843" s="126"/>
      <c r="BZ843" s="126"/>
      <c r="CA843" s="126"/>
      <c r="CB843" s="126"/>
      <c r="CC843" s="126"/>
      <c r="CD843" s="126"/>
      <c r="CE843" s="126"/>
      <c r="CF843" s="126"/>
      <c r="CG843" s="126"/>
      <c r="CH843" s="126"/>
      <c r="CI843" s="126"/>
      <c r="CJ843" s="126"/>
      <c r="CK843" s="126"/>
      <c r="CL843" s="126"/>
      <c r="CM843" s="126"/>
      <c r="CN843" s="126"/>
    </row>
    <row r="844" spans="1:92">
      <c r="A844" s="289" t="s">
        <v>5942</v>
      </c>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v>382516749.42999899</v>
      </c>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c r="BY844" s="126"/>
      <c r="BZ844" s="126"/>
      <c r="CA844" s="126"/>
      <c r="CB844" s="126"/>
      <c r="CC844" s="126"/>
      <c r="CD844" s="126"/>
      <c r="CE844" s="126"/>
      <c r="CF844" s="126"/>
      <c r="CG844" s="126"/>
      <c r="CH844" s="126"/>
      <c r="CI844" s="126"/>
      <c r="CJ844" s="126"/>
      <c r="CK844" s="126"/>
      <c r="CL844" s="126"/>
      <c r="CM844" s="126"/>
      <c r="CN844" s="126"/>
    </row>
    <row r="845" spans="1:92">
      <c r="A845" s="289" t="s">
        <v>5943</v>
      </c>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v>401236714.47000003</v>
      </c>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c r="BY845" s="126"/>
      <c r="BZ845" s="126"/>
      <c r="CA845" s="126"/>
      <c r="CB845" s="126"/>
      <c r="CC845" s="126"/>
      <c r="CD845" s="126"/>
      <c r="CE845" s="126"/>
      <c r="CF845" s="126"/>
      <c r="CG845" s="126"/>
      <c r="CH845" s="126"/>
      <c r="CI845" s="126"/>
      <c r="CJ845" s="126"/>
      <c r="CK845" s="126"/>
      <c r="CL845" s="126"/>
      <c r="CM845" s="126"/>
      <c r="CN845" s="126"/>
    </row>
    <row r="846" spans="1:92">
      <c r="A846" s="289" t="s">
        <v>5944</v>
      </c>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c r="BY846" s="126"/>
      <c r="BZ846" s="126"/>
      <c r="CA846" s="126"/>
      <c r="CB846" s="126"/>
      <c r="CC846" s="126"/>
      <c r="CD846" s="126"/>
      <c r="CE846" s="126"/>
      <c r="CF846" s="126"/>
      <c r="CG846" s="126"/>
      <c r="CH846" s="126"/>
      <c r="CI846" s="126"/>
      <c r="CJ846" s="126"/>
      <c r="CK846" s="126"/>
      <c r="CL846" s="126"/>
      <c r="CM846" s="126"/>
      <c r="CN846" s="126"/>
    </row>
    <row r="847" spans="1:92">
      <c r="A847" s="289" t="s">
        <v>5945</v>
      </c>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v>1007596.22</v>
      </c>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c r="BY847" s="126"/>
      <c r="BZ847" s="126"/>
      <c r="CA847" s="126"/>
      <c r="CB847" s="126"/>
      <c r="CC847" s="126"/>
      <c r="CD847" s="126"/>
      <c r="CE847" s="126"/>
      <c r="CF847" s="126"/>
      <c r="CG847" s="126"/>
      <c r="CH847" s="126"/>
      <c r="CI847" s="126"/>
      <c r="CJ847" s="126"/>
      <c r="CK847" s="126"/>
      <c r="CL847" s="126"/>
      <c r="CM847" s="126"/>
      <c r="CN847" s="126"/>
    </row>
    <row r="848" spans="1:92">
      <c r="A848" s="289" t="s">
        <v>5946</v>
      </c>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v>5220247.73999999</v>
      </c>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c r="BY848" s="126"/>
      <c r="BZ848" s="126"/>
      <c r="CA848" s="126"/>
      <c r="CB848" s="126"/>
      <c r="CC848" s="126"/>
      <c r="CD848" s="126"/>
      <c r="CE848" s="126"/>
      <c r="CF848" s="126"/>
      <c r="CG848" s="126"/>
      <c r="CH848" s="126"/>
      <c r="CI848" s="126"/>
      <c r="CJ848" s="126"/>
      <c r="CK848" s="126"/>
      <c r="CL848" s="126"/>
      <c r="CM848" s="126"/>
      <c r="CN848" s="126"/>
    </row>
    <row r="849" spans="1:92">
      <c r="A849" s="289" t="s">
        <v>5947</v>
      </c>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v>774314.95</v>
      </c>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c r="BY849" s="126"/>
      <c r="BZ849" s="126"/>
      <c r="CA849" s="126"/>
      <c r="CB849" s="126"/>
      <c r="CC849" s="126"/>
      <c r="CD849" s="126"/>
      <c r="CE849" s="126"/>
      <c r="CF849" s="126"/>
      <c r="CG849" s="126"/>
      <c r="CH849" s="126"/>
      <c r="CI849" s="126"/>
      <c r="CJ849" s="126"/>
      <c r="CK849" s="126"/>
      <c r="CL849" s="126"/>
      <c r="CM849" s="126"/>
      <c r="CN849" s="126"/>
    </row>
    <row r="850" spans="1:92">
      <c r="A850" s="289" t="s">
        <v>5948</v>
      </c>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v>612577.24</v>
      </c>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c r="BY850" s="126"/>
      <c r="BZ850" s="126"/>
      <c r="CA850" s="126"/>
      <c r="CB850" s="126"/>
      <c r="CC850" s="126"/>
      <c r="CD850" s="126"/>
      <c r="CE850" s="126"/>
      <c r="CF850" s="126"/>
      <c r="CG850" s="126"/>
      <c r="CH850" s="126"/>
      <c r="CI850" s="126"/>
      <c r="CJ850" s="126"/>
      <c r="CK850" s="126"/>
      <c r="CL850" s="126"/>
      <c r="CM850" s="126"/>
      <c r="CN850" s="126"/>
    </row>
    <row r="851" spans="1:92">
      <c r="A851" s="289" t="s">
        <v>5949</v>
      </c>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v>7614736.1499999901</v>
      </c>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c r="BY851" s="126"/>
      <c r="BZ851" s="126"/>
      <c r="CA851" s="126"/>
      <c r="CB851" s="126"/>
      <c r="CC851" s="126"/>
      <c r="CD851" s="126"/>
      <c r="CE851" s="126"/>
      <c r="CF851" s="126"/>
      <c r="CG851" s="126"/>
      <c r="CH851" s="126"/>
      <c r="CI851" s="126"/>
      <c r="CJ851" s="126"/>
      <c r="CK851" s="126"/>
      <c r="CL851" s="126"/>
      <c r="CM851" s="126"/>
      <c r="CN851" s="126"/>
    </row>
    <row r="852" spans="1:92">
      <c r="A852" s="289" t="s">
        <v>5950</v>
      </c>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c r="BY852" s="126"/>
      <c r="BZ852" s="126"/>
      <c r="CA852" s="126"/>
      <c r="CB852" s="126"/>
      <c r="CC852" s="126"/>
      <c r="CD852" s="126"/>
      <c r="CE852" s="126"/>
      <c r="CF852" s="126"/>
      <c r="CG852" s="126"/>
      <c r="CH852" s="126"/>
      <c r="CI852" s="126"/>
      <c r="CJ852" s="126"/>
      <c r="CK852" s="126"/>
      <c r="CL852" s="126"/>
      <c r="CM852" s="126"/>
      <c r="CN852" s="126"/>
    </row>
    <row r="853" spans="1:92">
      <c r="A853" s="289" t="s">
        <v>5951</v>
      </c>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v>42122851.340000004</v>
      </c>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c r="BY853" s="126"/>
      <c r="BZ853" s="126"/>
      <c r="CA853" s="126"/>
      <c r="CB853" s="126"/>
      <c r="CC853" s="126"/>
      <c r="CD853" s="126"/>
      <c r="CE853" s="126"/>
      <c r="CF853" s="126"/>
      <c r="CG853" s="126"/>
      <c r="CH853" s="126"/>
      <c r="CI853" s="126"/>
      <c r="CJ853" s="126"/>
      <c r="CK853" s="126"/>
      <c r="CL853" s="126"/>
      <c r="CM853" s="126"/>
      <c r="CN853" s="126"/>
    </row>
    <row r="854" spans="1:92">
      <c r="A854" s="289" t="s">
        <v>5952</v>
      </c>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v>0</v>
      </c>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c r="BY854" s="126"/>
      <c r="BZ854" s="126"/>
      <c r="CA854" s="126"/>
      <c r="CB854" s="126"/>
      <c r="CC854" s="126"/>
      <c r="CD854" s="126"/>
      <c r="CE854" s="126"/>
      <c r="CF854" s="126"/>
      <c r="CG854" s="126"/>
      <c r="CH854" s="126"/>
      <c r="CI854" s="126"/>
      <c r="CJ854" s="126"/>
      <c r="CK854" s="126"/>
      <c r="CL854" s="126"/>
      <c r="CM854" s="126"/>
      <c r="CN854" s="126"/>
    </row>
    <row r="855" spans="1:92">
      <c r="A855" s="289" t="s">
        <v>5953</v>
      </c>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v>42122851.340000004</v>
      </c>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c r="BY855" s="126"/>
      <c r="BZ855" s="126"/>
      <c r="CA855" s="126"/>
      <c r="CB855" s="126"/>
      <c r="CC855" s="126"/>
      <c r="CD855" s="126"/>
      <c r="CE855" s="126"/>
      <c r="CF855" s="126"/>
      <c r="CG855" s="126"/>
      <c r="CH855" s="126"/>
      <c r="CI855" s="126"/>
      <c r="CJ855" s="126"/>
      <c r="CK855" s="126"/>
      <c r="CL855" s="126"/>
      <c r="CM855" s="126"/>
      <c r="CN855" s="126"/>
    </row>
    <row r="856" spans="1:92">
      <c r="A856" s="289" t="s">
        <v>5954</v>
      </c>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c r="BY856" s="126"/>
      <c r="BZ856" s="126"/>
      <c r="CA856" s="126"/>
      <c r="CB856" s="126"/>
      <c r="CC856" s="126"/>
      <c r="CD856" s="126"/>
      <c r="CE856" s="126"/>
      <c r="CF856" s="126"/>
      <c r="CG856" s="126"/>
      <c r="CH856" s="126"/>
      <c r="CI856" s="126"/>
      <c r="CJ856" s="126"/>
      <c r="CK856" s="126"/>
      <c r="CL856" s="126"/>
      <c r="CM856" s="126"/>
      <c r="CN856" s="126"/>
    </row>
    <row r="857" spans="1:92">
      <c r="A857" s="289" t="s">
        <v>5955</v>
      </c>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v>8.77</v>
      </c>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c r="BY857" s="126"/>
      <c r="BZ857" s="126"/>
      <c r="CA857" s="126"/>
      <c r="CB857" s="126"/>
      <c r="CC857" s="126"/>
      <c r="CD857" s="126"/>
      <c r="CE857" s="126"/>
      <c r="CF857" s="126"/>
      <c r="CG857" s="126"/>
      <c r="CH857" s="126"/>
      <c r="CI857" s="126"/>
      <c r="CJ857" s="126"/>
      <c r="CK857" s="126"/>
      <c r="CL857" s="126"/>
      <c r="CM857" s="126"/>
      <c r="CN857" s="126"/>
    </row>
    <row r="858" spans="1:92">
      <c r="A858" s="289" t="s">
        <v>5956</v>
      </c>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v>0</v>
      </c>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c r="BY858" s="126"/>
      <c r="BZ858" s="126"/>
      <c r="CA858" s="126"/>
      <c r="CB858" s="126"/>
      <c r="CC858" s="126"/>
      <c r="CD858" s="126"/>
      <c r="CE858" s="126"/>
      <c r="CF858" s="126"/>
      <c r="CG858" s="126"/>
      <c r="CH858" s="126"/>
      <c r="CI858" s="126"/>
      <c r="CJ858" s="126"/>
      <c r="CK858" s="126"/>
      <c r="CL858" s="126"/>
      <c r="CM858" s="126"/>
      <c r="CN858" s="126"/>
    </row>
    <row r="859" spans="1:92">
      <c r="A859" s="289" t="s">
        <v>5957</v>
      </c>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v>0</v>
      </c>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c r="BY859" s="126"/>
      <c r="BZ859" s="126"/>
      <c r="CA859" s="126"/>
      <c r="CB859" s="126"/>
      <c r="CC859" s="126"/>
      <c r="CD859" s="126"/>
      <c r="CE859" s="126"/>
      <c r="CF859" s="126"/>
      <c r="CG859" s="126"/>
      <c r="CH859" s="126"/>
      <c r="CI859" s="126"/>
      <c r="CJ859" s="126"/>
      <c r="CK859" s="126"/>
      <c r="CL859" s="126"/>
      <c r="CM859" s="126"/>
      <c r="CN859" s="126"/>
    </row>
    <row r="860" spans="1:92">
      <c r="A860" s="289" t="s">
        <v>5958</v>
      </c>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v>387582.64999999898</v>
      </c>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c r="BY860" s="126"/>
      <c r="BZ860" s="126"/>
      <c r="CA860" s="126"/>
      <c r="CB860" s="126"/>
      <c r="CC860" s="126"/>
      <c r="CD860" s="126"/>
      <c r="CE860" s="126"/>
      <c r="CF860" s="126"/>
      <c r="CG860" s="126"/>
      <c r="CH860" s="126"/>
      <c r="CI860" s="126"/>
      <c r="CJ860" s="126"/>
      <c r="CK860" s="126"/>
      <c r="CL860" s="126"/>
      <c r="CM860" s="126"/>
      <c r="CN860" s="126"/>
    </row>
    <row r="861" spans="1:92">
      <c r="A861" s="289" t="s">
        <v>5959</v>
      </c>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v>0</v>
      </c>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c r="BY861" s="126"/>
      <c r="BZ861" s="126"/>
      <c r="CA861" s="126"/>
      <c r="CB861" s="126"/>
      <c r="CC861" s="126"/>
      <c r="CD861" s="126"/>
      <c r="CE861" s="126"/>
      <c r="CF861" s="126"/>
      <c r="CG861" s="126"/>
      <c r="CH861" s="126"/>
      <c r="CI861" s="126"/>
      <c r="CJ861" s="126"/>
      <c r="CK861" s="126"/>
      <c r="CL861" s="126"/>
      <c r="CM861" s="126"/>
      <c r="CN861" s="126"/>
    </row>
    <row r="862" spans="1:92">
      <c r="A862" s="289" t="s">
        <v>5960</v>
      </c>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v>5307102.32</v>
      </c>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c r="BY862" s="126"/>
      <c r="BZ862" s="126"/>
      <c r="CA862" s="126"/>
      <c r="CB862" s="126"/>
      <c r="CC862" s="126"/>
      <c r="CD862" s="126"/>
      <c r="CE862" s="126"/>
      <c r="CF862" s="126"/>
      <c r="CG862" s="126"/>
      <c r="CH862" s="126"/>
      <c r="CI862" s="126"/>
      <c r="CJ862" s="126"/>
      <c r="CK862" s="126"/>
      <c r="CL862" s="126"/>
      <c r="CM862" s="126"/>
      <c r="CN862" s="126"/>
    </row>
    <row r="863" spans="1:92">
      <c r="A863" s="289" t="s">
        <v>5961</v>
      </c>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v>-50945234.869999997</v>
      </c>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c r="BY863" s="126"/>
      <c r="BZ863" s="126"/>
      <c r="CA863" s="126"/>
      <c r="CB863" s="126"/>
      <c r="CC863" s="126"/>
      <c r="CD863" s="126"/>
      <c r="CE863" s="126"/>
      <c r="CF863" s="126"/>
      <c r="CG863" s="126"/>
      <c r="CH863" s="126"/>
      <c r="CI863" s="126"/>
      <c r="CJ863" s="126"/>
      <c r="CK863" s="126"/>
      <c r="CL863" s="126"/>
      <c r="CM863" s="126"/>
      <c r="CN863" s="126"/>
    </row>
    <row r="864" spans="1:92">
      <c r="A864" s="289" t="s">
        <v>5962</v>
      </c>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v>0</v>
      </c>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c r="BY864" s="126"/>
      <c r="BZ864" s="126"/>
      <c r="CA864" s="126"/>
      <c r="CB864" s="126"/>
      <c r="CC864" s="126"/>
      <c r="CD864" s="126"/>
      <c r="CE864" s="126"/>
      <c r="CF864" s="126"/>
      <c r="CG864" s="126"/>
      <c r="CH864" s="126"/>
      <c r="CI864" s="126"/>
      <c r="CJ864" s="126"/>
      <c r="CK864" s="126"/>
      <c r="CL864" s="126"/>
      <c r="CM864" s="126"/>
      <c r="CN864" s="126"/>
    </row>
    <row r="865" spans="1:92">
      <c r="A865" s="289" t="s">
        <v>5963</v>
      </c>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v>0</v>
      </c>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c r="BY865" s="126"/>
      <c r="BZ865" s="126"/>
      <c r="CA865" s="126"/>
      <c r="CB865" s="126"/>
      <c r="CC865" s="126"/>
      <c r="CD865" s="126"/>
      <c r="CE865" s="126"/>
      <c r="CF865" s="126"/>
      <c r="CG865" s="126"/>
      <c r="CH865" s="126"/>
      <c r="CI865" s="126"/>
      <c r="CJ865" s="126"/>
      <c r="CK865" s="126"/>
      <c r="CL865" s="126"/>
      <c r="CM865" s="126"/>
      <c r="CN865" s="126"/>
    </row>
    <row r="866" spans="1:92">
      <c r="A866" s="289" t="s">
        <v>5964</v>
      </c>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v>0</v>
      </c>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c r="BY866" s="126"/>
      <c r="BZ866" s="126"/>
      <c r="CA866" s="126"/>
      <c r="CB866" s="126"/>
      <c r="CC866" s="126"/>
      <c r="CD866" s="126"/>
      <c r="CE866" s="126"/>
      <c r="CF866" s="126"/>
      <c r="CG866" s="126"/>
      <c r="CH866" s="126"/>
      <c r="CI866" s="126"/>
      <c r="CJ866" s="126"/>
      <c r="CK866" s="126"/>
      <c r="CL866" s="126"/>
      <c r="CM866" s="126"/>
      <c r="CN866" s="126"/>
    </row>
    <row r="867" spans="1:92">
      <c r="A867" s="289" t="s">
        <v>5965</v>
      </c>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v>2041111.29999999</v>
      </c>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c r="BY867" s="126"/>
      <c r="BZ867" s="126"/>
      <c r="CA867" s="126"/>
      <c r="CB867" s="126"/>
      <c r="CC867" s="126"/>
      <c r="CD867" s="126"/>
      <c r="CE867" s="126"/>
      <c r="CF867" s="126"/>
      <c r="CG867" s="126"/>
      <c r="CH867" s="126"/>
      <c r="CI867" s="126"/>
      <c r="CJ867" s="126"/>
      <c r="CK867" s="126"/>
      <c r="CL867" s="126"/>
      <c r="CM867" s="126"/>
      <c r="CN867" s="126"/>
    </row>
    <row r="868" spans="1:92">
      <c r="A868" s="289" t="s">
        <v>5966</v>
      </c>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v>0</v>
      </c>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c r="BY868" s="126"/>
      <c r="BZ868" s="126"/>
      <c r="CA868" s="126"/>
      <c r="CB868" s="126"/>
      <c r="CC868" s="126"/>
      <c r="CD868" s="126"/>
      <c r="CE868" s="126"/>
      <c r="CF868" s="126"/>
      <c r="CG868" s="126"/>
      <c r="CH868" s="126"/>
      <c r="CI868" s="126"/>
      <c r="CJ868" s="126"/>
      <c r="CK868" s="126"/>
      <c r="CL868" s="126"/>
      <c r="CM868" s="126"/>
      <c r="CN868" s="126"/>
    </row>
    <row r="869" spans="1:92">
      <c r="A869" s="289" t="s">
        <v>5967</v>
      </c>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v>-43209429.829999998</v>
      </c>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c r="BY869" s="126"/>
      <c r="BZ869" s="126"/>
      <c r="CA869" s="126"/>
      <c r="CB869" s="126"/>
      <c r="CC869" s="126"/>
      <c r="CD869" s="126"/>
      <c r="CE869" s="126"/>
      <c r="CF869" s="126"/>
      <c r="CG869" s="126"/>
      <c r="CH869" s="126"/>
      <c r="CI869" s="126"/>
      <c r="CJ869" s="126"/>
      <c r="CK869" s="126"/>
      <c r="CL869" s="126"/>
      <c r="CM869" s="126"/>
      <c r="CN869" s="126"/>
    </row>
    <row r="870" spans="1:92">
      <c r="A870" s="289" t="s">
        <v>5968</v>
      </c>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v>407764872.13</v>
      </c>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c r="BY870" s="126"/>
      <c r="BZ870" s="126"/>
      <c r="CA870" s="126"/>
      <c r="CB870" s="126"/>
      <c r="CC870" s="126"/>
      <c r="CD870" s="126"/>
      <c r="CE870" s="126"/>
      <c r="CF870" s="126"/>
      <c r="CG870" s="126"/>
      <c r="CH870" s="126"/>
      <c r="CI870" s="126"/>
      <c r="CJ870" s="126"/>
      <c r="CK870" s="126"/>
      <c r="CL870" s="126"/>
      <c r="CM870" s="126"/>
      <c r="CN870" s="126"/>
    </row>
    <row r="871" spans="1:92">
      <c r="A871" s="289" t="s">
        <v>5969</v>
      </c>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c r="BY871" s="126"/>
      <c r="BZ871" s="126"/>
      <c r="CA871" s="126"/>
      <c r="CB871" s="126"/>
      <c r="CC871" s="126"/>
      <c r="CD871" s="126"/>
      <c r="CE871" s="126"/>
      <c r="CF871" s="126"/>
      <c r="CG871" s="126"/>
      <c r="CH871" s="126"/>
      <c r="CI871" s="126"/>
      <c r="CJ871" s="126"/>
      <c r="CK871" s="126"/>
      <c r="CL871" s="126"/>
      <c r="CM871" s="126"/>
      <c r="CN871" s="126"/>
    </row>
    <row r="872" spans="1:92">
      <c r="A872" s="289" t="s">
        <v>5970</v>
      </c>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v>-5734061.5599999996</v>
      </c>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c r="BY872" s="126"/>
      <c r="BZ872" s="126"/>
      <c r="CA872" s="126"/>
      <c r="CB872" s="126"/>
      <c r="CC872" s="126"/>
      <c r="CD872" s="126"/>
      <c r="CE872" s="126"/>
      <c r="CF872" s="126"/>
      <c r="CG872" s="126"/>
      <c r="CH872" s="126"/>
      <c r="CI872" s="126"/>
      <c r="CJ872" s="126"/>
      <c r="CK872" s="126"/>
      <c r="CL872" s="126"/>
      <c r="CM872" s="126"/>
      <c r="CN872" s="126"/>
    </row>
    <row r="873" spans="1:92">
      <c r="A873" s="289" t="s">
        <v>5971</v>
      </c>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v>0</v>
      </c>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c r="BY873" s="126"/>
      <c r="BZ873" s="126"/>
      <c r="CA873" s="126"/>
      <c r="CB873" s="126"/>
      <c r="CC873" s="126"/>
      <c r="CD873" s="126"/>
      <c r="CE873" s="126"/>
      <c r="CF873" s="126"/>
      <c r="CG873" s="126"/>
      <c r="CH873" s="126"/>
      <c r="CI873" s="126"/>
      <c r="CJ873" s="126"/>
      <c r="CK873" s="126"/>
      <c r="CL873" s="126"/>
      <c r="CM873" s="126"/>
      <c r="CN873" s="126"/>
    </row>
    <row r="874" spans="1:92">
      <c r="A874" s="289" t="s">
        <v>5972</v>
      </c>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v>-5734061.5599999996</v>
      </c>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c r="BY874" s="126"/>
      <c r="BZ874" s="126"/>
      <c r="CA874" s="126"/>
      <c r="CB874" s="126"/>
      <c r="CC874" s="126"/>
      <c r="CD874" s="126"/>
      <c r="CE874" s="126"/>
      <c r="CF874" s="126"/>
      <c r="CG874" s="126"/>
      <c r="CH874" s="126"/>
      <c r="CI874" s="126"/>
      <c r="CJ874" s="126"/>
      <c r="CK874" s="126"/>
      <c r="CL874" s="126"/>
      <c r="CM874" s="126"/>
      <c r="CN874" s="126"/>
    </row>
    <row r="875" spans="1:92">
      <c r="A875" s="289" t="s">
        <v>5973</v>
      </c>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v>402030810.56999999</v>
      </c>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c r="BY875" s="126"/>
      <c r="BZ875" s="126"/>
      <c r="CA875" s="126"/>
      <c r="CB875" s="126"/>
      <c r="CC875" s="126"/>
      <c r="CD875" s="126"/>
      <c r="CE875" s="126"/>
      <c r="CF875" s="126"/>
      <c r="CG875" s="126"/>
      <c r="CH875" s="126"/>
      <c r="CI875" s="126"/>
      <c r="CJ875" s="126"/>
      <c r="CK875" s="126"/>
      <c r="CL875" s="126"/>
      <c r="CM875" s="126"/>
      <c r="CN875" s="126"/>
    </row>
    <row r="876" spans="1:92">
      <c r="A876" s="289" t="s">
        <v>5974</v>
      </c>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c r="BY876" s="126"/>
      <c r="BZ876" s="126"/>
      <c r="CA876" s="126"/>
      <c r="CB876" s="126"/>
      <c r="CC876" s="126"/>
      <c r="CD876" s="126"/>
      <c r="CE876" s="126"/>
      <c r="CF876" s="126"/>
      <c r="CG876" s="126"/>
      <c r="CH876" s="126"/>
      <c r="CI876" s="126"/>
      <c r="CJ876" s="126"/>
      <c r="CK876" s="126"/>
      <c r="CL876" s="126"/>
      <c r="CM876" s="126"/>
      <c r="CN876" s="126"/>
    </row>
    <row r="877" spans="1:92">
      <c r="A877" s="288" t="s">
        <v>5975</v>
      </c>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v>-1016582660.99</v>
      </c>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c r="BY877" s="126"/>
      <c r="BZ877" s="126"/>
      <c r="CA877" s="126"/>
      <c r="CB877" s="126"/>
      <c r="CC877" s="126"/>
      <c r="CD877" s="126"/>
      <c r="CE877" s="126"/>
      <c r="CF877" s="126"/>
      <c r="CG877" s="126"/>
      <c r="CH877" s="126"/>
      <c r="CI877" s="126"/>
      <c r="CJ877" s="126"/>
      <c r="CK877" s="126"/>
      <c r="CL877" s="126"/>
      <c r="CM877" s="126"/>
      <c r="CN877" s="126"/>
    </row>
    <row r="878" spans="1:92" ht="13.8" thickBot="1">
      <c r="A878" s="361" t="s">
        <v>5976</v>
      </c>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c r="BY878" s="126"/>
      <c r="BZ878" s="126"/>
      <c r="CA878" s="126"/>
      <c r="CB878" s="126"/>
      <c r="CC878" s="126"/>
      <c r="CD878" s="126"/>
      <c r="CE878" s="126"/>
      <c r="CF878" s="126"/>
      <c r="CG878" s="126"/>
      <c r="CH878" s="126"/>
      <c r="CI878" s="126"/>
      <c r="CJ878" s="126"/>
      <c r="CK878" s="126"/>
      <c r="CL878" s="126"/>
      <c r="CM878" s="126"/>
      <c r="CN878" s="126"/>
    </row>
    <row r="879" spans="1:92">
      <c r="A879" s="289" t="s">
        <v>5977</v>
      </c>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v>0</v>
      </c>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c r="BY879" s="126"/>
      <c r="BZ879" s="126"/>
      <c r="CA879" s="126"/>
      <c r="CB879" s="126"/>
      <c r="CC879" s="126"/>
      <c r="CD879" s="126"/>
      <c r="CE879" s="126"/>
      <c r="CF879" s="126"/>
      <c r="CG879" s="126"/>
      <c r="CH879" s="126"/>
      <c r="CI879" s="126"/>
      <c r="CJ879" s="126"/>
      <c r="CK879" s="126"/>
      <c r="CL879" s="126"/>
      <c r="CM879" s="126"/>
      <c r="CN879" s="126"/>
    </row>
    <row r="880" spans="1:92">
      <c r="A880" s="289" t="s">
        <v>5978</v>
      </c>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v>0</v>
      </c>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c r="BY880" s="126"/>
      <c r="BZ880" s="126"/>
      <c r="CA880" s="126"/>
      <c r="CB880" s="126"/>
      <c r="CC880" s="126"/>
      <c r="CD880" s="126"/>
      <c r="CE880" s="126"/>
      <c r="CF880" s="126"/>
      <c r="CG880" s="126"/>
      <c r="CH880" s="126"/>
      <c r="CI880" s="126"/>
      <c r="CJ880" s="126"/>
      <c r="CK880" s="126"/>
      <c r="CL880" s="126"/>
      <c r="CM880" s="126"/>
      <c r="CN880" s="126"/>
    </row>
    <row r="881" spans="1:92">
      <c r="A881" s="289" t="s">
        <v>5979</v>
      </c>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v>0</v>
      </c>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c r="BY881" s="126"/>
      <c r="BZ881" s="126"/>
      <c r="CA881" s="126"/>
      <c r="CB881" s="126"/>
      <c r="CC881" s="126"/>
      <c r="CD881" s="126"/>
      <c r="CE881" s="126"/>
      <c r="CF881" s="126"/>
      <c r="CG881" s="126"/>
      <c r="CH881" s="126"/>
      <c r="CI881" s="126"/>
      <c r="CJ881" s="126"/>
      <c r="CK881" s="126"/>
      <c r="CL881" s="126"/>
      <c r="CM881" s="126"/>
      <c r="CN881" s="126"/>
    </row>
    <row r="882" spans="1:92">
      <c r="A882" s="289" t="s">
        <v>5980</v>
      </c>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v>0</v>
      </c>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c r="BY882" s="126"/>
      <c r="BZ882" s="126"/>
      <c r="CA882" s="126"/>
      <c r="CB882" s="126"/>
      <c r="CC882" s="126"/>
      <c r="CD882" s="126"/>
      <c r="CE882" s="126"/>
      <c r="CF882" s="126"/>
      <c r="CG882" s="126"/>
      <c r="CH882" s="126"/>
      <c r="CI882" s="126"/>
      <c r="CJ882" s="126"/>
      <c r="CK882" s="126"/>
      <c r="CL882" s="126"/>
      <c r="CM882" s="126"/>
      <c r="CN882" s="126"/>
    </row>
    <row r="883" spans="1:92">
      <c r="A883" s="289" t="s">
        <v>5981</v>
      </c>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v>0</v>
      </c>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c r="BY883" s="126"/>
      <c r="BZ883" s="126"/>
      <c r="CA883" s="126"/>
      <c r="CB883" s="126"/>
      <c r="CC883" s="126"/>
      <c r="CD883" s="126"/>
      <c r="CE883" s="126"/>
      <c r="CF883" s="126"/>
      <c r="CG883" s="126"/>
      <c r="CH883" s="126"/>
      <c r="CI883" s="126"/>
      <c r="CJ883" s="126"/>
      <c r="CK883" s="126"/>
      <c r="CL883" s="126"/>
      <c r="CM883" s="126"/>
      <c r="CN883" s="126"/>
    </row>
    <row r="884" spans="1:92">
      <c r="A884" s="289" t="s">
        <v>5982</v>
      </c>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v>0</v>
      </c>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c r="BY884" s="126"/>
      <c r="BZ884" s="126"/>
      <c r="CA884" s="126"/>
      <c r="CB884" s="126"/>
      <c r="CC884" s="126"/>
      <c r="CD884" s="126"/>
      <c r="CE884" s="126"/>
      <c r="CF884" s="126"/>
      <c r="CG884" s="126"/>
      <c r="CH884" s="126"/>
      <c r="CI884" s="126"/>
      <c r="CJ884" s="126"/>
      <c r="CK884" s="126"/>
      <c r="CL884" s="126"/>
      <c r="CM884" s="126"/>
      <c r="CN884" s="126"/>
    </row>
    <row r="885" spans="1:92">
      <c r="A885" s="289" t="s">
        <v>5983</v>
      </c>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v>0</v>
      </c>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c r="BY885" s="126"/>
      <c r="BZ885" s="126"/>
      <c r="CA885" s="126"/>
      <c r="CB885" s="126"/>
      <c r="CC885" s="126"/>
      <c r="CD885" s="126"/>
      <c r="CE885" s="126"/>
      <c r="CF885" s="126"/>
      <c r="CG885" s="126"/>
      <c r="CH885" s="126"/>
      <c r="CI885" s="126"/>
      <c r="CJ885" s="126"/>
      <c r="CK885" s="126"/>
      <c r="CL885" s="126"/>
      <c r="CM885" s="126"/>
      <c r="CN885" s="126"/>
    </row>
    <row r="886" spans="1:92">
      <c r="A886" s="289" t="s">
        <v>5984</v>
      </c>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v>0</v>
      </c>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c r="BY886" s="126"/>
      <c r="BZ886" s="126"/>
      <c r="CA886" s="126"/>
      <c r="CB886" s="126"/>
      <c r="CC886" s="126"/>
      <c r="CD886" s="126"/>
      <c r="CE886" s="126"/>
      <c r="CF886" s="126"/>
      <c r="CG886" s="126"/>
      <c r="CH886" s="126"/>
      <c r="CI886" s="126"/>
      <c r="CJ886" s="126"/>
      <c r="CK886" s="126"/>
      <c r="CL886" s="126"/>
      <c r="CM886" s="126"/>
      <c r="CN886" s="126"/>
    </row>
    <row r="887" spans="1:92">
      <c r="A887" s="289" t="s">
        <v>5985</v>
      </c>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v>0</v>
      </c>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c r="BY887" s="126"/>
      <c r="BZ887" s="126"/>
      <c r="CA887" s="126"/>
      <c r="CB887" s="126"/>
      <c r="CC887" s="126"/>
      <c r="CD887" s="126"/>
      <c r="CE887" s="126"/>
      <c r="CF887" s="126"/>
      <c r="CG887" s="126"/>
      <c r="CH887" s="126"/>
      <c r="CI887" s="126"/>
      <c r="CJ887" s="126"/>
      <c r="CK887" s="126"/>
      <c r="CL887" s="126"/>
      <c r="CM887" s="126"/>
      <c r="CN887" s="126"/>
    </row>
    <row r="888" spans="1:92">
      <c r="A888" s="289" t="s">
        <v>5986</v>
      </c>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v>0</v>
      </c>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c r="BY888" s="126"/>
      <c r="BZ888" s="126"/>
      <c r="CA888" s="126"/>
      <c r="CB888" s="126"/>
      <c r="CC888" s="126"/>
      <c r="CD888" s="126"/>
      <c r="CE888" s="126"/>
      <c r="CF888" s="126"/>
      <c r="CG888" s="126"/>
      <c r="CH888" s="126"/>
      <c r="CI888" s="126"/>
      <c r="CJ888" s="126"/>
      <c r="CK888" s="126"/>
      <c r="CL888" s="126"/>
      <c r="CM888" s="126"/>
      <c r="CN888" s="126"/>
    </row>
    <row r="889" spans="1:92">
      <c r="A889" s="289" t="s">
        <v>5987</v>
      </c>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v>0</v>
      </c>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c r="BY889" s="126"/>
      <c r="BZ889" s="126"/>
      <c r="CA889" s="126"/>
      <c r="CB889" s="126"/>
      <c r="CC889" s="126"/>
      <c r="CD889" s="126"/>
      <c r="CE889" s="126"/>
      <c r="CF889" s="126"/>
      <c r="CG889" s="126"/>
      <c r="CH889" s="126"/>
      <c r="CI889" s="126"/>
      <c r="CJ889" s="126"/>
      <c r="CK889" s="126"/>
      <c r="CL889" s="126"/>
      <c r="CM889" s="126"/>
      <c r="CN889" s="126"/>
    </row>
    <row r="890" spans="1:92">
      <c r="A890" s="289" t="s">
        <v>5988</v>
      </c>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v>0</v>
      </c>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c r="BY890" s="126"/>
      <c r="BZ890" s="126"/>
      <c r="CA890" s="126"/>
      <c r="CB890" s="126"/>
      <c r="CC890" s="126"/>
      <c r="CD890" s="126"/>
      <c r="CE890" s="126"/>
      <c r="CF890" s="126"/>
      <c r="CG890" s="126"/>
      <c r="CH890" s="126"/>
      <c r="CI890" s="126"/>
      <c r="CJ890" s="126"/>
      <c r="CK890" s="126"/>
      <c r="CL890" s="126"/>
      <c r="CM890" s="126"/>
      <c r="CN890" s="126"/>
    </row>
    <row r="891" spans="1:92">
      <c r="A891" s="289" t="s">
        <v>5989</v>
      </c>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v>0</v>
      </c>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c r="BY891" s="126"/>
      <c r="BZ891" s="126"/>
      <c r="CA891" s="126"/>
      <c r="CB891" s="126"/>
      <c r="CC891" s="126"/>
      <c r="CD891" s="126"/>
      <c r="CE891" s="126"/>
      <c r="CF891" s="126"/>
      <c r="CG891" s="126"/>
      <c r="CH891" s="126"/>
      <c r="CI891" s="126"/>
      <c r="CJ891" s="126"/>
      <c r="CK891" s="126"/>
      <c r="CL891" s="126"/>
      <c r="CM891" s="126"/>
      <c r="CN891" s="126"/>
    </row>
    <row r="892" spans="1:92">
      <c r="A892" s="289" t="s">
        <v>5990</v>
      </c>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v>149082</v>
      </c>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c r="BY892" s="126"/>
      <c r="BZ892" s="126"/>
      <c r="CA892" s="126"/>
      <c r="CB892" s="126"/>
      <c r="CC892" s="126"/>
      <c r="CD892" s="126"/>
      <c r="CE892" s="126"/>
      <c r="CF892" s="126"/>
      <c r="CG892" s="126"/>
      <c r="CH892" s="126"/>
      <c r="CI892" s="126"/>
      <c r="CJ892" s="126"/>
      <c r="CK892" s="126"/>
      <c r="CL892" s="126"/>
      <c r="CM892" s="126"/>
      <c r="CN892" s="126"/>
    </row>
    <row r="893" spans="1:92">
      <c r="A893" s="289" t="s">
        <v>5991</v>
      </c>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v>149082</v>
      </c>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c r="BY893" s="126"/>
      <c r="BZ893" s="126"/>
      <c r="CA893" s="126"/>
      <c r="CB893" s="126"/>
      <c r="CC893" s="126"/>
      <c r="CD893" s="126"/>
      <c r="CE893" s="126"/>
      <c r="CF893" s="126"/>
      <c r="CG893" s="126"/>
      <c r="CH893" s="126"/>
      <c r="CI893" s="126"/>
      <c r="CJ893" s="126"/>
      <c r="CK893" s="126"/>
      <c r="CL893" s="126"/>
      <c r="CM893" s="126"/>
      <c r="CN893" s="126"/>
    </row>
    <row r="894" spans="1:92">
      <c r="A894" s="289" t="s">
        <v>5992</v>
      </c>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c r="BY894" s="126"/>
      <c r="BZ894" s="126"/>
      <c r="CA894" s="126"/>
      <c r="CB894" s="126"/>
      <c r="CC894" s="126"/>
      <c r="CD894" s="126"/>
      <c r="CE894" s="126"/>
      <c r="CF894" s="126"/>
      <c r="CG894" s="126"/>
      <c r="CH894" s="126"/>
      <c r="CI894" s="126"/>
      <c r="CJ894" s="126"/>
      <c r="CK894" s="126"/>
      <c r="CL894" s="126"/>
      <c r="CM894" s="126"/>
      <c r="CN894" s="126"/>
    </row>
    <row r="895" spans="1:92">
      <c r="A895" s="288" t="s">
        <v>5993</v>
      </c>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v>-1016433578.99</v>
      </c>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c r="BY895" s="126"/>
      <c r="BZ895" s="126"/>
      <c r="CA895" s="126"/>
      <c r="CB895" s="126"/>
      <c r="CC895" s="126"/>
      <c r="CD895" s="126"/>
      <c r="CE895" s="126"/>
      <c r="CF895" s="126"/>
      <c r="CG895" s="126"/>
      <c r="CH895" s="126"/>
      <c r="CI895" s="126"/>
      <c r="CJ895" s="126"/>
      <c r="CK895" s="126"/>
      <c r="CL895" s="126"/>
      <c r="CM895" s="126"/>
      <c r="CN895" s="126"/>
    </row>
    <row r="896" spans="1:92">
      <c r="A896" s="289" t="s">
        <v>5994</v>
      </c>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v>0</v>
      </c>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c r="BY896" s="126"/>
      <c r="BZ896" s="126"/>
      <c r="CA896" s="126"/>
      <c r="CB896" s="126"/>
      <c r="CC896" s="126"/>
      <c r="CD896" s="126"/>
      <c r="CE896" s="126"/>
      <c r="CF896" s="126"/>
      <c r="CG896" s="126"/>
      <c r="CH896" s="126"/>
      <c r="CI896" s="126"/>
      <c r="CJ896" s="126"/>
      <c r="CK896" s="126"/>
      <c r="CL896" s="126"/>
      <c r="CM896" s="126"/>
      <c r="CN896" s="126"/>
    </row>
    <row r="897" spans="1:92">
      <c r="A897" s="289" t="s">
        <v>5995</v>
      </c>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v>-1016433578.99</v>
      </c>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c r="BY897" s="126"/>
      <c r="BZ897" s="126"/>
      <c r="CA897" s="126"/>
      <c r="CB897" s="126"/>
      <c r="CC897" s="126"/>
      <c r="CD897" s="126"/>
      <c r="CE897" s="126"/>
      <c r="CF897" s="126"/>
      <c r="CG897" s="126"/>
      <c r="CH897" s="126"/>
      <c r="CI897" s="126"/>
      <c r="CJ897" s="126"/>
      <c r="CK897" s="126"/>
      <c r="CL897" s="126"/>
      <c r="CM897" s="126"/>
      <c r="CN897" s="126"/>
    </row>
    <row r="898" spans="1:92">
      <c r="A898" s="289" t="s">
        <v>5996</v>
      </c>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c r="BY898" s="126"/>
      <c r="BZ898" s="126"/>
      <c r="CA898" s="126"/>
      <c r="CB898" s="126"/>
      <c r="CC898" s="126"/>
      <c r="CD898" s="126"/>
      <c r="CE898" s="126"/>
      <c r="CF898" s="126"/>
      <c r="CG898" s="126"/>
      <c r="CH898" s="126"/>
      <c r="CI898" s="126"/>
      <c r="CJ898" s="126"/>
      <c r="CK898" s="126"/>
      <c r="CL898" s="126"/>
      <c r="CM898" s="126"/>
      <c r="CN898" s="126"/>
    </row>
    <row r="899" spans="1:92" ht="13.8" thickBot="1">
      <c r="A899" s="360" t="s">
        <v>5997</v>
      </c>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c r="BY899" s="126"/>
      <c r="BZ899" s="126"/>
      <c r="CA899" s="126"/>
      <c r="CB899" s="126"/>
      <c r="CC899" s="126"/>
      <c r="CD899" s="126"/>
      <c r="CE899" s="126"/>
      <c r="CF899" s="126"/>
      <c r="CG899" s="126"/>
      <c r="CH899" s="126"/>
      <c r="CI899" s="126"/>
      <c r="CJ899" s="126"/>
      <c r="CK899" s="126"/>
      <c r="CL899" s="126"/>
      <c r="CM899" s="126"/>
      <c r="CN899" s="126"/>
    </row>
    <row r="900" spans="1:92">
      <c r="A900" s="289" t="s">
        <v>5998</v>
      </c>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v>-6900149303.2700005</v>
      </c>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c r="BY900" s="126"/>
      <c r="BZ900" s="126"/>
      <c r="CA900" s="126"/>
      <c r="CB900" s="126"/>
      <c r="CC900" s="126"/>
      <c r="CD900" s="126"/>
      <c r="CE900" s="126"/>
      <c r="CF900" s="126"/>
      <c r="CG900" s="126"/>
      <c r="CH900" s="126"/>
      <c r="CI900" s="126"/>
      <c r="CJ900" s="126"/>
      <c r="CK900" s="126"/>
      <c r="CL900" s="126"/>
      <c r="CM900" s="126"/>
      <c r="CN900" s="126"/>
    </row>
    <row r="901" spans="1:92">
      <c r="A901" s="289" t="s">
        <v>5999</v>
      </c>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v>965955135.96000004</v>
      </c>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c r="BY901" s="126"/>
      <c r="BZ901" s="126"/>
      <c r="CA901" s="126"/>
      <c r="CB901" s="126"/>
      <c r="CC901" s="126"/>
      <c r="CD901" s="126"/>
      <c r="CE901" s="126"/>
      <c r="CF901" s="126"/>
      <c r="CG901" s="126"/>
      <c r="CH901" s="126"/>
      <c r="CI901" s="126"/>
      <c r="CJ901" s="126"/>
      <c r="CK901" s="126"/>
      <c r="CL901" s="126"/>
      <c r="CM901" s="126"/>
      <c r="CN901" s="126"/>
    </row>
    <row r="902" spans="1:92">
      <c r="A902" s="289" t="s">
        <v>6000</v>
      </c>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v>3005705197.1199999</v>
      </c>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c r="BY902" s="126"/>
      <c r="BZ902" s="126"/>
      <c r="CA902" s="126"/>
      <c r="CB902" s="126"/>
      <c r="CC902" s="126"/>
      <c r="CD902" s="126"/>
      <c r="CE902" s="126"/>
      <c r="CF902" s="126"/>
      <c r="CG902" s="126"/>
      <c r="CH902" s="126"/>
      <c r="CI902" s="126"/>
      <c r="CJ902" s="126"/>
      <c r="CK902" s="126"/>
      <c r="CL902" s="126"/>
      <c r="CM902" s="126"/>
      <c r="CN902" s="126"/>
    </row>
    <row r="903" spans="1:92">
      <c r="A903" s="289" t="s">
        <v>6001</v>
      </c>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v>829612771.33999896</v>
      </c>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c r="BY903" s="126"/>
      <c r="BZ903" s="126"/>
      <c r="CA903" s="126"/>
      <c r="CB903" s="126"/>
      <c r="CC903" s="126"/>
      <c r="CD903" s="126"/>
      <c r="CE903" s="126"/>
      <c r="CF903" s="126"/>
      <c r="CG903" s="126"/>
      <c r="CH903" s="126"/>
      <c r="CI903" s="126"/>
      <c r="CJ903" s="126"/>
      <c r="CK903" s="126"/>
      <c r="CL903" s="126"/>
      <c r="CM903" s="126"/>
      <c r="CN903" s="126"/>
    </row>
    <row r="904" spans="1:92">
      <c r="A904" s="289" t="s">
        <v>6002</v>
      </c>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v>89306.74</v>
      </c>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c r="BY904" s="126"/>
      <c r="BZ904" s="126"/>
      <c r="CA904" s="126"/>
      <c r="CB904" s="126"/>
      <c r="CC904" s="126"/>
      <c r="CD904" s="126"/>
      <c r="CE904" s="126"/>
      <c r="CF904" s="126"/>
      <c r="CG904" s="126"/>
      <c r="CH904" s="126"/>
      <c r="CI904" s="126"/>
      <c r="CJ904" s="126"/>
      <c r="CK904" s="126"/>
      <c r="CL904" s="126"/>
      <c r="CM904" s="126"/>
      <c r="CN904" s="126"/>
    </row>
    <row r="905" spans="1:92">
      <c r="A905" s="289" t="s">
        <v>6003</v>
      </c>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v>479388060.50999999</v>
      </c>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c r="BY905" s="126"/>
      <c r="BZ905" s="126"/>
      <c r="CA905" s="126"/>
      <c r="CB905" s="126"/>
      <c r="CC905" s="126"/>
      <c r="CD905" s="126"/>
      <c r="CE905" s="126"/>
      <c r="CF905" s="126"/>
      <c r="CG905" s="126"/>
      <c r="CH905" s="126"/>
      <c r="CI905" s="126"/>
      <c r="CJ905" s="126"/>
      <c r="CK905" s="126"/>
      <c r="CL905" s="126"/>
      <c r="CM905" s="126"/>
      <c r="CN905" s="126"/>
    </row>
    <row r="906" spans="1:92">
      <c r="A906" s="289" t="s">
        <v>6004</v>
      </c>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v>344165098.56999999</v>
      </c>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c r="BY906" s="126"/>
      <c r="BZ906" s="126"/>
      <c r="CA906" s="126"/>
      <c r="CB906" s="126"/>
      <c r="CC906" s="126"/>
      <c r="CD906" s="126"/>
      <c r="CE906" s="126"/>
      <c r="CF906" s="126"/>
      <c r="CG906" s="126"/>
      <c r="CH906" s="126"/>
      <c r="CI906" s="126"/>
      <c r="CJ906" s="126"/>
      <c r="CK906" s="126"/>
      <c r="CL906" s="126"/>
      <c r="CM906" s="126"/>
      <c r="CN906" s="126"/>
    </row>
    <row r="907" spans="1:92">
      <c r="A907" s="289" t="s">
        <v>6005</v>
      </c>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v>-90077967.429999903</v>
      </c>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c r="BY907" s="126"/>
      <c r="BZ907" s="126"/>
      <c r="CA907" s="126"/>
      <c r="CB907" s="126"/>
      <c r="CC907" s="126"/>
      <c r="CD907" s="126"/>
      <c r="CE907" s="126"/>
      <c r="CF907" s="126"/>
      <c r="CG907" s="126"/>
      <c r="CH907" s="126"/>
      <c r="CI907" s="126"/>
      <c r="CJ907" s="126"/>
      <c r="CK907" s="126"/>
      <c r="CL907" s="126"/>
      <c r="CM907" s="126"/>
      <c r="CN907" s="126"/>
    </row>
    <row r="908" spans="1:92">
      <c r="A908" s="289" t="s">
        <v>6006</v>
      </c>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v>-441295</v>
      </c>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c r="BY908" s="126"/>
      <c r="BZ908" s="126"/>
      <c r="CA908" s="126"/>
      <c r="CB908" s="126"/>
      <c r="CC908" s="126"/>
      <c r="CD908" s="126"/>
      <c r="CE908" s="126"/>
      <c r="CF908" s="126"/>
      <c r="CG908" s="126"/>
      <c r="CH908" s="126"/>
      <c r="CI908" s="126"/>
      <c r="CJ908" s="126"/>
      <c r="CK908" s="126"/>
      <c r="CL908" s="126"/>
      <c r="CM908" s="126"/>
      <c r="CN908" s="126"/>
    </row>
    <row r="909" spans="1:92">
      <c r="A909" s="289" t="s">
        <v>6007</v>
      </c>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v>-1365752995.45999</v>
      </c>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c r="BY909" s="126"/>
      <c r="BZ909" s="126"/>
      <c r="CA909" s="126"/>
      <c r="CB909" s="126"/>
      <c r="CC909" s="126"/>
      <c r="CD909" s="126"/>
      <c r="CE909" s="126"/>
      <c r="CF909" s="126"/>
      <c r="CG909" s="126"/>
      <c r="CH909" s="126"/>
      <c r="CI909" s="126"/>
      <c r="CJ909" s="126"/>
      <c r="CK909" s="126"/>
      <c r="CL909" s="126"/>
      <c r="CM909" s="126"/>
      <c r="CN909" s="126"/>
    </row>
    <row r="910" spans="1:92">
      <c r="A910" s="289" t="s">
        <v>6008</v>
      </c>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v>-1365752995.46</v>
      </c>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c r="BY910" s="126"/>
      <c r="BZ910" s="126"/>
      <c r="CA910" s="126"/>
      <c r="CB910" s="126"/>
      <c r="CC910" s="126"/>
      <c r="CD910" s="126"/>
      <c r="CE910" s="126"/>
      <c r="CF910" s="126"/>
      <c r="CG910" s="126"/>
      <c r="CH910" s="126"/>
      <c r="CI910" s="126"/>
      <c r="CJ910" s="126"/>
      <c r="CK910" s="126"/>
      <c r="CL910" s="126"/>
      <c r="CM910" s="126"/>
      <c r="CN910" s="126"/>
    </row>
    <row r="911" spans="1:92">
      <c r="A911" s="289" t="s">
        <v>6009</v>
      </c>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v>1.21508492156863E-6</v>
      </c>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c r="BY911" s="126"/>
      <c r="BZ911" s="126"/>
      <c r="CA911" s="126"/>
      <c r="CB911" s="126"/>
      <c r="CC911" s="126"/>
      <c r="CD911" s="126"/>
      <c r="CE911" s="126"/>
      <c r="CF911" s="126"/>
      <c r="CG911" s="126"/>
      <c r="CH911" s="126"/>
      <c r="CI911" s="126"/>
      <c r="CJ911" s="126"/>
      <c r="CK911" s="126"/>
      <c r="CL911" s="126"/>
      <c r="CM911" s="126"/>
      <c r="CN911" s="126"/>
    </row>
    <row r="912" spans="1:92">
      <c r="A912" s="289" t="s">
        <v>6010</v>
      </c>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c r="BY912" s="126"/>
      <c r="BZ912" s="126"/>
      <c r="CA912" s="126"/>
      <c r="CB912" s="126"/>
      <c r="CC912" s="126"/>
      <c r="CD912" s="126"/>
      <c r="CE912" s="126"/>
      <c r="CF912" s="126"/>
      <c r="CG912" s="126"/>
      <c r="CH912" s="126"/>
      <c r="CI912" s="126"/>
      <c r="CJ912" s="126"/>
      <c r="CK912" s="126"/>
      <c r="CL912" s="126"/>
      <c r="CM912" s="126"/>
      <c r="CN912" s="126"/>
    </row>
    <row r="913" spans="1:92" ht="13.8" thickBot="1">
      <c r="A913" s="360" t="s">
        <v>6011</v>
      </c>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c r="BY913" s="126"/>
      <c r="BZ913" s="126"/>
      <c r="CA913" s="126"/>
      <c r="CB913" s="126"/>
      <c r="CC913" s="126"/>
      <c r="CD913" s="126"/>
      <c r="CE913" s="126"/>
      <c r="CF913" s="126"/>
      <c r="CG913" s="126"/>
      <c r="CH913" s="126"/>
      <c r="CI913" s="126"/>
      <c r="CJ913" s="126"/>
      <c r="CK913" s="126"/>
      <c r="CL913" s="126"/>
      <c r="CM913" s="126"/>
      <c r="CN913" s="126"/>
    </row>
    <row r="914" spans="1:92">
      <c r="A914" s="289" t="s">
        <v>6012</v>
      </c>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v>-1418613471.5599999</v>
      </c>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c r="BY914" s="126"/>
      <c r="BZ914" s="126"/>
      <c r="CA914" s="126"/>
      <c r="CB914" s="126"/>
      <c r="CC914" s="126"/>
      <c r="CD914" s="126"/>
      <c r="CE914" s="126"/>
      <c r="CF914" s="126"/>
      <c r="CG914" s="126"/>
      <c r="CH914" s="126"/>
      <c r="CI914" s="126"/>
      <c r="CJ914" s="126"/>
      <c r="CK914" s="126"/>
      <c r="CL914" s="126"/>
      <c r="CM914" s="126"/>
      <c r="CN914" s="126"/>
    </row>
    <row r="915" spans="1:92">
      <c r="A915" s="289" t="s">
        <v>6013</v>
      </c>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v>-5734061.5599999996</v>
      </c>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c r="BY915" s="126"/>
      <c r="BZ915" s="126"/>
      <c r="CA915" s="126"/>
      <c r="CB915" s="126"/>
      <c r="CC915" s="126"/>
      <c r="CD915" s="126"/>
      <c r="CE915" s="126"/>
      <c r="CF915" s="126"/>
      <c r="CG915" s="126"/>
      <c r="CH915" s="126"/>
      <c r="CI915" s="126"/>
      <c r="CJ915" s="126"/>
      <c r="CK915" s="126"/>
      <c r="CL915" s="126"/>
      <c r="CM915" s="126"/>
      <c r="CN915" s="126"/>
    </row>
    <row r="916" spans="1:92">
      <c r="A916" s="289" t="s">
        <v>6014</v>
      </c>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v>260870434.72</v>
      </c>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c r="BY916" s="126"/>
      <c r="BZ916" s="126"/>
      <c r="CA916" s="126"/>
      <c r="CB916" s="126"/>
      <c r="CC916" s="126"/>
      <c r="CD916" s="126"/>
      <c r="CE916" s="126"/>
      <c r="CF916" s="126"/>
      <c r="CG916" s="126"/>
      <c r="CH916" s="126"/>
      <c r="CI916" s="126"/>
      <c r="CJ916" s="126"/>
      <c r="CK916" s="126"/>
      <c r="CL916" s="126"/>
      <c r="CM916" s="126"/>
      <c r="CN916" s="126"/>
    </row>
    <row r="917" spans="1:92">
      <c r="A917" s="289" t="s">
        <v>6015</v>
      </c>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v>458710107</v>
      </c>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c r="BY917" s="126"/>
      <c r="BZ917" s="126"/>
      <c r="CA917" s="126"/>
      <c r="CB917" s="126"/>
      <c r="CC917" s="126"/>
      <c r="CD917" s="126"/>
      <c r="CE917" s="126"/>
      <c r="CF917" s="126"/>
      <c r="CG917" s="126"/>
      <c r="CH917" s="126"/>
      <c r="CI917" s="126"/>
      <c r="CJ917" s="126"/>
      <c r="CK917" s="126"/>
      <c r="CL917" s="126"/>
      <c r="CM917" s="126"/>
      <c r="CN917" s="126"/>
    </row>
    <row r="918" spans="1:92">
      <c r="A918" s="289" t="s">
        <v>6016</v>
      </c>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v>-15073410.550000001</v>
      </c>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c r="BY918" s="126"/>
      <c r="BZ918" s="126"/>
      <c r="CA918" s="126"/>
      <c r="CB918" s="126"/>
      <c r="CC918" s="126"/>
      <c r="CD918" s="126"/>
      <c r="CE918" s="126"/>
      <c r="CF918" s="126"/>
      <c r="CG918" s="126"/>
      <c r="CH918" s="126"/>
      <c r="CI918" s="126"/>
      <c r="CJ918" s="126"/>
      <c r="CK918" s="126"/>
      <c r="CL918" s="126"/>
      <c r="CM918" s="126"/>
      <c r="CN918" s="126"/>
    </row>
    <row r="919" spans="1:92">
      <c r="A919" s="289" t="s">
        <v>6017</v>
      </c>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v>-1016433578.99</v>
      </c>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c r="BY919" s="126"/>
      <c r="BZ919" s="126"/>
      <c r="CA919" s="126"/>
      <c r="CB919" s="126"/>
      <c r="CC919" s="126"/>
      <c r="CD919" s="126"/>
      <c r="CE919" s="126"/>
      <c r="CF919" s="126"/>
      <c r="CG919" s="126"/>
      <c r="CH919" s="126"/>
      <c r="CI919" s="126"/>
      <c r="CJ919" s="126"/>
      <c r="CK919" s="126"/>
      <c r="CL919" s="126"/>
      <c r="CM919" s="126"/>
      <c r="CN919" s="126"/>
    </row>
    <row r="920" spans="1:92">
      <c r="A920" s="289" t="s">
        <v>6018</v>
      </c>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c r="BY920" s="126"/>
      <c r="BZ920" s="126"/>
      <c r="CA920" s="126"/>
      <c r="CB920" s="126"/>
      <c r="CC920" s="126"/>
      <c r="CD920" s="126"/>
      <c r="CE920" s="126"/>
      <c r="CF920" s="126"/>
      <c r="CG920" s="126"/>
      <c r="CH920" s="126"/>
      <c r="CI920" s="126"/>
      <c r="CJ920" s="126"/>
      <c r="CK920" s="126"/>
      <c r="CL920" s="126"/>
      <c r="CM920" s="126"/>
      <c r="CN920" s="126"/>
    </row>
    <row r="921" spans="1:92" ht="13.8" thickBot="1">
      <c r="A921" s="361" t="s">
        <v>6019</v>
      </c>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c r="BY921" s="126"/>
      <c r="BZ921" s="126"/>
      <c r="CA921" s="126"/>
      <c r="CB921" s="126"/>
      <c r="CC921" s="126"/>
      <c r="CD921" s="126"/>
      <c r="CE921" s="126"/>
      <c r="CF921" s="126"/>
      <c r="CG921" s="126"/>
      <c r="CH921" s="126"/>
      <c r="CI921" s="126"/>
      <c r="CJ921" s="126"/>
      <c r="CK921" s="126"/>
      <c r="CL921" s="126"/>
      <c r="CM921" s="126"/>
      <c r="CN921" s="126"/>
    </row>
    <row r="922" spans="1:92">
      <c r="A922" s="289" t="s">
        <v>6020</v>
      </c>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v>-6678297936.0993099</v>
      </c>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c r="BY922" s="126"/>
      <c r="BZ922" s="126"/>
      <c r="CA922" s="126"/>
      <c r="CB922" s="126"/>
      <c r="CC922" s="126"/>
      <c r="CD922" s="126"/>
      <c r="CE922" s="126"/>
      <c r="CF922" s="126"/>
      <c r="CG922" s="126"/>
      <c r="CH922" s="126"/>
      <c r="CI922" s="126"/>
      <c r="CJ922" s="126"/>
      <c r="CK922" s="126"/>
      <c r="CL922" s="126"/>
      <c r="CM922" s="126"/>
      <c r="CN922" s="126"/>
    </row>
    <row r="923" spans="1:92">
      <c r="A923" s="289" t="s">
        <v>6021</v>
      </c>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v>0</v>
      </c>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c r="BY923" s="126"/>
      <c r="BZ923" s="126"/>
      <c r="CA923" s="126"/>
      <c r="CB923" s="126"/>
      <c r="CC923" s="126"/>
      <c r="CD923" s="126"/>
      <c r="CE923" s="126"/>
      <c r="CF923" s="126"/>
      <c r="CG923" s="126"/>
      <c r="CH923" s="126"/>
      <c r="CI923" s="126"/>
      <c r="CJ923" s="126"/>
      <c r="CK923" s="126"/>
      <c r="CL923" s="126"/>
      <c r="CM923" s="126"/>
      <c r="CN923" s="126"/>
    </row>
    <row r="924" spans="1:92">
      <c r="A924" s="289" t="s">
        <v>6022</v>
      </c>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v>0</v>
      </c>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c r="BY924" s="126"/>
      <c r="BZ924" s="126"/>
      <c r="CA924" s="126"/>
      <c r="CB924" s="126"/>
      <c r="CC924" s="126"/>
      <c r="CD924" s="126"/>
      <c r="CE924" s="126"/>
      <c r="CF924" s="126"/>
      <c r="CG924" s="126"/>
      <c r="CH924" s="126"/>
      <c r="CI924" s="126"/>
      <c r="CJ924" s="126"/>
      <c r="CK924" s="126"/>
      <c r="CL924" s="126"/>
      <c r="CM924" s="126"/>
      <c r="CN924" s="126"/>
    </row>
    <row r="925" spans="1:92">
      <c r="A925" s="289" t="s">
        <v>6023</v>
      </c>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v>0</v>
      </c>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c r="BY925" s="126"/>
      <c r="BZ925" s="126"/>
      <c r="CA925" s="126"/>
      <c r="CB925" s="126"/>
      <c r="CC925" s="126"/>
      <c r="CD925" s="126"/>
      <c r="CE925" s="126"/>
      <c r="CF925" s="126"/>
      <c r="CG925" s="126"/>
      <c r="CH925" s="126"/>
      <c r="CI925" s="126"/>
      <c r="CJ925" s="126"/>
      <c r="CK925" s="126"/>
      <c r="CL925" s="126"/>
      <c r="CM925" s="126"/>
      <c r="CN925" s="126"/>
    </row>
    <row r="926" spans="1:92">
      <c r="A926" s="289" t="s">
        <v>6024</v>
      </c>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v>0</v>
      </c>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c r="BY926" s="126"/>
      <c r="BZ926" s="126"/>
      <c r="CA926" s="126"/>
      <c r="CB926" s="126"/>
      <c r="CC926" s="126"/>
      <c r="CD926" s="126"/>
      <c r="CE926" s="126"/>
      <c r="CF926" s="126"/>
      <c r="CG926" s="126"/>
      <c r="CH926" s="126"/>
      <c r="CI926" s="126"/>
      <c r="CJ926" s="126"/>
      <c r="CK926" s="126"/>
      <c r="CL926" s="126"/>
      <c r="CM926" s="126"/>
      <c r="CN926" s="126"/>
    </row>
    <row r="927" spans="1:92">
      <c r="A927" s="289" t="s">
        <v>6025</v>
      </c>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v>0</v>
      </c>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c r="BY927" s="126"/>
      <c r="BZ927" s="126"/>
      <c r="CA927" s="126"/>
      <c r="CB927" s="126"/>
      <c r="CC927" s="126"/>
      <c r="CD927" s="126"/>
      <c r="CE927" s="126"/>
      <c r="CF927" s="126"/>
      <c r="CG927" s="126"/>
      <c r="CH927" s="126"/>
      <c r="CI927" s="126"/>
      <c r="CJ927" s="126"/>
      <c r="CK927" s="126"/>
      <c r="CL927" s="126"/>
      <c r="CM927" s="126"/>
      <c r="CN927" s="126"/>
    </row>
    <row r="928" spans="1:92">
      <c r="A928" s="289" t="s">
        <v>6026</v>
      </c>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v>0</v>
      </c>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c r="BY928" s="126"/>
      <c r="BZ928" s="126"/>
      <c r="CA928" s="126"/>
      <c r="CB928" s="126"/>
      <c r="CC928" s="126"/>
      <c r="CD928" s="126"/>
      <c r="CE928" s="126"/>
      <c r="CF928" s="126"/>
      <c r="CG928" s="126"/>
      <c r="CH928" s="126"/>
      <c r="CI928" s="126"/>
      <c r="CJ928" s="126"/>
      <c r="CK928" s="126"/>
      <c r="CL928" s="126"/>
      <c r="CM928" s="126"/>
      <c r="CN928" s="126"/>
    </row>
    <row r="929" spans="1:92">
      <c r="A929" s="289" t="s">
        <v>4983</v>
      </c>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c r="BY929" s="126"/>
      <c r="BZ929" s="126"/>
      <c r="CA929" s="126"/>
      <c r="CB929" s="126"/>
      <c r="CC929" s="126"/>
      <c r="CD929" s="126"/>
      <c r="CE929" s="126"/>
      <c r="CF929" s="126"/>
      <c r="CG929" s="126"/>
      <c r="CH929" s="126"/>
      <c r="CI929" s="126"/>
      <c r="CJ929" s="126"/>
      <c r="CK929" s="126"/>
      <c r="CL929" s="126"/>
      <c r="CM929" s="126"/>
      <c r="CN929" s="126"/>
    </row>
    <row r="930" spans="1:92" ht="13.8" thickBot="1">
      <c r="A930" s="361" t="s">
        <v>6027</v>
      </c>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c r="BY930" s="126"/>
      <c r="BZ930" s="126"/>
      <c r="CA930" s="126"/>
      <c r="CB930" s="126"/>
      <c r="CC930" s="126"/>
      <c r="CD930" s="126"/>
      <c r="CE930" s="126"/>
      <c r="CF930" s="126"/>
      <c r="CG930" s="126"/>
      <c r="CH930" s="126"/>
      <c r="CI930" s="126"/>
      <c r="CJ930" s="126"/>
      <c r="CK930" s="126"/>
      <c r="CL930" s="126"/>
      <c r="CM930" s="126"/>
      <c r="CN930" s="126"/>
    </row>
    <row r="931" spans="1:92">
      <c r="A931" s="289" t="s">
        <v>6028</v>
      </c>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v>157340290.5</v>
      </c>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c r="BY931" s="126"/>
      <c r="BZ931" s="126"/>
      <c r="CA931" s="126"/>
      <c r="CB931" s="126"/>
      <c r="CC931" s="126"/>
      <c r="CD931" s="126"/>
      <c r="CE931" s="126"/>
      <c r="CF931" s="126"/>
      <c r="CG931" s="126"/>
      <c r="CH931" s="126"/>
      <c r="CI931" s="126"/>
      <c r="CJ931" s="126"/>
      <c r="CK931" s="126"/>
      <c r="CL931" s="126"/>
      <c r="CM931" s="126"/>
      <c r="CN931" s="126"/>
    </row>
    <row r="932" spans="1:92">
      <c r="A932" s="289" t="s">
        <v>6029</v>
      </c>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v>43636308.530000001</v>
      </c>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c r="BY932" s="126"/>
      <c r="BZ932" s="126"/>
      <c r="CA932" s="126"/>
      <c r="CB932" s="126"/>
      <c r="CC932" s="126"/>
      <c r="CD932" s="126"/>
      <c r="CE932" s="126"/>
      <c r="CF932" s="126"/>
      <c r="CG932" s="126"/>
      <c r="CH932" s="126"/>
      <c r="CI932" s="126"/>
      <c r="CJ932" s="126"/>
      <c r="CK932" s="126"/>
      <c r="CL932" s="126"/>
      <c r="CM932" s="126"/>
      <c r="CN932" s="126"/>
    </row>
    <row r="933" spans="1:92">
      <c r="A933" s="289" t="s">
        <v>6030</v>
      </c>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v>137591285.63999999</v>
      </c>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c r="BY933" s="126"/>
      <c r="BZ933" s="126"/>
      <c r="CA933" s="126"/>
      <c r="CB933" s="126"/>
      <c r="CC933" s="126"/>
      <c r="CD933" s="126"/>
      <c r="CE933" s="126"/>
      <c r="CF933" s="126"/>
      <c r="CG933" s="126"/>
      <c r="CH933" s="126"/>
      <c r="CI933" s="126"/>
      <c r="CJ933" s="126"/>
      <c r="CK933" s="126"/>
      <c r="CL933" s="126"/>
      <c r="CM933" s="126"/>
      <c r="CN933" s="126"/>
    </row>
    <row r="934" spans="1:92">
      <c r="A934" s="289" t="s">
        <v>6031</v>
      </c>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v>0</v>
      </c>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c r="BY934" s="126"/>
      <c r="BZ934" s="126"/>
      <c r="CA934" s="126"/>
      <c r="CB934" s="126"/>
      <c r="CC934" s="126"/>
      <c r="CD934" s="126"/>
      <c r="CE934" s="126"/>
      <c r="CF934" s="126"/>
      <c r="CG934" s="126"/>
      <c r="CH934" s="126"/>
      <c r="CI934" s="126"/>
      <c r="CJ934" s="126"/>
      <c r="CK934" s="126"/>
      <c r="CL934" s="126"/>
      <c r="CM934" s="126"/>
      <c r="CN934" s="126"/>
    </row>
    <row r="935" spans="1:92">
      <c r="A935" s="289" t="s">
        <v>6032</v>
      </c>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v>93396712.769999996</v>
      </c>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c r="BY935" s="126"/>
      <c r="BZ935" s="126"/>
      <c r="CA935" s="126"/>
      <c r="CB935" s="126"/>
      <c r="CC935" s="126"/>
      <c r="CD935" s="126"/>
      <c r="CE935" s="126"/>
      <c r="CF935" s="126"/>
      <c r="CG935" s="126"/>
      <c r="CH935" s="126"/>
      <c r="CI935" s="126"/>
      <c r="CJ935" s="126"/>
      <c r="CK935" s="126"/>
      <c r="CL935" s="126"/>
      <c r="CM935" s="126"/>
      <c r="CN935" s="126"/>
    </row>
    <row r="936" spans="1:92">
      <c r="A936" s="289" t="s">
        <v>6033</v>
      </c>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v>16128582.84</v>
      </c>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c r="BY936" s="126"/>
      <c r="BZ936" s="126"/>
      <c r="CA936" s="126"/>
      <c r="CB936" s="126"/>
      <c r="CC936" s="126"/>
      <c r="CD936" s="126"/>
      <c r="CE936" s="126"/>
      <c r="CF936" s="126"/>
      <c r="CG936" s="126"/>
      <c r="CH936" s="126"/>
      <c r="CI936" s="126"/>
      <c r="CJ936" s="126"/>
      <c r="CK936" s="126"/>
      <c r="CL936" s="126"/>
      <c r="CM936" s="126"/>
      <c r="CN936" s="126"/>
    </row>
    <row r="937" spans="1:92">
      <c r="A937" s="289" t="s">
        <v>6034</v>
      </c>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v>7333978.2099999897</v>
      </c>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c r="BY937" s="126"/>
      <c r="BZ937" s="126"/>
      <c r="CA937" s="126"/>
      <c r="CB937" s="126"/>
      <c r="CC937" s="126"/>
      <c r="CD937" s="126"/>
      <c r="CE937" s="126"/>
      <c r="CF937" s="126"/>
      <c r="CG937" s="126"/>
      <c r="CH937" s="126"/>
      <c r="CI937" s="126"/>
      <c r="CJ937" s="126"/>
      <c r="CK937" s="126"/>
      <c r="CL937" s="126"/>
      <c r="CM937" s="126"/>
      <c r="CN937" s="126"/>
    </row>
    <row r="938" spans="1:92">
      <c r="A938" s="289" t="s">
        <v>6035</v>
      </c>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v>0</v>
      </c>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c r="BY938" s="126"/>
      <c r="BZ938" s="126"/>
      <c r="CA938" s="126"/>
      <c r="CB938" s="126"/>
      <c r="CC938" s="126"/>
      <c r="CD938" s="126"/>
      <c r="CE938" s="126"/>
      <c r="CF938" s="126"/>
      <c r="CG938" s="126"/>
      <c r="CH938" s="126"/>
      <c r="CI938" s="126"/>
      <c r="CJ938" s="126"/>
      <c r="CK938" s="126"/>
      <c r="CL938" s="126"/>
      <c r="CM938" s="126"/>
      <c r="CN938" s="126"/>
    </row>
    <row r="939" spans="1:92">
      <c r="A939" s="289" t="s">
        <v>6036</v>
      </c>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v>576557481.669999</v>
      </c>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c r="BY939" s="126"/>
      <c r="BZ939" s="126"/>
      <c r="CA939" s="126"/>
      <c r="CB939" s="126"/>
      <c r="CC939" s="126"/>
      <c r="CD939" s="126"/>
      <c r="CE939" s="126"/>
      <c r="CF939" s="126"/>
      <c r="CG939" s="126"/>
      <c r="CH939" s="126"/>
      <c r="CI939" s="126"/>
      <c r="CJ939" s="126"/>
      <c r="CK939" s="126"/>
      <c r="CL939" s="126"/>
      <c r="CM939" s="126"/>
      <c r="CN939" s="126"/>
    </row>
    <row r="940" spans="1:92">
      <c r="A940" s="289" t="s">
        <v>6037</v>
      </c>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v>1031984640.16</v>
      </c>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c r="BY940" s="126"/>
      <c r="BZ940" s="126"/>
      <c r="CA940" s="126"/>
      <c r="CB940" s="126"/>
      <c r="CC940" s="126"/>
      <c r="CD940" s="126"/>
      <c r="CE940" s="126"/>
      <c r="CF940" s="126"/>
      <c r="CG940" s="126"/>
      <c r="CH940" s="126"/>
      <c r="CI940" s="126"/>
      <c r="CJ940" s="126"/>
      <c r="CK940" s="126"/>
      <c r="CL940" s="126"/>
      <c r="CM940" s="126"/>
      <c r="CN940" s="126"/>
    </row>
    <row r="941" spans="1:92">
      <c r="A941" s="289" t="s">
        <v>6038</v>
      </c>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v>3005705197.1199999</v>
      </c>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c r="BY941" s="126"/>
      <c r="BZ941" s="126"/>
      <c r="CA941" s="126"/>
      <c r="CB941" s="126"/>
      <c r="CC941" s="126"/>
      <c r="CD941" s="126"/>
      <c r="CE941" s="126"/>
      <c r="CF941" s="126"/>
      <c r="CG941" s="126"/>
      <c r="CH941" s="126"/>
      <c r="CI941" s="126"/>
      <c r="CJ941" s="126"/>
      <c r="CK941" s="126"/>
      <c r="CL941" s="126"/>
      <c r="CM941" s="126"/>
      <c r="CN941" s="126"/>
    </row>
    <row r="942" spans="1:92">
      <c r="A942" s="289" t="s">
        <v>6039</v>
      </c>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v>4037689837.2800002</v>
      </c>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c r="BY942" s="126"/>
      <c r="BZ942" s="126"/>
      <c r="CA942" s="126"/>
      <c r="CB942" s="126"/>
      <c r="CC942" s="126"/>
      <c r="CD942" s="126"/>
      <c r="CE942" s="126"/>
      <c r="CF942" s="126"/>
      <c r="CG942" s="126"/>
      <c r="CH942" s="126"/>
      <c r="CI942" s="126"/>
      <c r="CJ942" s="126"/>
      <c r="CK942" s="126"/>
      <c r="CL942" s="126"/>
      <c r="CM942" s="126"/>
      <c r="CN942" s="126"/>
    </row>
    <row r="943" spans="1:92">
      <c r="A943" s="289" t="s">
        <v>6040</v>
      </c>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v>1.1641532182693399E-7</v>
      </c>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c r="BY943" s="126"/>
      <c r="BZ943" s="126"/>
      <c r="CA943" s="126"/>
      <c r="CB943" s="126"/>
      <c r="CC943" s="126"/>
      <c r="CD943" s="126"/>
      <c r="CE943" s="126"/>
      <c r="CF943" s="126"/>
      <c r="CG943" s="126"/>
      <c r="CH943" s="126"/>
      <c r="CI943" s="126"/>
      <c r="CJ943" s="126"/>
      <c r="CK943" s="126"/>
      <c r="CL943" s="126"/>
      <c r="CM943" s="126"/>
      <c r="CN943" s="126"/>
    </row>
    <row r="944" spans="1:92">
      <c r="A944" s="289" t="s">
        <v>6041</v>
      </c>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c r="BY944" s="126"/>
      <c r="BZ944" s="126"/>
      <c r="CA944" s="126"/>
      <c r="CB944" s="126"/>
      <c r="CC944" s="126"/>
      <c r="CD944" s="126"/>
      <c r="CE944" s="126"/>
      <c r="CF944" s="126"/>
      <c r="CG944" s="126"/>
      <c r="CH944" s="126"/>
      <c r="CI944" s="126"/>
      <c r="CJ944" s="126"/>
      <c r="CK944" s="126"/>
      <c r="CL944" s="126"/>
      <c r="CM944" s="126"/>
      <c r="CN944" s="126"/>
    </row>
    <row r="945" spans="1:92">
      <c r="A945" s="289" t="s">
        <v>6042</v>
      </c>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v>1148466464.4200001</v>
      </c>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c r="BY945" s="126"/>
      <c r="BZ945" s="126"/>
      <c r="CA945" s="126"/>
      <c r="CB945" s="126"/>
      <c r="CC945" s="126"/>
      <c r="CD945" s="126"/>
      <c r="CE945" s="126"/>
      <c r="CF945" s="126"/>
      <c r="CG945" s="126"/>
      <c r="CH945" s="126"/>
      <c r="CI945" s="126"/>
      <c r="CJ945" s="126"/>
      <c r="CK945" s="126"/>
      <c r="CL945" s="126"/>
      <c r="CM945" s="126"/>
      <c r="CN945" s="126"/>
    </row>
    <row r="946" spans="1:92">
      <c r="A946" s="289" t="s">
        <v>6043</v>
      </c>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v>1148466464.4200001</v>
      </c>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c r="BY946" s="126"/>
      <c r="BZ946" s="126"/>
      <c r="CA946" s="126"/>
      <c r="CB946" s="126"/>
      <c r="CC946" s="126"/>
      <c r="CD946" s="126"/>
      <c r="CE946" s="126"/>
      <c r="CF946" s="126"/>
      <c r="CG946" s="126"/>
      <c r="CH946" s="126"/>
      <c r="CI946" s="126"/>
      <c r="CJ946" s="126"/>
      <c r="CK946" s="126"/>
      <c r="CL946" s="126"/>
      <c r="CM946" s="126"/>
      <c r="CN946" s="126"/>
    </row>
    <row r="947" spans="1:92" ht="13.8" thickBot="1">
      <c r="A947" s="361" t="s">
        <v>6044</v>
      </c>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c r="BY947" s="126"/>
      <c r="BZ947" s="126"/>
      <c r="CA947" s="126"/>
      <c r="CB947" s="126"/>
      <c r="CC947" s="126"/>
      <c r="CD947" s="126"/>
      <c r="CE947" s="126"/>
      <c r="CF947" s="126"/>
      <c r="CG947" s="126"/>
      <c r="CH947" s="126"/>
      <c r="CI947" s="126"/>
      <c r="CJ947" s="126"/>
      <c r="CK947" s="126"/>
      <c r="CL947" s="126"/>
      <c r="CM947" s="126"/>
      <c r="CN947" s="126"/>
    </row>
    <row r="948" spans="1:92">
      <c r="A948" s="289" t="s">
        <v>6045</v>
      </c>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v>829702078.07999897</v>
      </c>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c r="BY948" s="126"/>
      <c r="BZ948" s="126"/>
      <c r="CA948" s="126"/>
      <c r="CB948" s="126"/>
      <c r="CC948" s="126"/>
      <c r="CD948" s="126"/>
      <c r="CE948" s="126"/>
      <c r="CF948" s="126"/>
      <c r="CG948" s="126"/>
      <c r="CH948" s="126"/>
      <c r="CI948" s="126"/>
      <c r="CJ948" s="126"/>
      <c r="CK948" s="126"/>
      <c r="CL948" s="126"/>
      <c r="CM948" s="126"/>
      <c r="CN948" s="126"/>
    </row>
    <row r="949" spans="1:92">
      <c r="A949" s="289" t="s">
        <v>6046</v>
      </c>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v>824877436.93586302</v>
      </c>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c r="BY949" s="126"/>
      <c r="BZ949" s="126"/>
      <c r="CA949" s="126"/>
      <c r="CB949" s="126"/>
      <c r="CC949" s="126"/>
      <c r="CD949" s="126"/>
      <c r="CE949" s="126"/>
      <c r="CF949" s="126"/>
      <c r="CG949" s="126"/>
      <c r="CH949" s="126"/>
      <c r="CI949" s="126"/>
      <c r="CJ949" s="126"/>
      <c r="CK949" s="126"/>
      <c r="CL949" s="126"/>
      <c r="CM949" s="126"/>
      <c r="CN949" s="126"/>
    </row>
    <row r="950" spans="1:92">
      <c r="A950" s="289" t="s">
        <v>6047</v>
      </c>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v>0</v>
      </c>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c r="BY950" s="126"/>
      <c r="BZ950" s="126"/>
      <c r="CA950" s="126"/>
      <c r="CB950" s="126"/>
      <c r="CC950" s="126"/>
      <c r="CD950" s="126"/>
      <c r="CE950" s="126"/>
      <c r="CF950" s="126"/>
      <c r="CG950" s="126"/>
      <c r="CH950" s="126"/>
      <c r="CI950" s="126"/>
      <c r="CJ950" s="126"/>
      <c r="CK950" s="126"/>
      <c r="CL950" s="126"/>
      <c r="CM950" s="126"/>
      <c r="CN950" s="126"/>
    </row>
    <row r="951" spans="1:92">
      <c r="A951" s="289" t="s">
        <v>6048</v>
      </c>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v>0</v>
      </c>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c r="BY951" s="126"/>
      <c r="BZ951" s="126"/>
      <c r="CA951" s="126"/>
      <c r="CB951" s="126"/>
      <c r="CC951" s="126"/>
      <c r="CD951" s="126"/>
      <c r="CE951" s="126"/>
      <c r="CF951" s="126"/>
      <c r="CG951" s="126"/>
      <c r="CH951" s="126"/>
      <c r="CI951" s="126"/>
      <c r="CJ951" s="126"/>
      <c r="CK951" s="126"/>
      <c r="CL951" s="126"/>
      <c r="CM951" s="126"/>
      <c r="CN951" s="126"/>
    </row>
    <row r="952" spans="1:92">
      <c r="A952" s="289" t="s">
        <v>6049</v>
      </c>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v>0</v>
      </c>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c r="BY952" s="126"/>
      <c r="BZ952" s="126"/>
      <c r="CA952" s="126"/>
      <c r="CB952" s="126"/>
      <c r="CC952" s="126"/>
      <c r="CD952" s="126"/>
      <c r="CE952" s="126"/>
      <c r="CF952" s="126"/>
      <c r="CG952" s="126"/>
      <c r="CH952" s="126"/>
      <c r="CI952" s="126"/>
      <c r="CJ952" s="126"/>
      <c r="CK952" s="126"/>
      <c r="CL952" s="126"/>
      <c r="CM952" s="126"/>
      <c r="CN952" s="126"/>
    </row>
    <row r="953" spans="1:92">
      <c r="A953" s="289" t="s">
        <v>6050</v>
      </c>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v>0</v>
      </c>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c r="BY953" s="126"/>
      <c r="BZ953" s="126"/>
      <c r="CA953" s="126"/>
      <c r="CB953" s="126"/>
      <c r="CC953" s="126"/>
      <c r="CD953" s="126"/>
      <c r="CE953" s="126"/>
      <c r="CF953" s="126"/>
      <c r="CG953" s="126"/>
      <c r="CH953" s="126"/>
      <c r="CI953" s="126"/>
      <c r="CJ953" s="126"/>
      <c r="CK953" s="126"/>
      <c r="CL953" s="126"/>
      <c r="CM953" s="126"/>
      <c r="CN953" s="126"/>
    </row>
    <row r="954" spans="1:92">
      <c r="A954" s="289" t="s">
        <v>6051</v>
      </c>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v>0</v>
      </c>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c r="BY954" s="126"/>
      <c r="BZ954" s="126"/>
      <c r="CA954" s="126"/>
      <c r="CB954" s="126"/>
      <c r="CC954" s="126"/>
      <c r="CD954" s="126"/>
      <c r="CE954" s="126"/>
      <c r="CF954" s="126"/>
      <c r="CG954" s="126"/>
      <c r="CH954" s="126"/>
      <c r="CI954" s="126"/>
      <c r="CJ954" s="126"/>
      <c r="CK954" s="126"/>
      <c r="CL954" s="126"/>
      <c r="CM954" s="126"/>
      <c r="CN954" s="126"/>
    </row>
    <row r="955" spans="1:92">
      <c r="A955" s="289" t="s">
        <v>6052</v>
      </c>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v>-4824641.1441359101</v>
      </c>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c r="BY955" s="126"/>
      <c r="BZ955" s="126"/>
      <c r="CA955" s="126"/>
      <c r="CB955" s="126"/>
      <c r="CC955" s="126"/>
      <c r="CD955" s="126"/>
      <c r="CE955" s="126"/>
      <c r="CF955" s="126"/>
      <c r="CG955" s="126"/>
      <c r="CH955" s="126"/>
      <c r="CI955" s="126"/>
      <c r="CJ955" s="126"/>
      <c r="CK955" s="126"/>
      <c r="CL955" s="126"/>
      <c r="CM955" s="126"/>
      <c r="CN955" s="126"/>
    </row>
    <row r="956" spans="1:92">
      <c r="A956" s="289" t="s">
        <v>6053</v>
      </c>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c r="BY956" s="126"/>
      <c r="BZ956" s="126"/>
      <c r="CA956" s="126"/>
      <c r="CB956" s="126"/>
      <c r="CC956" s="126"/>
      <c r="CD956" s="126"/>
      <c r="CE956" s="126"/>
      <c r="CF956" s="126"/>
      <c r="CG956" s="126"/>
      <c r="CH956" s="126"/>
      <c r="CI956" s="126"/>
      <c r="CJ956" s="126"/>
      <c r="CK956" s="126"/>
      <c r="CL956" s="126"/>
      <c r="CM956" s="126"/>
      <c r="CN956" s="126"/>
    </row>
    <row r="957" spans="1:92" ht="13.8" thickBot="1">
      <c r="A957" s="361" t="s">
        <v>6054</v>
      </c>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c r="BY957" s="126"/>
      <c r="BZ957" s="126"/>
      <c r="CA957" s="126"/>
      <c r="CB957" s="126"/>
      <c r="CC957" s="126"/>
      <c r="CD957" s="126"/>
      <c r="CE957" s="126"/>
      <c r="CF957" s="126"/>
      <c r="CG957" s="126"/>
      <c r="CH957" s="126"/>
      <c r="CI957" s="126"/>
      <c r="CJ957" s="126"/>
      <c r="CK957" s="126"/>
      <c r="CL957" s="126"/>
      <c r="CM957" s="126"/>
      <c r="CN957" s="126"/>
    </row>
    <row r="958" spans="1:92">
      <c r="A958" s="289" t="s">
        <v>6055</v>
      </c>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v>473329955.27151603</v>
      </c>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c r="BY958" s="126"/>
      <c r="BZ958" s="126"/>
      <c r="CA958" s="126"/>
      <c r="CB958" s="126"/>
      <c r="CC958" s="126"/>
      <c r="CD958" s="126"/>
      <c r="CE958" s="126"/>
      <c r="CF958" s="126"/>
      <c r="CG958" s="126"/>
      <c r="CH958" s="126"/>
      <c r="CI958" s="126"/>
      <c r="CJ958" s="126"/>
      <c r="CK958" s="126"/>
      <c r="CL958" s="126"/>
      <c r="CM958" s="126"/>
      <c r="CN958" s="126"/>
    </row>
    <row r="959" spans="1:92">
      <c r="A959" s="289" t="s">
        <v>6056</v>
      </c>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v>479388060.50999999</v>
      </c>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c r="BY959" s="126"/>
      <c r="BZ959" s="126"/>
      <c r="CA959" s="126"/>
      <c r="CB959" s="126"/>
      <c r="CC959" s="126"/>
      <c r="CD959" s="126"/>
      <c r="CE959" s="126"/>
      <c r="CF959" s="126"/>
      <c r="CG959" s="126"/>
      <c r="CH959" s="126"/>
      <c r="CI959" s="126"/>
      <c r="CJ959" s="126"/>
      <c r="CK959" s="126"/>
      <c r="CL959" s="126"/>
      <c r="CM959" s="126"/>
      <c r="CN959" s="126"/>
    </row>
    <row r="960" spans="1:92">
      <c r="A960" s="289" t="s">
        <v>6057</v>
      </c>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v>-6058105.2384831402</v>
      </c>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c r="BY960" s="126"/>
      <c r="BZ960" s="126"/>
      <c r="CA960" s="126"/>
      <c r="CB960" s="126"/>
      <c r="CC960" s="126"/>
      <c r="CD960" s="126"/>
      <c r="CE960" s="126"/>
      <c r="CF960" s="126"/>
      <c r="CG960" s="126"/>
      <c r="CH960" s="126"/>
      <c r="CI960" s="126"/>
      <c r="CJ960" s="126"/>
      <c r="CK960" s="126"/>
      <c r="CL960" s="126"/>
      <c r="CM960" s="126"/>
      <c r="CN960" s="126"/>
    </row>
    <row r="961" spans="1:92">
      <c r="A961" s="289" t="s">
        <v>6058</v>
      </c>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v>0</v>
      </c>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c r="BY961" s="126"/>
      <c r="BZ961" s="126"/>
      <c r="CA961" s="126"/>
      <c r="CB961" s="126"/>
      <c r="CC961" s="126"/>
      <c r="CD961" s="126"/>
      <c r="CE961" s="126"/>
      <c r="CF961" s="126"/>
      <c r="CG961" s="126"/>
      <c r="CH961" s="126"/>
      <c r="CI961" s="126"/>
      <c r="CJ961" s="126"/>
      <c r="CK961" s="126"/>
      <c r="CL961" s="126"/>
      <c r="CM961" s="126"/>
      <c r="CN961" s="126"/>
    </row>
    <row r="962" spans="1:92">
      <c r="A962" s="289" t="s">
        <v>6059</v>
      </c>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v>151375928.28372601</v>
      </c>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c r="BY962" s="126"/>
      <c r="BZ962" s="126"/>
      <c r="CA962" s="126"/>
      <c r="CB962" s="126"/>
      <c r="CC962" s="126"/>
      <c r="CD962" s="126"/>
      <c r="CE962" s="126"/>
      <c r="CF962" s="126"/>
      <c r="CG962" s="126"/>
      <c r="CH962" s="126"/>
      <c r="CI962" s="126"/>
      <c r="CJ962" s="126"/>
      <c r="CK962" s="126"/>
      <c r="CL962" s="126"/>
      <c r="CM962" s="126"/>
      <c r="CN962" s="126"/>
    </row>
    <row r="963" spans="1:92">
      <c r="A963" s="289" t="s">
        <v>6060</v>
      </c>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v>158520901.97999999</v>
      </c>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c r="BY963" s="126"/>
      <c r="BZ963" s="126"/>
      <c r="CA963" s="126"/>
      <c r="CB963" s="126"/>
      <c r="CC963" s="126"/>
      <c r="CD963" s="126"/>
      <c r="CE963" s="126"/>
      <c r="CF963" s="126"/>
      <c r="CG963" s="126"/>
      <c r="CH963" s="126"/>
      <c r="CI963" s="126"/>
      <c r="CJ963" s="126"/>
      <c r="CK963" s="126"/>
      <c r="CL963" s="126"/>
      <c r="CM963" s="126"/>
      <c r="CN963" s="126"/>
    </row>
    <row r="964" spans="1:92">
      <c r="A964" s="289" t="s">
        <v>6061</v>
      </c>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v>1086868.4577907501</v>
      </c>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c r="BY964" s="126"/>
      <c r="BZ964" s="126"/>
      <c r="CA964" s="126"/>
      <c r="CB964" s="126"/>
      <c r="CC964" s="126"/>
      <c r="CD964" s="126"/>
      <c r="CE964" s="126"/>
      <c r="CF964" s="126"/>
      <c r="CG964" s="126"/>
      <c r="CH964" s="126"/>
      <c r="CI964" s="126"/>
      <c r="CJ964" s="126"/>
      <c r="CK964" s="126"/>
      <c r="CL964" s="126"/>
      <c r="CM964" s="126"/>
      <c r="CN964" s="126"/>
    </row>
    <row r="965" spans="1:92">
      <c r="A965" s="289" t="s">
        <v>6062</v>
      </c>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c r="BY965" s="126"/>
      <c r="BZ965" s="126"/>
      <c r="CA965" s="126"/>
      <c r="CB965" s="126"/>
      <c r="CC965" s="126"/>
      <c r="CD965" s="126"/>
      <c r="CE965" s="126"/>
      <c r="CF965" s="126"/>
      <c r="CG965" s="126"/>
      <c r="CH965" s="126"/>
      <c r="CI965" s="126"/>
      <c r="CJ965" s="126"/>
      <c r="CK965" s="126"/>
      <c r="CL965" s="126"/>
      <c r="CM965" s="126"/>
      <c r="CN965" s="126"/>
    </row>
    <row r="966" spans="1:92">
      <c r="A966" s="289" t="s">
        <v>6063</v>
      </c>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c r="BY966" s="126"/>
      <c r="BZ966" s="126"/>
      <c r="CA966" s="126"/>
      <c r="CB966" s="126"/>
      <c r="CC966" s="126"/>
      <c r="CD966" s="126"/>
      <c r="CE966" s="126"/>
      <c r="CF966" s="126"/>
      <c r="CG966" s="126"/>
      <c r="CH966" s="126"/>
      <c r="CI966" s="126"/>
      <c r="CJ966" s="126"/>
      <c r="CK966" s="126"/>
      <c r="CL966" s="126"/>
      <c r="CM966" s="126"/>
      <c r="CN966" s="126"/>
    </row>
    <row r="967" spans="1:92">
      <c r="A967" s="289" t="s">
        <v>6064</v>
      </c>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c r="BY967" s="126"/>
      <c r="BZ967" s="126"/>
      <c r="CA967" s="126"/>
      <c r="CB967" s="126"/>
      <c r="CC967" s="126"/>
      <c r="CD967" s="126"/>
      <c r="CE967" s="126"/>
      <c r="CF967" s="126"/>
      <c r="CG967" s="126"/>
      <c r="CH967" s="126"/>
      <c r="CI967" s="126"/>
      <c r="CJ967" s="126"/>
      <c r="CK967" s="126"/>
      <c r="CL967" s="126"/>
      <c r="CM967" s="126"/>
      <c r="CN967" s="126"/>
    </row>
    <row r="968" spans="1:92">
      <c r="A968" s="289" t="s">
        <v>6065</v>
      </c>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v>401236714.47000003</v>
      </c>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c r="BY968" s="126"/>
      <c r="BZ968" s="126"/>
      <c r="CA968" s="126"/>
      <c r="CB968" s="126"/>
      <c r="CC968" s="126"/>
      <c r="CD968" s="126"/>
      <c r="CE968" s="126"/>
      <c r="CF968" s="126"/>
      <c r="CG968" s="126"/>
      <c r="CH968" s="126"/>
      <c r="CI968" s="126"/>
      <c r="CJ968" s="126"/>
      <c r="CK968" s="126"/>
      <c r="CL968" s="126"/>
      <c r="CM968" s="126"/>
      <c r="CN968" s="126"/>
    </row>
    <row r="969" spans="1:92">
      <c r="A969" s="289" t="s">
        <v>6066</v>
      </c>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v>7614736.1499999901</v>
      </c>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c r="BY969" s="126"/>
      <c r="BZ969" s="126"/>
      <c r="CA969" s="126"/>
      <c r="CB969" s="126"/>
      <c r="CC969" s="126"/>
      <c r="CD969" s="126"/>
      <c r="CE969" s="126"/>
      <c r="CF969" s="126"/>
      <c r="CG969" s="126"/>
      <c r="CH969" s="126"/>
      <c r="CI969" s="126"/>
      <c r="CJ969" s="126"/>
      <c r="CK969" s="126"/>
      <c r="CL969" s="126"/>
      <c r="CM969" s="126"/>
      <c r="CN969" s="126"/>
    </row>
    <row r="970" spans="1:92">
      <c r="A970" s="289" t="s">
        <v>6067</v>
      </c>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v>408851450.61999899</v>
      </c>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c r="BY970" s="126"/>
      <c r="BZ970" s="126"/>
      <c r="CA970" s="126"/>
      <c r="CB970" s="126"/>
      <c r="CC970" s="126"/>
      <c r="CD970" s="126"/>
      <c r="CE970" s="126"/>
      <c r="CF970" s="126"/>
      <c r="CG970" s="126"/>
      <c r="CH970" s="126"/>
      <c r="CI970" s="126"/>
      <c r="CJ970" s="126"/>
      <c r="CK970" s="126"/>
      <c r="CL970" s="126"/>
      <c r="CM970" s="126"/>
      <c r="CN970" s="126"/>
    </row>
    <row r="971" spans="1:92">
      <c r="A971" s="289" t="s">
        <v>6068</v>
      </c>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c r="BY971" s="126"/>
      <c r="BZ971" s="126"/>
      <c r="CA971" s="126"/>
      <c r="CB971" s="126"/>
      <c r="CC971" s="126"/>
      <c r="CD971" s="126"/>
      <c r="CE971" s="126"/>
      <c r="CF971" s="126"/>
      <c r="CG971" s="126"/>
      <c r="CH971" s="126"/>
      <c r="CI971" s="126"/>
      <c r="CJ971" s="126"/>
      <c r="CK971" s="126"/>
      <c r="CL971" s="126"/>
      <c r="CM971" s="126"/>
      <c r="CN971" s="126"/>
    </row>
    <row r="972" spans="1:92">
      <c r="A972" s="289" t="s">
        <v>6069</v>
      </c>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c r="BY972" s="126"/>
      <c r="BZ972" s="126"/>
      <c r="CA972" s="126"/>
      <c r="CB972" s="126"/>
      <c r="CC972" s="126"/>
      <c r="CD972" s="126"/>
      <c r="CE972" s="126"/>
      <c r="CF972" s="126"/>
      <c r="CG972" s="126"/>
      <c r="CH972" s="126"/>
      <c r="CI972" s="126"/>
      <c r="CJ972" s="126"/>
      <c r="CK972" s="126"/>
      <c r="CL972" s="126"/>
      <c r="CM972" s="126"/>
      <c r="CN972" s="126"/>
    </row>
    <row r="973" spans="1:92">
      <c r="A973" s="289" t="s">
        <v>6070</v>
      </c>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v>42122851.340000004</v>
      </c>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c r="BY973" s="126"/>
      <c r="BZ973" s="126"/>
      <c r="CA973" s="126"/>
      <c r="CB973" s="126"/>
      <c r="CC973" s="126"/>
      <c r="CD973" s="126"/>
      <c r="CE973" s="126"/>
      <c r="CF973" s="126"/>
      <c r="CG973" s="126"/>
      <c r="CH973" s="126"/>
      <c r="CI973" s="126"/>
      <c r="CJ973" s="126"/>
      <c r="CK973" s="126"/>
      <c r="CL973" s="126"/>
      <c r="CM973" s="126"/>
      <c r="CN973" s="126"/>
    </row>
    <row r="974" spans="1:92">
      <c r="A974" s="289" t="s">
        <v>6071</v>
      </c>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v>-19315178.949999999</v>
      </c>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c r="BY974" s="126"/>
      <c r="BZ974" s="126"/>
      <c r="CA974" s="126"/>
      <c r="CB974" s="126"/>
      <c r="CC974" s="126"/>
      <c r="CD974" s="126"/>
      <c r="CE974" s="126"/>
      <c r="CF974" s="126"/>
      <c r="CG974" s="126"/>
      <c r="CH974" s="126"/>
      <c r="CI974" s="126"/>
      <c r="CJ974" s="126"/>
      <c r="CK974" s="126"/>
      <c r="CL974" s="126"/>
      <c r="CM974" s="126"/>
      <c r="CN974" s="126"/>
    </row>
    <row r="975" spans="1:92">
      <c r="A975" s="289" t="s">
        <v>6072</v>
      </c>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c r="BY975" s="126"/>
      <c r="BZ975" s="126"/>
      <c r="CA975" s="126"/>
      <c r="CB975" s="126"/>
      <c r="CC975" s="126"/>
      <c r="CD975" s="126"/>
      <c r="CE975" s="126"/>
      <c r="CF975" s="126"/>
      <c r="CG975" s="126"/>
      <c r="CH975" s="126"/>
      <c r="CI975" s="126"/>
      <c r="CJ975" s="126"/>
      <c r="CK975" s="126"/>
      <c r="CL975" s="126"/>
      <c r="CM975" s="126"/>
      <c r="CN975" s="126"/>
    </row>
    <row r="976" spans="1:92">
      <c r="A976" s="289" t="s">
        <v>6073</v>
      </c>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c r="BY976" s="126"/>
      <c r="BZ976" s="126"/>
      <c r="CA976" s="126"/>
      <c r="CB976" s="126"/>
      <c r="CC976" s="126"/>
      <c r="CD976" s="126"/>
      <c r="CE976" s="126"/>
      <c r="CF976" s="126"/>
      <c r="CG976" s="126"/>
      <c r="CH976" s="126"/>
      <c r="CI976" s="126"/>
      <c r="CJ976" s="126"/>
      <c r="CK976" s="126"/>
      <c r="CL976" s="126"/>
      <c r="CM976" s="126"/>
      <c r="CN976" s="126"/>
    </row>
    <row r="977" spans="1:92">
      <c r="A977" s="289" t="s">
        <v>6074</v>
      </c>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v>2041111.29999999</v>
      </c>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c r="BY977" s="126"/>
      <c r="BZ977" s="126"/>
      <c r="CA977" s="126"/>
      <c r="CB977" s="126"/>
      <c r="CC977" s="126"/>
      <c r="CD977" s="126"/>
      <c r="CE977" s="126"/>
      <c r="CF977" s="126"/>
      <c r="CG977" s="126"/>
      <c r="CH977" s="126"/>
      <c r="CI977" s="126"/>
      <c r="CJ977" s="126"/>
      <c r="CK977" s="126"/>
      <c r="CL977" s="126"/>
      <c r="CM977" s="126"/>
      <c r="CN977" s="126"/>
    </row>
    <row r="978" spans="1:92">
      <c r="A978" s="289" t="s">
        <v>6075</v>
      </c>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c r="BY978" s="126"/>
      <c r="BZ978" s="126"/>
      <c r="CA978" s="126"/>
      <c r="CB978" s="126"/>
      <c r="CC978" s="126"/>
      <c r="CD978" s="126"/>
      <c r="CE978" s="126"/>
      <c r="CF978" s="126"/>
      <c r="CG978" s="126"/>
      <c r="CH978" s="126"/>
      <c r="CI978" s="126"/>
      <c r="CJ978" s="126"/>
      <c r="CK978" s="126"/>
      <c r="CL978" s="126"/>
      <c r="CM978" s="126"/>
      <c r="CN978" s="126"/>
    </row>
    <row r="979" spans="1:92">
      <c r="A979" s="289" t="s">
        <v>6076</v>
      </c>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v>433700234.30999899</v>
      </c>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c r="BY979" s="126"/>
      <c r="BZ979" s="126"/>
      <c r="CA979" s="126"/>
      <c r="CB979" s="126"/>
      <c r="CC979" s="126"/>
      <c r="CD979" s="126"/>
      <c r="CE979" s="126"/>
      <c r="CF979" s="126"/>
      <c r="CG979" s="126"/>
      <c r="CH979" s="126"/>
      <c r="CI979" s="126"/>
      <c r="CJ979" s="126"/>
      <c r="CK979" s="126"/>
      <c r="CL979" s="126"/>
      <c r="CM979" s="126"/>
      <c r="CN979" s="126"/>
    </row>
    <row r="980" spans="1:92">
      <c r="A980" s="289" t="s">
        <v>6077</v>
      </c>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c r="BY980" s="126"/>
      <c r="BZ980" s="126"/>
      <c r="CA980" s="126"/>
      <c r="CB980" s="126"/>
      <c r="CC980" s="126"/>
      <c r="CD980" s="126"/>
      <c r="CE980" s="126"/>
      <c r="CF980" s="126"/>
      <c r="CG980" s="126"/>
      <c r="CH980" s="126"/>
      <c r="CI980" s="126"/>
      <c r="CJ980" s="126"/>
      <c r="CK980" s="126"/>
      <c r="CL980" s="126"/>
      <c r="CM980" s="126"/>
      <c r="CN980" s="126"/>
    </row>
    <row r="981" spans="1:92">
      <c r="A981" s="289" t="s">
        <v>6078</v>
      </c>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c r="BY981" s="126"/>
      <c r="BZ981" s="126"/>
      <c r="CA981" s="126"/>
      <c r="CB981" s="126"/>
      <c r="CC981" s="126"/>
      <c r="CD981" s="126"/>
      <c r="CE981" s="126"/>
      <c r="CF981" s="126"/>
      <c r="CG981" s="126"/>
      <c r="CH981" s="126"/>
      <c r="CI981" s="126"/>
      <c r="CJ981" s="126"/>
      <c r="CK981" s="126"/>
      <c r="CL981" s="126"/>
      <c r="CM981" s="126"/>
      <c r="CN981" s="126"/>
    </row>
    <row r="982" spans="1:92">
      <c r="A982" s="289" t="s">
        <v>6079</v>
      </c>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v>8.77</v>
      </c>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c r="BY982" s="126"/>
      <c r="BZ982" s="126"/>
      <c r="CA982" s="126"/>
      <c r="CB982" s="126"/>
      <c r="CC982" s="126"/>
      <c r="CD982" s="126"/>
      <c r="CE982" s="126"/>
      <c r="CF982" s="126"/>
      <c r="CG982" s="126"/>
      <c r="CH982" s="126"/>
      <c r="CI982" s="126"/>
      <c r="CJ982" s="126"/>
      <c r="CK982" s="126"/>
      <c r="CL982" s="126"/>
      <c r="CM982" s="126"/>
      <c r="CN982" s="126"/>
    </row>
    <row r="983" spans="1:92">
      <c r="A983" s="289" t="s">
        <v>6080</v>
      </c>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v>0</v>
      </c>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c r="BY983" s="126"/>
      <c r="BZ983" s="126"/>
      <c r="CA983" s="126"/>
      <c r="CB983" s="126"/>
      <c r="CC983" s="126"/>
      <c r="CD983" s="126"/>
      <c r="CE983" s="126"/>
      <c r="CF983" s="126"/>
      <c r="CG983" s="126"/>
      <c r="CH983" s="126"/>
      <c r="CI983" s="126"/>
      <c r="CJ983" s="126"/>
      <c r="CK983" s="126"/>
      <c r="CL983" s="126"/>
      <c r="CM983" s="126"/>
      <c r="CN983" s="126"/>
    </row>
    <row r="984" spans="1:92">
      <c r="A984" s="289" t="s">
        <v>6081</v>
      </c>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v>0</v>
      </c>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c r="BY984" s="126"/>
      <c r="BZ984" s="126"/>
      <c r="CA984" s="126"/>
      <c r="CB984" s="126"/>
      <c r="CC984" s="126"/>
      <c r="CD984" s="126"/>
      <c r="CE984" s="126"/>
      <c r="CF984" s="126"/>
      <c r="CG984" s="126"/>
      <c r="CH984" s="126"/>
      <c r="CI984" s="126"/>
      <c r="CJ984" s="126"/>
      <c r="CK984" s="126"/>
      <c r="CL984" s="126"/>
      <c r="CM984" s="126"/>
      <c r="CN984" s="126"/>
    </row>
    <row r="985" spans="1:92">
      <c r="A985" s="289" t="s">
        <v>6082</v>
      </c>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v>5307102.32</v>
      </c>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c r="BY985" s="126"/>
      <c r="BZ985" s="126"/>
      <c r="CA985" s="126"/>
      <c r="CB985" s="126"/>
      <c r="CC985" s="126"/>
      <c r="CD985" s="126"/>
      <c r="CE985" s="126"/>
      <c r="CF985" s="126"/>
      <c r="CG985" s="126"/>
      <c r="CH985" s="126"/>
      <c r="CI985" s="126"/>
      <c r="CJ985" s="126"/>
      <c r="CK985" s="126"/>
      <c r="CL985" s="126"/>
      <c r="CM985" s="126"/>
      <c r="CN985" s="126"/>
    </row>
    <row r="986" spans="1:92">
      <c r="A986" s="289" t="s">
        <v>6083</v>
      </c>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v>-50945234.869999997</v>
      </c>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c r="BY986" s="126"/>
      <c r="BZ986" s="126"/>
      <c r="CA986" s="126"/>
      <c r="CB986" s="126"/>
      <c r="CC986" s="126"/>
      <c r="CD986" s="126"/>
      <c r="CE986" s="126"/>
      <c r="CF986" s="126"/>
      <c r="CG986" s="126"/>
      <c r="CH986" s="126"/>
      <c r="CI986" s="126"/>
      <c r="CJ986" s="126"/>
      <c r="CK986" s="126"/>
      <c r="CL986" s="126"/>
      <c r="CM986" s="126"/>
      <c r="CN986" s="126"/>
    </row>
    <row r="987" spans="1:92">
      <c r="A987" s="289" t="s">
        <v>6084</v>
      </c>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v>0</v>
      </c>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c r="BY987" s="126"/>
      <c r="BZ987" s="126"/>
      <c r="CA987" s="126"/>
      <c r="CB987" s="126"/>
      <c r="CC987" s="126"/>
      <c r="CD987" s="126"/>
      <c r="CE987" s="126"/>
      <c r="CF987" s="126"/>
      <c r="CG987" s="126"/>
      <c r="CH987" s="126"/>
      <c r="CI987" s="126"/>
      <c r="CJ987" s="126"/>
      <c r="CK987" s="126"/>
      <c r="CL987" s="126"/>
      <c r="CM987" s="126"/>
      <c r="CN987" s="126"/>
    </row>
    <row r="988" spans="1:92">
      <c r="A988" s="289" t="s">
        <v>6085</v>
      </c>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v>0</v>
      </c>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c r="BY988" s="126"/>
      <c r="BZ988" s="126"/>
      <c r="CA988" s="126"/>
      <c r="CB988" s="126"/>
      <c r="CC988" s="126"/>
      <c r="CD988" s="126"/>
      <c r="CE988" s="126"/>
      <c r="CF988" s="126"/>
      <c r="CG988" s="126"/>
      <c r="CH988" s="126"/>
      <c r="CI988" s="126"/>
      <c r="CJ988" s="126"/>
      <c r="CK988" s="126"/>
      <c r="CL988" s="126"/>
      <c r="CM988" s="126"/>
      <c r="CN988" s="126"/>
    </row>
    <row r="989" spans="1:92">
      <c r="A989" s="289" t="s">
        <v>6086</v>
      </c>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v>-45638123.779999897</v>
      </c>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c r="BY989" s="126"/>
      <c r="BZ989" s="126"/>
      <c r="CA989" s="126"/>
      <c r="CB989" s="126"/>
      <c r="CC989" s="126"/>
      <c r="CD989" s="126"/>
      <c r="CE989" s="126"/>
      <c r="CF989" s="126"/>
      <c r="CG989" s="126"/>
      <c r="CH989" s="126"/>
      <c r="CI989" s="126"/>
      <c r="CJ989" s="126"/>
      <c r="CK989" s="126"/>
      <c r="CL989" s="126"/>
      <c r="CM989" s="126"/>
      <c r="CN989" s="126"/>
    </row>
    <row r="990" spans="1:92">
      <c r="A990" s="289" t="s">
        <v>6087</v>
      </c>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v>-5734061.5599999996</v>
      </c>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c r="BY990" s="126"/>
      <c r="BZ990" s="126"/>
      <c r="CA990" s="126"/>
      <c r="CB990" s="126"/>
      <c r="CC990" s="126"/>
      <c r="CD990" s="126"/>
      <c r="CE990" s="126"/>
      <c r="CF990" s="126"/>
      <c r="CG990" s="126"/>
      <c r="CH990" s="126"/>
      <c r="CI990" s="126"/>
      <c r="CJ990" s="126"/>
      <c r="CK990" s="126"/>
      <c r="CL990" s="126"/>
      <c r="CM990" s="126"/>
      <c r="CN990" s="126"/>
    </row>
    <row r="991" spans="1:92">
      <c r="A991" s="289" t="s">
        <v>6088</v>
      </c>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v>-51372185.340000004</v>
      </c>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c r="BY991" s="126"/>
      <c r="BZ991" s="126"/>
      <c r="CA991" s="126"/>
      <c r="CB991" s="126"/>
      <c r="CC991" s="126"/>
      <c r="CD991" s="126"/>
      <c r="CE991" s="126"/>
      <c r="CF991" s="126"/>
      <c r="CG991" s="126"/>
      <c r="CH991" s="126"/>
      <c r="CI991" s="126"/>
      <c r="CJ991" s="126"/>
      <c r="CK991" s="126"/>
      <c r="CL991" s="126"/>
      <c r="CM991" s="126"/>
      <c r="CN991" s="126"/>
    </row>
    <row r="992" spans="1:92">
      <c r="A992" s="289" t="s">
        <v>6089</v>
      </c>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c r="BY992" s="126"/>
      <c r="BZ992" s="126"/>
      <c r="CA992" s="126"/>
      <c r="CB992" s="126"/>
      <c r="CC992" s="126"/>
      <c r="CD992" s="126"/>
      <c r="CE992" s="126"/>
      <c r="CF992" s="126"/>
      <c r="CG992" s="126"/>
      <c r="CH992" s="126"/>
      <c r="CI992" s="126"/>
      <c r="CJ992" s="126"/>
      <c r="CK992" s="126"/>
      <c r="CL992" s="126"/>
      <c r="CM992" s="126"/>
      <c r="CN992" s="126"/>
    </row>
    <row r="993" spans="1:92">
      <c r="A993" s="288" t="s">
        <v>6090</v>
      </c>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v>382328048.97000003</v>
      </c>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c r="BY993" s="126"/>
      <c r="BZ993" s="126"/>
      <c r="CA993" s="126"/>
      <c r="CB993" s="126"/>
      <c r="CC993" s="126"/>
      <c r="CD993" s="126"/>
      <c r="CE993" s="126"/>
      <c r="CF993" s="126"/>
      <c r="CG993" s="126"/>
      <c r="CH993" s="126"/>
      <c r="CI993" s="126"/>
      <c r="CJ993" s="126"/>
      <c r="CK993" s="126"/>
      <c r="CL993" s="126"/>
      <c r="CM993" s="126"/>
      <c r="CN993" s="126"/>
    </row>
    <row r="994" spans="1:92">
      <c r="A994" s="289" t="s">
        <v>6091</v>
      </c>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v>402030810.56999999</v>
      </c>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c r="BY994" s="126"/>
      <c r="BZ994" s="126"/>
      <c r="CA994" s="126"/>
      <c r="CB994" s="126"/>
      <c r="CC994" s="126"/>
      <c r="CD994" s="126"/>
      <c r="CE994" s="126"/>
      <c r="CF994" s="126"/>
      <c r="CG994" s="126"/>
      <c r="CH994" s="126"/>
      <c r="CI994" s="126"/>
      <c r="CJ994" s="126"/>
      <c r="CK994" s="126"/>
      <c r="CL994" s="126"/>
      <c r="CM994" s="126"/>
      <c r="CN994" s="126"/>
    </row>
    <row r="995" spans="1:92">
      <c r="A995" s="289" t="s">
        <v>6092</v>
      </c>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v>-19315178.949999999</v>
      </c>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c r="BY995" s="126"/>
      <c r="BZ995" s="126"/>
      <c r="CA995" s="126"/>
      <c r="CB995" s="126"/>
      <c r="CC995" s="126"/>
      <c r="CD995" s="126"/>
      <c r="CE995" s="126"/>
      <c r="CF995" s="126"/>
      <c r="CG995" s="126"/>
      <c r="CH995" s="126"/>
      <c r="CI995" s="126"/>
      <c r="CJ995" s="126"/>
      <c r="CK995" s="126"/>
      <c r="CL995" s="126"/>
      <c r="CM995" s="126"/>
      <c r="CN995" s="126"/>
    </row>
    <row r="996" spans="1:92">
      <c r="A996" s="289" t="s">
        <v>6093</v>
      </c>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v>-387582.65000003797</v>
      </c>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c r="BY996" s="126"/>
      <c r="BZ996" s="126"/>
      <c r="CA996" s="126"/>
      <c r="CB996" s="126"/>
      <c r="CC996" s="126"/>
      <c r="CD996" s="126"/>
      <c r="CE996" s="126"/>
      <c r="CF996" s="126"/>
      <c r="CG996" s="126"/>
      <c r="CH996" s="126"/>
      <c r="CI996" s="126"/>
      <c r="CJ996" s="126"/>
      <c r="CK996" s="126"/>
      <c r="CL996" s="126"/>
      <c r="CM996" s="126"/>
      <c r="CN996" s="126"/>
    </row>
    <row r="997" spans="1:92">
      <c r="A997" s="289" t="s">
        <v>6094</v>
      </c>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c r="BY997" s="126"/>
      <c r="BZ997" s="126"/>
      <c r="CA997" s="126"/>
      <c r="CB997" s="126"/>
      <c r="CC997" s="126"/>
      <c r="CD997" s="126"/>
      <c r="CE997" s="126"/>
      <c r="CF997" s="126"/>
      <c r="CG997" s="126"/>
      <c r="CH997" s="126"/>
      <c r="CI997" s="126"/>
      <c r="CJ997" s="126"/>
      <c r="CK997" s="126"/>
      <c r="CL997" s="126"/>
      <c r="CM997" s="126"/>
      <c r="CN997" s="126"/>
    </row>
    <row r="998" spans="1:92">
      <c r="A998" s="362" t="s">
        <v>6095</v>
      </c>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c r="CL998" s="127"/>
      <c r="CM998" s="127"/>
      <c r="CN998" s="127"/>
    </row>
    <row r="999" spans="1:92">
      <c r="A999" s="289" t="s">
        <v>6096</v>
      </c>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v>-20140961.289999899</v>
      </c>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c r="BY999" s="126"/>
      <c r="BZ999" s="126"/>
      <c r="CA999" s="126"/>
      <c r="CB999" s="126"/>
      <c r="CC999" s="126"/>
      <c r="CD999" s="126"/>
      <c r="CE999" s="126"/>
      <c r="CF999" s="126"/>
      <c r="CG999" s="126"/>
      <c r="CH999" s="126"/>
      <c r="CI999" s="126"/>
      <c r="CJ999" s="126"/>
      <c r="CK999" s="126"/>
      <c r="CL999" s="126"/>
      <c r="CM999" s="126"/>
      <c r="CN999" s="126"/>
    </row>
    <row r="1000" spans="1:92">
      <c r="A1000" s="289" t="s">
        <v>6097</v>
      </c>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v>-65023134.589999899</v>
      </c>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c r="BY1000" s="126"/>
      <c r="BZ1000" s="126"/>
      <c r="CA1000" s="126"/>
      <c r="CB1000" s="126"/>
      <c r="CC1000" s="126"/>
      <c r="CD1000" s="126"/>
      <c r="CE1000" s="126"/>
      <c r="CF1000" s="126"/>
      <c r="CG1000" s="126"/>
      <c r="CH1000" s="126"/>
      <c r="CI1000" s="126"/>
      <c r="CJ1000" s="126"/>
      <c r="CK1000" s="126"/>
      <c r="CL1000" s="126"/>
      <c r="CM1000" s="126"/>
      <c r="CN1000" s="126"/>
    </row>
    <row r="1001" spans="1:92">
      <c r="A1001" s="289" t="s">
        <v>6098</v>
      </c>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c r="BY1001" s="126"/>
      <c r="BZ1001" s="126"/>
      <c r="CA1001" s="126"/>
      <c r="CB1001" s="126"/>
      <c r="CC1001" s="126"/>
      <c r="CD1001" s="126"/>
      <c r="CE1001" s="126"/>
      <c r="CF1001" s="126"/>
      <c r="CG1001" s="126"/>
      <c r="CH1001" s="126"/>
      <c r="CI1001" s="126"/>
      <c r="CJ1001" s="126"/>
      <c r="CK1001" s="126"/>
      <c r="CL1001" s="126"/>
      <c r="CM1001" s="126"/>
      <c r="CN1001" s="126"/>
    </row>
    <row r="1002" spans="1:92">
      <c r="A1002" s="363" t="s">
        <v>6099</v>
      </c>
      <c r="B1002" s="127"/>
      <c r="C1002" s="127"/>
      <c r="D1002" s="127"/>
      <c r="E1002" s="127"/>
      <c r="F1002" s="127"/>
      <c r="G1002" s="127"/>
      <c r="H1002" s="127"/>
      <c r="I1002" s="127"/>
      <c r="J1002" s="127"/>
      <c r="K1002" s="127"/>
      <c r="L1002" s="127"/>
      <c r="M1002" s="127"/>
      <c r="N1002" s="127"/>
      <c r="O1002" s="127"/>
      <c r="P1002" s="127"/>
      <c r="Q1002" s="127"/>
      <c r="R1002" s="127"/>
      <c r="S1002" s="127"/>
      <c r="T1002" s="127"/>
      <c r="U1002" s="127"/>
      <c r="V1002" s="127"/>
      <c r="W1002" s="127"/>
      <c r="X1002" s="127"/>
      <c r="Y1002" s="127"/>
      <c r="Z1002" s="127"/>
      <c r="AA1002" s="127">
        <v>4.7737443630794996</v>
      </c>
      <c r="AB1002" s="127"/>
      <c r="AC1002" s="127"/>
      <c r="AD1002" s="127"/>
      <c r="AE1002" s="127"/>
      <c r="AF1002" s="127"/>
      <c r="AG1002" s="127"/>
      <c r="AH1002" s="127"/>
      <c r="AI1002" s="127"/>
      <c r="AJ1002" s="127"/>
      <c r="AK1002" s="127"/>
      <c r="AL1002" s="127"/>
      <c r="AM1002" s="127"/>
      <c r="AN1002" s="127"/>
      <c r="AO1002" s="127"/>
      <c r="AP1002" s="127"/>
      <c r="AQ1002" s="127"/>
      <c r="AR1002" s="127"/>
      <c r="AS1002" s="127"/>
      <c r="AT1002" s="127"/>
      <c r="AU1002" s="127"/>
      <c r="AV1002" s="127"/>
      <c r="AW1002" s="127"/>
      <c r="AX1002" s="127"/>
      <c r="AY1002" s="127"/>
      <c r="AZ1002" s="127"/>
      <c r="BA1002" s="127"/>
      <c r="BB1002" s="127"/>
      <c r="BC1002" s="127"/>
      <c r="BD1002" s="127"/>
      <c r="BE1002" s="127"/>
      <c r="BF1002" s="127"/>
      <c r="BG1002" s="127"/>
      <c r="BH1002" s="127"/>
      <c r="BI1002" s="127"/>
      <c r="BJ1002" s="127"/>
      <c r="BK1002" s="127"/>
      <c r="BL1002" s="127"/>
      <c r="BM1002" s="127"/>
      <c r="BN1002" s="127"/>
      <c r="BO1002" s="127"/>
      <c r="BP1002" s="127"/>
      <c r="BQ1002" s="127"/>
      <c r="BR1002" s="127"/>
      <c r="BS1002" s="127"/>
      <c r="BT1002" s="127"/>
      <c r="BU1002" s="127"/>
      <c r="BV1002" s="127"/>
      <c r="BW1002" s="127"/>
      <c r="BX1002" s="127"/>
      <c r="BY1002" s="127"/>
      <c r="BZ1002" s="127"/>
      <c r="CA1002" s="127"/>
      <c r="CB1002" s="127"/>
      <c r="CC1002" s="127"/>
      <c r="CD1002" s="127"/>
      <c r="CE1002" s="127"/>
      <c r="CF1002" s="127"/>
      <c r="CG1002" s="127"/>
      <c r="CH1002" s="127"/>
      <c r="CI1002" s="127"/>
      <c r="CJ1002" s="127"/>
      <c r="CK1002" s="127"/>
      <c r="CL1002" s="127"/>
      <c r="CM1002" s="127"/>
      <c r="CN1002" s="127"/>
    </row>
    <row r="1003" spans="1:92">
      <c r="A1003" s="363" t="s">
        <v>6100</v>
      </c>
      <c r="B1003" s="127"/>
      <c r="C1003" s="127"/>
      <c r="D1003" s="127"/>
      <c r="E1003" s="127"/>
      <c r="F1003" s="127"/>
      <c r="G1003" s="127"/>
      <c r="H1003" s="127"/>
      <c r="I1003" s="127"/>
      <c r="J1003" s="127"/>
      <c r="K1003" s="127"/>
      <c r="L1003" s="127"/>
      <c r="M1003" s="127"/>
      <c r="N1003" s="127"/>
      <c r="O1003" s="127"/>
      <c r="P1003" s="127"/>
      <c r="Q1003" s="127"/>
      <c r="R1003" s="127"/>
      <c r="S1003" s="127"/>
      <c r="T1003" s="127"/>
      <c r="U1003" s="127"/>
      <c r="V1003" s="127"/>
      <c r="W1003" s="127"/>
      <c r="X1003" s="127"/>
      <c r="Y1003" s="127"/>
      <c r="Z1003" s="127"/>
      <c r="AA1003" s="127">
        <v>7.2262556369204898</v>
      </c>
      <c r="AB1003" s="127"/>
      <c r="AC1003" s="127"/>
      <c r="AD1003" s="127"/>
      <c r="AE1003" s="127"/>
      <c r="AF1003" s="127"/>
      <c r="AG1003" s="127"/>
      <c r="AH1003" s="127"/>
      <c r="AI1003" s="127"/>
      <c r="AJ1003" s="127"/>
      <c r="AK1003" s="127"/>
      <c r="AL1003" s="127"/>
      <c r="AM1003" s="127"/>
      <c r="AN1003" s="127"/>
      <c r="AO1003" s="127"/>
      <c r="AP1003" s="127"/>
      <c r="AQ1003" s="127"/>
      <c r="AR1003" s="127"/>
      <c r="AS1003" s="127"/>
      <c r="AT1003" s="127"/>
      <c r="AU1003" s="127"/>
      <c r="AV1003" s="127"/>
      <c r="AW1003" s="127"/>
      <c r="AX1003" s="127"/>
      <c r="AY1003" s="127"/>
      <c r="AZ1003" s="127"/>
      <c r="BA1003" s="127"/>
      <c r="BB1003" s="127"/>
      <c r="BC1003" s="127"/>
      <c r="BD1003" s="127"/>
      <c r="BE1003" s="127"/>
      <c r="BF1003" s="127"/>
      <c r="BG1003" s="127"/>
      <c r="BH1003" s="127"/>
      <c r="BI1003" s="127"/>
      <c r="BJ1003" s="127"/>
      <c r="BK1003" s="127"/>
      <c r="BL1003" s="127"/>
      <c r="BM1003" s="127"/>
      <c r="BN1003" s="127"/>
      <c r="BO1003" s="127"/>
      <c r="BP1003" s="127"/>
      <c r="BQ1003" s="127"/>
      <c r="BR1003" s="127"/>
      <c r="BS1003" s="127"/>
      <c r="BT1003" s="127"/>
      <c r="BU1003" s="127"/>
      <c r="BV1003" s="127"/>
      <c r="BW1003" s="127"/>
      <c r="BX1003" s="127"/>
      <c r="BY1003" s="127"/>
      <c r="BZ1003" s="127"/>
      <c r="CA1003" s="127"/>
      <c r="CB1003" s="127"/>
      <c r="CC1003" s="127"/>
      <c r="CD1003" s="127"/>
      <c r="CE1003" s="127"/>
      <c r="CF1003" s="127"/>
      <c r="CG1003" s="127"/>
      <c r="CH1003" s="127"/>
      <c r="CI1003" s="127"/>
      <c r="CJ1003" s="127"/>
      <c r="CK1003" s="127"/>
      <c r="CL1003" s="127"/>
      <c r="CM1003" s="127"/>
      <c r="CN1003" s="127"/>
    </row>
    <row r="1004" spans="1:92">
      <c r="A1004" s="363" t="s">
        <v>6101</v>
      </c>
      <c r="B1004" s="127"/>
      <c r="C1004" s="127"/>
      <c r="D1004" s="127"/>
      <c r="E1004" s="127"/>
      <c r="F1004" s="127"/>
      <c r="G1004" s="127"/>
      <c r="H1004" s="127"/>
      <c r="I1004" s="127"/>
      <c r="J1004" s="127"/>
      <c r="K1004" s="127"/>
      <c r="L1004" s="127"/>
      <c r="M1004" s="127"/>
      <c r="N1004" s="127"/>
      <c r="O1004" s="127"/>
      <c r="P1004" s="127"/>
      <c r="Q1004" s="127"/>
      <c r="R1004" s="127"/>
      <c r="S1004" s="127"/>
      <c r="T1004" s="127"/>
      <c r="U1004" s="127"/>
      <c r="V1004" s="127"/>
      <c r="W1004" s="127"/>
      <c r="X1004" s="127"/>
      <c r="Y1004" s="127"/>
      <c r="Z1004" s="127"/>
      <c r="AA1004" s="127">
        <v>6.0827999999999998</v>
      </c>
      <c r="AB1004" s="127"/>
      <c r="AC1004" s="127"/>
      <c r="AD1004" s="127"/>
      <c r="AE1004" s="127"/>
      <c r="AF1004" s="127"/>
      <c r="AG1004" s="127"/>
      <c r="AH1004" s="127"/>
      <c r="AI1004" s="127"/>
      <c r="AJ1004" s="127"/>
      <c r="AK1004" s="127"/>
      <c r="AL1004" s="127"/>
      <c r="AM1004" s="127"/>
      <c r="AN1004" s="127"/>
      <c r="AO1004" s="127"/>
      <c r="AP1004" s="127"/>
      <c r="AQ1004" s="127"/>
      <c r="AR1004" s="127"/>
      <c r="AS1004" s="127"/>
      <c r="AT1004" s="127"/>
      <c r="AU1004" s="127"/>
      <c r="AV1004" s="127"/>
      <c r="AW1004" s="127"/>
      <c r="AX1004" s="127"/>
      <c r="AY1004" s="127"/>
      <c r="AZ1004" s="127"/>
      <c r="BA1004" s="127"/>
      <c r="BB1004" s="127"/>
      <c r="BC1004" s="127"/>
      <c r="BD1004" s="127"/>
      <c r="BE1004" s="127"/>
      <c r="BF1004" s="127"/>
      <c r="BG1004" s="127"/>
      <c r="BH1004" s="127"/>
      <c r="BI1004" s="127"/>
      <c r="BJ1004" s="127"/>
      <c r="BK1004" s="127"/>
      <c r="BL1004" s="127"/>
      <c r="BM1004" s="127"/>
      <c r="BN1004" s="127"/>
      <c r="BO1004" s="127"/>
      <c r="BP1004" s="127"/>
      <c r="BQ1004" s="127"/>
      <c r="BR1004" s="127"/>
      <c r="BS1004" s="127"/>
      <c r="BT1004" s="127"/>
      <c r="BU1004" s="127"/>
      <c r="BV1004" s="127"/>
      <c r="BW1004" s="127"/>
      <c r="BX1004" s="127"/>
      <c r="BY1004" s="127"/>
      <c r="BZ1004" s="127"/>
      <c r="CA1004" s="127"/>
      <c r="CB1004" s="127"/>
      <c r="CC1004" s="127"/>
      <c r="CD1004" s="127"/>
      <c r="CE1004" s="127"/>
      <c r="CF1004" s="127"/>
      <c r="CG1004" s="127"/>
      <c r="CH1004" s="127"/>
      <c r="CI1004" s="127"/>
      <c r="CJ1004" s="127"/>
      <c r="CK1004" s="127"/>
      <c r="CL1004" s="127"/>
      <c r="CM1004" s="127"/>
      <c r="CN1004" s="127"/>
    </row>
    <row r="1005" spans="1:92">
      <c r="A1005" s="363" t="s">
        <v>6102</v>
      </c>
      <c r="B1005" s="127"/>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c r="AA1005" s="127">
        <v>144</v>
      </c>
      <c r="AB1005" s="127"/>
      <c r="AC1005" s="127"/>
      <c r="AD1005" s="127"/>
      <c r="AE1005" s="127"/>
      <c r="AF1005" s="127"/>
      <c r="AG1005" s="127"/>
      <c r="AH1005" s="127"/>
      <c r="AI1005" s="127"/>
      <c r="AJ1005" s="127"/>
      <c r="AK1005" s="127"/>
      <c r="AL1005" s="127"/>
      <c r="AM1005" s="127"/>
      <c r="AN1005" s="127"/>
      <c r="AO1005" s="127"/>
      <c r="AP1005" s="127"/>
      <c r="AQ1005" s="127"/>
      <c r="AR1005" s="127"/>
      <c r="AS1005" s="127"/>
      <c r="AT1005" s="127"/>
      <c r="AU1005" s="127"/>
      <c r="AV1005" s="127"/>
      <c r="AW1005" s="127"/>
      <c r="AX1005" s="127"/>
      <c r="AY1005" s="127"/>
      <c r="AZ1005" s="127"/>
      <c r="BA1005" s="127"/>
      <c r="BB1005" s="127"/>
      <c r="BC1005" s="127"/>
      <c r="BD1005" s="127"/>
      <c r="BE1005" s="127"/>
      <c r="BF1005" s="127"/>
      <c r="BG1005" s="127"/>
      <c r="BH1005" s="127"/>
      <c r="BI1005" s="127"/>
      <c r="BJ1005" s="127"/>
      <c r="BK1005" s="127"/>
      <c r="BL1005" s="127"/>
      <c r="BM1005" s="127"/>
      <c r="BN1005" s="127"/>
      <c r="BO1005" s="127"/>
      <c r="BP1005" s="127"/>
      <c r="BQ1005" s="127"/>
      <c r="BR1005" s="127"/>
      <c r="BS1005" s="127"/>
      <c r="BT1005" s="127"/>
      <c r="BU1005" s="127"/>
      <c r="BV1005" s="127"/>
      <c r="BW1005" s="127"/>
      <c r="BX1005" s="127"/>
      <c r="BY1005" s="127"/>
      <c r="BZ1005" s="127"/>
      <c r="CA1005" s="127"/>
      <c r="CB1005" s="127"/>
      <c r="CC1005" s="127"/>
      <c r="CD1005" s="127"/>
      <c r="CE1005" s="127"/>
      <c r="CF1005" s="127"/>
      <c r="CG1005" s="127"/>
      <c r="CH1005" s="127"/>
      <c r="CI1005" s="127"/>
      <c r="CJ1005" s="127"/>
      <c r="CK1005" s="127"/>
      <c r="CL1005" s="127"/>
      <c r="CM1005" s="127"/>
      <c r="CN1005" s="127"/>
    </row>
    <row r="1006" spans="1:92">
      <c r="A1006" s="289" t="s">
        <v>6103</v>
      </c>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c r="BY1006" s="126"/>
      <c r="BZ1006" s="126"/>
      <c r="CA1006" s="126"/>
      <c r="CB1006" s="126"/>
      <c r="CC1006" s="126"/>
      <c r="CD1006" s="126"/>
      <c r="CE1006" s="126"/>
      <c r="CF1006" s="126"/>
      <c r="CG1006" s="126"/>
      <c r="CH1006" s="126"/>
      <c r="CI1006" s="126"/>
      <c r="CJ1006" s="126"/>
      <c r="CK1006" s="126"/>
      <c r="CL1006" s="126"/>
      <c r="CM1006" s="126"/>
      <c r="CN1006" s="126"/>
    </row>
    <row r="1007" spans="1:92">
      <c r="A1007" s="289" t="s">
        <v>6104</v>
      </c>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v>115085951.704532</v>
      </c>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c r="BY1007" s="126"/>
      <c r="BZ1007" s="126"/>
      <c r="CA1007" s="126"/>
      <c r="CB1007" s="126"/>
      <c r="CC1007" s="126"/>
      <c r="CD1007" s="126"/>
      <c r="CE1007" s="126"/>
      <c r="CF1007" s="126"/>
      <c r="CG1007" s="126"/>
      <c r="CH1007" s="126"/>
      <c r="CI1007" s="126"/>
      <c r="CJ1007" s="126"/>
      <c r="CK1007" s="126"/>
      <c r="CL1007" s="126"/>
      <c r="CM1007" s="126"/>
      <c r="CN1007" s="126"/>
    </row>
    <row r="1008" spans="1:92">
      <c r="A1008" s="289" t="s">
        <v>6105</v>
      </c>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v>198890933.15304101</v>
      </c>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c r="BY1008" s="126"/>
      <c r="BZ1008" s="126"/>
      <c r="CA1008" s="126"/>
      <c r="CB1008" s="126"/>
      <c r="CC1008" s="126"/>
      <c r="CD1008" s="126"/>
      <c r="CE1008" s="126"/>
      <c r="CF1008" s="126"/>
      <c r="CG1008" s="126"/>
      <c r="CH1008" s="126"/>
      <c r="CI1008" s="126"/>
      <c r="CJ1008" s="126"/>
      <c r="CK1008" s="126"/>
      <c r="CL1008" s="126"/>
      <c r="CM1008" s="126"/>
      <c r="CN1008" s="126"/>
    </row>
    <row r="1009" spans="1:92">
      <c r="A1009" s="289" t="s">
        <v>6106</v>
      </c>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v>2427678000</v>
      </c>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c r="BY1009" s="126"/>
      <c r="BZ1009" s="126"/>
      <c r="CA1009" s="126"/>
      <c r="CB1009" s="126"/>
      <c r="CC1009" s="126"/>
      <c r="CD1009" s="126"/>
      <c r="CE1009" s="126"/>
      <c r="CF1009" s="126"/>
      <c r="CG1009" s="126"/>
      <c r="CH1009" s="126"/>
      <c r="CI1009" s="126"/>
      <c r="CJ1009" s="126"/>
      <c r="CK1009" s="126"/>
      <c r="CL1009" s="126"/>
      <c r="CM1009" s="126"/>
      <c r="CN1009" s="126"/>
    </row>
    <row r="1010" spans="1:92">
      <c r="A1010" s="289" t="s">
        <v>6107</v>
      </c>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v>2420412000</v>
      </c>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c r="BY1010" s="126"/>
      <c r="BZ1010" s="126"/>
      <c r="CA1010" s="126"/>
      <c r="CB1010" s="126"/>
      <c r="CC1010" s="126"/>
      <c r="CD1010" s="126"/>
      <c r="CE1010" s="126"/>
      <c r="CF1010" s="126"/>
      <c r="CG1010" s="126"/>
      <c r="CH1010" s="126"/>
      <c r="CI1010" s="126"/>
      <c r="CJ1010" s="126"/>
      <c r="CK1010" s="126"/>
      <c r="CL1010" s="126"/>
      <c r="CM1010" s="126"/>
      <c r="CN1010" s="126"/>
    </row>
    <row r="1011" spans="1:92">
      <c r="A1011" s="289" t="s">
        <v>6108</v>
      </c>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v>344165098.56999999</v>
      </c>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c r="BY1011" s="126"/>
      <c r="BZ1011" s="126"/>
      <c r="CA1011" s="126"/>
      <c r="CB1011" s="126"/>
      <c r="CC1011" s="126"/>
      <c r="CD1011" s="126"/>
      <c r="CE1011" s="126"/>
      <c r="CF1011" s="126"/>
      <c r="CG1011" s="126"/>
      <c r="CH1011" s="126"/>
      <c r="CI1011" s="126"/>
      <c r="CJ1011" s="126"/>
      <c r="CK1011" s="126"/>
      <c r="CL1011" s="126"/>
      <c r="CM1011" s="126"/>
      <c r="CN1011" s="126"/>
    </row>
    <row r="1012" spans="1:92">
      <c r="A1012" s="289" t="s">
        <v>6109</v>
      </c>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v>0</v>
      </c>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c r="BY1012" s="126"/>
      <c r="BZ1012" s="126"/>
      <c r="CA1012" s="126"/>
      <c r="CB1012" s="126"/>
      <c r="CC1012" s="126"/>
      <c r="CD1012" s="126"/>
      <c r="CE1012" s="126"/>
      <c r="CF1012" s="126"/>
      <c r="CG1012" s="126"/>
      <c r="CH1012" s="126"/>
      <c r="CI1012" s="126"/>
      <c r="CJ1012" s="126"/>
      <c r="CK1012" s="126"/>
      <c r="CL1012" s="126"/>
      <c r="CM1012" s="126"/>
      <c r="CN1012" s="126"/>
    </row>
    <row r="1013" spans="1:92">
      <c r="A1013" s="289" t="s">
        <v>6110</v>
      </c>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v>344165098.56999999</v>
      </c>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c r="BY1013" s="126"/>
      <c r="BZ1013" s="126"/>
      <c r="CA1013" s="126"/>
      <c r="CB1013" s="126"/>
      <c r="CC1013" s="126"/>
      <c r="CD1013" s="126"/>
      <c r="CE1013" s="126"/>
      <c r="CF1013" s="126"/>
      <c r="CG1013" s="126"/>
      <c r="CH1013" s="126"/>
      <c r="CI1013" s="126"/>
      <c r="CJ1013" s="126"/>
      <c r="CK1013" s="126"/>
      <c r="CL1013" s="126"/>
      <c r="CM1013" s="126"/>
      <c r="CN1013" s="126"/>
    </row>
    <row r="1014" spans="1:92">
      <c r="A1014" s="289" t="s">
        <v>6111</v>
      </c>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v>-90077967.429999903</v>
      </c>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c r="BY1014" s="126"/>
      <c r="BZ1014" s="126"/>
      <c r="CA1014" s="126"/>
      <c r="CB1014" s="126"/>
      <c r="CC1014" s="126"/>
      <c r="CD1014" s="126"/>
      <c r="CE1014" s="126"/>
      <c r="CF1014" s="126"/>
      <c r="CG1014" s="126"/>
      <c r="CH1014" s="126"/>
      <c r="CI1014" s="126"/>
      <c r="CJ1014" s="126"/>
      <c r="CK1014" s="126"/>
      <c r="CL1014" s="126"/>
      <c r="CM1014" s="126"/>
      <c r="CN1014" s="126"/>
    </row>
    <row r="1015" spans="1:92">
      <c r="A1015" s="289" t="s">
        <v>6112</v>
      </c>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v>344165098.56999999</v>
      </c>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c r="BY1015" s="126"/>
      <c r="BZ1015" s="126"/>
      <c r="CA1015" s="126"/>
      <c r="CB1015" s="126"/>
      <c r="CC1015" s="126"/>
      <c r="CD1015" s="126"/>
      <c r="CE1015" s="126"/>
      <c r="CF1015" s="126"/>
      <c r="CG1015" s="126"/>
      <c r="CH1015" s="126"/>
      <c r="CI1015" s="126"/>
      <c r="CJ1015" s="126"/>
      <c r="CK1015" s="126"/>
      <c r="CL1015" s="126"/>
      <c r="CM1015" s="126"/>
      <c r="CN1015" s="126"/>
    </row>
    <row r="1016" spans="1:92">
      <c r="A1016" s="289" t="s">
        <v>6113</v>
      </c>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v>-90077967.429999903</v>
      </c>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c r="BY1016" s="126"/>
      <c r="BZ1016" s="126"/>
      <c r="CA1016" s="126"/>
      <c r="CB1016" s="126"/>
      <c r="CC1016" s="126"/>
      <c r="CD1016" s="126"/>
      <c r="CE1016" s="126"/>
      <c r="CF1016" s="126"/>
      <c r="CG1016" s="126"/>
      <c r="CH1016" s="126"/>
      <c r="CI1016" s="126"/>
      <c r="CJ1016" s="126"/>
      <c r="CK1016" s="126"/>
      <c r="CL1016" s="126"/>
      <c r="CM1016" s="126"/>
      <c r="CN1016" s="126"/>
    </row>
    <row r="1017" spans="1:92">
      <c r="A1017" s="289" t="s">
        <v>6114</v>
      </c>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c r="BY1017" s="126"/>
      <c r="BZ1017" s="126"/>
      <c r="CA1017" s="126"/>
      <c r="CB1017" s="126"/>
      <c r="CC1017" s="126"/>
      <c r="CD1017" s="126"/>
      <c r="CE1017" s="126"/>
      <c r="CF1017" s="126"/>
      <c r="CG1017" s="126"/>
      <c r="CH1017" s="126"/>
      <c r="CI1017" s="126"/>
      <c r="CJ1017" s="126"/>
      <c r="CK1017" s="126"/>
      <c r="CL1017" s="126"/>
      <c r="CM1017" s="126"/>
      <c r="CN1017" s="126"/>
    </row>
    <row r="1018" spans="1:92">
      <c r="A1018" s="289" t="s">
        <v>6115</v>
      </c>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v>-25054832.84</v>
      </c>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c r="BY1018" s="126"/>
      <c r="BZ1018" s="126"/>
      <c r="CA1018" s="126"/>
      <c r="CB1018" s="126"/>
      <c r="CC1018" s="126"/>
      <c r="CD1018" s="126"/>
      <c r="CE1018" s="126"/>
      <c r="CF1018" s="126"/>
      <c r="CG1018" s="126"/>
      <c r="CH1018" s="126"/>
      <c r="CI1018" s="126"/>
      <c r="CJ1018" s="126"/>
      <c r="CK1018" s="126"/>
      <c r="CL1018" s="126"/>
      <c r="CM1018" s="126"/>
      <c r="CN1018" s="126"/>
    </row>
    <row r="1019" spans="1:92">
      <c r="A1019" s="289" t="s">
        <v>6116</v>
      </c>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c r="BY1019" s="126"/>
      <c r="BZ1019" s="126"/>
      <c r="CA1019" s="126"/>
      <c r="CB1019" s="126"/>
      <c r="CC1019" s="126"/>
      <c r="CD1019" s="126"/>
      <c r="CE1019" s="126"/>
      <c r="CF1019" s="126"/>
      <c r="CG1019" s="126"/>
      <c r="CH1019" s="126"/>
      <c r="CI1019" s="126"/>
      <c r="CJ1019" s="126"/>
      <c r="CK1019" s="126"/>
      <c r="CL1019" s="126"/>
      <c r="CM1019" s="126"/>
      <c r="CN1019" s="126"/>
    </row>
    <row r="1020" spans="1:92">
      <c r="A1020" s="289" t="s">
        <v>6117</v>
      </c>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v>-34140309.999999903</v>
      </c>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c r="BY1020" s="126"/>
      <c r="BZ1020" s="126"/>
      <c r="CA1020" s="126"/>
      <c r="CB1020" s="126"/>
      <c r="CC1020" s="126"/>
      <c r="CD1020" s="126"/>
      <c r="CE1020" s="126"/>
      <c r="CF1020" s="126"/>
      <c r="CG1020" s="126"/>
      <c r="CH1020" s="126"/>
      <c r="CI1020" s="126"/>
      <c r="CJ1020" s="126"/>
      <c r="CK1020" s="126"/>
      <c r="CL1020" s="126"/>
      <c r="CM1020" s="126"/>
      <c r="CN1020" s="126"/>
    </row>
    <row r="1021" spans="1:92">
      <c r="A1021" s="289" t="s">
        <v>6118</v>
      </c>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c r="BY1021" s="126"/>
      <c r="BZ1021" s="126"/>
      <c r="CA1021" s="126"/>
      <c r="CB1021" s="126"/>
      <c r="CC1021" s="126"/>
      <c r="CD1021" s="126"/>
      <c r="CE1021" s="126"/>
      <c r="CF1021" s="126"/>
      <c r="CG1021" s="126"/>
      <c r="CH1021" s="126"/>
      <c r="CI1021" s="126"/>
      <c r="CJ1021" s="126"/>
      <c r="CK1021" s="126"/>
      <c r="CL1021" s="126"/>
      <c r="CM1021" s="126"/>
      <c r="CN1021" s="126"/>
    </row>
    <row r="1022" spans="1:92">
      <c r="A1022" s="289" t="s">
        <v>6119</v>
      </c>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v>0</v>
      </c>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c r="BY1022" s="126"/>
      <c r="BZ1022" s="126"/>
      <c r="CA1022" s="126"/>
      <c r="CB1022" s="126"/>
      <c r="CC1022" s="126"/>
      <c r="CD1022" s="126"/>
      <c r="CE1022" s="126"/>
      <c r="CF1022" s="126"/>
      <c r="CG1022" s="126"/>
      <c r="CH1022" s="126"/>
      <c r="CI1022" s="126"/>
      <c r="CJ1022" s="126"/>
      <c r="CK1022" s="126"/>
      <c r="CL1022" s="126"/>
      <c r="CM1022" s="126"/>
      <c r="CN1022" s="126"/>
    </row>
    <row r="1023" spans="1:92">
      <c r="A1023" s="289" t="s">
        <v>6120</v>
      </c>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v>0</v>
      </c>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c r="BY1023" s="126"/>
      <c r="BZ1023" s="126"/>
      <c r="CA1023" s="126"/>
      <c r="CB1023" s="126"/>
      <c r="CC1023" s="126"/>
      <c r="CD1023" s="126"/>
      <c r="CE1023" s="126"/>
      <c r="CF1023" s="126"/>
      <c r="CG1023" s="126"/>
      <c r="CH1023" s="126"/>
      <c r="CI1023" s="126"/>
      <c r="CJ1023" s="126"/>
      <c r="CK1023" s="126"/>
      <c r="CL1023" s="126"/>
      <c r="CM1023" s="126"/>
      <c r="CN1023" s="126"/>
    </row>
    <row r="1024" spans="1:92">
      <c r="A1024" s="289" t="s">
        <v>6121</v>
      </c>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c r="BY1024" s="126"/>
      <c r="BZ1024" s="126"/>
      <c r="CA1024" s="126"/>
      <c r="CB1024" s="126"/>
      <c r="CC1024" s="126"/>
      <c r="CD1024" s="126"/>
      <c r="CE1024" s="126"/>
      <c r="CF1024" s="126"/>
      <c r="CG1024" s="126"/>
      <c r="CH1024" s="126"/>
      <c r="CI1024" s="126"/>
      <c r="CJ1024" s="126"/>
      <c r="CK1024" s="126"/>
      <c r="CL1024" s="126"/>
      <c r="CM1024" s="126"/>
      <c r="CN1024" s="126"/>
    </row>
    <row r="1025" spans="1:92">
      <c r="A1025" s="289" t="s">
        <v>6122</v>
      </c>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v>2337.4993968650701</v>
      </c>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c r="BY1025" s="126"/>
      <c r="BZ1025" s="126"/>
      <c r="CA1025" s="126"/>
      <c r="CB1025" s="126"/>
      <c r="CC1025" s="126"/>
      <c r="CD1025" s="126"/>
      <c r="CE1025" s="126"/>
      <c r="CF1025" s="126"/>
      <c r="CG1025" s="126"/>
      <c r="CH1025" s="126"/>
      <c r="CI1025" s="126"/>
      <c r="CJ1025" s="126"/>
      <c r="CK1025" s="126"/>
      <c r="CL1025" s="126"/>
      <c r="CM1025" s="126"/>
      <c r="CN1025" s="126"/>
    </row>
    <row r="1026" spans="1:92">
      <c r="A1026" s="289" t="s">
        <v>6123</v>
      </c>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v>0</v>
      </c>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c r="BY1026" s="126"/>
      <c r="BZ1026" s="126"/>
      <c r="CA1026" s="126"/>
      <c r="CB1026" s="126"/>
      <c r="CC1026" s="126"/>
      <c r="CD1026" s="126"/>
      <c r="CE1026" s="126"/>
      <c r="CF1026" s="126"/>
      <c r="CG1026" s="126"/>
      <c r="CH1026" s="126"/>
      <c r="CI1026" s="126"/>
      <c r="CJ1026" s="126"/>
      <c r="CK1026" s="126"/>
      <c r="CL1026" s="126"/>
      <c r="CM1026" s="126"/>
      <c r="CN1026" s="126"/>
    </row>
    <row r="1027" spans="1:92">
      <c r="A1027" s="289" t="s">
        <v>6124</v>
      </c>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v>2337.4993968650701</v>
      </c>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c r="BY1027" s="126"/>
      <c r="BZ1027" s="126"/>
      <c r="CA1027" s="126"/>
      <c r="CB1027" s="126"/>
      <c r="CC1027" s="126"/>
      <c r="CD1027" s="126"/>
      <c r="CE1027" s="126"/>
      <c r="CF1027" s="126"/>
      <c r="CG1027" s="126"/>
      <c r="CH1027" s="126"/>
      <c r="CI1027" s="126"/>
      <c r="CJ1027" s="126"/>
      <c r="CK1027" s="126"/>
      <c r="CL1027" s="126"/>
      <c r="CM1027" s="126"/>
      <c r="CN1027" s="126"/>
    </row>
    <row r="1028" spans="1:92">
      <c r="A1028" s="289" t="s">
        <v>1728</v>
      </c>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c r="BY1028" s="126"/>
      <c r="BZ1028" s="126"/>
      <c r="CA1028" s="126"/>
      <c r="CB1028" s="126"/>
      <c r="CC1028" s="126"/>
      <c r="CD1028" s="126"/>
      <c r="CE1028" s="126"/>
      <c r="CF1028" s="126"/>
      <c r="CG1028" s="126"/>
      <c r="CH1028" s="126"/>
      <c r="CI1028" s="126"/>
      <c r="CJ1028" s="126"/>
      <c r="CK1028" s="126"/>
      <c r="CL1028" s="126"/>
      <c r="CM1028" s="126"/>
      <c r="CN1028" s="126"/>
    </row>
    <row r="1029" spans="1:92">
      <c r="A1029" s="289" t="s">
        <v>6125</v>
      </c>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v>0</v>
      </c>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c r="BY1029" s="126"/>
      <c r="BZ1029" s="126"/>
      <c r="CA1029" s="126"/>
      <c r="CB1029" s="126"/>
      <c r="CC1029" s="126"/>
      <c r="CD1029" s="126"/>
      <c r="CE1029" s="126"/>
      <c r="CF1029" s="126"/>
      <c r="CG1029" s="126"/>
      <c r="CH1029" s="126"/>
      <c r="CI1029" s="126"/>
      <c r="CJ1029" s="126"/>
      <c r="CK1029" s="126"/>
      <c r="CL1029" s="126"/>
      <c r="CM1029" s="126"/>
      <c r="CN1029" s="126"/>
    </row>
    <row r="1030" spans="1:92">
      <c r="A1030" s="289" t="s">
        <v>6126</v>
      </c>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v>0</v>
      </c>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c r="BY1030" s="126"/>
      <c r="BZ1030" s="126"/>
      <c r="CA1030" s="126"/>
      <c r="CB1030" s="126"/>
      <c r="CC1030" s="126"/>
      <c r="CD1030" s="126"/>
      <c r="CE1030" s="126"/>
      <c r="CF1030" s="126"/>
      <c r="CG1030" s="126"/>
      <c r="CH1030" s="126"/>
      <c r="CI1030" s="126"/>
      <c r="CJ1030" s="126"/>
      <c r="CK1030" s="126"/>
      <c r="CL1030" s="126"/>
      <c r="CM1030" s="126"/>
      <c r="CN1030" s="126"/>
    </row>
    <row r="1031" spans="1:92">
      <c r="A1031" s="289" t="s">
        <v>6127</v>
      </c>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v>0</v>
      </c>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c r="BY1031" s="126"/>
      <c r="BZ1031" s="126"/>
      <c r="CA1031" s="126"/>
      <c r="CB1031" s="126"/>
      <c r="CC1031" s="126"/>
      <c r="CD1031" s="126"/>
      <c r="CE1031" s="126"/>
      <c r="CF1031" s="126"/>
      <c r="CG1031" s="126"/>
      <c r="CH1031" s="126"/>
      <c r="CI1031" s="126"/>
      <c r="CJ1031" s="126"/>
      <c r="CK1031" s="126"/>
      <c r="CL1031" s="126"/>
      <c r="CM1031" s="126"/>
      <c r="CN1031" s="126"/>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F326-EF41-493B-938F-A2DCB9770152}">
  <dimension ref="A1:CN1000"/>
  <sheetViews>
    <sheetView tabSelected="1" workbookViewId="0">
      <selection activeCell="E16" sqref="E16:K43"/>
    </sheetView>
  </sheetViews>
  <sheetFormatPr defaultRowHeight="13.2"/>
  <cols>
    <col min="1" max="1" width="73" style="364" bestFit="1" customWidth="1"/>
    <col min="2" max="13" width="12.109375" hidden="1" customWidth="1"/>
    <col min="14" max="14" width="13.77734375" hidden="1" customWidth="1"/>
    <col min="15" max="26" width="12.109375" hidden="1" customWidth="1"/>
    <col min="27" max="27" width="13.77734375" bestFit="1" customWidth="1"/>
    <col min="28" max="39" width="12.109375" bestFit="1" customWidth="1"/>
    <col min="40" max="40" width="13.77734375" bestFit="1" customWidth="1"/>
    <col min="41" max="52" width="12.109375" bestFit="1" customWidth="1"/>
    <col min="53" max="53" width="13.77734375" bestFit="1" customWidth="1"/>
    <col min="54" max="65" width="12.109375" bestFit="1" customWidth="1"/>
    <col min="66" max="66" width="13.77734375" bestFit="1" customWidth="1"/>
    <col min="67" max="78" width="12.109375" bestFit="1" customWidth="1"/>
    <col min="79" max="79" width="13.77734375" bestFit="1" customWidth="1"/>
    <col min="80" max="91" width="12.109375" bestFit="1" customWidth="1"/>
    <col min="92" max="92" width="13.77734375" bestFit="1" customWidth="1"/>
  </cols>
  <sheetData>
    <row r="1" spans="1:92" ht="21">
      <c r="A1" s="286" t="s">
        <v>6129</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row>
    <row r="2" spans="1:92">
      <c r="A2" s="287" t="s">
        <v>6130</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t="s">
        <v>78</v>
      </c>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row>
    <row r="3" spans="1:92">
      <c r="A3" s="287"/>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row>
    <row r="4" spans="1:92">
      <c r="A4" s="289" t="s">
        <v>102</v>
      </c>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row>
    <row r="5" spans="1:92">
      <c r="A5" s="289" t="s">
        <v>1322</v>
      </c>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v>0</v>
      </c>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row>
    <row r="6" spans="1:92">
      <c r="A6" s="289" t="s">
        <v>1323</v>
      </c>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v>0</v>
      </c>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row>
    <row r="7" spans="1:92">
      <c r="A7" s="289" t="s">
        <v>1324</v>
      </c>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v>0</v>
      </c>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row>
    <row r="8" spans="1:92">
      <c r="A8" s="289" t="s">
        <v>1325</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v>0</v>
      </c>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row>
    <row r="9" spans="1:92">
      <c r="A9" s="289" t="s">
        <v>1326</v>
      </c>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v>0</v>
      </c>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row>
    <row r="10" spans="1:92">
      <c r="A10" s="289" t="s">
        <v>1327</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v>2399.7938619101401</v>
      </c>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row>
    <row r="11" spans="1:92" ht="13.8" thickBot="1">
      <c r="A11" s="360" t="s">
        <v>1328</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row>
    <row r="12" spans="1:92" ht="13.8" thickBot="1">
      <c r="A12" s="360" t="s">
        <v>1329</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row>
    <row r="13" spans="1:92">
      <c r="A13" s="289" t="s">
        <v>1330</v>
      </c>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row>
    <row r="14" spans="1:92">
      <c r="A14" s="289" t="s">
        <v>1331</v>
      </c>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v>-3335666246.6900001</v>
      </c>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row>
    <row r="15" spans="1:92">
      <c r="A15" s="289" t="s">
        <v>1332</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v>-1408552331.1700001</v>
      </c>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row>
    <row r="16" spans="1:92">
      <c r="A16" s="289" t="s">
        <v>1333</v>
      </c>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v>-316218898.50999999</v>
      </c>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row>
    <row r="17" spans="1:92">
      <c r="A17" s="289" t="s">
        <v>1334</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v>-3252339.96</v>
      </c>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row>
    <row r="18" spans="1:92">
      <c r="A18" s="289" t="s">
        <v>1335</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v>-355943041.78999901</v>
      </c>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row>
    <row r="19" spans="1:92">
      <c r="A19" s="289" t="s">
        <v>1336</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v>-5419632858.1199999</v>
      </c>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row>
    <row r="20" spans="1:92">
      <c r="A20" s="288" t="s">
        <v>1337</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row>
    <row r="21" spans="1:92">
      <c r="A21" s="289" t="s">
        <v>1338</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v>-438852095.239999</v>
      </c>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row>
    <row r="22" spans="1:92">
      <c r="A22" s="289" t="s">
        <v>1339</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v>0</v>
      </c>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row>
    <row r="23" spans="1:92">
      <c r="A23" s="289" t="s">
        <v>1340</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v>0</v>
      </c>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row>
    <row r="24" spans="1:92">
      <c r="A24" s="289" t="s">
        <v>1341</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v>-438852095.239999</v>
      </c>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row>
    <row r="25" spans="1:92">
      <c r="A25" s="288" t="s">
        <v>1342</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row>
    <row r="26" spans="1:92">
      <c r="A26" s="289" t="s">
        <v>1343</v>
      </c>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v>610.4</v>
      </c>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row>
    <row r="27" spans="1:92">
      <c r="A27" s="289" t="s">
        <v>1344</v>
      </c>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v>0</v>
      </c>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row>
    <row r="28" spans="1:92">
      <c r="A28" s="289" t="s">
        <v>1345</v>
      </c>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v>0</v>
      </c>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row>
    <row r="29" spans="1:92">
      <c r="A29" s="289" t="s">
        <v>1346</v>
      </c>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v>0</v>
      </c>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row>
    <row r="30" spans="1:92">
      <c r="A30" s="289" t="s">
        <v>1347</v>
      </c>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v>610.4</v>
      </c>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row>
    <row r="31" spans="1:92">
      <c r="A31" s="289" t="s">
        <v>1348</v>
      </c>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row>
    <row r="32" spans="1:92">
      <c r="A32" s="289" t="s">
        <v>1349</v>
      </c>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v>-12677394.82</v>
      </c>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row>
    <row r="33" spans="1:92">
      <c r="A33" s="289" t="s">
        <v>1350</v>
      </c>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v>-11173058.869999999</v>
      </c>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row>
    <row r="34" spans="1:92">
      <c r="A34" s="289" t="s">
        <v>1351</v>
      </c>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v>0</v>
      </c>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row>
    <row r="35" spans="1:92">
      <c r="A35" s="289" t="s">
        <v>1352</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v>-77242274.5</v>
      </c>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row>
    <row r="36" spans="1:92">
      <c r="A36" s="289" t="s">
        <v>1353</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v>-4887751.67</v>
      </c>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row>
    <row r="37" spans="1:92">
      <c r="A37" s="289" t="s">
        <v>1354</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v>-178631.87</v>
      </c>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row>
    <row r="38" spans="1:92">
      <c r="A38" s="289" t="s">
        <v>1355</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v>-294358.44</v>
      </c>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row>
    <row r="39" spans="1:92">
      <c r="A39" s="289" t="s">
        <v>1356</v>
      </c>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v>-10500</v>
      </c>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row>
    <row r="40" spans="1:92">
      <c r="A40" s="289" t="s">
        <v>1357</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v>-306559.05999999901</v>
      </c>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row>
    <row r="41" spans="1:92">
      <c r="A41" s="289" t="s">
        <v>1358</v>
      </c>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v>0</v>
      </c>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row>
    <row r="42" spans="1:92">
      <c r="A42" s="289" t="s">
        <v>1359</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v>-9101283.3499999996</v>
      </c>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row>
    <row r="43" spans="1:92">
      <c r="A43" s="289" t="s">
        <v>1360</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v>-2015407.3499999901</v>
      </c>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row>
    <row r="44" spans="1:92">
      <c r="A44" s="289" t="s">
        <v>1361</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v>-4401085.68</v>
      </c>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row>
    <row r="45" spans="1:92">
      <c r="A45" s="289" t="s">
        <v>1362</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v>0</v>
      </c>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row>
    <row r="46" spans="1:92">
      <c r="A46" s="289" t="s">
        <v>1363</v>
      </c>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v>0</v>
      </c>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row>
    <row r="47" spans="1:92">
      <c r="A47" s="289" t="s">
        <v>1364</v>
      </c>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v>-36402.879999999997</v>
      </c>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row>
    <row r="48" spans="1:92">
      <c r="A48" s="289" t="s">
        <v>1365</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v>-48968692.779999897</v>
      </c>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row>
    <row r="49" spans="1:92">
      <c r="A49" s="289" t="s">
        <v>1366</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v>0</v>
      </c>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row>
    <row r="50" spans="1:92">
      <c r="A50" s="289" t="s">
        <v>1367</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v>-277057.95</v>
      </c>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row>
    <row r="51" spans="1:92">
      <c r="A51" s="289" t="s">
        <v>1368</v>
      </c>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v>0</v>
      </c>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row>
    <row r="52" spans="1:92">
      <c r="A52" s="289" t="s">
        <v>1369</v>
      </c>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v>-9706.42</v>
      </c>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row>
    <row r="53" spans="1:92">
      <c r="A53" s="289" t="s">
        <v>1370</v>
      </c>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v>-143811.72</v>
      </c>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row>
    <row r="54" spans="1:92">
      <c r="A54" s="289" t="s">
        <v>1371</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v>-16693.12</v>
      </c>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row>
    <row r="55" spans="1:92">
      <c r="A55" s="289" t="s">
        <v>1372</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v>-1119659.6699999899</v>
      </c>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row>
    <row r="56" spans="1:92">
      <c r="A56" s="289" t="s">
        <v>1373</v>
      </c>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v>0</v>
      </c>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row>
    <row r="57" spans="1:92">
      <c r="A57" s="289" t="s">
        <v>1374</v>
      </c>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v>0</v>
      </c>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row>
    <row r="58" spans="1:92">
      <c r="A58" s="289" t="s">
        <v>1375</v>
      </c>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v>0</v>
      </c>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row>
    <row r="59" spans="1:92">
      <c r="A59" s="289" t="s">
        <v>1376</v>
      </c>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v>0</v>
      </c>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row>
    <row r="60" spans="1:92">
      <c r="A60" s="289" t="s">
        <v>1377</v>
      </c>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v>-147590040.44</v>
      </c>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row>
    <row r="61" spans="1:92">
      <c r="A61" s="289" t="s">
        <v>1378</v>
      </c>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v>-3872213.7299999902</v>
      </c>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row>
    <row r="62" spans="1:92">
      <c r="A62" s="289" t="s">
        <v>1379</v>
      </c>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v>-6378959.98999999</v>
      </c>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row>
    <row r="63" spans="1:92">
      <c r="A63" s="289" t="s">
        <v>1380</v>
      </c>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v>-5386425.4100000001</v>
      </c>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row>
    <row r="64" spans="1:92">
      <c r="A64" s="289" t="s">
        <v>1381</v>
      </c>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v>-163521.84</v>
      </c>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row>
    <row r="65" spans="1:92">
      <c r="A65" s="289" t="s">
        <v>1382</v>
      </c>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v>-502413.35</v>
      </c>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row>
    <row r="66" spans="1:92">
      <c r="A66" s="289" t="s">
        <v>1383</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v>-5472483.9100000001</v>
      </c>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row>
    <row r="67" spans="1:92">
      <c r="A67" s="289" t="s">
        <v>1384</v>
      </c>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v>0</v>
      </c>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row>
    <row r="68" spans="1:92">
      <c r="A68" s="289" t="s">
        <v>1385</v>
      </c>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v>0</v>
      </c>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row>
    <row r="69" spans="1:92">
      <c r="A69" s="289" t="s">
        <v>1386</v>
      </c>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v>2346958.04</v>
      </c>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row>
    <row r="70" spans="1:92">
      <c r="A70" s="289" t="s">
        <v>1387</v>
      </c>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v>-30156.04</v>
      </c>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row>
    <row r="71" spans="1:92">
      <c r="A71" s="289" t="s">
        <v>1388</v>
      </c>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v>-5639031</v>
      </c>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row>
    <row r="72" spans="1:92">
      <c r="A72" s="289" t="s">
        <v>1389</v>
      </c>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v>0</v>
      </c>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row>
    <row r="73" spans="1:92">
      <c r="A73" s="289" t="s">
        <v>1390</v>
      </c>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v>-345548617.81999999</v>
      </c>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row>
    <row r="74" spans="1:92">
      <c r="A74" s="288" t="s">
        <v>1391</v>
      </c>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v>-6204032960.7799997</v>
      </c>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row>
    <row r="75" spans="1:92">
      <c r="A75" s="289" t="s">
        <v>1392</v>
      </c>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row>
    <row r="76" spans="1:92" ht="13.8" thickBot="1">
      <c r="A76" s="360" t="s">
        <v>1393</v>
      </c>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row>
    <row r="77" spans="1:92" ht="13.8" thickBot="1">
      <c r="A77" s="361" t="s">
        <v>1394</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row>
    <row r="78" spans="1:92">
      <c r="A78" s="288" t="s">
        <v>1395</v>
      </c>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row>
    <row r="79" spans="1:92">
      <c r="A79" s="289" t="s">
        <v>1396</v>
      </c>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v>4489670.3499999996</v>
      </c>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row>
    <row r="80" spans="1:92">
      <c r="A80" s="289" t="s">
        <v>6131</v>
      </c>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v>0</v>
      </c>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row>
    <row r="81" spans="1:92">
      <c r="A81" s="289" t="s">
        <v>6132</v>
      </c>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v>0</v>
      </c>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row>
    <row r="82" spans="1:92">
      <c r="A82" s="289" t="s">
        <v>6133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v>-2063006.76</v>
      </c>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row>
    <row r="83" spans="1:92">
      <c r="A83" s="289" t="s">
        <v>6134</v>
      </c>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v>0</v>
      </c>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row>
    <row r="84" spans="1:92">
      <c r="A84" s="289" t="s">
        <v>6135</v>
      </c>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v>0</v>
      </c>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row>
    <row r="85" spans="1:92">
      <c r="A85" s="289" t="s">
        <v>6136</v>
      </c>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v>0</v>
      </c>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row>
    <row r="86" spans="1:92">
      <c r="A86" s="289" t="s">
        <v>6137</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v>454591.94</v>
      </c>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row>
    <row r="87" spans="1:92">
      <c r="A87" s="289" t="s">
        <v>6138</v>
      </c>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v>0</v>
      </c>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row>
    <row r="88" spans="1:92">
      <c r="A88" s="289" t="s">
        <v>6139</v>
      </c>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v>67555.289999999994</v>
      </c>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row>
    <row r="89" spans="1:92">
      <c r="A89" s="289" t="s">
        <v>6140</v>
      </c>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v>4852279.7699999996</v>
      </c>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row>
    <row r="90" spans="1:92">
      <c r="A90" s="289" t="s">
        <v>6141</v>
      </c>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v>0</v>
      </c>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row>
    <row r="91" spans="1:92">
      <c r="A91" s="289" t="s">
        <v>6142</v>
      </c>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v>7801090.5899999896</v>
      </c>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row>
    <row r="92" spans="1:92">
      <c r="A92" s="288" t="s">
        <v>6143</v>
      </c>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row>
    <row r="93" spans="1:92">
      <c r="A93" s="289" t="s">
        <v>6144</v>
      </c>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v>4992850.54</v>
      </c>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row>
    <row r="94" spans="1:92">
      <c r="A94" s="289" t="s">
        <v>6145</v>
      </c>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v>26101732.1399999</v>
      </c>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row>
    <row r="95" spans="1:92">
      <c r="A95" s="289" t="s">
        <v>6146</v>
      </c>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v>10506108.199999901</v>
      </c>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row>
    <row r="96" spans="1:92">
      <c r="A96" s="289" t="s">
        <v>6147</v>
      </c>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v>5320453.1899999902</v>
      </c>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row>
    <row r="97" spans="1:92">
      <c r="A97" s="289" t="s">
        <v>6148</v>
      </c>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v>1756801.02</v>
      </c>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c r="CG97" s="126"/>
      <c r="CH97" s="126"/>
      <c r="CI97" s="126"/>
      <c r="CJ97" s="126"/>
      <c r="CK97" s="126"/>
      <c r="CL97" s="126"/>
      <c r="CM97" s="126"/>
      <c r="CN97" s="126"/>
    </row>
    <row r="98" spans="1:92">
      <c r="A98" s="289" t="s">
        <v>6149</v>
      </c>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v>48677945.089999899</v>
      </c>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row>
    <row r="99" spans="1:92">
      <c r="A99" s="289" t="s">
        <v>6150</v>
      </c>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v>56479035.679999903</v>
      </c>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row>
    <row r="100" spans="1:92">
      <c r="A100" s="288" t="s">
        <v>6151</v>
      </c>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row>
    <row r="101" spans="1:92">
      <c r="A101" s="289" t="s">
        <v>6152</v>
      </c>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v>0</v>
      </c>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row>
    <row r="102" spans="1:92">
      <c r="A102" s="289" t="s">
        <v>6153</v>
      </c>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v>0</v>
      </c>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row>
    <row r="103" spans="1:92">
      <c r="A103" s="289" t="s">
        <v>6154</v>
      </c>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v>0</v>
      </c>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row>
    <row r="104" spans="1:92">
      <c r="A104" s="289" t="s">
        <v>6155</v>
      </c>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v>0</v>
      </c>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row>
    <row r="105" spans="1:92">
      <c r="A105" s="289" t="s">
        <v>6156</v>
      </c>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v>0</v>
      </c>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row>
    <row r="106" spans="1:92">
      <c r="A106" s="289" t="s">
        <v>6157</v>
      </c>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v>-1565622.15</v>
      </c>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row>
    <row r="107" spans="1:92">
      <c r="A107" s="289" t="s">
        <v>6158</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v>0</v>
      </c>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row>
    <row r="108" spans="1:92">
      <c r="A108" s="289" t="s">
        <v>6159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v>0</v>
      </c>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row>
    <row r="109" spans="1:92">
      <c r="A109" s="289" t="s">
        <v>6160</v>
      </c>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v>0</v>
      </c>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row>
    <row r="110" spans="1:92">
      <c r="A110" s="289" t="s">
        <v>6161</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v>0</v>
      </c>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row>
    <row r="111" spans="1:92">
      <c r="A111" s="289" t="s">
        <v>6162</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v>0</v>
      </c>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row>
    <row r="112" spans="1:92">
      <c r="A112" s="289" t="s">
        <v>6163</v>
      </c>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v>-1565622.15</v>
      </c>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row>
    <row r="113" spans="1:92">
      <c r="A113" s="288" t="s">
        <v>6164</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row>
    <row r="114" spans="1:92">
      <c r="A114" s="289" t="s">
        <v>6165</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v>10841202.210000001</v>
      </c>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row>
    <row r="115" spans="1:92">
      <c r="A115" s="289" t="s">
        <v>6166</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v>0</v>
      </c>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row>
    <row r="116" spans="1:92">
      <c r="A116" s="289" t="s">
        <v>6167</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v>1326450.6000000001</v>
      </c>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row>
    <row r="117" spans="1:92">
      <c r="A117" s="289" t="s">
        <v>6168</v>
      </c>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v>0</v>
      </c>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row>
    <row r="118" spans="1:92">
      <c r="A118" s="289" t="s">
        <v>6169</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v>518879.91</v>
      </c>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row>
    <row r="119" spans="1:92">
      <c r="A119" s="289" t="s">
        <v>6170</v>
      </c>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v>173289.79</v>
      </c>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row>
    <row r="120" spans="1:92">
      <c r="A120" s="289" t="s">
        <v>6171</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v>3725077.86</v>
      </c>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row>
    <row r="121" spans="1:92">
      <c r="A121" s="289" t="s">
        <v>6172</v>
      </c>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v>14786754.079999899</v>
      </c>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row>
    <row r="122" spans="1:92">
      <c r="A122" s="289" t="s">
        <v>6173</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v>0</v>
      </c>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row>
    <row r="123" spans="1:92">
      <c r="A123" s="289" t="s">
        <v>6174</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v>31371654.449999899</v>
      </c>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c r="CG123" s="126"/>
      <c r="CH123" s="126"/>
      <c r="CI123" s="126"/>
      <c r="CJ123" s="126"/>
      <c r="CK123" s="126"/>
      <c r="CL123" s="126"/>
      <c r="CM123" s="126"/>
      <c r="CN123" s="126"/>
    </row>
    <row r="124" spans="1:92">
      <c r="A124" s="288" t="s">
        <v>6175</v>
      </c>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row>
    <row r="125" spans="1:92">
      <c r="A125" s="289" t="s">
        <v>6176</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v>22151077.3199999</v>
      </c>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row>
    <row r="126" spans="1:92">
      <c r="A126" s="289" t="s">
        <v>6177</v>
      </c>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v>8393.7900000000009</v>
      </c>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row>
    <row r="127" spans="1:92">
      <c r="A127" s="289" t="s">
        <v>6178</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v>14146353.449999999</v>
      </c>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c r="CG127" s="126"/>
      <c r="CH127" s="126"/>
      <c r="CI127" s="126"/>
      <c r="CJ127" s="126"/>
      <c r="CK127" s="126"/>
      <c r="CL127" s="126"/>
      <c r="CM127" s="126"/>
      <c r="CN127" s="126"/>
    </row>
    <row r="128" spans="1:92">
      <c r="A128" s="289" t="s">
        <v>6179</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v>0</v>
      </c>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row>
    <row r="129" spans="1:92">
      <c r="A129" s="289" t="s">
        <v>6180</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v>12200028.779999999</v>
      </c>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row>
    <row r="130" spans="1:92">
      <c r="A130" s="289" t="s">
        <v>6181</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v>36698528.969999902</v>
      </c>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c r="CG130" s="126"/>
      <c r="CH130" s="126"/>
      <c r="CI130" s="126"/>
      <c r="CJ130" s="126"/>
      <c r="CK130" s="126"/>
      <c r="CL130" s="126"/>
      <c r="CM130" s="126"/>
      <c r="CN130" s="126"/>
    </row>
    <row r="131" spans="1:92">
      <c r="A131" s="289" t="s">
        <v>6182</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v>0</v>
      </c>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row>
    <row r="132" spans="1:92">
      <c r="A132" s="289" t="s">
        <v>6183</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v>0</v>
      </c>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c r="CE132" s="126"/>
      <c r="CF132" s="126"/>
      <c r="CG132" s="126"/>
      <c r="CH132" s="126"/>
      <c r="CI132" s="126"/>
      <c r="CJ132" s="126"/>
      <c r="CK132" s="126"/>
      <c r="CL132" s="126"/>
      <c r="CM132" s="126"/>
      <c r="CN132" s="126"/>
    </row>
    <row r="133" spans="1:92">
      <c r="A133" s="289" t="s">
        <v>6184</v>
      </c>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v>85204382.310000002</v>
      </c>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c r="BY133" s="126"/>
      <c r="BZ133" s="126"/>
      <c r="CA133" s="126"/>
      <c r="CB133" s="126"/>
      <c r="CC133" s="126"/>
      <c r="CD133" s="126"/>
      <c r="CE133" s="126"/>
      <c r="CF133" s="126"/>
      <c r="CG133" s="126"/>
      <c r="CH133" s="126"/>
      <c r="CI133" s="126"/>
      <c r="CJ133" s="126"/>
      <c r="CK133" s="126"/>
      <c r="CL133" s="126"/>
      <c r="CM133" s="126"/>
      <c r="CN133" s="126"/>
    </row>
    <row r="134" spans="1:92">
      <c r="A134" s="289" t="s">
        <v>6185</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v>116576036.76000001</v>
      </c>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c r="BY134" s="126"/>
      <c r="BZ134" s="126"/>
      <c r="CA134" s="126"/>
      <c r="CB134" s="126"/>
      <c r="CC134" s="126"/>
      <c r="CD134" s="126"/>
      <c r="CE134" s="126"/>
      <c r="CF134" s="126"/>
      <c r="CG134" s="126"/>
      <c r="CH134" s="126"/>
      <c r="CI134" s="126"/>
      <c r="CJ134" s="126"/>
      <c r="CK134" s="126"/>
      <c r="CL134" s="126"/>
      <c r="CM134" s="126"/>
      <c r="CN134" s="126"/>
    </row>
    <row r="135" spans="1:92">
      <c r="A135" s="288" t="s">
        <v>6186</v>
      </c>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row>
    <row r="136" spans="1:92">
      <c r="A136" s="289" t="s">
        <v>6187</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v>0</v>
      </c>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c r="BY136" s="126"/>
      <c r="BZ136" s="126"/>
      <c r="CA136" s="126"/>
      <c r="CB136" s="126"/>
      <c r="CC136" s="126"/>
      <c r="CD136" s="126"/>
      <c r="CE136" s="126"/>
      <c r="CF136" s="126"/>
      <c r="CG136" s="126"/>
      <c r="CH136" s="126"/>
      <c r="CI136" s="126"/>
      <c r="CJ136" s="126"/>
      <c r="CK136" s="126"/>
      <c r="CL136" s="126"/>
      <c r="CM136" s="126"/>
      <c r="CN136" s="126"/>
    </row>
    <row r="137" spans="1:92">
      <c r="A137" s="289" t="s">
        <v>6188</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v>2361170.1099999901</v>
      </c>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c r="BY137" s="126"/>
      <c r="BZ137" s="126"/>
      <c r="CA137" s="126"/>
      <c r="CB137" s="126"/>
      <c r="CC137" s="126"/>
      <c r="CD137" s="126"/>
      <c r="CE137" s="126"/>
      <c r="CF137" s="126"/>
      <c r="CG137" s="126"/>
      <c r="CH137" s="126"/>
      <c r="CI137" s="126"/>
      <c r="CJ137" s="126"/>
      <c r="CK137" s="126"/>
      <c r="CL137" s="126"/>
      <c r="CM137" s="126"/>
      <c r="CN137" s="126"/>
    </row>
    <row r="138" spans="1:92">
      <c r="A138" s="289" t="s">
        <v>6189</v>
      </c>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v>85809.399999999107</v>
      </c>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c r="BY138" s="126"/>
      <c r="BZ138" s="126"/>
      <c r="CA138" s="126"/>
      <c r="CB138" s="126"/>
      <c r="CC138" s="126"/>
      <c r="CD138" s="126"/>
      <c r="CE138" s="126"/>
      <c r="CF138" s="126"/>
      <c r="CG138" s="126"/>
      <c r="CH138" s="126"/>
      <c r="CI138" s="126"/>
      <c r="CJ138" s="126"/>
      <c r="CK138" s="126"/>
      <c r="CL138" s="126"/>
      <c r="CM138" s="126"/>
      <c r="CN138" s="126"/>
    </row>
    <row r="139" spans="1:92">
      <c r="A139" s="289" t="s">
        <v>6190</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v>2446979.50999999</v>
      </c>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c r="BY139" s="126"/>
      <c r="BZ139" s="126"/>
      <c r="CA139" s="126"/>
      <c r="CB139" s="126"/>
      <c r="CC139" s="126"/>
      <c r="CD139" s="126"/>
      <c r="CE139" s="126"/>
      <c r="CF139" s="126"/>
      <c r="CG139" s="126"/>
      <c r="CH139" s="126"/>
      <c r="CI139" s="126"/>
      <c r="CJ139" s="126"/>
      <c r="CK139" s="126"/>
      <c r="CL139" s="126"/>
      <c r="CM139" s="126"/>
      <c r="CN139" s="126"/>
    </row>
    <row r="140" spans="1:92">
      <c r="A140" s="288" t="s">
        <v>6191</v>
      </c>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c r="BY140" s="126"/>
      <c r="BZ140" s="126"/>
      <c r="CA140" s="126"/>
      <c r="CB140" s="126"/>
      <c r="CC140" s="126"/>
      <c r="CD140" s="126"/>
      <c r="CE140" s="126"/>
      <c r="CF140" s="126"/>
      <c r="CG140" s="126"/>
      <c r="CH140" s="126"/>
      <c r="CI140" s="126"/>
      <c r="CJ140" s="126"/>
      <c r="CK140" s="126"/>
      <c r="CL140" s="126"/>
      <c r="CM140" s="126"/>
      <c r="CN140" s="126"/>
    </row>
    <row r="141" spans="1:92">
      <c r="A141" s="289" t="s">
        <v>6192</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v>0</v>
      </c>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c r="BY141" s="126"/>
      <c r="BZ141" s="126"/>
      <c r="CA141" s="126"/>
      <c r="CB141" s="126"/>
      <c r="CC141" s="126"/>
      <c r="CD141" s="126"/>
      <c r="CE141" s="126"/>
      <c r="CF141" s="126"/>
      <c r="CG141" s="126"/>
      <c r="CH141" s="126"/>
      <c r="CI141" s="126"/>
      <c r="CJ141" s="126"/>
      <c r="CK141" s="126"/>
      <c r="CL141" s="126"/>
      <c r="CM141" s="126"/>
      <c r="CN141" s="126"/>
    </row>
    <row r="142" spans="1:92">
      <c r="A142" s="289" t="s">
        <v>6193</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v>0</v>
      </c>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c r="BY142" s="126"/>
      <c r="BZ142" s="126"/>
      <c r="CA142" s="126"/>
      <c r="CB142" s="126"/>
      <c r="CC142" s="126"/>
      <c r="CD142" s="126"/>
      <c r="CE142" s="126"/>
      <c r="CF142" s="126"/>
      <c r="CG142" s="126"/>
      <c r="CH142" s="126"/>
      <c r="CI142" s="126"/>
      <c r="CJ142" s="126"/>
      <c r="CK142" s="126"/>
      <c r="CL142" s="126"/>
      <c r="CM142" s="126"/>
      <c r="CN142" s="126"/>
    </row>
    <row r="143" spans="1:92">
      <c r="A143" s="289" t="s">
        <v>6194</v>
      </c>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v>0</v>
      </c>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c r="BY143" s="126"/>
      <c r="BZ143" s="126"/>
      <c r="CA143" s="126"/>
      <c r="CB143" s="126"/>
      <c r="CC143" s="126"/>
      <c r="CD143" s="126"/>
      <c r="CE143" s="126"/>
      <c r="CF143" s="126"/>
      <c r="CG143" s="126"/>
      <c r="CH143" s="126"/>
      <c r="CI143" s="126"/>
      <c r="CJ143" s="126"/>
      <c r="CK143" s="126"/>
      <c r="CL143" s="126"/>
      <c r="CM143" s="126"/>
      <c r="CN143" s="126"/>
    </row>
    <row r="144" spans="1:92">
      <c r="A144" s="289" t="s">
        <v>6195</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v>0</v>
      </c>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c r="BY144" s="126"/>
      <c r="BZ144" s="126"/>
      <c r="CA144" s="126"/>
      <c r="CB144" s="126"/>
      <c r="CC144" s="126"/>
      <c r="CD144" s="126"/>
      <c r="CE144" s="126"/>
      <c r="CF144" s="126"/>
      <c r="CG144" s="126"/>
      <c r="CH144" s="126"/>
      <c r="CI144" s="126"/>
      <c r="CJ144" s="126"/>
      <c r="CK144" s="126"/>
      <c r="CL144" s="126"/>
      <c r="CM144" s="126"/>
      <c r="CN144" s="126"/>
    </row>
    <row r="145" spans="1:92">
      <c r="A145" s="289" t="s">
        <v>6196</v>
      </c>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v>0</v>
      </c>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CA145" s="126"/>
      <c r="CB145" s="126"/>
      <c r="CC145" s="126"/>
      <c r="CD145" s="126"/>
      <c r="CE145" s="126"/>
      <c r="CF145" s="126"/>
      <c r="CG145" s="126"/>
      <c r="CH145" s="126"/>
      <c r="CI145" s="126"/>
      <c r="CJ145" s="126"/>
      <c r="CK145" s="126"/>
      <c r="CL145" s="126"/>
      <c r="CM145" s="126"/>
      <c r="CN145" s="126"/>
    </row>
    <row r="146" spans="1:92">
      <c r="A146" s="289" t="s">
        <v>6197</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v>0</v>
      </c>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c r="CE146" s="126"/>
      <c r="CF146" s="126"/>
      <c r="CG146" s="126"/>
      <c r="CH146" s="126"/>
      <c r="CI146" s="126"/>
      <c r="CJ146" s="126"/>
      <c r="CK146" s="126"/>
      <c r="CL146" s="126"/>
      <c r="CM146" s="126"/>
      <c r="CN146" s="126"/>
    </row>
    <row r="147" spans="1:92">
      <c r="A147" s="289" t="s">
        <v>6198</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v>0</v>
      </c>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c r="BY147" s="126"/>
      <c r="BZ147" s="126"/>
      <c r="CA147" s="126"/>
      <c r="CB147" s="126"/>
      <c r="CC147" s="126"/>
      <c r="CD147" s="126"/>
      <c r="CE147" s="126"/>
      <c r="CF147" s="126"/>
      <c r="CG147" s="126"/>
      <c r="CH147" s="126"/>
      <c r="CI147" s="126"/>
      <c r="CJ147" s="126"/>
      <c r="CK147" s="126"/>
      <c r="CL147" s="126"/>
      <c r="CM147" s="126"/>
      <c r="CN147" s="126"/>
    </row>
    <row r="148" spans="1:92">
      <c r="A148" s="289" t="s">
        <v>6199</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v>0</v>
      </c>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c r="BY148" s="126"/>
      <c r="BZ148" s="126"/>
      <c r="CA148" s="126"/>
      <c r="CB148" s="126"/>
      <c r="CC148" s="126"/>
      <c r="CD148" s="126"/>
      <c r="CE148" s="126"/>
      <c r="CF148" s="126"/>
      <c r="CG148" s="126"/>
      <c r="CH148" s="126"/>
      <c r="CI148" s="126"/>
      <c r="CJ148" s="126"/>
      <c r="CK148" s="126"/>
      <c r="CL148" s="126"/>
      <c r="CM148" s="126"/>
      <c r="CN148" s="126"/>
    </row>
    <row r="149" spans="1:92">
      <c r="A149" s="288" t="s">
        <v>6200</v>
      </c>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c r="BY149" s="126"/>
      <c r="BZ149" s="126"/>
      <c r="CA149" s="126"/>
      <c r="CB149" s="126"/>
      <c r="CC149" s="126"/>
      <c r="CD149" s="126"/>
      <c r="CE149" s="126"/>
      <c r="CF149" s="126"/>
      <c r="CG149" s="126"/>
      <c r="CH149" s="126"/>
      <c r="CI149" s="126"/>
      <c r="CJ149" s="126"/>
      <c r="CK149" s="126"/>
      <c r="CL149" s="126"/>
      <c r="CM149" s="126"/>
      <c r="CN149" s="126"/>
    </row>
    <row r="150" spans="1:92">
      <c r="A150" s="289" t="s">
        <v>6201</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v>695690.57</v>
      </c>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c r="BY150" s="126"/>
      <c r="BZ150" s="126"/>
      <c r="CA150" s="126"/>
      <c r="CB150" s="126"/>
      <c r="CC150" s="126"/>
      <c r="CD150" s="126"/>
      <c r="CE150" s="126"/>
      <c r="CF150" s="126"/>
      <c r="CG150" s="126"/>
      <c r="CH150" s="126"/>
      <c r="CI150" s="126"/>
      <c r="CJ150" s="126"/>
      <c r="CK150" s="126"/>
      <c r="CL150" s="126"/>
      <c r="CM150" s="126"/>
      <c r="CN150" s="126"/>
    </row>
    <row r="151" spans="1:92">
      <c r="A151" s="289" t="s">
        <v>6202</v>
      </c>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v>0</v>
      </c>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c r="BY151" s="126"/>
      <c r="BZ151" s="126"/>
      <c r="CA151" s="126"/>
      <c r="CB151" s="126"/>
      <c r="CC151" s="126"/>
      <c r="CD151" s="126"/>
      <c r="CE151" s="126"/>
      <c r="CF151" s="126"/>
      <c r="CG151" s="126"/>
      <c r="CH151" s="126"/>
      <c r="CI151" s="126"/>
      <c r="CJ151" s="126"/>
      <c r="CK151" s="126"/>
      <c r="CL151" s="126"/>
      <c r="CM151" s="126"/>
      <c r="CN151" s="126"/>
    </row>
    <row r="152" spans="1:92">
      <c r="A152" s="289" t="s">
        <v>6203</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v>0</v>
      </c>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c r="BY152" s="126"/>
      <c r="BZ152" s="126"/>
      <c r="CA152" s="126"/>
      <c r="CB152" s="126"/>
      <c r="CC152" s="126"/>
      <c r="CD152" s="126"/>
      <c r="CE152" s="126"/>
      <c r="CF152" s="126"/>
      <c r="CG152" s="126"/>
      <c r="CH152" s="126"/>
      <c r="CI152" s="126"/>
      <c r="CJ152" s="126"/>
      <c r="CK152" s="126"/>
      <c r="CL152" s="126"/>
      <c r="CM152" s="126"/>
      <c r="CN152" s="126"/>
    </row>
    <row r="153" spans="1:92">
      <c r="A153" s="289" t="s">
        <v>6204</v>
      </c>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v>0</v>
      </c>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CA153" s="126"/>
      <c r="CB153" s="126"/>
      <c r="CC153" s="126"/>
      <c r="CD153" s="126"/>
      <c r="CE153" s="126"/>
      <c r="CF153" s="126"/>
      <c r="CG153" s="126"/>
      <c r="CH153" s="126"/>
      <c r="CI153" s="126"/>
      <c r="CJ153" s="126"/>
      <c r="CK153" s="126"/>
      <c r="CL153" s="126"/>
      <c r="CM153" s="126"/>
      <c r="CN153" s="126"/>
    </row>
    <row r="154" spans="1:92">
      <c r="A154" s="289" t="s">
        <v>6205</v>
      </c>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v>666.23</v>
      </c>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c r="BY154" s="126"/>
      <c r="BZ154" s="126"/>
      <c r="CA154" s="126"/>
      <c r="CB154" s="126"/>
      <c r="CC154" s="126"/>
      <c r="CD154" s="126"/>
      <c r="CE154" s="126"/>
      <c r="CF154" s="126"/>
      <c r="CG154" s="126"/>
      <c r="CH154" s="126"/>
      <c r="CI154" s="126"/>
      <c r="CJ154" s="126"/>
      <c r="CK154" s="126"/>
      <c r="CL154" s="126"/>
      <c r="CM154" s="126"/>
      <c r="CN154" s="126"/>
    </row>
    <row r="155" spans="1:92">
      <c r="A155" s="289" t="s">
        <v>6206</v>
      </c>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v>25200</v>
      </c>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c r="BY155" s="126"/>
      <c r="BZ155" s="126"/>
      <c r="CA155" s="126"/>
      <c r="CB155" s="126"/>
      <c r="CC155" s="126"/>
      <c r="CD155" s="126"/>
      <c r="CE155" s="126"/>
      <c r="CF155" s="126"/>
      <c r="CG155" s="126"/>
      <c r="CH155" s="126"/>
      <c r="CI155" s="126"/>
      <c r="CJ155" s="126"/>
      <c r="CK155" s="126"/>
      <c r="CL155" s="126"/>
      <c r="CM155" s="126"/>
      <c r="CN155" s="126"/>
    </row>
    <row r="156" spans="1:92">
      <c r="A156" s="289" t="s">
        <v>6207</v>
      </c>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v>0</v>
      </c>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c r="BY156" s="126"/>
      <c r="BZ156" s="126"/>
      <c r="CA156" s="126"/>
      <c r="CB156" s="126"/>
      <c r="CC156" s="126"/>
      <c r="CD156" s="126"/>
      <c r="CE156" s="126"/>
      <c r="CF156" s="126"/>
      <c r="CG156" s="126"/>
      <c r="CH156" s="126"/>
      <c r="CI156" s="126"/>
      <c r="CJ156" s="126"/>
      <c r="CK156" s="126"/>
      <c r="CL156" s="126"/>
      <c r="CM156" s="126"/>
      <c r="CN156" s="126"/>
    </row>
    <row r="157" spans="1:92">
      <c r="A157" s="289" t="s">
        <v>6208</v>
      </c>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v>215.92</v>
      </c>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c r="BY157" s="126"/>
      <c r="BZ157" s="126"/>
      <c r="CA157" s="126"/>
      <c r="CB157" s="126"/>
      <c r="CC157" s="126"/>
      <c r="CD157" s="126"/>
      <c r="CE157" s="126"/>
      <c r="CF157" s="126"/>
      <c r="CG157" s="126"/>
      <c r="CH157" s="126"/>
      <c r="CI157" s="126"/>
      <c r="CJ157" s="126"/>
      <c r="CK157" s="126"/>
      <c r="CL157" s="126"/>
      <c r="CM157" s="126"/>
      <c r="CN157" s="126"/>
    </row>
    <row r="158" spans="1:92">
      <c r="A158" s="289" t="s">
        <v>6209</v>
      </c>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v>0</v>
      </c>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c r="BY158" s="126"/>
      <c r="BZ158" s="126"/>
      <c r="CA158" s="126"/>
      <c r="CB158" s="126"/>
      <c r="CC158" s="126"/>
      <c r="CD158" s="126"/>
      <c r="CE158" s="126"/>
      <c r="CF158" s="126"/>
      <c r="CG158" s="126"/>
      <c r="CH158" s="126"/>
      <c r="CI158" s="126"/>
      <c r="CJ158" s="126"/>
      <c r="CK158" s="126"/>
      <c r="CL158" s="126"/>
      <c r="CM158" s="126"/>
      <c r="CN158" s="126"/>
    </row>
    <row r="159" spans="1:92">
      <c r="A159" s="289" t="s">
        <v>6210</v>
      </c>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v>721772.72</v>
      </c>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c r="BY159" s="126"/>
      <c r="BZ159" s="126"/>
      <c r="CA159" s="126"/>
      <c r="CB159" s="126"/>
      <c r="CC159" s="126"/>
      <c r="CD159" s="126"/>
      <c r="CE159" s="126"/>
      <c r="CF159" s="126"/>
      <c r="CG159" s="126"/>
      <c r="CH159" s="126"/>
      <c r="CI159" s="126"/>
      <c r="CJ159" s="126"/>
      <c r="CK159" s="126"/>
      <c r="CL159" s="126"/>
      <c r="CM159" s="126"/>
      <c r="CN159" s="126"/>
    </row>
    <row r="160" spans="1:92">
      <c r="A160" s="289" t="s">
        <v>6211</v>
      </c>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v>174658202.519999</v>
      </c>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c r="BY160" s="126"/>
      <c r="BZ160" s="126"/>
      <c r="CA160" s="126"/>
      <c r="CB160" s="126"/>
      <c r="CC160" s="126"/>
      <c r="CD160" s="126"/>
      <c r="CE160" s="126"/>
      <c r="CF160" s="126"/>
      <c r="CG160" s="126"/>
      <c r="CH160" s="126"/>
      <c r="CI160" s="126"/>
      <c r="CJ160" s="126"/>
      <c r="CK160" s="126"/>
      <c r="CL160" s="126"/>
      <c r="CM160" s="126"/>
      <c r="CN160" s="126"/>
    </row>
    <row r="161" spans="1:92">
      <c r="A161" s="288" t="s">
        <v>6212</v>
      </c>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c r="BY161" s="126"/>
      <c r="BZ161" s="126"/>
      <c r="CA161" s="126"/>
      <c r="CB161" s="126"/>
      <c r="CC161" s="126"/>
      <c r="CD161" s="126"/>
      <c r="CE161" s="126"/>
      <c r="CF161" s="126"/>
      <c r="CG161" s="126"/>
      <c r="CH161" s="126"/>
      <c r="CI161" s="126"/>
      <c r="CJ161" s="126"/>
      <c r="CK161" s="126"/>
      <c r="CL161" s="126"/>
      <c r="CM161" s="126"/>
      <c r="CN161" s="126"/>
    </row>
    <row r="162" spans="1:92">
      <c r="A162" s="289" t="s">
        <v>6213</v>
      </c>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c r="BY162" s="126"/>
      <c r="BZ162" s="126"/>
      <c r="CA162" s="126"/>
      <c r="CB162" s="126"/>
      <c r="CC162" s="126"/>
      <c r="CD162" s="126"/>
      <c r="CE162" s="126"/>
      <c r="CF162" s="126"/>
      <c r="CG162" s="126"/>
      <c r="CH162" s="126"/>
      <c r="CI162" s="126"/>
      <c r="CJ162" s="126"/>
      <c r="CK162" s="126"/>
      <c r="CL162" s="126"/>
      <c r="CM162" s="126"/>
      <c r="CN162" s="126"/>
    </row>
    <row r="163" spans="1:92">
      <c r="A163" s="289" t="s">
        <v>6214</v>
      </c>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v>31526.720000000001</v>
      </c>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CA163" s="126"/>
      <c r="CB163" s="126"/>
      <c r="CC163" s="126"/>
      <c r="CD163" s="126"/>
      <c r="CE163" s="126"/>
      <c r="CF163" s="126"/>
      <c r="CG163" s="126"/>
      <c r="CH163" s="126"/>
      <c r="CI163" s="126"/>
      <c r="CJ163" s="126"/>
      <c r="CK163" s="126"/>
      <c r="CL163" s="126"/>
      <c r="CM163" s="126"/>
      <c r="CN163" s="126"/>
    </row>
    <row r="164" spans="1:92">
      <c r="A164" s="289" t="s">
        <v>6215</v>
      </c>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v>31526.720000000001</v>
      </c>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c r="CE164" s="126"/>
      <c r="CF164" s="126"/>
      <c r="CG164" s="126"/>
      <c r="CH164" s="126"/>
      <c r="CI164" s="126"/>
      <c r="CJ164" s="126"/>
      <c r="CK164" s="126"/>
      <c r="CL164" s="126"/>
      <c r="CM164" s="126"/>
      <c r="CN164" s="126"/>
    </row>
    <row r="165" spans="1:92">
      <c r="A165" s="289" t="s">
        <v>6216</v>
      </c>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c r="BY165" s="126"/>
      <c r="BZ165" s="126"/>
      <c r="CA165" s="126"/>
      <c r="CB165" s="126"/>
      <c r="CC165" s="126"/>
      <c r="CD165" s="126"/>
      <c r="CE165" s="126"/>
      <c r="CF165" s="126"/>
      <c r="CG165" s="126"/>
      <c r="CH165" s="126"/>
      <c r="CI165" s="126"/>
      <c r="CJ165" s="126"/>
      <c r="CK165" s="126"/>
      <c r="CL165" s="126"/>
      <c r="CM165" s="126"/>
      <c r="CN165" s="126"/>
    </row>
    <row r="166" spans="1:92">
      <c r="A166" s="289" t="s">
        <v>6217</v>
      </c>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v>5594542.3399999896</v>
      </c>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c r="BY166" s="126"/>
      <c r="BZ166" s="126"/>
      <c r="CA166" s="126"/>
      <c r="CB166" s="126"/>
      <c r="CC166" s="126"/>
      <c r="CD166" s="126"/>
      <c r="CE166" s="126"/>
      <c r="CF166" s="126"/>
      <c r="CG166" s="126"/>
      <c r="CH166" s="126"/>
      <c r="CI166" s="126"/>
      <c r="CJ166" s="126"/>
      <c r="CK166" s="126"/>
      <c r="CL166" s="126"/>
      <c r="CM166" s="126"/>
      <c r="CN166" s="126"/>
    </row>
    <row r="167" spans="1:92">
      <c r="A167" s="289" t="s">
        <v>6218</v>
      </c>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v>3430058.28</v>
      </c>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c r="BY167" s="126"/>
      <c r="BZ167" s="126"/>
      <c r="CA167" s="126"/>
      <c r="CB167" s="126"/>
      <c r="CC167" s="126"/>
      <c r="CD167" s="126"/>
      <c r="CE167" s="126"/>
      <c r="CF167" s="126"/>
      <c r="CG167" s="126"/>
      <c r="CH167" s="126"/>
      <c r="CI167" s="126"/>
      <c r="CJ167" s="126"/>
      <c r="CK167" s="126"/>
      <c r="CL167" s="126"/>
      <c r="CM167" s="126"/>
      <c r="CN167" s="126"/>
    </row>
    <row r="168" spans="1:92">
      <c r="A168" s="289" t="s">
        <v>6219</v>
      </c>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v>1388563.9299999899</v>
      </c>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c r="BY168" s="126"/>
      <c r="BZ168" s="126"/>
      <c r="CA168" s="126"/>
      <c r="CB168" s="126"/>
      <c r="CC168" s="126"/>
      <c r="CD168" s="126"/>
      <c r="CE168" s="126"/>
      <c r="CF168" s="126"/>
      <c r="CG168" s="126"/>
      <c r="CH168" s="126"/>
      <c r="CI168" s="126"/>
      <c r="CJ168" s="126"/>
      <c r="CK168" s="126"/>
      <c r="CL168" s="126"/>
      <c r="CM168" s="126"/>
      <c r="CN168" s="126"/>
    </row>
    <row r="169" spans="1:92">
      <c r="A169" s="289" t="s">
        <v>6220</v>
      </c>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v>316106.09000000003</v>
      </c>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c r="BY169" s="126"/>
      <c r="BZ169" s="126"/>
      <c r="CA169" s="126"/>
      <c r="CB169" s="126"/>
      <c r="CC169" s="126"/>
      <c r="CD169" s="126"/>
      <c r="CE169" s="126"/>
      <c r="CF169" s="126"/>
      <c r="CG169" s="126"/>
      <c r="CH169" s="126"/>
      <c r="CI169" s="126"/>
      <c r="CJ169" s="126"/>
      <c r="CK169" s="126"/>
      <c r="CL169" s="126"/>
      <c r="CM169" s="126"/>
      <c r="CN169" s="126"/>
    </row>
    <row r="170" spans="1:92">
      <c r="A170" s="289" t="s">
        <v>6221</v>
      </c>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v>-368687.54</v>
      </c>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c r="BY170" s="126"/>
      <c r="BZ170" s="126"/>
      <c r="CA170" s="126"/>
      <c r="CB170" s="126"/>
      <c r="CC170" s="126"/>
      <c r="CD170" s="126"/>
      <c r="CE170" s="126"/>
      <c r="CF170" s="126"/>
      <c r="CG170" s="126"/>
      <c r="CH170" s="126"/>
      <c r="CI170" s="126"/>
      <c r="CJ170" s="126"/>
      <c r="CK170" s="126"/>
      <c r="CL170" s="126"/>
      <c r="CM170" s="126"/>
      <c r="CN170" s="126"/>
    </row>
    <row r="171" spans="1:92">
      <c r="A171" s="289" t="s">
        <v>6222</v>
      </c>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v>1334569.6299999999</v>
      </c>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c r="BY171" s="126"/>
      <c r="BZ171" s="126"/>
      <c r="CA171" s="126"/>
      <c r="CB171" s="126"/>
      <c r="CC171" s="126"/>
      <c r="CD171" s="126"/>
      <c r="CE171" s="126"/>
      <c r="CF171" s="126"/>
      <c r="CG171" s="126"/>
      <c r="CH171" s="126"/>
      <c r="CI171" s="126"/>
      <c r="CJ171" s="126"/>
      <c r="CK171" s="126"/>
      <c r="CL171" s="126"/>
      <c r="CM171" s="126"/>
      <c r="CN171" s="126"/>
    </row>
    <row r="172" spans="1:92">
      <c r="A172" s="289" t="s">
        <v>6223</v>
      </c>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v>951537.21</v>
      </c>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c r="BY172" s="126"/>
      <c r="BZ172" s="126"/>
      <c r="CA172" s="126"/>
      <c r="CB172" s="126"/>
      <c r="CC172" s="126"/>
      <c r="CD172" s="126"/>
      <c r="CE172" s="126"/>
      <c r="CF172" s="126"/>
      <c r="CG172" s="126"/>
      <c r="CH172" s="126"/>
      <c r="CI172" s="126"/>
      <c r="CJ172" s="126"/>
      <c r="CK172" s="126"/>
      <c r="CL172" s="126"/>
      <c r="CM172" s="126"/>
      <c r="CN172" s="126"/>
    </row>
    <row r="173" spans="1:92">
      <c r="A173" s="289" t="s">
        <v>6224</v>
      </c>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v>-547101.98</v>
      </c>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c r="BY173" s="126"/>
      <c r="BZ173" s="126"/>
      <c r="CA173" s="126"/>
      <c r="CB173" s="126"/>
      <c r="CC173" s="126"/>
      <c r="CD173" s="126"/>
      <c r="CE173" s="126"/>
      <c r="CF173" s="126"/>
      <c r="CG173" s="126"/>
      <c r="CH173" s="126"/>
      <c r="CI173" s="126"/>
      <c r="CJ173" s="126"/>
      <c r="CK173" s="126"/>
      <c r="CL173" s="126"/>
      <c r="CM173" s="126"/>
      <c r="CN173" s="126"/>
    </row>
    <row r="174" spans="1:92">
      <c r="A174" s="289" t="s">
        <v>6225</v>
      </c>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v>12099587.9599999</v>
      </c>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c r="BY174" s="126"/>
      <c r="BZ174" s="126"/>
      <c r="CA174" s="126"/>
      <c r="CB174" s="126"/>
      <c r="CC174" s="126"/>
      <c r="CD174" s="126"/>
      <c r="CE174" s="126"/>
      <c r="CF174" s="126"/>
      <c r="CG174" s="126"/>
      <c r="CH174" s="126"/>
      <c r="CI174" s="126"/>
      <c r="CJ174" s="126"/>
      <c r="CK174" s="126"/>
      <c r="CL174" s="126"/>
      <c r="CM174" s="126"/>
      <c r="CN174" s="126"/>
    </row>
    <row r="175" spans="1:92">
      <c r="A175" s="289" t="s">
        <v>6226</v>
      </c>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c r="BY175" s="126"/>
      <c r="BZ175" s="126"/>
      <c r="CA175" s="126"/>
      <c r="CB175" s="126"/>
      <c r="CC175" s="126"/>
      <c r="CD175" s="126"/>
      <c r="CE175" s="126"/>
      <c r="CF175" s="126"/>
      <c r="CG175" s="126"/>
      <c r="CH175" s="126"/>
      <c r="CI175" s="126"/>
      <c r="CJ175" s="126"/>
      <c r="CK175" s="126"/>
      <c r="CL175" s="126"/>
      <c r="CM175" s="126"/>
      <c r="CN175" s="126"/>
    </row>
    <row r="176" spans="1:92">
      <c r="A176" s="289" t="s">
        <v>6227</v>
      </c>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v>997844.13</v>
      </c>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c r="BY176" s="126"/>
      <c r="BZ176" s="126"/>
      <c r="CA176" s="126"/>
      <c r="CB176" s="126"/>
      <c r="CC176" s="126"/>
      <c r="CD176" s="126"/>
      <c r="CE176" s="126"/>
      <c r="CF176" s="126"/>
      <c r="CG176" s="126"/>
      <c r="CH176" s="126"/>
      <c r="CI176" s="126"/>
      <c r="CJ176" s="126"/>
      <c r="CK176" s="126"/>
      <c r="CL176" s="126"/>
      <c r="CM176" s="126"/>
      <c r="CN176" s="126"/>
    </row>
    <row r="177" spans="1:92">
      <c r="A177" s="289" t="s">
        <v>6228</v>
      </c>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v>997844.13</v>
      </c>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c r="BY177" s="126"/>
      <c r="BZ177" s="126"/>
      <c r="CA177" s="126"/>
      <c r="CB177" s="126"/>
      <c r="CC177" s="126"/>
      <c r="CD177" s="126"/>
      <c r="CE177" s="126"/>
      <c r="CF177" s="126"/>
      <c r="CG177" s="126"/>
      <c r="CH177" s="126"/>
      <c r="CI177" s="126"/>
      <c r="CJ177" s="126"/>
      <c r="CK177" s="126"/>
      <c r="CL177" s="126"/>
      <c r="CM177" s="126"/>
      <c r="CN177" s="126"/>
    </row>
    <row r="178" spans="1:92">
      <c r="A178" s="289" t="s">
        <v>6229</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c r="BY178" s="126"/>
      <c r="BZ178" s="126"/>
      <c r="CA178" s="126"/>
      <c r="CB178" s="126"/>
      <c r="CC178" s="126"/>
      <c r="CD178" s="126"/>
      <c r="CE178" s="126"/>
      <c r="CF178" s="126"/>
      <c r="CG178" s="126"/>
      <c r="CH178" s="126"/>
      <c r="CI178" s="126"/>
      <c r="CJ178" s="126"/>
      <c r="CK178" s="126"/>
      <c r="CL178" s="126"/>
      <c r="CM178" s="126"/>
      <c r="CN178" s="126"/>
    </row>
    <row r="179" spans="1:92">
      <c r="A179" s="289" t="s">
        <v>6230</v>
      </c>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v>714454.549999999</v>
      </c>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c r="BY179" s="126"/>
      <c r="BZ179" s="126"/>
      <c r="CA179" s="126"/>
      <c r="CB179" s="126"/>
      <c r="CC179" s="126"/>
      <c r="CD179" s="126"/>
      <c r="CE179" s="126"/>
      <c r="CF179" s="126"/>
      <c r="CG179" s="126"/>
      <c r="CH179" s="126"/>
      <c r="CI179" s="126"/>
      <c r="CJ179" s="126"/>
      <c r="CK179" s="126"/>
      <c r="CL179" s="126"/>
      <c r="CM179" s="126"/>
      <c r="CN179" s="126"/>
    </row>
    <row r="180" spans="1:92">
      <c r="A180" s="289" t="s">
        <v>6231</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v>714454.549999999</v>
      </c>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c r="BY180" s="126"/>
      <c r="BZ180" s="126"/>
      <c r="CA180" s="126"/>
      <c r="CB180" s="126"/>
      <c r="CC180" s="126"/>
      <c r="CD180" s="126"/>
      <c r="CE180" s="126"/>
      <c r="CF180" s="126"/>
      <c r="CG180" s="126"/>
      <c r="CH180" s="126"/>
      <c r="CI180" s="126"/>
      <c r="CJ180" s="126"/>
      <c r="CK180" s="126"/>
      <c r="CL180" s="126"/>
      <c r="CM180" s="126"/>
      <c r="CN180" s="126"/>
    </row>
    <row r="181" spans="1:92">
      <c r="A181" s="289" t="s">
        <v>6232</v>
      </c>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c r="BY181" s="126"/>
      <c r="BZ181" s="126"/>
      <c r="CA181" s="126"/>
      <c r="CB181" s="126"/>
      <c r="CC181" s="126"/>
      <c r="CD181" s="126"/>
      <c r="CE181" s="126"/>
      <c r="CF181" s="126"/>
      <c r="CG181" s="126"/>
      <c r="CH181" s="126"/>
      <c r="CI181" s="126"/>
      <c r="CJ181" s="126"/>
      <c r="CK181" s="126"/>
      <c r="CL181" s="126"/>
      <c r="CM181" s="126"/>
      <c r="CN181" s="126"/>
    </row>
    <row r="182" spans="1:92">
      <c r="A182" s="289" t="s">
        <v>6233</v>
      </c>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v>7897274.6699999999</v>
      </c>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c r="BY182" s="126"/>
      <c r="BZ182" s="126"/>
      <c r="CA182" s="126"/>
      <c r="CB182" s="126"/>
      <c r="CC182" s="126"/>
      <c r="CD182" s="126"/>
      <c r="CE182" s="126"/>
      <c r="CF182" s="126"/>
      <c r="CG182" s="126"/>
      <c r="CH182" s="126"/>
      <c r="CI182" s="126"/>
      <c r="CJ182" s="126"/>
      <c r="CK182" s="126"/>
      <c r="CL182" s="126"/>
      <c r="CM182" s="126"/>
      <c r="CN182" s="126"/>
    </row>
    <row r="183" spans="1:92">
      <c r="A183" s="289" t="s">
        <v>6234</v>
      </c>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v>0</v>
      </c>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c r="BY183" s="126"/>
      <c r="BZ183" s="126"/>
      <c r="CA183" s="126"/>
      <c r="CB183" s="126"/>
      <c r="CC183" s="126"/>
      <c r="CD183" s="126"/>
      <c r="CE183" s="126"/>
      <c r="CF183" s="126"/>
      <c r="CG183" s="126"/>
      <c r="CH183" s="126"/>
      <c r="CI183" s="126"/>
      <c r="CJ183" s="126"/>
      <c r="CK183" s="126"/>
      <c r="CL183" s="126"/>
      <c r="CM183" s="126"/>
      <c r="CN183" s="126"/>
    </row>
    <row r="184" spans="1:92">
      <c r="A184" s="289" t="s">
        <v>6235</v>
      </c>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v>7897274.6699999999</v>
      </c>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c r="BY184" s="126"/>
      <c r="BZ184" s="126"/>
      <c r="CA184" s="126"/>
      <c r="CB184" s="126"/>
      <c r="CC184" s="126"/>
      <c r="CD184" s="126"/>
      <c r="CE184" s="126"/>
      <c r="CF184" s="126"/>
      <c r="CG184" s="126"/>
      <c r="CH184" s="126"/>
      <c r="CI184" s="126"/>
      <c r="CJ184" s="126"/>
      <c r="CK184" s="126"/>
      <c r="CL184" s="126"/>
      <c r="CM184" s="126"/>
      <c r="CN184" s="126"/>
    </row>
    <row r="185" spans="1:92">
      <c r="A185" s="289" t="s">
        <v>6236</v>
      </c>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c r="BY185" s="126"/>
      <c r="BZ185" s="126"/>
      <c r="CA185" s="126"/>
      <c r="CB185" s="126"/>
      <c r="CC185" s="126"/>
      <c r="CD185" s="126"/>
      <c r="CE185" s="126"/>
      <c r="CF185" s="126"/>
      <c r="CG185" s="126"/>
      <c r="CH185" s="126"/>
      <c r="CI185" s="126"/>
      <c r="CJ185" s="126"/>
      <c r="CK185" s="126"/>
      <c r="CL185" s="126"/>
      <c r="CM185" s="126"/>
      <c r="CN185" s="126"/>
    </row>
    <row r="186" spans="1:92">
      <c r="A186" s="289" t="s">
        <v>6237</v>
      </c>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v>4666786.2699999996</v>
      </c>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c r="BY186" s="126"/>
      <c r="BZ186" s="126"/>
      <c r="CA186" s="126"/>
      <c r="CB186" s="126"/>
      <c r="CC186" s="126"/>
      <c r="CD186" s="126"/>
      <c r="CE186" s="126"/>
      <c r="CF186" s="126"/>
      <c r="CG186" s="126"/>
      <c r="CH186" s="126"/>
      <c r="CI186" s="126"/>
      <c r="CJ186" s="126"/>
      <c r="CK186" s="126"/>
      <c r="CL186" s="126"/>
      <c r="CM186" s="126"/>
      <c r="CN186" s="126"/>
    </row>
    <row r="187" spans="1:92">
      <c r="A187" s="289" t="s">
        <v>6238</v>
      </c>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v>34173.01</v>
      </c>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CA187" s="126"/>
      <c r="CB187" s="126"/>
      <c r="CC187" s="126"/>
      <c r="CD187" s="126"/>
      <c r="CE187" s="126"/>
      <c r="CF187" s="126"/>
      <c r="CG187" s="126"/>
      <c r="CH187" s="126"/>
      <c r="CI187" s="126"/>
      <c r="CJ187" s="126"/>
      <c r="CK187" s="126"/>
      <c r="CL187" s="126"/>
      <c r="CM187" s="126"/>
      <c r="CN187" s="126"/>
    </row>
    <row r="188" spans="1:92">
      <c r="A188" s="289" t="s">
        <v>6239</v>
      </c>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v>4700959.28</v>
      </c>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row>
    <row r="189" spans="1:92">
      <c r="A189" s="289" t="s">
        <v>6240</v>
      </c>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c r="BY189" s="126"/>
      <c r="BZ189" s="126"/>
      <c r="CA189" s="126"/>
      <c r="CB189" s="126"/>
      <c r="CC189" s="126"/>
      <c r="CD189" s="126"/>
      <c r="CE189" s="126"/>
      <c r="CF189" s="126"/>
      <c r="CG189" s="126"/>
      <c r="CH189" s="126"/>
      <c r="CI189" s="126"/>
      <c r="CJ189" s="126"/>
      <c r="CK189" s="126"/>
      <c r="CL189" s="126"/>
      <c r="CM189" s="126"/>
      <c r="CN189" s="126"/>
    </row>
    <row r="190" spans="1:92">
      <c r="A190" s="289" t="s">
        <v>6241</v>
      </c>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v>401132.02</v>
      </c>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c r="BY190" s="126"/>
      <c r="BZ190" s="126"/>
      <c r="CA190" s="126"/>
      <c r="CB190" s="126"/>
      <c r="CC190" s="126"/>
      <c r="CD190" s="126"/>
      <c r="CE190" s="126"/>
      <c r="CF190" s="126"/>
      <c r="CG190" s="126"/>
      <c r="CH190" s="126"/>
      <c r="CI190" s="126"/>
      <c r="CJ190" s="126"/>
      <c r="CK190" s="126"/>
      <c r="CL190" s="126"/>
      <c r="CM190" s="126"/>
      <c r="CN190" s="126"/>
    </row>
    <row r="191" spans="1:92">
      <c r="A191" s="289" t="s">
        <v>6242</v>
      </c>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v>401132.02</v>
      </c>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c r="BY191" s="126"/>
      <c r="BZ191" s="126"/>
      <c r="CA191" s="126"/>
      <c r="CB191" s="126"/>
      <c r="CC191" s="126"/>
      <c r="CD191" s="126"/>
      <c r="CE191" s="126"/>
      <c r="CF191" s="126"/>
      <c r="CG191" s="126"/>
      <c r="CH191" s="126"/>
      <c r="CI191" s="126"/>
      <c r="CJ191" s="126"/>
      <c r="CK191" s="126"/>
      <c r="CL191" s="126"/>
      <c r="CM191" s="126"/>
      <c r="CN191" s="126"/>
    </row>
    <row r="192" spans="1:92">
      <c r="A192" s="289" t="s">
        <v>6243</v>
      </c>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v>26842779.329999998</v>
      </c>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row>
    <row r="193" spans="1:92">
      <c r="A193" s="288" t="s">
        <v>6244</v>
      </c>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row>
    <row r="194" spans="1:92">
      <c r="A194" s="289" t="s">
        <v>6245</v>
      </c>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row>
    <row r="195" spans="1:92">
      <c r="A195" s="289" t="s">
        <v>6246</v>
      </c>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v>9086.1200000000008</v>
      </c>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row>
    <row r="196" spans="1:92">
      <c r="A196" s="289" t="s">
        <v>6247</v>
      </c>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v>9086.1200000000008</v>
      </c>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row>
    <row r="197" spans="1:92">
      <c r="A197" s="289" t="s">
        <v>6248</v>
      </c>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row>
    <row r="198" spans="1:92">
      <c r="A198" s="289" t="s">
        <v>6249</v>
      </c>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v>247317.04</v>
      </c>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row>
    <row r="199" spans="1:92">
      <c r="A199" s="289" t="s">
        <v>6250</v>
      </c>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v>35344.26</v>
      </c>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row>
    <row r="200" spans="1:92">
      <c r="A200" s="289" t="s">
        <v>6251</v>
      </c>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v>1892075.95</v>
      </c>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row>
    <row r="201" spans="1:92">
      <c r="A201" s="289" t="s">
        <v>6252</v>
      </c>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v>0</v>
      </c>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row>
    <row r="202" spans="1:92">
      <c r="A202" s="289" t="s">
        <v>6253</v>
      </c>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v>2174737.25</v>
      </c>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row>
    <row r="203" spans="1:92">
      <c r="A203" s="289" t="s">
        <v>6254</v>
      </c>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row>
    <row r="204" spans="1:92">
      <c r="A204" s="289" t="s">
        <v>6255</v>
      </c>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v>551074.14</v>
      </c>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row>
    <row r="205" spans="1:92">
      <c r="A205" s="289" t="s">
        <v>6256</v>
      </c>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v>2513065.8899999899</v>
      </c>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row>
    <row r="206" spans="1:92">
      <c r="A206" s="289" t="s">
        <v>6257</v>
      </c>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v>3064140.03</v>
      </c>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row>
    <row r="207" spans="1:92">
      <c r="A207" s="289" t="s">
        <v>6258</v>
      </c>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row>
    <row r="208" spans="1:92">
      <c r="A208" s="289" t="s">
        <v>6259</v>
      </c>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v>2887030.86</v>
      </c>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row>
    <row r="209" spans="1:92">
      <c r="A209" s="289" t="s">
        <v>6260</v>
      </c>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v>2887030.86</v>
      </c>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row>
    <row r="210" spans="1:92">
      <c r="A210" s="289" t="s">
        <v>6261</v>
      </c>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row>
    <row r="211" spans="1:92">
      <c r="A211" s="289" t="s">
        <v>6262</v>
      </c>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v>383852.61</v>
      </c>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row>
    <row r="212" spans="1:92">
      <c r="A212" s="289" t="s">
        <v>6263</v>
      </c>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v>383852.61</v>
      </c>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row>
    <row r="213" spans="1:92">
      <c r="A213" s="289" t="s">
        <v>6264</v>
      </c>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row>
    <row r="214" spans="1:92">
      <c r="A214" s="289" t="s">
        <v>6265</v>
      </c>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v>-131589.24</v>
      </c>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row>
    <row r="215" spans="1:92">
      <c r="A215" s="289" t="s">
        <v>6266</v>
      </c>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v>-131589.24</v>
      </c>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row>
    <row r="216" spans="1:92">
      <c r="A216" s="289" t="s">
        <v>6267</v>
      </c>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v>8387257.6299999999</v>
      </c>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row>
    <row r="217" spans="1:92">
      <c r="A217" s="289" t="s">
        <v>6268</v>
      </c>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v>35230036.960000001</v>
      </c>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row>
    <row r="218" spans="1:92">
      <c r="A218" s="288" t="s">
        <v>6269</v>
      </c>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row>
    <row r="219" spans="1:92">
      <c r="A219" s="289" t="s">
        <v>6270</v>
      </c>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row>
    <row r="220" spans="1:92">
      <c r="A220" s="289" t="s">
        <v>6271</v>
      </c>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v>1326056.3599999901</v>
      </c>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row>
    <row r="221" spans="1:92">
      <c r="A221" s="289" t="s">
        <v>6272</v>
      </c>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v>1</v>
      </c>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row>
    <row r="222" spans="1:92">
      <c r="A222" s="289" t="s">
        <v>6273</v>
      </c>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v>0</v>
      </c>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row>
    <row r="223" spans="1:92">
      <c r="A223" s="289" t="s">
        <v>6274</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v>1326057.3599999901</v>
      </c>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row>
    <row r="224" spans="1:92">
      <c r="A224" s="289" t="s">
        <v>6275</v>
      </c>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row>
    <row r="225" spans="1:92">
      <c r="A225" s="289" t="s">
        <v>6276</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v>3404406.59</v>
      </c>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row>
    <row r="226" spans="1:92">
      <c r="A226" s="289" t="s">
        <v>6277</v>
      </c>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v>3404406.59</v>
      </c>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row>
    <row r="227" spans="1:92">
      <c r="A227" s="289" t="s">
        <v>6278</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row>
    <row r="228" spans="1:92">
      <c r="A228" s="289" t="s">
        <v>6279</v>
      </c>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v>246353.93</v>
      </c>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row>
    <row r="229" spans="1:92">
      <c r="A229" s="289" t="s">
        <v>6280</v>
      </c>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v>0</v>
      </c>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row>
    <row r="230" spans="1:92">
      <c r="A230" s="289" t="s">
        <v>6281</v>
      </c>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v>246353.93</v>
      </c>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row>
    <row r="231" spans="1:92">
      <c r="A231" s="289" t="s">
        <v>6282</v>
      </c>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row>
    <row r="232" spans="1:92">
      <c r="A232" s="289" t="s">
        <v>6283</v>
      </c>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v>829220.85999999905</v>
      </c>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row>
    <row r="233" spans="1:92">
      <c r="A233" s="289" t="s">
        <v>6284</v>
      </c>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v>482226.45</v>
      </c>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row>
    <row r="234" spans="1:92">
      <c r="A234" s="289" t="s">
        <v>6285</v>
      </c>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v>1311447.30999999</v>
      </c>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row>
    <row r="235" spans="1:92">
      <c r="A235" s="289" t="s">
        <v>6286</v>
      </c>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row>
    <row r="236" spans="1:92">
      <c r="A236" s="289" t="s">
        <v>6287</v>
      </c>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v>3855301.21999999</v>
      </c>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row>
    <row r="237" spans="1:92">
      <c r="A237" s="289" t="s">
        <v>6288</v>
      </c>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v>132925.79</v>
      </c>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row>
    <row r="238" spans="1:92">
      <c r="A238" s="289" t="s">
        <v>6289</v>
      </c>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v>3988227.01</v>
      </c>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row>
    <row r="239" spans="1:92">
      <c r="A239" s="289" t="s">
        <v>6290</v>
      </c>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row>
    <row r="240" spans="1:92">
      <c r="A240" s="289" t="s">
        <v>6291</v>
      </c>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v>0</v>
      </c>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26"/>
      <c r="CC240" s="126"/>
      <c r="CD240" s="126"/>
      <c r="CE240" s="126"/>
      <c r="CF240" s="126"/>
      <c r="CG240" s="126"/>
      <c r="CH240" s="126"/>
      <c r="CI240" s="126"/>
      <c r="CJ240" s="126"/>
      <c r="CK240" s="126"/>
      <c r="CL240" s="126"/>
      <c r="CM240" s="126"/>
      <c r="CN240" s="126"/>
    </row>
    <row r="241" spans="1:92">
      <c r="A241" s="289" t="s">
        <v>6292</v>
      </c>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v>0</v>
      </c>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CA241" s="126"/>
      <c r="CB241" s="126"/>
      <c r="CC241" s="126"/>
      <c r="CD241" s="126"/>
      <c r="CE241" s="126"/>
      <c r="CF241" s="126"/>
      <c r="CG241" s="126"/>
      <c r="CH241" s="126"/>
      <c r="CI241" s="126"/>
      <c r="CJ241" s="126"/>
      <c r="CK241" s="126"/>
      <c r="CL241" s="126"/>
      <c r="CM241" s="126"/>
      <c r="CN241" s="126"/>
    </row>
    <row r="242" spans="1:92">
      <c r="A242" s="289" t="s">
        <v>6293</v>
      </c>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26"/>
      <c r="CC242" s="126"/>
      <c r="CD242" s="126"/>
      <c r="CE242" s="126"/>
      <c r="CF242" s="126"/>
      <c r="CG242" s="126"/>
      <c r="CH242" s="126"/>
      <c r="CI242" s="126"/>
      <c r="CJ242" s="126"/>
      <c r="CK242" s="126"/>
      <c r="CL242" s="126"/>
      <c r="CM242" s="126"/>
      <c r="CN242" s="126"/>
    </row>
    <row r="243" spans="1:92">
      <c r="A243" s="289" t="s">
        <v>6294</v>
      </c>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v>6145631.4299999997</v>
      </c>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CA243" s="126"/>
      <c r="CB243" s="126"/>
      <c r="CC243" s="126"/>
      <c r="CD243" s="126"/>
      <c r="CE243" s="126"/>
      <c r="CF243" s="126"/>
      <c r="CG243" s="126"/>
      <c r="CH243" s="126"/>
      <c r="CI243" s="126"/>
      <c r="CJ243" s="126"/>
      <c r="CK243" s="126"/>
      <c r="CL243" s="126"/>
      <c r="CM243" s="126"/>
      <c r="CN243" s="126"/>
    </row>
    <row r="244" spans="1:92">
      <c r="A244" s="289" t="s">
        <v>6295</v>
      </c>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v>6145631.4299999997</v>
      </c>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26"/>
      <c r="CC244" s="126"/>
      <c r="CD244" s="126"/>
      <c r="CE244" s="126"/>
      <c r="CF244" s="126"/>
      <c r="CG244" s="126"/>
      <c r="CH244" s="126"/>
      <c r="CI244" s="126"/>
      <c r="CJ244" s="126"/>
      <c r="CK244" s="126"/>
      <c r="CL244" s="126"/>
      <c r="CM244" s="126"/>
      <c r="CN244" s="126"/>
    </row>
    <row r="245" spans="1:92">
      <c r="A245" s="289" t="s">
        <v>6296</v>
      </c>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c r="BY245" s="126"/>
      <c r="BZ245" s="126"/>
      <c r="CA245" s="126"/>
      <c r="CB245" s="126"/>
      <c r="CC245" s="126"/>
      <c r="CD245" s="126"/>
      <c r="CE245" s="126"/>
      <c r="CF245" s="126"/>
      <c r="CG245" s="126"/>
      <c r="CH245" s="126"/>
      <c r="CI245" s="126"/>
      <c r="CJ245" s="126"/>
      <c r="CK245" s="126"/>
      <c r="CL245" s="126"/>
      <c r="CM245" s="126"/>
      <c r="CN245" s="126"/>
    </row>
    <row r="246" spans="1:92">
      <c r="A246" s="289" t="s">
        <v>6297</v>
      </c>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v>4286673.1499999901</v>
      </c>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26"/>
      <c r="CC246" s="126"/>
      <c r="CD246" s="126"/>
      <c r="CE246" s="126"/>
      <c r="CF246" s="126"/>
      <c r="CG246" s="126"/>
      <c r="CH246" s="126"/>
      <c r="CI246" s="126"/>
      <c r="CJ246" s="126"/>
      <c r="CK246" s="126"/>
      <c r="CL246" s="126"/>
      <c r="CM246" s="126"/>
      <c r="CN246" s="126"/>
    </row>
    <row r="247" spans="1:92">
      <c r="A247" s="289" t="s">
        <v>6298</v>
      </c>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v>4286673.1499999901</v>
      </c>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c r="BY247" s="126"/>
      <c r="BZ247" s="126"/>
      <c r="CA247" s="126"/>
      <c r="CB247" s="126"/>
      <c r="CC247" s="126"/>
      <c r="CD247" s="126"/>
      <c r="CE247" s="126"/>
      <c r="CF247" s="126"/>
      <c r="CG247" s="126"/>
      <c r="CH247" s="126"/>
      <c r="CI247" s="126"/>
      <c r="CJ247" s="126"/>
      <c r="CK247" s="126"/>
      <c r="CL247" s="126"/>
      <c r="CM247" s="126"/>
      <c r="CN247" s="126"/>
    </row>
    <row r="248" spans="1:92">
      <c r="A248" s="289" t="s">
        <v>6299</v>
      </c>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26"/>
      <c r="CC248" s="126"/>
      <c r="CD248" s="126"/>
      <c r="CE248" s="126"/>
      <c r="CF248" s="126"/>
      <c r="CG248" s="126"/>
      <c r="CH248" s="126"/>
      <c r="CI248" s="126"/>
      <c r="CJ248" s="126"/>
      <c r="CK248" s="126"/>
      <c r="CL248" s="126"/>
      <c r="CM248" s="126"/>
      <c r="CN248" s="126"/>
    </row>
    <row r="249" spans="1:92">
      <c r="A249" s="289" t="s">
        <v>6300</v>
      </c>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v>25591141.920000002</v>
      </c>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26"/>
      <c r="CC249" s="126"/>
      <c r="CD249" s="126"/>
      <c r="CE249" s="126"/>
      <c r="CF249" s="126"/>
      <c r="CG249" s="126"/>
      <c r="CH249" s="126"/>
      <c r="CI249" s="126"/>
      <c r="CJ249" s="126"/>
      <c r="CK249" s="126"/>
      <c r="CL249" s="126"/>
      <c r="CM249" s="126"/>
      <c r="CN249" s="126"/>
    </row>
    <row r="250" spans="1:92">
      <c r="A250" s="289" t="s">
        <v>6301</v>
      </c>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v>-694.66</v>
      </c>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26"/>
      <c r="CD250" s="126"/>
      <c r="CE250" s="126"/>
      <c r="CF250" s="126"/>
      <c r="CG250" s="126"/>
      <c r="CH250" s="126"/>
      <c r="CI250" s="126"/>
      <c r="CJ250" s="126"/>
      <c r="CK250" s="126"/>
      <c r="CL250" s="126"/>
      <c r="CM250" s="126"/>
      <c r="CN250" s="126"/>
    </row>
    <row r="251" spans="1:92">
      <c r="A251" s="289" t="s">
        <v>6302</v>
      </c>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v>-2000955.97</v>
      </c>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26"/>
      <c r="CC251" s="126"/>
      <c r="CD251" s="126"/>
      <c r="CE251" s="126"/>
      <c r="CF251" s="126"/>
      <c r="CG251" s="126"/>
      <c r="CH251" s="126"/>
      <c r="CI251" s="126"/>
      <c r="CJ251" s="126"/>
      <c r="CK251" s="126"/>
      <c r="CL251" s="126"/>
      <c r="CM251" s="126"/>
      <c r="CN251" s="126"/>
    </row>
    <row r="252" spans="1:92">
      <c r="A252" s="289" t="s">
        <v>6303</v>
      </c>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v>23589491.289999999</v>
      </c>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26"/>
      <c r="CD252" s="126"/>
      <c r="CE252" s="126"/>
      <c r="CF252" s="126"/>
      <c r="CG252" s="126"/>
      <c r="CH252" s="126"/>
      <c r="CI252" s="126"/>
      <c r="CJ252" s="126"/>
      <c r="CK252" s="126"/>
      <c r="CL252" s="126"/>
      <c r="CM252" s="126"/>
      <c r="CN252" s="126"/>
    </row>
    <row r="253" spans="1:92">
      <c r="A253" s="289" t="s">
        <v>6304</v>
      </c>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26"/>
      <c r="CC253" s="126"/>
      <c r="CD253" s="126"/>
      <c r="CE253" s="126"/>
      <c r="CF253" s="126"/>
      <c r="CG253" s="126"/>
      <c r="CH253" s="126"/>
      <c r="CI253" s="126"/>
      <c r="CJ253" s="126"/>
      <c r="CK253" s="126"/>
      <c r="CL253" s="126"/>
      <c r="CM253" s="126"/>
      <c r="CN253" s="126"/>
    </row>
    <row r="254" spans="1:92">
      <c r="A254" s="289" t="s">
        <v>6305</v>
      </c>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v>2250587.0699999998</v>
      </c>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26"/>
      <c r="CC254" s="126"/>
      <c r="CD254" s="126"/>
      <c r="CE254" s="126"/>
      <c r="CF254" s="126"/>
      <c r="CG254" s="126"/>
      <c r="CH254" s="126"/>
      <c r="CI254" s="126"/>
      <c r="CJ254" s="126"/>
      <c r="CK254" s="126"/>
      <c r="CL254" s="126"/>
      <c r="CM254" s="126"/>
      <c r="CN254" s="126"/>
    </row>
    <row r="255" spans="1:92">
      <c r="A255" s="289" t="s">
        <v>6306</v>
      </c>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v>2250587.0699999998</v>
      </c>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26"/>
      <c r="CC255" s="126"/>
      <c r="CD255" s="126"/>
      <c r="CE255" s="126"/>
      <c r="CF255" s="126"/>
      <c r="CG255" s="126"/>
      <c r="CH255" s="126"/>
      <c r="CI255" s="126"/>
      <c r="CJ255" s="126"/>
      <c r="CK255" s="126"/>
      <c r="CL255" s="126"/>
      <c r="CM255" s="126"/>
      <c r="CN255" s="126"/>
    </row>
    <row r="256" spans="1:92">
      <c r="A256" s="289" t="s">
        <v>6307</v>
      </c>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v>46548875.140000001</v>
      </c>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26"/>
      <c r="CC256" s="126"/>
      <c r="CD256" s="126"/>
      <c r="CE256" s="126"/>
      <c r="CF256" s="126"/>
      <c r="CG256" s="126"/>
      <c r="CH256" s="126"/>
      <c r="CI256" s="126"/>
      <c r="CJ256" s="126"/>
      <c r="CK256" s="126"/>
      <c r="CL256" s="126"/>
      <c r="CM256" s="126"/>
      <c r="CN256" s="126"/>
    </row>
    <row r="257" spans="1:92">
      <c r="A257" s="288" t="s">
        <v>6308</v>
      </c>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26"/>
      <c r="CC257" s="126"/>
      <c r="CD257" s="126"/>
      <c r="CE257" s="126"/>
      <c r="CF257" s="126"/>
      <c r="CG257" s="126"/>
      <c r="CH257" s="126"/>
      <c r="CI257" s="126"/>
      <c r="CJ257" s="126"/>
      <c r="CK257" s="126"/>
      <c r="CL257" s="126"/>
      <c r="CM257" s="126"/>
      <c r="CN257" s="126"/>
    </row>
    <row r="258" spans="1:92">
      <c r="A258" s="289" t="s">
        <v>6309</v>
      </c>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c r="CE258" s="126"/>
      <c r="CF258" s="126"/>
      <c r="CG258" s="126"/>
      <c r="CH258" s="126"/>
      <c r="CI258" s="126"/>
      <c r="CJ258" s="126"/>
      <c r="CK258" s="126"/>
      <c r="CL258" s="126"/>
      <c r="CM258" s="126"/>
      <c r="CN258" s="126"/>
    </row>
    <row r="259" spans="1:92">
      <c r="A259" s="289" t="s">
        <v>6310</v>
      </c>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v>1013064.14999999</v>
      </c>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26"/>
      <c r="CC259" s="126"/>
      <c r="CD259" s="126"/>
      <c r="CE259" s="126"/>
      <c r="CF259" s="126"/>
      <c r="CG259" s="126"/>
      <c r="CH259" s="126"/>
      <c r="CI259" s="126"/>
      <c r="CJ259" s="126"/>
      <c r="CK259" s="126"/>
      <c r="CL259" s="126"/>
      <c r="CM259" s="126"/>
      <c r="CN259" s="126"/>
    </row>
    <row r="260" spans="1:92">
      <c r="A260" s="289" t="s">
        <v>6311</v>
      </c>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v>1013064.14999999</v>
      </c>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26"/>
      <c r="CD260" s="126"/>
      <c r="CE260" s="126"/>
      <c r="CF260" s="126"/>
      <c r="CG260" s="126"/>
      <c r="CH260" s="126"/>
      <c r="CI260" s="126"/>
      <c r="CJ260" s="126"/>
      <c r="CK260" s="126"/>
      <c r="CL260" s="126"/>
      <c r="CM260" s="126"/>
      <c r="CN260" s="126"/>
    </row>
    <row r="261" spans="1:92">
      <c r="A261" s="289" t="s">
        <v>6312</v>
      </c>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26"/>
      <c r="CC261" s="126"/>
      <c r="CD261" s="126"/>
      <c r="CE261" s="126"/>
      <c r="CF261" s="126"/>
      <c r="CG261" s="126"/>
      <c r="CH261" s="126"/>
      <c r="CI261" s="126"/>
      <c r="CJ261" s="126"/>
      <c r="CK261" s="126"/>
      <c r="CL261" s="126"/>
      <c r="CM261" s="126"/>
      <c r="CN261" s="126"/>
    </row>
    <row r="262" spans="1:92">
      <c r="A262" s="289" t="s">
        <v>6313</v>
      </c>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v>0</v>
      </c>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26"/>
      <c r="CC262" s="126"/>
      <c r="CD262" s="126"/>
      <c r="CE262" s="126"/>
      <c r="CF262" s="126"/>
      <c r="CG262" s="126"/>
      <c r="CH262" s="126"/>
      <c r="CI262" s="126"/>
      <c r="CJ262" s="126"/>
      <c r="CK262" s="126"/>
      <c r="CL262" s="126"/>
      <c r="CM262" s="126"/>
      <c r="CN262" s="126"/>
    </row>
    <row r="263" spans="1:92">
      <c r="A263" s="289" t="s">
        <v>6314</v>
      </c>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v>0</v>
      </c>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26"/>
      <c r="CC263" s="126"/>
      <c r="CD263" s="126"/>
      <c r="CE263" s="126"/>
      <c r="CF263" s="126"/>
      <c r="CG263" s="126"/>
      <c r="CH263" s="126"/>
      <c r="CI263" s="126"/>
      <c r="CJ263" s="126"/>
      <c r="CK263" s="126"/>
      <c r="CL263" s="126"/>
      <c r="CM263" s="126"/>
      <c r="CN263" s="126"/>
    </row>
    <row r="264" spans="1:92">
      <c r="A264" s="289" t="s">
        <v>6315</v>
      </c>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v>0</v>
      </c>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26"/>
      <c r="CC264" s="126"/>
      <c r="CD264" s="126"/>
      <c r="CE264" s="126"/>
      <c r="CF264" s="126"/>
      <c r="CG264" s="126"/>
      <c r="CH264" s="126"/>
      <c r="CI264" s="126"/>
      <c r="CJ264" s="126"/>
      <c r="CK264" s="126"/>
      <c r="CL264" s="126"/>
      <c r="CM264" s="126"/>
      <c r="CN264" s="126"/>
    </row>
    <row r="265" spans="1:92">
      <c r="A265" s="289" t="s">
        <v>6316</v>
      </c>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26"/>
      <c r="CC265" s="126"/>
      <c r="CD265" s="126"/>
      <c r="CE265" s="126"/>
      <c r="CF265" s="126"/>
      <c r="CG265" s="126"/>
      <c r="CH265" s="126"/>
      <c r="CI265" s="126"/>
      <c r="CJ265" s="126"/>
      <c r="CK265" s="126"/>
      <c r="CL265" s="126"/>
      <c r="CM265" s="126"/>
      <c r="CN265" s="126"/>
    </row>
    <row r="266" spans="1:92">
      <c r="A266" s="289" t="s">
        <v>6317</v>
      </c>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v>383111.43</v>
      </c>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26"/>
      <c r="CD266" s="126"/>
      <c r="CE266" s="126"/>
      <c r="CF266" s="126"/>
      <c r="CG266" s="126"/>
      <c r="CH266" s="126"/>
      <c r="CI266" s="126"/>
      <c r="CJ266" s="126"/>
      <c r="CK266" s="126"/>
      <c r="CL266" s="126"/>
      <c r="CM266" s="126"/>
      <c r="CN266" s="126"/>
    </row>
    <row r="267" spans="1:92">
      <c r="A267" s="289" t="s">
        <v>6318</v>
      </c>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v>10817.9999999999</v>
      </c>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26"/>
      <c r="CC267" s="126"/>
      <c r="CD267" s="126"/>
      <c r="CE267" s="126"/>
      <c r="CF267" s="126"/>
      <c r="CG267" s="126"/>
      <c r="CH267" s="126"/>
      <c r="CI267" s="126"/>
      <c r="CJ267" s="126"/>
      <c r="CK267" s="126"/>
      <c r="CL267" s="126"/>
      <c r="CM267" s="126"/>
      <c r="CN267" s="126"/>
    </row>
    <row r="268" spans="1:92">
      <c r="A268" s="289" t="s">
        <v>6319</v>
      </c>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v>2833419.6699999901</v>
      </c>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26"/>
      <c r="CC268" s="126"/>
      <c r="CD268" s="126"/>
      <c r="CE268" s="126"/>
      <c r="CF268" s="126"/>
      <c r="CG268" s="126"/>
      <c r="CH268" s="126"/>
      <c r="CI268" s="126"/>
      <c r="CJ268" s="126"/>
      <c r="CK268" s="126"/>
      <c r="CL268" s="126"/>
      <c r="CM268" s="126"/>
      <c r="CN268" s="126"/>
    </row>
    <row r="269" spans="1:92">
      <c r="A269" s="289" t="s">
        <v>6320</v>
      </c>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v>3227349.0999999898</v>
      </c>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26"/>
      <c r="CC269" s="126"/>
      <c r="CD269" s="126"/>
      <c r="CE269" s="126"/>
      <c r="CF269" s="126"/>
      <c r="CG269" s="126"/>
      <c r="CH269" s="126"/>
      <c r="CI269" s="126"/>
      <c r="CJ269" s="126"/>
      <c r="CK269" s="126"/>
      <c r="CL269" s="126"/>
      <c r="CM269" s="126"/>
      <c r="CN269" s="126"/>
    </row>
    <row r="270" spans="1:92">
      <c r="A270" s="289" t="s">
        <v>6321</v>
      </c>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26"/>
      <c r="CC270" s="126"/>
      <c r="CD270" s="126"/>
      <c r="CE270" s="126"/>
      <c r="CF270" s="126"/>
      <c r="CG270" s="126"/>
      <c r="CH270" s="126"/>
      <c r="CI270" s="126"/>
      <c r="CJ270" s="126"/>
      <c r="CK270" s="126"/>
      <c r="CL270" s="126"/>
      <c r="CM270" s="126"/>
      <c r="CN270" s="126"/>
    </row>
    <row r="271" spans="1:92">
      <c r="A271" s="289" t="s">
        <v>6322</v>
      </c>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v>29032945.27</v>
      </c>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26"/>
      <c r="CC271" s="126"/>
      <c r="CD271" s="126"/>
      <c r="CE271" s="126"/>
      <c r="CF271" s="126"/>
      <c r="CG271" s="126"/>
      <c r="CH271" s="126"/>
      <c r="CI271" s="126"/>
      <c r="CJ271" s="126"/>
      <c r="CK271" s="126"/>
      <c r="CL271" s="126"/>
      <c r="CM271" s="126"/>
      <c r="CN271" s="126"/>
    </row>
    <row r="272" spans="1:92">
      <c r="A272" s="289" t="s">
        <v>6323</v>
      </c>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v>189553.860000001</v>
      </c>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26"/>
      <c r="CC272" s="126"/>
      <c r="CD272" s="126"/>
      <c r="CE272" s="126"/>
      <c r="CF272" s="126"/>
      <c r="CG272" s="126"/>
      <c r="CH272" s="126"/>
      <c r="CI272" s="126"/>
      <c r="CJ272" s="126"/>
      <c r="CK272" s="126"/>
      <c r="CL272" s="126"/>
      <c r="CM272" s="126"/>
      <c r="CN272" s="126"/>
    </row>
    <row r="273" spans="1:92">
      <c r="A273" s="289" t="s">
        <v>6324</v>
      </c>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v>29222499.129999999</v>
      </c>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c r="BY273" s="126"/>
      <c r="BZ273" s="126"/>
      <c r="CA273" s="126"/>
      <c r="CB273" s="126"/>
      <c r="CC273" s="126"/>
      <c r="CD273" s="126"/>
      <c r="CE273" s="126"/>
      <c r="CF273" s="126"/>
      <c r="CG273" s="126"/>
      <c r="CH273" s="126"/>
      <c r="CI273" s="126"/>
      <c r="CJ273" s="126"/>
      <c r="CK273" s="126"/>
      <c r="CL273" s="126"/>
      <c r="CM273" s="126"/>
      <c r="CN273" s="126"/>
    </row>
    <row r="274" spans="1:92">
      <c r="A274" s="289" t="s">
        <v>6325</v>
      </c>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26"/>
      <c r="CC274" s="126"/>
      <c r="CD274" s="126"/>
      <c r="CE274" s="126"/>
      <c r="CF274" s="126"/>
      <c r="CG274" s="126"/>
      <c r="CH274" s="126"/>
      <c r="CI274" s="126"/>
      <c r="CJ274" s="126"/>
      <c r="CK274" s="126"/>
      <c r="CL274" s="126"/>
      <c r="CM274" s="126"/>
      <c r="CN274" s="126"/>
    </row>
    <row r="275" spans="1:92">
      <c r="A275" s="289" t="s">
        <v>6326</v>
      </c>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v>7208645.1699999897</v>
      </c>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c r="BY275" s="126"/>
      <c r="BZ275" s="126"/>
      <c r="CA275" s="126"/>
      <c r="CB275" s="126"/>
      <c r="CC275" s="126"/>
      <c r="CD275" s="126"/>
      <c r="CE275" s="126"/>
      <c r="CF275" s="126"/>
      <c r="CG275" s="126"/>
      <c r="CH275" s="126"/>
      <c r="CI275" s="126"/>
      <c r="CJ275" s="126"/>
      <c r="CK275" s="126"/>
      <c r="CL275" s="126"/>
      <c r="CM275" s="126"/>
      <c r="CN275" s="126"/>
    </row>
    <row r="276" spans="1:92">
      <c r="A276" s="289" t="s">
        <v>6327</v>
      </c>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v>7208645.1699999897</v>
      </c>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26"/>
      <c r="CC276" s="126"/>
      <c r="CD276" s="126"/>
      <c r="CE276" s="126"/>
      <c r="CF276" s="126"/>
      <c r="CG276" s="126"/>
      <c r="CH276" s="126"/>
      <c r="CI276" s="126"/>
      <c r="CJ276" s="126"/>
      <c r="CK276" s="126"/>
      <c r="CL276" s="126"/>
      <c r="CM276" s="126"/>
      <c r="CN276" s="126"/>
    </row>
    <row r="277" spans="1:92">
      <c r="A277" s="289" t="s">
        <v>6328</v>
      </c>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c r="BY277" s="126"/>
      <c r="BZ277" s="126"/>
      <c r="CA277" s="126"/>
      <c r="CB277" s="126"/>
      <c r="CC277" s="126"/>
      <c r="CD277" s="126"/>
      <c r="CE277" s="126"/>
      <c r="CF277" s="126"/>
      <c r="CG277" s="126"/>
      <c r="CH277" s="126"/>
      <c r="CI277" s="126"/>
      <c r="CJ277" s="126"/>
      <c r="CK277" s="126"/>
      <c r="CL277" s="126"/>
      <c r="CM277" s="126"/>
      <c r="CN277" s="126"/>
    </row>
    <row r="278" spans="1:92">
      <c r="A278" s="289" t="s">
        <v>6329</v>
      </c>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v>165325.29</v>
      </c>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26"/>
      <c r="CC278" s="126"/>
      <c r="CD278" s="126"/>
      <c r="CE278" s="126"/>
      <c r="CF278" s="126"/>
      <c r="CG278" s="126"/>
      <c r="CH278" s="126"/>
      <c r="CI278" s="126"/>
      <c r="CJ278" s="126"/>
      <c r="CK278" s="126"/>
      <c r="CL278" s="126"/>
      <c r="CM278" s="126"/>
      <c r="CN278" s="126"/>
    </row>
    <row r="279" spans="1:92">
      <c r="A279" s="289" t="s">
        <v>6330</v>
      </c>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v>0</v>
      </c>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c r="BY279" s="126"/>
      <c r="BZ279" s="126"/>
      <c r="CA279" s="126"/>
      <c r="CB279" s="126"/>
      <c r="CC279" s="126"/>
      <c r="CD279" s="126"/>
      <c r="CE279" s="126"/>
      <c r="CF279" s="126"/>
      <c r="CG279" s="126"/>
      <c r="CH279" s="126"/>
      <c r="CI279" s="126"/>
      <c r="CJ279" s="126"/>
      <c r="CK279" s="126"/>
      <c r="CL279" s="126"/>
      <c r="CM279" s="126"/>
      <c r="CN279" s="126"/>
    </row>
    <row r="280" spans="1:92">
      <c r="A280" s="289" t="s">
        <v>6331</v>
      </c>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v>165325.29</v>
      </c>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26"/>
      <c r="CC280" s="126"/>
      <c r="CD280" s="126"/>
      <c r="CE280" s="126"/>
      <c r="CF280" s="126"/>
      <c r="CG280" s="126"/>
      <c r="CH280" s="126"/>
      <c r="CI280" s="126"/>
      <c r="CJ280" s="126"/>
      <c r="CK280" s="126"/>
      <c r="CL280" s="126"/>
      <c r="CM280" s="126"/>
      <c r="CN280" s="126"/>
    </row>
    <row r="281" spans="1:92">
      <c r="A281" s="289" t="s">
        <v>6332</v>
      </c>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c r="BY281" s="126"/>
      <c r="BZ281" s="126"/>
      <c r="CA281" s="126"/>
      <c r="CB281" s="126"/>
      <c r="CC281" s="126"/>
      <c r="CD281" s="126"/>
      <c r="CE281" s="126"/>
      <c r="CF281" s="126"/>
      <c r="CG281" s="126"/>
      <c r="CH281" s="126"/>
      <c r="CI281" s="126"/>
      <c r="CJ281" s="126"/>
      <c r="CK281" s="126"/>
      <c r="CL281" s="126"/>
      <c r="CM281" s="126"/>
      <c r="CN281" s="126"/>
    </row>
    <row r="282" spans="1:92">
      <c r="A282" s="289" t="s">
        <v>6333</v>
      </c>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v>10417708.25</v>
      </c>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26"/>
      <c r="CC282" s="126"/>
      <c r="CD282" s="126"/>
      <c r="CE282" s="126"/>
      <c r="CF282" s="126"/>
      <c r="CG282" s="126"/>
      <c r="CH282" s="126"/>
      <c r="CI282" s="126"/>
      <c r="CJ282" s="126"/>
      <c r="CK282" s="126"/>
      <c r="CL282" s="126"/>
      <c r="CM282" s="126"/>
      <c r="CN282" s="126"/>
    </row>
    <row r="283" spans="1:92">
      <c r="A283" s="289" t="s">
        <v>6334</v>
      </c>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v>10417708.25</v>
      </c>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c r="BY283" s="126"/>
      <c r="BZ283" s="126"/>
      <c r="CA283" s="126"/>
      <c r="CB283" s="126"/>
      <c r="CC283" s="126"/>
      <c r="CD283" s="126"/>
      <c r="CE283" s="126"/>
      <c r="CF283" s="126"/>
      <c r="CG283" s="126"/>
      <c r="CH283" s="126"/>
      <c r="CI283" s="126"/>
      <c r="CJ283" s="126"/>
      <c r="CK283" s="126"/>
      <c r="CL283" s="126"/>
      <c r="CM283" s="126"/>
      <c r="CN283" s="126"/>
    </row>
    <row r="284" spans="1:92">
      <c r="A284" s="289" t="s">
        <v>6335</v>
      </c>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26"/>
      <c r="CC284" s="126"/>
      <c r="CD284" s="126"/>
      <c r="CE284" s="126"/>
      <c r="CF284" s="126"/>
      <c r="CG284" s="126"/>
      <c r="CH284" s="126"/>
      <c r="CI284" s="126"/>
      <c r="CJ284" s="126"/>
      <c r="CK284" s="126"/>
      <c r="CL284" s="126"/>
      <c r="CM284" s="126"/>
      <c r="CN284" s="126"/>
    </row>
    <row r="285" spans="1:92">
      <c r="A285" s="289" t="s">
        <v>6336</v>
      </c>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v>2434970.1399999899</v>
      </c>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126"/>
      <c r="CB285" s="126"/>
      <c r="CC285" s="126"/>
      <c r="CD285" s="126"/>
      <c r="CE285" s="126"/>
      <c r="CF285" s="126"/>
      <c r="CG285" s="126"/>
      <c r="CH285" s="126"/>
      <c r="CI285" s="126"/>
      <c r="CJ285" s="126"/>
      <c r="CK285" s="126"/>
      <c r="CL285" s="126"/>
      <c r="CM285" s="126"/>
      <c r="CN285" s="126"/>
    </row>
    <row r="286" spans="1:92">
      <c r="A286" s="289" t="s">
        <v>6337</v>
      </c>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v>2434970.1399999899</v>
      </c>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26"/>
      <c r="CC286" s="126"/>
      <c r="CD286" s="126"/>
      <c r="CE286" s="126"/>
      <c r="CF286" s="126"/>
      <c r="CG286" s="126"/>
      <c r="CH286" s="126"/>
      <c r="CI286" s="126"/>
      <c r="CJ286" s="126"/>
      <c r="CK286" s="126"/>
      <c r="CL286" s="126"/>
      <c r="CM286" s="126"/>
      <c r="CN286" s="126"/>
    </row>
    <row r="287" spans="1:92">
      <c r="A287" s="289" t="s">
        <v>6338</v>
      </c>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c r="BY287" s="126"/>
      <c r="BZ287" s="126"/>
      <c r="CA287" s="126"/>
      <c r="CB287" s="126"/>
      <c r="CC287" s="126"/>
      <c r="CD287" s="126"/>
      <c r="CE287" s="126"/>
      <c r="CF287" s="126"/>
      <c r="CG287" s="126"/>
      <c r="CH287" s="126"/>
      <c r="CI287" s="126"/>
      <c r="CJ287" s="126"/>
      <c r="CK287" s="126"/>
      <c r="CL287" s="126"/>
      <c r="CM287" s="126"/>
      <c r="CN287" s="126"/>
    </row>
    <row r="288" spans="1:92">
      <c r="A288" s="289" t="s">
        <v>6339</v>
      </c>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v>262268.50999999902</v>
      </c>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26"/>
      <c r="CC288" s="126"/>
      <c r="CD288" s="126"/>
      <c r="CE288" s="126"/>
      <c r="CF288" s="126"/>
      <c r="CG288" s="126"/>
      <c r="CH288" s="126"/>
      <c r="CI288" s="126"/>
      <c r="CJ288" s="126"/>
      <c r="CK288" s="126"/>
      <c r="CL288" s="126"/>
      <c r="CM288" s="126"/>
      <c r="CN288" s="126"/>
    </row>
    <row r="289" spans="1:92">
      <c r="A289" s="289" t="s">
        <v>6340</v>
      </c>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v>262268.50999999902</v>
      </c>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c r="BY289" s="126"/>
      <c r="BZ289" s="126"/>
      <c r="CA289" s="126"/>
      <c r="CB289" s="126"/>
      <c r="CC289" s="126"/>
      <c r="CD289" s="126"/>
      <c r="CE289" s="126"/>
      <c r="CF289" s="126"/>
      <c r="CG289" s="126"/>
      <c r="CH289" s="126"/>
      <c r="CI289" s="126"/>
      <c r="CJ289" s="126"/>
      <c r="CK289" s="126"/>
      <c r="CL289" s="126"/>
      <c r="CM289" s="126"/>
      <c r="CN289" s="126"/>
    </row>
    <row r="290" spans="1:92">
      <c r="A290" s="289" t="s">
        <v>6341</v>
      </c>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v>53951829.740000002</v>
      </c>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26"/>
      <c r="CC290" s="126"/>
      <c r="CD290" s="126"/>
      <c r="CE290" s="126"/>
      <c r="CF290" s="126"/>
      <c r="CG290" s="126"/>
      <c r="CH290" s="126"/>
      <c r="CI290" s="126"/>
      <c r="CJ290" s="126"/>
      <c r="CK290" s="126"/>
      <c r="CL290" s="126"/>
      <c r="CM290" s="126"/>
      <c r="CN290" s="126"/>
    </row>
    <row r="291" spans="1:92">
      <c r="A291" s="289" t="s">
        <v>6342</v>
      </c>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c r="AA291" s="126">
        <v>100500704.88</v>
      </c>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c r="BY291" s="126"/>
      <c r="BZ291" s="126"/>
      <c r="CA291" s="126"/>
      <c r="CB291" s="126"/>
      <c r="CC291" s="126"/>
      <c r="CD291" s="126"/>
      <c r="CE291" s="126"/>
      <c r="CF291" s="126"/>
      <c r="CG291" s="126"/>
      <c r="CH291" s="126"/>
      <c r="CI291" s="126"/>
      <c r="CJ291" s="126"/>
      <c r="CK291" s="126"/>
      <c r="CL291" s="126"/>
      <c r="CM291" s="126"/>
      <c r="CN291" s="126"/>
    </row>
    <row r="292" spans="1:92">
      <c r="A292" s="288" t="s">
        <v>6343</v>
      </c>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26"/>
      <c r="CC292" s="126"/>
      <c r="CD292" s="126"/>
      <c r="CE292" s="126"/>
      <c r="CF292" s="126"/>
      <c r="CG292" s="126"/>
      <c r="CH292" s="126"/>
      <c r="CI292" s="126"/>
      <c r="CJ292" s="126"/>
      <c r="CK292" s="126"/>
      <c r="CL292" s="126"/>
      <c r="CM292" s="126"/>
      <c r="CN292" s="126"/>
    </row>
    <row r="293" spans="1:92">
      <c r="A293" s="289" t="s">
        <v>6344</v>
      </c>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v>0</v>
      </c>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c r="BY293" s="126"/>
      <c r="BZ293" s="126"/>
      <c r="CA293" s="126"/>
      <c r="CB293" s="126"/>
      <c r="CC293" s="126"/>
      <c r="CD293" s="126"/>
      <c r="CE293" s="126"/>
      <c r="CF293" s="126"/>
      <c r="CG293" s="126"/>
      <c r="CH293" s="126"/>
      <c r="CI293" s="126"/>
      <c r="CJ293" s="126"/>
      <c r="CK293" s="126"/>
      <c r="CL293" s="126"/>
      <c r="CM293" s="126"/>
      <c r="CN293" s="126"/>
    </row>
    <row r="294" spans="1:92">
      <c r="A294" s="289" t="s">
        <v>6345</v>
      </c>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v>0</v>
      </c>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26"/>
      <c r="CC294" s="126"/>
      <c r="CD294" s="126"/>
      <c r="CE294" s="126"/>
      <c r="CF294" s="126"/>
      <c r="CG294" s="126"/>
      <c r="CH294" s="126"/>
      <c r="CI294" s="126"/>
      <c r="CJ294" s="126"/>
      <c r="CK294" s="126"/>
      <c r="CL294" s="126"/>
      <c r="CM294" s="126"/>
      <c r="CN294" s="126"/>
    </row>
    <row r="295" spans="1:92">
      <c r="A295" s="289" t="s">
        <v>6346</v>
      </c>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v>0</v>
      </c>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26"/>
      <c r="CC295" s="126"/>
      <c r="CD295" s="126"/>
      <c r="CE295" s="126"/>
      <c r="CF295" s="126"/>
      <c r="CG295" s="126"/>
      <c r="CH295" s="126"/>
      <c r="CI295" s="126"/>
      <c r="CJ295" s="126"/>
      <c r="CK295" s="126"/>
      <c r="CL295" s="126"/>
      <c r="CM295" s="126"/>
      <c r="CN295" s="126"/>
    </row>
    <row r="296" spans="1:92">
      <c r="A296" s="288" t="s">
        <v>6347</v>
      </c>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26"/>
      <c r="CC296" s="126"/>
      <c r="CD296" s="126"/>
      <c r="CE296" s="126"/>
      <c r="CF296" s="126"/>
      <c r="CG296" s="126"/>
      <c r="CH296" s="126"/>
      <c r="CI296" s="126"/>
      <c r="CJ296" s="126"/>
      <c r="CK296" s="126"/>
      <c r="CL296" s="126"/>
      <c r="CM296" s="126"/>
      <c r="CN296" s="126"/>
    </row>
    <row r="297" spans="1:92">
      <c r="A297" s="289" t="s">
        <v>6348</v>
      </c>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c r="BY297" s="126"/>
      <c r="BZ297" s="126"/>
      <c r="CA297" s="126"/>
      <c r="CB297" s="126"/>
      <c r="CC297" s="126"/>
      <c r="CD297" s="126"/>
      <c r="CE297" s="126"/>
      <c r="CF297" s="126"/>
      <c r="CG297" s="126"/>
      <c r="CH297" s="126"/>
      <c r="CI297" s="126"/>
      <c r="CJ297" s="126"/>
      <c r="CK297" s="126"/>
      <c r="CL297" s="126"/>
      <c r="CM297" s="126"/>
      <c r="CN297" s="126"/>
    </row>
    <row r="298" spans="1:92">
      <c r="A298" s="289" t="s">
        <v>6349</v>
      </c>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v>129910.52</v>
      </c>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26"/>
      <c r="CC298" s="126"/>
      <c r="CD298" s="126"/>
      <c r="CE298" s="126"/>
      <c r="CF298" s="126"/>
      <c r="CG298" s="126"/>
      <c r="CH298" s="126"/>
      <c r="CI298" s="126"/>
      <c r="CJ298" s="126"/>
      <c r="CK298" s="126"/>
      <c r="CL298" s="126"/>
      <c r="CM298" s="126"/>
      <c r="CN298" s="126"/>
    </row>
    <row r="299" spans="1:92">
      <c r="A299" s="289" t="s">
        <v>6350</v>
      </c>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v>129910.52</v>
      </c>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c r="BY299" s="126"/>
      <c r="BZ299" s="126"/>
      <c r="CA299" s="126"/>
      <c r="CB299" s="126"/>
      <c r="CC299" s="126"/>
      <c r="CD299" s="126"/>
      <c r="CE299" s="126"/>
      <c r="CF299" s="126"/>
      <c r="CG299" s="126"/>
      <c r="CH299" s="126"/>
      <c r="CI299" s="126"/>
      <c r="CJ299" s="126"/>
      <c r="CK299" s="126"/>
      <c r="CL299" s="126"/>
      <c r="CM299" s="126"/>
      <c r="CN299" s="126"/>
    </row>
    <row r="300" spans="1:92">
      <c r="A300" s="289" t="s">
        <v>6351</v>
      </c>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26"/>
      <c r="CC300" s="126"/>
      <c r="CD300" s="126"/>
      <c r="CE300" s="126"/>
      <c r="CF300" s="126"/>
      <c r="CG300" s="126"/>
      <c r="CH300" s="126"/>
      <c r="CI300" s="126"/>
      <c r="CJ300" s="126"/>
      <c r="CK300" s="126"/>
      <c r="CL300" s="126"/>
      <c r="CM300" s="126"/>
      <c r="CN300" s="126"/>
    </row>
    <row r="301" spans="1:92">
      <c r="A301" s="289" t="s">
        <v>6352</v>
      </c>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v>1047881.84999999</v>
      </c>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26"/>
      <c r="CC301" s="126"/>
      <c r="CD301" s="126"/>
      <c r="CE301" s="126"/>
      <c r="CF301" s="126"/>
      <c r="CG301" s="126"/>
      <c r="CH301" s="126"/>
      <c r="CI301" s="126"/>
      <c r="CJ301" s="126"/>
      <c r="CK301" s="126"/>
      <c r="CL301" s="126"/>
      <c r="CM301" s="126"/>
      <c r="CN301" s="126"/>
    </row>
    <row r="302" spans="1:92">
      <c r="A302" s="289" t="s">
        <v>6353</v>
      </c>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v>1047881.84999999</v>
      </c>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26"/>
      <c r="CC302" s="126"/>
      <c r="CD302" s="126"/>
      <c r="CE302" s="126"/>
      <c r="CF302" s="126"/>
      <c r="CG302" s="126"/>
      <c r="CH302" s="126"/>
      <c r="CI302" s="126"/>
      <c r="CJ302" s="126"/>
      <c r="CK302" s="126"/>
      <c r="CL302" s="126"/>
      <c r="CM302" s="126"/>
      <c r="CN302" s="126"/>
    </row>
    <row r="303" spans="1:92">
      <c r="A303" s="289" t="s">
        <v>6354</v>
      </c>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c r="BY303" s="126"/>
      <c r="BZ303" s="126"/>
      <c r="CA303" s="126"/>
      <c r="CB303" s="126"/>
      <c r="CC303" s="126"/>
      <c r="CD303" s="126"/>
      <c r="CE303" s="126"/>
      <c r="CF303" s="126"/>
      <c r="CG303" s="126"/>
      <c r="CH303" s="126"/>
      <c r="CI303" s="126"/>
      <c r="CJ303" s="126"/>
      <c r="CK303" s="126"/>
      <c r="CL303" s="126"/>
      <c r="CM303" s="126"/>
      <c r="CN303" s="126"/>
    </row>
    <row r="304" spans="1:92">
      <c r="A304" s="289" t="s">
        <v>6355</v>
      </c>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v>13730804.039999999</v>
      </c>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26"/>
      <c r="CC304" s="126"/>
      <c r="CD304" s="126"/>
      <c r="CE304" s="126"/>
      <c r="CF304" s="126"/>
      <c r="CG304" s="126"/>
      <c r="CH304" s="126"/>
      <c r="CI304" s="126"/>
      <c r="CJ304" s="126"/>
      <c r="CK304" s="126"/>
      <c r="CL304" s="126"/>
      <c r="CM304" s="126"/>
      <c r="CN304" s="126"/>
    </row>
    <row r="305" spans="1:92">
      <c r="A305" s="289" t="s">
        <v>6356</v>
      </c>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v>17146977.16</v>
      </c>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26"/>
      <c r="CC305" s="126"/>
      <c r="CD305" s="126"/>
      <c r="CE305" s="126"/>
      <c r="CF305" s="126"/>
      <c r="CG305" s="126"/>
      <c r="CH305" s="126"/>
      <c r="CI305" s="126"/>
      <c r="CJ305" s="126"/>
      <c r="CK305" s="126"/>
      <c r="CL305" s="126"/>
      <c r="CM305" s="126"/>
      <c r="CN305" s="126"/>
    </row>
    <row r="306" spans="1:92">
      <c r="A306" s="289" t="s">
        <v>6357</v>
      </c>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v>10500381.560000001</v>
      </c>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26"/>
      <c r="CD306" s="126"/>
      <c r="CE306" s="126"/>
      <c r="CF306" s="126"/>
      <c r="CG306" s="126"/>
      <c r="CH306" s="126"/>
      <c r="CI306" s="126"/>
      <c r="CJ306" s="126"/>
      <c r="CK306" s="126"/>
      <c r="CL306" s="126"/>
      <c r="CM306" s="126"/>
      <c r="CN306" s="126"/>
    </row>
    <row r="307" spans="1:92">
      <c r="A307" s="289" t="s">
        <v>6358</v>
      </c>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v>0</v>
      </c>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26"/>
      <c r="CD307" s="126"/>
      <c r="CE307" s="126"/>
      <c r="CF307" s="126"/>
      <c r="CG307" s="126"/>
      <c r="CH307" s="126"/>
      <c r="CI307" s="126"/>
      <c r="CJ307" s="126"/>
      <c r="CK307" s="126"/>
      <c r="CL307" s="126"/>
      <c r="CM307" s="126"/>
      <c r="CN307" s="126"/>
    </row>
    <row r="308" spans="1:92">
      <c r="A308" s="289" t="s">
        <v>6359</v>
      </c>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v>13532177.539999999</v>
      </c>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26"/>
      <c r="CC308" s="126"/>
      <c r="CD308" s="126"/>
      <c r="CE308" s="126"/>
      <c r="CF308" s="126"/>
      <c r="CG308" s="126"/>
      <c r="CH308" s="126"/>
      <c r="CI308" s="126"/>
      <c r="CJ308" s="126"/>
      <c r="CK308" s="126"/>
      <c r="CL308" s="126"/>
      <c r="CM308" s="126"/>
      <c r="CN308" s="126"/>
    </row>
    <row r="309" spans="1:92">
      <c r="A309" s="289" t="s">
        <v>6360</v>
      </c>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v>606068.89</v>
      </c>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26"/>
      <c r="CC309" s="126"/>
      <c r="CD309" s="126"/>
      <c r="CE309" s="126"/>
      <c r="CF309" s="126"/>
      <c r="CG309" s="126"/>
      <c r="CH309" s="126"/>
      <c r="CI309" s="126"/>
      <c r="CJ309" s="126"/>
      <c r="CK309" s="126"/>
      <c r="CL309" s="126"/>
      <c r="CM309" s="126"/>
      <c r="CN309" s="126"/>
    </row>
    <row r="310" spans="1:92">
      <c r="A310" s="289" t="s">
        <v>6361</v>
      </c>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v>0</v>
      </c>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26"/>
      <c r="CC310" s="126"/>
      <c r="CD310" s="126"/>
      <c r="CE310" s="126"/>
      <c r="CF310" s="126"/>
      <c r="CG310" s="126"/>
      <c r="CH310" s="126"/>
      <c r="CI310" s="126"/>
      <c r="CJ310" s="126"/>
      <c r="CK310" s="126"/>
      <c r="CL310" s="126"/>
      <c r="CM310" s="126"/>
      <c r="CN310" s="126"/>
    </row>
    <row r="311" spans="1:92">
      <c r="A311" s="289" t="s">
        <v>6362</v>
      </c>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v>55516409.189999998</v>
      </c>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26"/>
      <c r="CC311" s="126"/>
      <c r="CD311" s="126"/>
      <c r="CE311" s="126"/>
      <c r="CF311" s="126"/>
      <c r="CG311" s="126"/>
      <c r="CH311" s="126"/>
      <c r="CI311" s="126"/>
      <c r="CJ311" s="126"/>
      <c r="CK311" s="126"/>
      <c r="CL311" s="126"/>
      <c r="CM311" s="126"/>
      <c r="CN311" s="126"/>
    </row>
    <row r="312" spans="1:92">
      <c r="A312" s="289" t="s">
        <v>6363</v>
      </c>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26"/>
      <c r="CC312" s="126"/>
      <c r="CD312" s="126"/>
      <c r="CE312" s="126"/>
      <c r="CF312" s="126"/>
      <c r="CG312" s="126"/>
      <c r="CH312" s="126"/>
      <c r="CI312" s="126"/>
      <c r="CJ312" s="126"/>
      <c r="CK312" s="126"/>
      <c r="CL312" s="126"/>
      <c r="CM312" s="126"/>
      <c r="CN312" s="126"/>
    </row>
    <row r="313" spans="1:92">
      <c r="A313" s="289" t="s">
        <v>6364</v>
      </c>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v>53675881.659999996</v>
      </c>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26"/>
      <c r="CC313" s="126"/>
      <c r="CD313" s="126"/>
      <c r="CE313" s="126"/>
      <c r="CF313" s="126"/>
      <c r="CG313" s="126"/>
      <c r="CH313" s="126"/>
      <c r="CI313" s="126"/>
      <c r="CJ313" s="126"/>
      <c r="CK313" s="126"/>
      <c r="CL313" s="126"/>
      <c r="CM313" s="126"/>
      <c r="CN313" s="126"/>
    </row>
    <row r="314" spans="1:92">
      <c r="A314" s="289" t="s">
        <v>6365</v>
      </c>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v>745029.35999999905</v>
      </c>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26"/>
      <c r="CC314" s="126"/>
      <c r="CD314" s="126"/>
      <c r="CE314" s="126"/>
      <c r="CF314" s="126"/>
      <c r="CG314" s="126"/>
      <c r="CH314" s="126"/>
      <c r="CI314" s="126"/>
      <c r="CJ314" s="126"/>
      <c r="CK314" s="126"/>
      <c r="CL314" s="126"/>
      <c r="CM314" s="126"/>
      <c r="CN314" s="126"/>
    </row>
    <row r="315" spans="1:92">
      <c r="A315" s="289" t="s">
        <v>6366</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v>54420911.020000003</v>
      </c>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26"/>
      <c r="CC315" s="126"/>
      <c r="CD315" s="126"/>
      <c r="CE315" s="126"/>
      <c r="CF315" s="126"/>
      <c r="CG315" s="126"/>
      <c r="CH315" s="126"/>
      <c r="CI315" s="126"/>
      <c r="CJ315" s="126"/>
      <c r="CK315" s="126"/>
      <c r="CL315" s="126"/>
      <c r="CM315" s="126"/>
      <c r="CN315" s="126"/>
    </row>
    <row r="316" spans="1:92">
      <c r="A316" s="289" t="s">
        <v>6367</v>
      </c>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26"/>
      <c r="CC316" s="126"/>
      <c r="CD316" s="126"/>
      <c r="CE316" s="126"/>
      <c r="CF316" s="126"/>
      <c r="CG316" s="126"/>
      <c r="CH316" s="126"/>
      <c r="CI316" s="126"/>
      <c r="CJ316" s="126"/>
      <c r="CK316" s="126"/>
      <c r="CL316" s="126"/>
      <c r="CM316" s="126"/>
      <c r="CN316" s="126"/>
    </row>
    <row r="317" spans="1:92">
      <c r="A317" s="289" t="s">
        <v>6368</v>
      </c>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v>15910.41</v>
      </c>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26"/>
      <c r="CC317" s="126"/>
      <c r="CD317" s="126"/>
      <c r="CE317" s="126"/>
      <c r="CF317" s="126"/>
      <c r="CG317" s="126"/>
      <c r="CH317" s="126"/>
      <c r="CI317" s="126"/>
      <c r="CJ317" s="126"/>
      <c r="CK317" s="126"/>
      <c r="CL317" s="126"/>
      <c r="CM317" s="126"/>
      <c r="CN317" s="126"/>
    </row>
    <row r="318" spans="1:92">
      <c r="A318" s="289" t="s">
        <v>6369</v>
      </c>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v>15910.41</v>
      </c>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c r="BY318" s="126"/>
      <c r="BZ318" s="126"/>
      <c r="CA318" s="126"/>
      <c r="CB318" s="126"/>
      <c r="CC318" s="126"/>
      <c r="CD318" s="126"/>
      <c r="CE318" s="126"/>
      <c r="CF318" s="126"/>
      <c r="CG318" s="126"/>
      <c r="CH318" s="126"/>
      <c r="CI318" s="126"/>
      <c r="CJ318" s="126"/>
      <c r="CK318" s="126"/>
      <c r="CL318" s="126"/>
      <c r="CM318" s="126"/>
      <c r="CN318" s="126"/>
    </row>
    <row r="319" spans="1:92">
      <c r="A319" s="289" t="s">
        <v>6370</v>
      </c>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v>111131022.98999999</v>
      </c>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c r="BY319" s="126"/>
      <c r="BZ319" s="126"/>
      <c r="CA319" s="126"/>
      <c r="CB319" s="126"/>
      <c r="CC319" s="126"/>
      <c r="CD319" s="126"/>
      <c r="CE319" s="126"/>
      <c r="CF319" s="126"/>
      <c r="CG319" s="126"/>
      <c r="CH319" s="126"/>
      <c r="CI319" s="126"/>
      <c r="CJ319" s="126"/>
      <c r="CK319" s="126"/>
      <c r="CL319" s="126"/>
      <c r="CM319" s="126"/>
      <c r="CN319" s="126"/>
    </row>
    <row r="320" spans="1:92">
      <c r="A320" s="288" t="s">
        <v>6371</v>
      </c>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c r="BY320" s="126"/>
      <c r="BZ320" s="126"/>
      <c r="CA320" s="126"/>
      <c r="CB320" s="126"/>
      <c r="CC320" s="126"/>
      <c r="CD320" s="126"/>
      <c r="CE320" s="126"/>
      <c r="CF320" s="126"/>
      <c r="CG320" s="126"/>
      <c r="CH320" s="126"/>
      <c r="CI320" s="126"/>
      <c r="CJ320" s="126"/>
      <c r="CK320" s="126"/>
      <c r="CL320" s="126"/>
      <c r="CM320" s="126"/>
      <c r="CN320" s="126"/>
    </row>
    <row r="321" spans="1:92">
      <c r="A321" s="289" t="s">
        <v>6372</v>
      </c>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c r="BY321" s="126"/>
      <c r="BZ321" s="126"/>
      <c r="CA321" s="126"/>
      <c r="CB321" s="126"/>
      <c r="CC321" s="126"/>
      <c r="CD321" s="126"/>
      <c r="CE321" s="126"/>
      <c r="CF321" s="126"/>
      <c r="CG321" s="126"/>
      <c r="CH321" s="126"/>
      <c r="CI321" s="126"/>
      <c r="CJ321" s="126"/>
      <c r="CK321" s="126"/>
      <c r="CL321" s="126"/>
      <c r="CM321" s="126"/>
      <c r="CN321" s="126"/>
    </row>
    <row r="322" spans="1:92">
      <c r="A322" s="289" t="s">
        <v>6373</v>
      </c>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v>0</v>
      </c>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c r="BY322" s="126"/>
      <c r="BZ322" s="126"/>
      <c r="CA322" s="126"/>
      <c r="CB322" s="126"/>
      <c r="CC322" s="126"/>
      <c r="CD322" s="126"/>
      <c r="CE322" s="126"/>
      <c r="CF322" s="126"/>
      <c r="CG322" s="126"/>
      <c r="CH322" s="126"/>
      <c r="CI322" s="126"/>
      <c r="CJ322" s="126"/>
      <c r="CK322" s="126"/>
      <c r="CL322" s="126"/>
      <c r="CM322" s="126"/>
      <c r="CN322" s="126"/>
    </row>
    <row r="323" spans="1:92">
      <c r="A323" s="289" t="s">
        <v>6374</v>
      </c>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v>0</v>
      </c>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c r="BY323" s="126"/>
      <c r="BZ323" s="126"/>
      <c r="CA323" s="126"/>
      <c r="CB323" s="126"/>
      <c r="CC323" s="126"/>
      <c r="CD323" s="126"/>
      <c r="CE323" s="126"/>
      <c r="CF323" s="126"/>
      <c r="CG323" s="126"/>
      <c r="CH323" s="126"/>
      <c r="CI323" s="126"/>
      <c r="CJ323" s="126"/>
      <c r="CK323" s="126"/>
      <c r="CL323" s="126"/>
      <c r="CM323" s="126"/>
      <c r="CN323" s="126"/>
    </row>
    <row r="324" spans="1:92">
      <c r="A324" s="289" t="s">
        <v>6375</v>
      </c>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26"/>
      <c r="CC324" s="126"/>
      <c r="CD324" s="126"/>
      <c r="CE324" s="126"/>
      <c r="CF324" s="126"/>
      <c r="CG324" s="126"/>
      <c r="CH324" s="126"/>
      <c r="CI324" s="126"/>
      <c r="CJ324" s="126"/>
      <c r="CK324" s="126"/>
      <c r="CL324" s="126"/>
      <c r="CM324" s="126"/>
      <c r="CN324" s="126"/>
    </row>
    <row r="325" spans="1:92">
      <c r="A325" s="289" t="s">
        <v>6376</v>
      </c>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v>0</v>
      </c>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c r="BY325" s="126"/>
      <c r="BZ325" s="126"/>
      <c r="CA325" s="126"/>
      <c r="CB325" s="126"/>
      <c r="CC325" s="126"/>
      <c r="CD325" s="126"/>
      <c r="CE325" s="126"/>
      <c r="CF325" s="126"/>
      <c r="CG325" s="126"/>
      <c r="CH325" s="126"/>
      <c r="CI325" s="126"/>
      <c r="CJ325" s="126"/>
      <c r="CK325" s="126"/>
      <c r="CL325" s="126"/>
      <c r="CM325" s="126"/>
      <c r="CN325" s="126"/>
    </row>
    <row r="326" spans="1:92">
      <c r="A326" s="289" t="s">
        <v>6377</v>
      </c>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v>0</v>
      </c>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c r="BY326" s="126"/>
      <c r="BZ326" s="126"/>
      <c r="CA326" s="126"/>
      <c r="CB326" s="126"/>
      <c r="CC326" s="126"/>
      <c r="CD326" s="126"/>
      <c r="CE326" s="126"/>
      <c r="CF326" s="126"/>
      <c r="CG326" s="126"/>
      <c r="CH326" s="126"/>
      <c r="CI326" s="126"/>
      <c r="CJ326" s="126"/>
      <c r="CK326" s="126"/>
      <c r="CL326" s="126"/>
      <c r="CM326" s="126"/>
      <c r="CN326" s="126"/>
    </row>
    <row r="327" spans="1:92">
      <c r="A327" s="289" t="s">
        <v>6378</v>
      </c>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v>1000</v>
      </c>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c r="BY327" s="126"/>
      <c r="BZ327" s="126"/>
      <c r="CA327" s="126"/>
      <c r="CB327" s="126"/>
      <c r="CC327" s="126"/>
      <c r="CD327" s="126"/>
      <c r="CE327" s="126"/>
      <c r="CF327" s="126"/>
      <c r="CG327" s="126"/>
      <c r="CH327" s="126"/>
      <c r="CI327" s="126"/>
      <c r="CJ327" s="126"/>
      <c r="CK327" s="126"/>
      <c r="CL327" s="126"/>
      <c r="CM327" s="126"/>
      <c r="CN327" s="126"/>
    </row>
    <row r="328" spans="1:92">
      <c r="A328" s="289" t="s">
        <v>6379</v>
      </c>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v>0</v>
      </c>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c r="BY328" s="126"/>
      <c r="BZ328" s="126"/>
      <c r="CA328" s="126"/>
      <c r="CB328" s="126"/>
      <c r="CC328" s="126"/>
      <c r="CD328" s="126"/>
      <c r="CE328" s="126"/>
      <c r="CF328" s="126"/>
      <c r="CG328" s="126"/>
      <c r="CH328" s="126"/>
      <c r="CI328" s="126"/>
      <c r="CJ328" s="126"/>
      <c r="CK328" s="126"/>
      <c r="CL328" s="126"/>
      <c r="CM328" s="126"/>
      <c r="CN328" s="126"/>
    </row>
    <row r="329" spans="1:92">
      <c r="A329" s="289" t="s">
        <v>6380</v>
      </c>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c r="AA329" s="126">
        <v>1000</v>
      </c>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c r="BY329" s="126"/>
      <c r="BZ329" s="126"/>
      <c r="CA329" s="126"/>
      <c r="CB329" s="126"/>
      <c r="CC329" s="126"/>
      <c r="CD329" s="126"/>
      <c r="CE329" s="126"/>
      <c r="CF329" s="126"/>
      <c r="CG329" s="126"/>
      <c r="CH329" s="126"/>
      <c r="CI329" s="126"/>
      <c r="CJ329" s="126"/>
      <c r="CK329" s="126"/>
      <c r="CL329" s="126"/>
      <c r="CM329" s="126"/>
      <c r="CN329" s="126"/>
    </row>
    <row r="330" spans="1:92">
      <c r="A330" s="289" t="s">
        <v>6381</v>
      </c>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c r="BY330" s="126"/>
      <c r="BZ330" s="126"/>
      <c r="CA330" s="126"/>
      <c r="CB330" s="126"/>
      <c r="CC330" s="126"/>
      <c r="CD330" s="126"/>
      <c r="CE330" s="126"/>
      <c r="CF330" s="126"/>
      <c r="CG330" s="126"/>
      <c r="CH330" s="126"/>
      <c r="CI330" s="126"/>
      <c r="CJ330" s="126"/>
      <c r="CK330" s="126"/>
      <c r="CL330" s="126"/>
      <c r="CM330" s="126"/>
      <c r="CN330" s="126"/>
    </row>
    <row r="331" spans="1:92">
      <c r="A331" s="289" t="s">
        <v>6382</v>
      </c>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c r="AA331" s="126">
        <v>144279.45000000001</v>
      </c>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c r="BY331" s="126"/>
      <c r="BZ331" s="126"/>
      <c r="CA331" s="126"/>
      <c r="CB331" s="126"/>
      <c r="CC331" s="126"/>
      <c r="CD331" s="126"/>
      <c r="CE331" s="126"/>
      <c r="CF331" s="126"/>
      <c r="CG331" s="126"/>
      <c r="CH331" s="126"/>
      <c r="CI331" s="126"/>
      <c r="CJ331" s="126"/>
      <c r="CK331" s="126"/>
      <c r="CL331" s="126"/>
      <c r="CM331" s="126"/>
      <c r="CN331" s="126"/>
    </row>
    <row r="332" spans="1:92">
      <c r="A332" s="289" t="s">
        <v>6383</v>
      </c>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v>144279.45000000001</v>
      </c>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26"/>
      <c r="CC332" s="126"/>
      <c r="CD332" s="126"/>
      <c r="CE332" s="126"/>
      <c r="CF332" s="126"/>
      <c r="CG332" s="126"/>
      <c r="CH332" s="126"/>
      <c r="CI332" s="126"/>
      <c r="CJ332" s="126"/>
      <c r="CK332" s="126"/>
      <c r="CL332" s="126"/>
      <c r="CM332" s="126"/>
      <c r="CN332" s="126"/>
    </row>
    <row r="333" spans="1:92">
      <c r="A333" s="289" t="s">
        <v>6384</v>
      </c>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c r="BY333" s="126"/>
      <c r="BZ333" s="126"/>
      <c r="CA333" s="126"/>
      <c r="CB333" s="126"/>
      <c r="CC333" s="126"/>
      <c r="CD333" s="126"/>
      <c r="CE333" s="126"/>
      <c r="CF333" s="126"/>
      <c r="CG333" s="126"/>
      <c r="CH333" s="126"/>
      <c r="CI333" s="126"/>
      <c r="CJ333" s="126"/>
      <c r="CK333" s="126"/>
      <c r="CL333" s="126"/>
      <c r="CM333" s="126"/>
      <c r="CN333" s="126"/>
    </row>
    <row r="334" spans="1:92">
      <c r="A334" s="289" t="s">
        <v>6385</v>
      </c>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v>379803.92</v>
      </c>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c r="BY334" s="126"/>
      <c r="BZ334" s="126"/>
      <c r="CA334" s="126"/>
      <c r="CB334" s="126"/>
      <c r="CC334" s="126"/>
      <c r="CD334" s="126"/>
      <c r="CE334" s="126"/>
      <c r="CF334" s="126"/>
      <c r="CG334" s="126"/>
      <c r="CH334" s="126"/>
      <c r="CI334" s="126"/>
      <c r="CJ334" s="126"/>
      <c r="CK334" s="126"/>
      <c r="CL334" s="126"/>
      <c r="CM334" s="126"/>
      <c r="CN334" s="126"/>
    </row>
    <row r="335" spans="1:92">
      <c r="A335" s="289" t="s">
        <v>6386</v>
      </c>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v>2204545.29</v>
      </c>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c r="BY335" s="126"/>
      <c r="BZ335" s="126"/>
      <c r="CA335" s="126"/>
      <c r="CB335" s="126"/>
      <c r="CC335" s="126"/>
      <c r="CD335" s="126"/>
      <c r="CE335" s="126"/>
      <c r="CF335" s="126"/>
      <c r="CG335" s="126"/>
      <c r="CH335" s="126"/>
      <c r="CI335" s="126"/>
      <c r="CJ335" s="126"/>
      <c r="CK335" s="126"/>
      <c r="CL335" s="126"/>
      <c r="CM335" s="126"/>
      <c r="CN335" s="126"/>
    </row>
    <row r="336" spans="1:92">
      <c r="A336" s="289" t="s">
        <v>6387</v>
      </c>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v>2584349.21</v>
      </c>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c r="BY336" s="126"/>
      <c r="BZ336" s="126"/>
      <c r="CA336" s="126"/>
      <c r="CB336" s="126"/>
      <c r="CC336" s="126"/>
      <c r="CD336" s="126"/>
      <c r="CE336" s="126"/>
      <c r="CF336" s="126"/>
      <c r="CG336" s="126"/>
      <c r="CH336" s="126"/>
      <c r="CI336" s="126"/>
      <c r="CJ336" s="126"/>
      <c r="CK336" s="126"/>
      <c r="CL336" s="126"/>
      <c r="CM336" s="126"/>
      <c r="CN336" s="126"/>
    </row>
    <row r="337" spans="1:92">
      <c r="A337" s="289" t="s">
        <v>6388</v>
      </c>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v>2729628.66</v>
      </c>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c r="BY337" s="126"/>
      <c r="BZ337" s="126"/>
      <c r="CA337" s="126"/>
      <c r="CB337" s="126"/>
      <c r="CC337" s="126"/>
      <c r="CD337" s="126"/>
      <c r="CE337" s="126"/>
      <c r="CF337" s="126"/>
      <c r="CG337" s="126"/>
      <c r="CH337" s="126"/>
      <c r="CI337" s="126"/>
      <c r="CJ337" s="126"/>
      <c r="CK337" s="126"/>
      <c r="CL337" s="126"/>
      <c r="CM337" s="126"/>
      <c r="CN337" s="126"/>
    </row>
    <row r="338" spans="1:92">
      <c r="A338" s="288" t="s">
        <v>6389</v>
      </c>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c r="BY338" s="126"/>
      <c r="BZ338" s="126"/>
      <c r="CA338" s="126"/>
      <c r="CB338" s="126"/>
      <c r="CC338" s="126"/>
      <c r="CD338" s="126"/>
      <c r="CE338" s="126"/>
      <c r="CF338" s="126"/>
      <c r="CG338" s="126"/>
      <c r="CH338" s="126"/>
      <c r="CI338" s="126"/>
      <c r="CJ338" s="126"/>
      <c r="CK338" s="126"/>
      <c r="CL338" s="126"/>
      <c r="CM338" s="126"/>
      <c r="CN338" s="126"/>
    </row>
    <row r="339" spans="1:92">
      <c r="A339" s="289" t="s">
        <v>6390</v>
      </c>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c r="BY339" s="126"/>
      <c r="BZ339" s="126"/>
      <c r="CA339" s="126"/>
      <c r="CB339" s="126"/>
      <c r="CC339" s="126"/>
      <c r="CD339" s="126"/>
      <c r="CE339" s="126"/>
      <c r="CF339" s="126"/>
      <c r="CG339" s="126"/>
      <c r="CH339" s="126"/>
      <c r="CI339" s="126"/>
      <c r="CJ339" s="126"/>
      <c r="CK339" s="126"/>
      <c r="CL339" s="126"/>
      <c r="CM339" s="126"/>
      <c r="CN339" s="126"/>
    </row>
    <row r="340" spans="1:92">
      <c r="A340" s="289" t="s">
        <v>6391</v>
      </c>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v>0</v>
      </c>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c r="BY340" s="126"/>
      <c r="BZ340" s="126"/>
      <c r="CA340" s="126"/>
      <c r="CB340" s="126"/>
      <c r="CC340" s="126"/>
      <c r="CD340" s="126"/>
      <c r="CE340" s="126"/>
      <c r="CF340" s="126"/>
      <c r="CG340" s="126"/>
      <c r="CH340" s="126"/>
      <c r="CI340" s="126"/>
      <c r="CJ340" s="126"/>
      <c r="CK340" s="126"/>
      <c r="CL340" s="126"/>
      <c r="CM340" s="126"/>
      <c r="CN340" s="126"/>
    </row>
    <row r="341" spans="1:92">
      <c r="A341" s="289" t="s">
        <v>6392</v>
      </c>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v>0</v>
      </c>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26"/>
      <c r="CC341" s="126"/>
      <c r="CD341" s="126"/>
      <c r="CE341" s="126"/>
      <c r="CF341" s="126"/>
      <c r="CG341" s="126"/>
      <c r="CH341" s="126"/>
      <c r="CI341" s="126"/>
      <c r="CJ341" s="126"/>
      <c r="CK341" s="126"/>
      <c r="CL341" s="126"/>
      <c r="CM341" s="126"/>
      <c r="CN341" s="126"/>
    </row>
    <row r="342" spans="1:92">
      <c r="A342" s="289" t="s">
        <v>6393</v>
      </c>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26"/>
      <c r="CC342" s="126"/>
      <c r="CD342" s="126"/>
      <c r="CE342" s="126"/>
      <c r="CF342" s="126"/>
      <c r="CG342" s="126"/>
      <c r="CH342" s="126"/>
      <c r="CI342" s="126"/>
      <c r="CJ342" s="126"/>
      <c r="CK342" s="126"/>
      <c r="CL342" s="126"/>
      <c r="CM342" s="126"/>
      <c r="CN342" s="126"/>
    </row>
    <row r="343" spans="1:92">
      <c r="A343" s="289" t="s">
        <v>6394</v>
      </c>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v>13884826.76</v>
      </c>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c r="BY343" s="126"/>
      <c r="BZ343" s="126"/>
      <c r="CA343" s="126"/>
      <c r="CB343" s="126"/>
      <c r="CC343" s="126"/>
      <c r="CD343" s="126"/>
      <c r="CE343" s="126"/>
      <c r="CF343" s="126"/>
      <c r="CG343" s="126"/>
      <c r="CH343" s="126"/>
      <c r="CI343" s="126"/>
      <c r="CJ343" s="126"/>
      <c r="CK343" s="126"/>
      <c r="CL343" s="126"/>
      <c r="CM343" s="126"/>
      <c r="CN343" s="126"/>
    </row>
    <row r="344" spans="1:92">
      <c r="A344" s="289" t="s">
        <v>6395</v>
      </c>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v>0</v>
      </c>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c r="BY344" s="126"/>
      <c r="BZ344" s="126"/>
      <c r="CA344" s="126"/>
      <c r="CB344" s="126"/>
      <c r="CC344" s="126"/>
      <c r="CD344" s="126"/>
      <c r="CE344" s="126"/>
      <c r="CF344" s="126"/>
      <c r="CG344" s="126"/>
      <c r="CH344" s="126"/>
      <c r="CI344" s="126"/>
      <c r="CJ344" s="126"/>
      <c r="CK344" s="126"/>
      <c r="CL344" s="126"/>
      <c r="CM344" s="126"/>
      <c r="CN344" s="126"/>
    </row>
    <row r="345" spans="1:92">
      <c r="A345" s="289" t="s">
        <v>6396</v>
      </c>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v>0</v>
      </c>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c r="BY345" s="126"/>
      <c r="BZ345" s="126"/>
      <c r="CA345" s="126"/>
      <c r="CB345" s="126"/>
      <c r="CC345" s="126"/>
      <c r="CD345" s="126"/>
      <c r="CE345" s="126"/>
      <c r="CF345" s="126"/>
      <c r="CG345" s="126"/>
      <c r="CH345" s="126"/>
      <c r="CI345" s="126"/>
      <c r="CJ345" s="126"/>
      <c r="CK345" s="126"/>
      <c r="CL345" s="126"/>
      <c r="CM345" s="126"/>
      <c r="CN345" s="126"/>
    </row>
    <row r="346" spans="1:92">
      <c r="A346" s="289" t="s">
        <v>6397</v>
      </c>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v>0</v>
      </c>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c r="BY346" s="126"/>
      <c r="BZ346" s="126"/>
      <c r="CA346" s="126"/>
      <c r="CB346" s="126"/>
      <c r="CC346" s="126"/>
      <c r="CD346" s="126"/>
      <c r="CE346" s="126"/>
      <c r="CF346" s="126"/>
      <c r="CG346" s="126"/>
      <c r="CH346" s="126"/>
      <c r="CI346" s="126"/>
      <c r="CJ346" s="126"/>
      <c r="CK346" s="126"/>
      <c r="CL346" s="126"/>
      <c r="CM346" s="126"/>
      <c r="CN346" s="126"/>
    </row>
    <row r="347" spans="1:92">
      <c r="A347" s="289" t="s">
        <v>6398</v>
      </c>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v>13884826.76</v>
      </c>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c r="BY347" s="126"/>
      <c r="BZ347" s="126"/>
      <c r="CA347" s="126"/>
      <c r="CB347" s="126"/>
      <c r="CC347" s="126"/>
      <c r="CD347" s="126"/>
      <c r="CE347" s="126"/>
      <c r="CF347" s="126"/>
      <c r="CG347" s="126"/>
      <c r="CH347" s="126"/>
      <c r="CI347" s="126"/>
      <c r="CJ347" s="126"/>
      <c r="CK347" s="126"/>
      <c r="CL347" s="126"/>
      <c r="CM347" s="126"/>
      <c r="CN347" s="126"/>
    </row>
    <row r="348" spans="1:92">
      <c r="A348" s="289" t="s">
        <v>6399</v>
      </c>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c r="BY348" s="126"/>
      <c r="BZ348" s="126"/>
      <c r="CA348" s="126"/>
      <c r="CB348" s="126"/>
      <c r="CC348" s="126"/>
      <c r="CD348" s="126"/>
      <c r="CE348" s="126"/>
      <c r="CF348" s="126"/>
      <c r="CG348" s="126"/>
      <c r="CH348" s="126"/>
      <c r="CI348" s="126"/>
      <c r="CJ348" s="126"/>
      <c r="CK348" s="126"/>
      <c r="CL348" s="126"/>
      <c r="CM348" s="126"/>
      <c r="CN348" s="126"/>
    </row>
    <row r="349" spans="1:92">
      <c r="A349" s="289" t="s">
        <v>6400</v>
      </c>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v>190737.16</v>
      </c>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c r="BY349" s="126"/>
      <c r="BZ349" s="126"/>
      <c r="CA349" s="126"/>
      <c r="CB349" s="126"/>
      <c r="CC349" s="126"/>
      <c r="CD349" s="126"/>
      <c r="CE349" s="126"/>
      <c r="CF349" s="126"/>
      <c r="CG349" s="126"/>
      <c r="CH349" s="126"/>
      <c r="CI349" s="126"/>
      <c r="CJ349" s="126"/>
      <c r="CK349" s="126"/>
      <c r="CL349" s="126"/>
      <c r="CM349" s="126"/>
      <c r="CN349" s="126"/>
    </row>
    <row r="350" spans="1:92">
      <c r="A350" s="289" t="s">
        <v>6401</v>
      </c>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v>190737.16</v>
      </c>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c r="BY350" s="126"/>
      <c r="BZ350" s="126"/>
      <c r="CA350" s="126"/>
      <c r="CB350" s="126"/>
      <c r="CC350" s="126"/>
      <c r="CD350" s="126"/>
      <c r="CE350" s="126"/>
      <c r="CF350" s="126"/>
      <c r="CG350" s="126"/>
      <c r="CH350" s="126"/>
      <c r="CI350" s="126"/>
      <c r="CJ350" s="126"/>
      <c r="CK350" s="126"/>
      <c r="CL350" s="126"/>
      <c r="CM350" s="126"/>
      <c r="CN350" s="126"/>
    </row>
    <row r="351" spans="1:92">
      <c r="A351" s="289" t="s">
        <v>6402</v>
      </c>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c r="BY351" s="126"/>
      <c r="BZ351" s="126"/>
      <c r="CA351" s="126"/>
      <c r="CB351" s="126"/>
      <c r="CC351" s="126"/>
      <c r="CD351" s="126"/>
      <c r="CE351" s="126"/>
      <c r="CF351" s="126"/>
      <c r="CG351" s="126"/>
      <c r="CH351" s="126"/>
      <c r="CI351" s="126"/>
      <c r="CJ351" s="126"/>
      <c r="CK351" s="126"/>
      <c r="CL351" s="126"/>
      <c r="CM351" s="126"/>
      <c r="CN351" s="126"/>
    </row>
    <row r="352" spans="1:92">
      <c r="A352" s="289" t="s">
        <v>6403</v>
      </c>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v>84250.46</v>
      </c>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c r="BY352" s="126"/>
      <c r="BZ352" s="126"/>
      <c r="CA352" s="126"/>
      <c r="CB352" s="126"/>
      <c r="CC352" s="126"/>
      <c r="CD352" s="126"/>
      <c r="CE352" s="126"/>
      <c r="CF352" s="126"/>
      <c r="CG352" s="126"/>
      <c r="CH352" s="126"/>
      <c r="CI352" s="126"/>
      <c r="CJ352" s="126"/>
      <c r="CK352" s="126"/>
      <c r="CL352" s="126"/>
      <c r="CM352" s="126"/>
      <c r="CN352" s="126"/>
    </row>
    <row r="353" spans="1:92">
      <c r="A353" s="289" t="s">
        <v>6404</v>
      </c>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v>84250.46</v>
      </c>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c r="BY353" s="126"/>
      <c r="BZ353" s="126"/>
      <c r="CA353" s="126"/>
      <c r="CB353" s="126"/>
      <c r="CC353" s="126"/>
      <c r="CD353" s="126"/>
      <c r="CE353" s="126"/>
      <c r="CF353" s="126"/>
      <c r="CG353" s="126"/>
      <c r="CH353" s="126"/>
      <c r="CI353" s="126"/>
      <c r="CJ353" s="126"/>
      <c r="CK353" s="126"/>
      <c r="CL353" s="126"/>
      <c r="CM353" s="126"/>
      <c r="CN353" s="126"/>
    </row>
    <row r="354" spans="1:92">
      <c r="A354" s="289" t="s">
        <v>6405</v>
      </c>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v>14159814.380000001</v>
      </c>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c r="BY354" s="126"/>
      <c r="BZ354" s="126"/>
      <c r="CA354" s="126"/>
      <c r="CB354" s="126"/>
      <c r="CC354" s="126"/>
      <c r="CD354" s="126"/>
      <c r="CE354" s="126"/>
      <c r="CF354" s="126"/>
      <c r="CG354" s="126"/>
      <c r="CH354" s="126"/>
      <c r="CI354" s="126"/>
      <c r="CJ354" s="126"/>
      <c r="CK354" s="126"/>
      <c r="CL354" s="126"/>
      <c r="CM354" s="126"/>
      <c r="CN354" s="126"/>
    </row>
    <row r="355" spans="1:92">
      <c r="A355" s="289" t="s">
        <v>6406</v>
      </c>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c r="BY355" s="126"/>
      <c r="BZ355" s="126"/>
      <c r="CA355" s="126"/>
      <c r="CB355" s="126"/>
      <c r="CC355" s="126"/>
      <c r="CD355" s="126"/>
      <c r="CE355" s="126"/>
      <c r="CF355" s="126"/>
      <c r="CG355" s="126"/>
      <c r="CH355" s="126"/>
      <c r="CI355" s="126"/>
      <c r="CJ355" s="126"/>
      <c r="CK355" s="126"/>
      <c r="CL355" s="126"/>
      <c r="CM355" s="126"/>
      <c r="CN355" s="126"/>
    </row>
    <row r="356" spans="1:92">
      <c r="A356" s="289" t="s">
        <v>6407</v>
      </c>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v>0</v>
      </c>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c r="BY356" s="126"/>
      <c r="BZ356" s="126"/>
      <c r="CA356" s="126"/>
      <c r="CB356" s="126"/>
      <c r="CC356" s="126"/>
      <c r="CD356" s="126"/>
      <c r="CE356" s="126"/>
      <c r="CF356" s="126"/>
      <c r="CG356" s="126"/>
      <c r="CH356" s="126"/>
      <c r="CI356" s="126"/>
      <c r="CJ356" s="126"/>
      <c r="CK356" s="126"/>
      <c r="CL356" s="126"/>
      <c r="CM356" s="126"/>
      <c r="CN356" s="126"/>
    </row>
    <row r="357" spans="1:92">
      <c r="A357" s="289" t="s">
        <v>6408</v>
      </c>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c r="BY357" s="126"/>
      <c r="BZ357" s="126"/>
      <c r="CA357" s="126"/>
      <c r="CB357" s="126"/>
      <c r="CC357" s="126"/>
      <c r="CD357" s="126"/>
      <c r="CE357" s="126"/>
      <c r="CF357" s="126"/>
      <c r="CG357" s="126"/>
      <c r="CH357" s="126"/>
      <c r="CI357" s="126"/>
      <c r="CJ357" s="126"/>
      <c r="CK357" s="126"/>
      <c r="CL357" s="126"/>
      <c r="CM357" s="126"/>
      <c r="CN357" s="126"/>
    </row>
    <row r="358" spans="1:92">
      <c r="A358" s="289" t="s">
        <v>6409</v>
      </c>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c r="BY358" s="126"/>
      <c r="BZ358" s="126"/>
      <c r="CA358" s="126"/>
      <c r="CB358" s="126"/>
      <c r="CC358" s="126"/>
      <c r="CD358" s="126"/>
      <c r="CE358" s="126"/>
      <c r="CF358" s="126"/>
      <c r="CG358" s="126"/>
      <c r="CH358" s="126"/>
      <c r="CI358" s="126"/>
      <c r="CJ358" s="126"/>
      <c r="CK358" s="126"/>
      <c r="CL358" s="126"/>
      <c r="CM358" s="126"/>
      <c r="CN358" s="126"/>
    </row>
    <row r="359" spans="1:92">
      <c r="A359" s="289" t="s">
        <v>6410</v>
      </c>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v>77003559.689999998</v>
      </c>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c r="BY359" s="126"/>
      <c r="BZ359" s="126"/>
      <c r="CA359" s="126"/>
      <c r="CB359" s="126"/>
      <c r="CC359" s="126"/>
      <c r="CD359" s="126"/>
      <c r="CE359" s="126"/>
      <c r="CF359" s="126"/>
      <c r="CG359" s="126"/>
      <c r="CH359" s="126"/>
      <c r="CI359" s="126"/>
      <c r="CJ359" s="126"/>
      <c r="CK359" s="126"/>
      <c r="CL359" s="126"/>
      <c r="CM359" s="126"/>
      <c r="CN359" s="126"/>
    </row>
    <row r="360" spans="1:92">
      <c r="A360" s="289" t="s">
        <v>6411</v>
      </c>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v>2615.39</v>
      </c>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c r="BY360" s="126"/>
      <c r="BZ360" s="126"/>
      <c r="CA360" s="126"/>
      <c r="CB360" s="126"/>
      <c r="CC360" s="126"/>
      <c r="CD360" s="126"/>
      <c r="CE360" s="126"/>
      <c r="CF360" s="126"/>
      <c r="CG360" s="126"/>
      <c r="CH360" s="126"/>
      <c r="CI360" s="126"/>
      <c r="CJ360" s="126"/>
      <c r="CK360" s="126"/>
      <c r="CL360" s="126"/>
      <c r="CM360" s="126"/>
      <c r="CN360" s="126"/>
    </row>
    <row r="361" spans="1:92">
      <c r="A361" s="289" t="s">
        <v>6412</v>
      </c>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v>0</v>
      </c>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c r="BY361" s="126"/>
      <c r="BZ361" s="126"/>
      <c r="CA361" s="126"/>
      <c r="CB361" s="126"/>
      <c r="CC361" s="126"/>
      <c r="CD361" s="126"/>
      <c r="CE361" s="126"/>
      <c r="CF361" s="126"/>
      <c r="CG361" s="126"/>
      <c r="CH361" s="126"/>
      <c r="CI361" s="126"/>
      <c r="CJ361" s="126"/>
      <c r="CK361" s="126"/>
      <c r="CL361" s="126"/>
      <c r="CM361" s="126"/>
      <c r="CN361" s="126"/>
    </row>
    <row r="362" spans="1:92">
      <c r="A362" s="289" t="s">
        <v>6413</v>
      </c>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v>0</v>
      </c>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c r="BY362" s="126"/>
      <c r="BZ362" s="126"/>
      <c r="CA362" s="126"/>
      <c r="CB362" s="126"/>
      <c r="CC362" s="126"/>
      <c r="CD362" s="126"/>
      <c r="CE362" s="126"/>
      <c r="CF362" s="126"/>
      <c r="CG362" s="126"/>
      <c r="CH362" s="126"/>
      <c r="CI362" s="126"/>
      <c r="CJ362" s="126"/>
      <c r="CK362" s="126"/>
      <c r="CL362" s="126"/>
      <c r="CM362" s="126"/>
      <c r="CN362" s="126"/>
    </row>
    <row r="363" spans="1:92">
      <c r="A363" s="289" t="s">
        <v>6414</v>
      </c>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v>77006175.079999998</v>
      </c>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c r="BY363" s="126"/>
      <c r="BZ363" s="126"/>
      <c r="CA363" s="126"/>
      <c r="CB363" s="126"/>
      <c r="CC363" s="126"/>
      <c r="CD363" s="126"/>
      <c r="CE363" s="126"/>
      <c r="CF363" s="126"/>
      <c r="CG363" s="126"/>
      <c r="CH363" s="126"/>
      <c r="CI363" s="126"/>
      <c r="CJ363" s="126"/>
      <c r="CK363" s="126"/>
      <c r="CL363" s="126"/>
      <c r="CM363" s="126"/>
      <c r="CN363" s="126"/>
    </row>
    <row r="364" spans="1:92">
      <c r="A364" s="289" t="s">
        <v>6415</v>
      </c>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c r="BY364" s="126"/>
      <c r="BZ364" s="126"/>
      <c r="CA364" s="126"/>
      <c r="CB364" s="126"/>
      <c r="CC364" s="126"/>
      <c r="CD364" s="126"/>
      <c r="CE364" s="126"/>
      <c r="CF364" s="126"/>
      <c r="CG364" s="126"/>
      <c r="CH364" s="126"/>
      <c r="CI364" s="126"/>
      <c r="CJ364" s="126"/>
      <c r="CK364" s="126"/>
      <c r="CL364" s="126"/>
      <c r="CM364" s="126"/>
      <c r="CN364" s="126"/>
    </row>
    <row r="365" spans="1:92">
      <c r="A365" s="289" t="s">
        <v>6416</v>
      </c>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v>182.9</v>
      </c>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c r="BY365" s="126"/>
      <c r="BZ365" s="126"/>
      <c r="CA365" s="126"/>
      <c r="CB365" s="126"/>
      <c r="CC365" s="126"/>
      <c r="CD365" s="126"/>
      <c r="CE365" s="126"/>
      <c r="CF365" s="126"/>
      <c r="CG365" s="126"/>
      <c r="CH365" s="126"/>
      <c r="CI365" s="126"/>
      <c r="CJ365" s="126"/>
      <c r="CK365" s="126"/>
      <c r="CL365" s="126"/>
      <c r="CM365" s="126"/>
      <c r="CN365" s="126"/>
    </row>
    <row r="366" spans="1:92">
      <c r="A366" s="289" t="s">
        <v>6417</v>
      </c>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v>2439074.5699999998</v>
      </c>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c r="BY366" s="126"/>
      <c r="BZ366" s="126"/>
      <c r="CA366" s="126"/>
      <c r="CB366" s="126"/>
      <c r="CC366" s="126"/>
      <c r="CD366" s="126"/>
      <c r="CE366" s="126"/>
      <c r="CF366" s="126"/>
      <c r="CG366" s="126"/>
      <c r="CH366" s="126"/>
      <c r="CI366" s="126"/>
      <c r="CJ366" s="126"/>
      <c r="CK366" s="126"/>
      <c r="CL366" s="126"/>
      <c r="CM366" s="126"/>
      <c r="CN366" s="126"/>
    </row>
    <row r="367" spans="1:92">
      <c r="A367" s="289" t="s">
        <v>6418</v>
      </c>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v>0</v>
      </c>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c r="BY367" s="126"/>
      <c r="BZ367" s="126"/>
      <c r="CA367" s="126"/>
      <c r="CB367" s="126"/>
      <c r="CC367" s="126"/>
      <c r="CD367" s="126"/>
      <c r="CE367" s="126"/>
      <c r="CF367" s="126"/>
      <c r="CG367" s="126"/>
      <c r="CH367" s="126"/>
      <c r="CI367" s="126"/>
      <c r="CJ367" s="126"/>
      <c r="CK367" s="126"/>
      <c r="CL367" s="126"/>
      <c r="CM367" s="126"/>
      <c r="CN367" s="126"/>
    </row>
    <row r="368" spans="1:92">
      <c r="A368" s="289" t="s">
        <v>6419</v>
      </c>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v>87.13</v>
      </c>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c r="BY368" s="126"/>
      <c r="BZ368" s="126"/>
      <c r="CA368" s="126"/>
      <c r="CB368" s="126"/>
      <c r="CC368" s="126"/>
      <c r="CD368" s="126"/>
      <c r="CE368" s="126"/>
      <c r="CF368" s="126"/>
      <c r="CG368" s="126"/>
      <c r="CH368" s="126"/>
      <c r="CI368" s="126"/>
      <c r="CJ368" s="126"/>
      <c r="CK368" s="126"/>
      <c r="CL368" s="126"/>
      <c r="CM368" s="126"/>
      <c r="CN368" s="126"/>
    </row>
    <row r="369" spans="1:92">
      <c r="A369" s="289" t="s">
        <v>6420</v>
      </c>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v>0</v>
      </c>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26"/>
      <c r="CC369" s="126"/>
      <c r="CD369" s="126"/>
      <c r="CE369" s="126"/>
      <c r="CF369" s="126"/>
      <c r="CG369" s="126"/>
      <c r="CH369" s="126"/>
      <c r="CI369" s="126"/>
      <c r="CJ369" s="126"/>
      <c r="CK369" s="126"/>
      <c r="CL369" s="126"/>
      <c r="CM369" s="126"/>
      <c r="CN369" s="126"/>
    </row>
    <row r="370" spans="1:92">
      <c r="A370" s="289" t="s">
        <v>6421</v>
      </c>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v>6142255.8700000001</v>
      </c>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c r="BY370" s="126"/>
      <c r="BZ370" s="126"/>
      <c r="CA370" s="126"/>
      <c r="CB370" s="126"/>
      <c r="CC370" s="126"/>
      <c r="CD370" s="126"/>
      <c r="CE370" s="126"/>
      <c r="CF370" s="126"/>
      <c r="CG370" s="126"/>
      <c r="CH370" s="126"/>
      <c r="CI370" s="126"/>
      <c r="CJ370" s="126"/>
      <c r="CK370" s="126"/>
      <c r="CL370" s="126"/>
      <c r="CM370" s="126"/>
      <c r="CN370" s="126"/>
    </row>
    <row r="371" spans="1:92">
      <c r="A371" s="289" t="s">
        <v>6422</v>
      </c>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v>522.08999999999901</v>
      </c>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c r="BY371" s="126"/>
      <c r="BZ371" s="126"/>
      <c r="CA371" s="126"/>
      <c r="CB371" s="126"/>
      <c r="CC371" s="126"/>
      <c r="CD371" s="126"/>
      <c r="CE371" s="126"/>
      <c r="CF371" s="126"/>
      <c r="CG371" s="126"/>
      <c r="CH371" s="126"/>
      <c r="CI371" s="126"/>
      <c r="CJ371" s="126"/>
      <c r="CK371" s="126"/>
      <c r="CL371" s="126"/>
      <c r="CM371" s="126"/>
      <c r="CN371" s="126"/>
    </row>
    <row r="372" spans="1:92">
      <c r="A372" s="289" t="s">
        <v>6423</v>
      </c>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v>3551754.23</v>
      </c>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c r="BY372" s="126"/>
      <c r="BZ372" s="126"/>
      <c r="CA372" s="126"/>
      <c r="CB372" s="126"/>
      <c r="CC372" s="126"/>
      <c r="CD372" s="126"/>
      <c r="CE372" s="126"/>
      <c r="CF372" s="126"/>
      <c r="CG372" s="126"/>
      <c r="CH372" s="126"/>
      <c r="CI372" s="126"/>
      <c r="CJ372" s="126"/>
      <c r="CK372" s="126"/>
      <c r="CL372" s="126"/>
      <c r="CM372" s="126"/>
      <c r="CN372" s="126"/>
    </row>
    <row r="373" spans="1:92">
      <c r="A373" s="289" t="s">
        <v>6424</v>
      </c>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v>4019121.29999999</v>
      </c>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c r="BY373" s="126"/>
      <c r="BZ373" s="126"/>
      <c r="CA373" s="126"/>
      <c r="CB373" s="126"/>
      <c r="CC373" s="126"/>
      <c r="CD373" s="126"/>
      <c r="CE373" s="126"/>
      <c r="CF373" s="126"/>
      <c r="CG373" s="126"/>
      <c r="CH373" s="126"/>
      <c r="CI373" s="126"/>
      <c r="CJ373" s="126"/>
      <c r="CK373" s="126"/>
      <c r="CL373" s="126"/>
      <c r="CM373" s="126"/>
      <c r="CN373" s="126"/>
    </row>
    <row r="374" spans="1:92">
      <c r="A374" s="289" t="s">
        <v>6425</v>
      </c>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v>-1069441.82</v>
      </c>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c r="BY374" s="126"/>
      <c r="BZ374" s="126"/>
      <c r="CA374" s="126"/>
      <c r="CB374" s="126"/>
      <c r="CC374" s="126"/>
      <c r="CD374" s="126"/>
      <c r="CE374" s="126"/>
      <c r="CF374" s="126"/>
      <c r="CG374" s="126"/>
      <c r="CH374" s="126"/>
      <c r="CI374" s="126"/>
      <c r="CJ374" s="126"/>
      <c r="CK374" s="126"/>
      <c r="CL374" s="126"/>
      <c r="CM374" s="126"/>
      <c r="CN374" s="126"/>
    </row>
    <row r="375" spans="1:92">
      <c r="A375" s="289" t="s">
        <v>6426</v>
      </c>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v>0</v>
      </c>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c r="BY375" s="126"/>
      <c r="BZ375" s="126"/>
      <c r="CA375" s="126"/>
      <c r="CB375" s="126"/>
      <c r="CC375" s="126"/>
      <c r="CD375" s="126"/>
      <c r="CE375" s="126"/>
      <c r="CF375" s="126"/>
      <c r="CG375" s="126"/>
      <c r="CH375" s="126"/>
      <c r="CI375" s="126"/>
      <c r="CJ375" s="126"/>
      <c r="CK375" s="126"/>
      <c r="CL375" s="126"/>
      <c r="CM375" s="126"/>
      <c r="CN375" s="126"/>
    </row>
    <row r="376" spans="1:92">
      <c r="A376" s="289" t="s">
        <v>6427</v>
      </c>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v>0</v>
      </c>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c r="BY376" s="126"/>
      <c r="BZ376" s="126"/>
      <c r="CA376" s="126"/>
      <c r="CB376" s="126"/>
      <c r="CC376" s="126"/>
      <c r="CD376" s="126"/>
      <c r="CE376" s="126"/>
      <c r="CF376" s="126"/>
      <c r="CG376" s="126"/>
      <c r="CH376" s="126"/>
      <c r="CI376" s="126"/>
      <c r="CJ376" s="126"/>
      <c r="CK376" s="126"/>
      <c r="CL376" s="126"/>
      <c r="CM376" s="126"/>
      <c r="CN376" s="126"/>
    </row>
    <row r="377" spans="1:92">
      <c r="A377" s="289" t="s">
        <v>6428</v>
      </c>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v>35651499.420000002</v>
      </c>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c r="BY377" s="126"/>
      <c r="BZ377" s="126"/>
      <c r="CA377" s="126"/>
      <c r="CB377" s="126"/>
      <c r="CC377" s="126"/>
      <c r="CD377" s="126"/>
      <c r="CE377" s="126"/>
      <c r="CF377" s="126"/>
      <c r="CG377" s="126"/>
      <c r="CH377" s="126"/>
      <c r="CI377" s="126"/>
      <c r="CJ377" s="126"/>
      <c r="CK377" s="126"/>
      <c r="CL377" s="126"/>
      <c r="CM377" s="126"/>
      <c r="CN377" s="126"/>
    </row>
    <row r="378" spans="1:92">
      <c r="A378" s="289" t="s">
        <v>6429</v>
      </c>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v>50735055.689999901</v>
      </c>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c r="BY378" s="126"/>
      <c r="BZ378" s="126"/>
      <c r="CA378" s="126"/>
      <c r="CB378" s="126"/>
      <c r="CC378" s="126"/>
      <c r="CD378" s="126"/>
      <c r="CE378" s="126"/>
      <c r="CF378" s="126"/>
      <c r="CG378" s="126"/>
      <c r="CH378" s="126"/>
      <c r="CI378" s="126"/>
      <c r="CJ378" s="126"/>
      <c r="CK378" s="126"/>
      <c r="CL378" s="126"/>
      <c r="CM378" s="126"/>
      <c r="CN378" s="126"/>
    </row>
    <row r="379" spans="1:92">
      <c r="A379" s="289" t="s">
        <v>6430</v>
      </c>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c r="BY379" s="126"/>
      <c r="BZ379" s="126"/>
      <c r="CA379" s="126"/>
      <c r="CB379" s="126"/>
      <c r="CC379" s="126"/>
      <c r="CD379" s="126"/>
      <c r="CE379" s="126"/>
      <c r="CF379" s="126"/>
      <c r="CG379" s="126"/>
      <c r="CH379" s="126"/>
      <c r="CI379" s="126"/>
      <c r="CJ379" s="126"/>
      <c r="CK379" s="126"/>
      <c r="CL379" s="126"/>
      <c r="CM379" s="126"/>
      <c r="CN379" s="126"/>
    </row>
    <row r="380" spans="1:92">
      <c r="A380" s="289" t="s">
        <v>6431</v>
      </c>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v>37995.15</v>
      </c>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c r="BY380" s="126"/>
      <c r="BZ380" s="126"/>
      <c r="CA380" s="126"/>
      <c r="CB380" s="126"/>
      <c r="CC380" s="126"/>
      <c r="CD380" s="126"/>
      <c r="CE380" s="126"/>
      <c r="CF380" s="126"/>
      <c r="CG380" s="126"/>
      <c r="CH380" s="126"/>
      <c r="CI380" s="126"/>
      <c r="CJ380" s="126"/>
      <c r="CK380" s="126"/>
      <c r="CL380" s="126"/>
      <c r="CM380" s="126"/>
      <c r="CN380" s="126"/>
    </row>
    <row r="381" spans="1:92">
      <c r="A381" s="289" t="s">
        <v>6432</v>
      </c>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v>0</v>
      </c>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c r="BY381" s="126"/>
      <c r="BZ381" s="126"/>
      <c r="CA381" s="126"/>
      <c r="CB381" s="126"/>
      <c r="CC381" s="126"/>
      <c r="CD381" s="126"/>
      <c r="CE381" s="126"/>
      <c r="CF381" s="126"/>
      <c r="CG381" s="126"/>
      <c r="CH381" s="126"/>
      <c r="CI381" s="126"/>
      <c r="CJ381" s="126"/>
      <c r="CK381" s="126"/>
      <c r="CL381" s="126"/>
      <c r="CM381" s="126"/>
      <c r="CN381" s="126"/>
    </row>
    <row r="382" spans="1:92">
      <c r="A382" s="289" t="s">
        <v>6433</v>
      </c>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v>0</v>
      </c>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c r="BY382" s="126"/>
      <c r="BZ382" s="126"/>
      <c r="CA382" s="126"/>
      <c r="CB382" s="126"/>
      <c r="CC382" s="126"/>
      <c r="CD382" s="126"/>
      <c r="CE382" s="126"/>
      <c r="CF382" s="126"/>
      <c r="CG382" s="126"/>
      <c r="CH382" s="126"/>
      <c r="CI382" s="126"/>
      <c r="CJ382" s="126"/>
      <c r="CK382" s="126"/>
      <c r="CL382" s="126"/>
      <c r="CM382" s="126"/>
      <c r="CN382" s="126"/>
    </row>
    <row r="383" spans="1:92">
      <c r="A383" s="289" t="s">
        <v>6434</v>
      </c>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v>37995.15</v>
      </c>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26"/>
      <c r="CC383" s="126"/>
      <c r="CD383" s="126"/>
      <c r="CE383" s="126"/>
      <c r="CF383" s="126"/>
      <c r="CG383" s="126"/>
      <c r="CH383" s="126"/>
      <c r="CI383" s="126"/>
      <c r="CJ383" s="126"/>
      <c r="CK383" s="126"/>
      <c r="CL383" s="126"/>
      <c r="CM383" s="126"/>
      <c r="CN383" s="126"/>
    </row>
    <row r="384" spans="1:92">
      <c r="A384" s="289" t="s">
        <v>6435</v>
      </c>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c r="BY384" s="126"/>
      <c r="BZ384" s="126"/>
      <c r="CA384" s="126"/>
      <c r="CB384" s="126"/>
      <c r="CC384" s="126"/>
      <c r="CD384" s="126"/>
      <c r="CE384" s="126"/>
      <c r="CF384" s="126"/>
      <c r="CG384" s="126"/>
      <c r="CH384" s="126"/>
      <c r="CI384" s="126"/>
      <c r="CJ384" s="126"/>
      <c r="CK384" s="126"/>
      <c r="CL384" s="126"/>
      <c r="CM384" s="126"/>
      <c r="CN384" s="126"/>
    </row>
    <row r="385" spans="1:92">
      <c r="A385" s="289" t="s">
        <v>6436</v>
      </c>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v>32681135.780000001</v>
      </c>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c r="BY385" s="126"/>
      <c r="BZ385" s="126"/>
      <c r="CA385" s="126"/>
      <c r="CB385" s="126"/>
      <c r="CC385" s="126"/>
      <c r="CD385" s="126"/>
      <c r="CE385" s="126"/>
      <c r="CF385" s="126"/>
      <c r="CG385" s="126"/>
      <c r="CH385" s="126"/>
      <c r="CI385" s="126"/>
      <c r="CJ385" s="126"/>
      <c r="CK385" s="126"/>
      <c r="CL385" s="126"/>
      <c r="CM385" s="126"/>
      <c r="CN385" s="126"/>
    </row>
    <row r="386" spans="1:92">
      <c r="A386" s="289" t="s">
        <v>6437</v>
      </c>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v>0</v>
      </c>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c r="BY386" s="126"/>
      <c r="BZ386" s="126"/>
      <c r="CA386" s="126"/>
      <c r="CB386" s="126"/>
      <c r="CC386" s="126"/>
      <c r="CD386" s="126"/>
      <c r="CE386" s="126"/>
      <c r="CF386" s="126"/>
      <c r="CG386" s="126"/>
      <c r="CH386" s="126"/>
      <c r="CI386" s="126"/>
      <c r="CJ386" s="126"/>
      <c r="CK386" s="126"/>
      <c r="CL386" s="126"/>
      <c r="CM386" s="126"/>
      <c r="CN386" s="126"/>
    </row>
    <row r="387" spans="1:92">
      <c r="A387" s="289" t="s">
        <v>6438</v>
      </c>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v>1320286.8899999999</v>
      </c>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c r="BY387" s="126"/>
      <c r="BZ387" s="126"/>
      <c r="CA387" s="126"/>
      <c r="CB387" s="126"/>
      <c r="CC387" s="126"/>
      <c r="CD387" s="126"/>
      <c r="CE387" s="126"/>
      <c r="CF387" s="126"/>
      <c r="CG387" s="126"/>
      <c r="CH387" s="126"/>
      <c r="CI387" s="126"/>
      <c r="CJ387" s="126"/>
      <c r="CK387" s="126"/>
      <c r="CL387" s="126"/>
      <c r="CM387" s="126"/>
      <c r="CN387" s="126"/>
    </row>
    <row r="388" spans="1:92">
      <c r="A388" s="289" t="s">
        <v>6439</v>
      </c>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v>34001422.670000002</v>
      </c>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c r="BY388" s="126"/>
      <c r="BZ388" s="126"/>
      <c r="CA388" s="126"/>
      <c r="CB388" s="126"/>
      <c r="CC388" s="126"/>
      <c r="CD388" s="126"/>
      <c r="CE388" s="126"/>
      <c r="CF388" s="126"/>
      <c r="CG388" s="126"/>
      <c r="CH388" s="126"/>
      <c r="CI388" s="126"/>
      <c r="CJ388" s="126"/>
      <c r="CK388" s="126"/>
      <c r="CL388" s="126"/>
      <c r="CM388" s="126"/>
      <c r="CN388" s="126"/>
    </row>
    <row r="389" spans="1:92">
      <c r="A389" s="289" t="s">
        <v>6440</v>
      </c>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26"/>
      <c r="CC389" s="126"/>
      <c r="CD389" s="126"/>
      <c r="CE389" s="126"/>
      <c r="CF389" s="126"/>
      <c r="CG389" s="126"/>
      <c r="CH389" s="126"/>
      <c r="CI389" s="126"/>
      <c r="CJ389" s="126"/>
      <c r="CK389" s="126"/>
      <c r="CL389" s="126"/>
      <c r="CM389" s="126"/>
      <c r="CN389" s="126"/>
    </row>
    <row r="390" spans="1:92">
      <c r="A390" s="289" t="s">
        <v>6441</v>
      </c>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v>88318.58</v>
      </c>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c r="BY390" s="126"/>
      <c r="BZ390" s="126"/>
      <c r="CA390" s="126"/>
      <c r="CB390" s="126"/>
      <c r="CC390" s="126"/>
      <c r="CD390" s="126"/>
      <c r="CE390" s="126"/>
      <c r="CF390" s="126"/>
      <c r="CG390" s="126"/>
      <c r="CH390" s="126"/>
      <c r="CI390" s="126"/>
      <c r="CJ390" s="126"/>
      <c r="CK390" s="126"/>
      <c r="CL390" s="126"/>
      <c r="CM390" s="126"/>
      <c r="CN390" s="126"/>
    </row>
    <row r="391" spans="1:92">
      <c r="A391" s="289" t="s">
        <v>6442</v>
      </c>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v>0</v>
      </c>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26"/>
      <c r="CC391" s="126"/>
      <c r="CD391" s="126"/>
      <c r="CE391" s="126"/>
      <c r="CF391" s="126"/>
      <c r="CG391" s="126"/>
      <c r="CH391" s="126"/>
      <c r="CI391" s="126"/>
      <c r="CJ391" s="126"/>
      <c r="CK391" s="126"/>
      <c r="CL391" s="126"/>
      <c r="CM391" s="126"/>
      <c r="CN391" s="126"/>
    </row>
    <row r="392" spans="1:92">
      <c r="A392" s="289" t="s">
        <v>6443</v>
      </c>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v>18157167</v>
      </c>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26"/>
      <c r="CC392" s="126"/>
      <c r="CD392" s="126"/>
      <c r="CE392" s="126"/>
      <c r="CF392" s="126"/>
      <c r="CG392" s="126"/>
      <c r="CH392" s="126"/>
      <c r="CI392" s="126"/>
      <c r="CJ392" s="126"/>
      <c r="CK392" s="126"/>
      <c r="CL392" s="126"/>
      <c r="CM392" s="126"/>
      <c r="CN392" s="126"/>
    </row>
    <row r="393" spans="1:92">
      <c r="A393" s="289" t="s">
        <v>6444</v>
      </c>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v>2642416.08</v>
      </c>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26"/>
      <c r="CC393" s="126"/>
      <c r="CD393" s="126"/>
      <c r="CE393" s="126"/>
      <c r="CF393" s="126"/>
      <c r="CG393" s="126"/>
      <c r="CH393" s="126"/>
      <c r="CI393" s="126"/>
      <c r="CJ393" s="126"/>
      <c r="CK393" s="126"/>
      <c r="CL393" s="126"/>
      <c r="CM393" s="126"/>
      <c r="CN393" s="126"/>
    </row>
    <row r="394" spans="1:92">
      <c r="A394" s="289" t="s">
        <v>6445</v>
      </c>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v>20887901.6599999</v>
      </c>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26"/>
      <c r="CC394" s="126"/>
      <c r="CD394" s="126"/>
      <c r="CE394" s="126"/>
      <c r="CF394" s="126"/>
      <c r="CG394" s="126"/>
      <c r="CH394" s="126"/>
      <c r="CI394" s="126"/>
      <c r="CJ394" s="126"/>
      <c r="CK394" s="126"/>
      <c r="CL394" s="126"/>
      <c r="CM394" s="126"/>
      <c r="CN394" s="126"/>
    </row>
    <row r="395" spans="1:92">
      <c r="A395" s="289" t="s">
        <v>6446</v>
      </c>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c r="BY395" s="126"/>
      <c r="BZ395" s="126"/>
      <c r="CA395" s="126"/>
      <c r="CB395" s="126"/>
      <c r="CC395" s="126"/>
      <c r="CD395" s="126"/>
      <c r="CE395" s="126"/>
      <c r="CF395" s="126"/>
      <c r="CG395" s="126"/>
      <c r="CH395" s="126"/>
      <c r="CI395" s="126"/>
      <c r="CJ395" s="126"/>
      <c r="CK395" s="126"/>
      <c r="CL395" s="126"/>
      <c r="CM395" s="126"/>
      <c r="CN395" s="126"/>
    </row>
    <row r="396" spans="1:92">
      <c r="A396" s="289" t="s">
        <v>6447</v>
      </c>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v>67866833.25</v>
      </c>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c r="BY396" s="126"/>
      <c r="BZ396" s="126"/>
      <c r="CA396" s="126"/>
      <c r="CB396" s="126"/>
      <c r="CC396" s="126"/>
      <c r="CD396" s="126"/>
      <c r="CE396" s="126"/>
      <c r="CF396" s="126"/>
      <c r="CG396" s="126"/>
      <c r="CH396" s="126"/>
      <c r="CI396" s="126"/>
      <c r="CJ396" s="126"/>
      <c r="CK396" s="126"/>
      <c r="CL396" s="126"/>
      <c r="CM396" s="126"/>
      <c r="CN396" s="126"/>
    </row>
    <row r="397" spans="1:92">
      <c r="A397" s="289" t="s">
        <v>6448</v>
      </c>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v>0</v>
      </c>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c r="BY397" s="126"/>
      <c r="BZ397" s="126"/>
      <c r="CA397" s="126"/>
      <c r="CB397" s="126"/>
      <c r="CC397" s="126"/>
      <c r="CD397" s="126"/>
      <c r="CE397" s="126"/>
      <c r="CF397" s="126"/>
      <c r="CG397" s="126"/>
      <c r="CH397" s="126"/>
      <c r="CI397" s="126"/>
      <c r="CJ397" s="126"/>
      <c r="CK397" s="126"/>
      <c r="CL397" s="126"/>
      <c r="CM397" s="126"/>
      <c r="CN397" s="126"/>
    </row>
    <row r="398" spans="1:92">
      <c r="A398" s="289" t="s">
        <v>6449</v>
      </c>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v>67866833.25</v>
      </c>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c r="BY398" s="126"/>
      <c r="BZ398" s="126"/>
      <c r="CA398" s="126"/>
      <c r="CB398" s="126"/>
      <c r="CC398" s="126"/>
      <c r="CD398" s="126"/>
      <c r="CE398" s="126"/>
      <c r="CF398" s="126"/>
      <c r="CG398" s="126"/>
      <c r="CH398" s="126"/>
      <c r="CI398" s="126"/>
      <c r="CJ398" s="126"/>
      <c r="CK398" s="126"/>
      <c r="CL398" s="126"/>
      <c r="CM398" s="126"/>
      <c r="CN398" s="126"/>
    </row>
    <row r="399" spans="1:92">
      <c r="A399" s="289" t="s">
        <v>6450</v>
      </c>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v>0</v>
      </c>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c r="BY399" s="126"/>
      <c r="BZ399" s="126"/>
      <c r="CA399" s="126"/>
      <c r="CB399" s="126"/>
      <c r="CC399" s="126"/>
      <c r="CD399" s="126"/>
      <c r="CE399" s="126"/>
      <c r="CF399" s="126"/>
      <c r="CG399" s="126"/>
      <c r="CH399" s="126"/>
      <c r="CI399" s="126"/>
      <c r="CJ399" s="126"/>
      <c r="CK399" s="126"/>
      <c r="CL399" s="126"/>
      <c r="CM399" s="126"/>
      <c r="CN399" s="126"/>
    </row>
    <row r="400" spans="1:92">
      <c r="A400" s="289" t="s">
        <v>6451</v>
      </c>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v>0</v>
      </c>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c r="BY400" s="126"/>
      <c r="BZ400" s="126"/>
      <c r="CA400" s="126"/>
      <c r="CB400" s="126"/>
      <c r="CC400" s="126"/>
      <c r="CD400" s="126"/>
      <c r="CE400" s="126"/>
      <c r="CF400" s="126"/>
      <c r="CG400" s="126"/>
      <c r="CH400" s="126"/>
      <c r="CI400" s="126"/>
      <c r="CJ400" s="126"/>
      <c r="CK400" s="126"/>
      <c r="CL400" s="126"/>
      <c r="CM400" s="126"/>
      <c r="CN400" s="126"/>
    </row>
    <row r="401" spans="1:92">
      <c r="A401" s="289" t="s">
        <v>6452</v>
      </c>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v>0</v>
      </c>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26"/>
      <c r="CC401" s="126"/>
      <c r="CD401" s="126"/>
      <c r="CE401" s="126"/>
      <c r="CF401" s="126"/>
      <c r="CG401" s="126"/>
      <c r="CH401" s="126"/>
      <c r="CI401" s="126"/>
      <c r="CJ401" s="126"/>
      <c r="CK401" s="126"/>
      <c r="CL401" s="126"/>
      <c r="CM401" s="126"/>
      <c r="CN401" s="126"/>
    </row>
    <row r="402" spans="1:92">
      <c r="A402" s="289" t="s">
        <v>6453</v>
      </c>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v>67866833.25</v>
      </c>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26"/>
      <c r="CC402" s="126"/>
      <c r="CD402" s="126"/>
      <c r="CE402" s="126"/>
      <c r="CF402" s="126"/>
      <c r="CG402" s="126"/>
      <c r="CH402" s="126"/>
      <c r="CI402" s="126"/>
      <c r="CJ402" s="126"/>
      <c r="CK402" s="126"/>
      <c r="CL402" s="126"/>
      <c r="CM402" s="126"/>
      <c r="CN402" s="126"/>
    </row>
    <row r="403" spans="1:92">
      <c r="A403" s="289" t="s">
        <v>6454</v>
      </c>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26"/>
      <c r="CC403" s="126"/>
      <c r="CD403" s="126"/>
      <c r="CE403" s="126"/>
      <c r="CF403" s="126"/>
      <c r="CG403" s="126"/>
      <c r="CH403" s="126"/>
      <c r="CI403" s="126"/>
      <c r="CJ403" s="126"/>
      <c r="CK403" s="126"/>
      <c r="CL403" s="126"/>
      <c r="CM403" s="126"/>
      <c r="CN403" s="126"/>
    </row>
    <row r="404" spans="1:92">
      <c r="A404" s="289" t="s">
        <v>6455</v>
      </c>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v>-1119311.71999999</v>
      </c>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26"/>
      <c r="CC404" s="126"/>
      <c r="CD404" s="126"/>
      <c r="CE404" s="126"/>
      <c r="CF404" s="126"/>
      <c r="CG404" s="126"/>
      <c r="CH404" s="126"/>
      <c r="CI404" s="126"/>
      <c r="CJ404" s="126"/>
      <c r="CK404" s="126"/>
      <c r="CL404" s="126"/>
      <c r="CM404" s="126"/>
      <c r="CN404" s="126"/>
    </row>
    <row r="405" spans="1:92">
      <c r="A405" s="289" t="s">
        <v>6456</v>
      </c>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v>3860412</v>
      </c>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26"/>
      <c r="CC405" s="126"/>
      <c r="CD405" s="126"/>
      <c r="CE405" s="126"/>
      <c r="CF405" s="126"/>
      <c r="CG405" s="126"/>
      <c r="CH405" s="126"/>
      <c r="CI405" s="126"/>
      <c r="CJ405" s="126"/>
      <c r="CK405" s="126"/>
      <c r="CL405" s="126"/>
      <c r="CM405" s="126"/>
      <c r="CN405" s="126"/>
    </row>
    <row r="406" spans="1:92">
      <c r="A406" s="289" t="s">
        <v>6457</v>
      </c>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v>0</v>
      </c>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26"/>
      <c r="CC406" s="126"/>
      <c r="CD406" s="126"/>
      <c r="CE406" s="126"/>
      <c r="CF406" s="126"/>
      <c r="CG406" s="126"/>
      <c r="CH406" s="126"/>
      <c r="CI406" s="126"/>
      <c r="CJ406" s="126"/>
      <c r="CK406" s="126"/>
      <c r="CL406" s="126"/>
      <c r="CM406" s="126"/>
      <c r="CN406" s="126"/>
    </row>
    <row r="407" spans="1:92">
      <c r="A407" s="289" t="s">
        <v>6458</v>
      </c>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v>78993.029999999897</v>
      </c>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c r="BY407" s="126"/>
      <c r="BZ407" s="126"/>
      <c r="CA407" s="126"/>
      <c r="CB407" s="126"/>
      <c r="CC407" s="126"/>
      <c r="CD407" s="126"/>
      <c r="CE407" s="126"/>
      <c r="CF407" s="126"/>
      <c r="CG407" s="126"/>
      <c r="CH407" s="126"/>
      <c r="CI407" s="126"/>
      <c r="CJ407" s="126"/>
      <c r="CK407" s="126"/>
      <c r="CL407" s="126"/>
      <c r="CM407" s="126"/>
      <c r="CN407" s="126"/>
    </row>
    <row r="408" spans="1:92">
      <c r="A408" s="289" t="s">
        <v>6459</v>
      </c>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v>-1650000</v>
      </c>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c r="BY408" s="126"/>
      <c r="BZ408" s="126"/>
      <c r="CA408" s="126"/>
      <c r="CB408" s="126"/>
      <c r="CC408" s="126"/>
      <c r="CD408" s="126"/>
      <c r="CE408" s="126"/>
      <c r="CF408" s="126"/>
      <c r="CG408" s="126"/>
      <c r="CH408" s="126"/>
      <c r="CI408" s="126"/>
      <c r="CJ408" s="126"/>
      <c r="CK408" s="126"/>
      <c r="CL408" s="126"/>
      <c r="CM408" s="126"/>
      <c r="CN408" s="126"/>
    </row>
    <row r="409" spans="1:92">
      <c r="A409" s="289" t="s">
        <v>6460</v>
      </c>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v>187425.83</v>
      </c>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26"/>
      <c r="CC409" s="126"/>
      <c r="CD409" s="126"/>
      <c r="CE409" s="126"/>
      <c r="CF409" s="126"/>
      <c r="CG409" s="126"/>
      <c r="CH409" s="126"/>
      <c r="CI409" s="126"/>
      <c r="CJ409" s="126"/>
      <c r="CK409" s="126"/>
      <c r="CL409" s="126"/>
      <c r="CM409" s="126"/>
      <c r="CN409" s="126"/>
    </row>
    <row r="410" spans="1:92">
      <c r="A410" s="289" t="s">
        <v>6461</v>
      </c>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v>1357519.1399999899</v>
      </c>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c r="BY410" s="126"/>
      <c r="BZ410" s="126"/>
      <c r="CA410" s="126"/>
      <c r="CB410" s="126"/>
      <c r="CC410" s="126"/>
      <c r="CD410" s="126"/>
      <c r="CE410" s="126"/>
      <c r="CF410" s="126"/>
      <c r="CG410" s="126"/>
      <c r="CH410" s="126"/>
      <c r="CI410" s="126"/>
      <c r="CJ410" s="126"/>
      <c r="CK410" s="126"/>
      <c r="CL410" s="126"/>
      <c r="CM410" s="126"/>
      <c r="CN410" s="126"/>
    </row>
    <row r="411" spans="1:92">
      <c r="A411" s="289" t="s">
        <v>6462</v>
      </c>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c r="BY411" s="126"/>
      <c r="BZ411" s="126"/>
      <c r="CA411" s="126"/>
      <c r="CB411" s="126"/>
      <c r="CC411" s="126"/>
      <c r="CD411" s="126"/>
      <c r="CE411" s="126"/>
      <c r="CF411" s="126"/>
      <c r="CG411" s="126"/>
      <c r="CH411" s="126"/>
      <c r="CI411" s="126"/>
      <c r="CJ411" s="126"/>
      <c r="CK411" s="126"/>
      <c r="CL411" s="126"/>
      <c r="CM411" s="126"/>
      <c r="CN411" s="126"/>
    </row>
    <row r="412" spans="1:92">
      <c r="A412" s="289" t="s">
        <v>6463</v>
      </c>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v>77732425.539999902</v>
      </c>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c r="BY412" s="126"/>
      <c r="BZ412" s="126"/>
      <c r="CA412" s="126"/>
      <c r="CB412" s="126"/>
      <c r="CC412" s="126"/>
      <c r="CD412" s="126"/>
      <c r="CE412" s="126"/>
      <c r="CF412" s="126"/>
      <c r="CG412" s="126"/>
      <c r="CH412" s="126"/>
      <c r="CI412" s="126"/>
      <c r="CJ412" s="126"/>
      <c r="CK412" s="126"/>
      <c r="CL412" s="126"/>
      <c r="CM412" s="126"/>
      <c r="CN412" s="126"/>
    </row>
    <row r="413" spans="1:92">
      <c r="A413" s="289" t="s">
        <v>6464</v>
      </c>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v>0</v>
      </c>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c r="BY413" s="126"/>
      <c r="BZ413" s="126"/>
      <c r="CA413" s="126"/>
      <c r="CB413" s="126"/>
      <c r="CC413" s="126"/>
      <c r="CD413" s="126"/>
      <c r="CE413" s="126"/>
      <c r="CF413" s="126"/>
      <c r="CG413" s="126"/>
      <c r="CH413" s="126"/>
      <c r="CI413" s="126"/>
      <c r="CJ413" s="126"/>
      <c r="CK413" s="126"/>
      <c r="CL413" s="126"/>
      <c r="CM413" s="126"/>
      <c r="CN413" s="126"/>
    </row>
    <row r="414" spans="1:92">
      <c r="A414" s="289" t="s">
        <v>6465</v>
      </c>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v>0</v>
      </c>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c r="BY414" s="126"/>
      <c r="BZ414" s="126"/>
      <c r="CA414" s="126"/>
      <c r="CB414" s="126"/>
      <c r="CC414" s="126"/>
      <c r="CD414" s="126"/>
      <c r="CE414" s="126"/>
      <c r="CF414" s="126"/>
      <c r="CG414" s="126"/>
      <c r="CH414" s="126"/>
      <c r="CI414" s="126"/>
      <c r="CJ414" s="126"/>
      <c r="CK414" s="126"/>
      <c r="CL414" s="126"/>
      <c r="CM414" s="126"/>
      <c r="CN414" s="126"/>
    </row>
    <row r="415" spans="1:92">
      <c r="A415" s="289" t="s">
        <v>6466</v>
      </c>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v>7317.4</v>
      </c>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c r="BY415" s="126"/>
      <c r="BZ415" s="126"/>
      <c r="CA415" s="126"/>
      <c r="CB415" s="126"/>
      <c r="CC415" s="126"/>
      <c r="CD415" s="126"/>
      <c r="CE415" s="126"/>
      <c r="CF415" s="126"/>
      <c r="CG415" s="126"/>
      <c r="CH415" s="126"/>
      <c r="CI415" s="126"/>
      <c r="CJ415" s="126"/>
      <c r="CK415" s="126"/>
      <c r="CL415" s="126"/>
      <c r="CM415" s="126"/>
      <c r="CN415" s="126"/>
    </row>
    <row r="416" spans="1:92">
      <c r="A416" s="289" t="s">
        <v>6467</v>
      </c>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v>0</v>
      </c>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c r="BY416" s="126"/>
      <c r="BZ416" s="126"/>
      <c r="CA416" s="126"/>
      <c r="CB416" s="126"/>
      <c r="CC416" s="126"/>
      <c r="CD416" s="126"/>
      <c r="CE416" s="126"/>
      <c r="CF416" s="126"/>
      <c r="CG416" s="126"/>
      <c r="CH416" s="126"/>
      <c r="CI416" s="126"/>
      <c r="CJ416" s="126"/>
      <c r="CK416" s="126"/>
      <c r="CL416" s="126"/>
      <c r="CM416" s="126"/>
      <c r="CN416" s="126"/>
    </row>
    <row r="417" spans="1:92">
      <c r="A417" s="289" t="s">
        <v>6468</v>
      </c>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v>0</v>
      </c>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c r="BY417" s="126"/>
      <c r="BZ417" s="126"/>
      <c r="CA417" s="126"/>
      <c r="CB417" s="126"/>
      <c r="CC417" s="126"/>
      <c r="CD417" s="126"/>
      <c r="CE417" s="126"/>
      <c r="CF417" s="126"/>
      <c r="CG417" s="126"/>
      <c r="CH417" s="126"/>
      <c r="CI417" s="126"/>
      <c r="CJ417" s="126"/>
      <c r="CK417" s="126"/>
      <c r="CL417" s="126"/>
      <c r="CM417" s="126"/>
      <c r="CN417" s="126"/>
    </row>
    <row r="418" spans="1:92">
      <c r="A418" s="289" t="s">
        <v>6469</v>
      </c>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v>-31194337.66</v>
      </c>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c r="BY418" s="126"/>
      <c r="BZ418" s="126"/>
      <c r="CA418" s="126"/>
      <c r="CB418" s="126"/>
      <c r="CC418" s="126"/>
      <c r="CD418" s="126"/>
      <c r="CE418" s="126"/>
      <c r="CF418" s="126"/>
      <c r="CG418" s="126"/>
      <c r="CH418" s="126"/>
      <c r="CI418" s="126"/>
      <c r="CJ418" s="126"/>
      <c r="CK418" s="126"/>
      <c r="CL418" s="126"/>
      <c r="CM418" s="126"/>
      <c r="CN418" s="126"/>
    </row>
    <row r="419" spans="1:92">
      <c r="A419" s="289" t="s">
        <v>6470</v>
      </c>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v>-16771854.810000001</v>
      </c>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c r="BY419" s="126"/>
      <c r="BZ419" s="126"/>
      <c r="CA419" s="126"/>
      <c r="CB419" s="126"/>
      <c r="CC419" s="126"/>
      <c r="CD419" s="126"/>
      <c r="CE419" s="126"/>
      <c r="CF419" s="126"/>
      <c r="CG419" s="126"/>
      <c r="CH419" s="126"/>
      <c r="CI419" s="126"/>
      <c r="CJ419" s="126"/>
      <c r="CK419" s="126"/>
      <c r="CL419" s="126"/>
      <c r="CM419" s="126"/>
      <c r="CN419" s="126"/>
    </row>
    <row r="420" spans="1:92">
      <c r="A420" s="289" t="s">
        <v>6471</v>
      </c>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v>0</v>
      </c>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c r="BY420" s="126"/>
      <c r="BZ420" s="126"/>
      <c r="CA420" s="126"/>
      <c r="CB420" s="126"/>
      <c r="CC420" s="126"/>
      <c r="CD420" s="126"/>
      <c r="CE420" s="126"/>
      <c r="CF420" s="126"/>
      <c r="CG420" s="126"/>
      <c r="CH420" s="126"/>
      <c r="CI420" s="126"/>
      <c r="CJ420" s="126"/>
      <c r="CK420" s="126"/>
      <c r="CL420" s="126"/>
      <c r="CM420" s="126"/>
      <c r="CN420" s="126"/>
    </row>
    <row r="421" spans="1:92">
      <c r="A421" s="289" t="s">
        <v>6472</v>
      </c>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v>29773550.469999898</v>
      </c>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c r="BY421" s="126"/>
      <c r="BZ421" s="126"/>
      <c r="CA421" s="126"/>
      <c r="CB421" s="126"/>
      <c r="CC421" s="126"/>
      <c r="CD421" s="126"/>
      <c r="CE421" s="126"/>
      <c r="CF421" s="126"/>
      <c r="CG421" s="126"/>
      <c r="CH421" s="126"/>
      <c r="CI421" s="126"/>
      <c r="CJ421" s="126"/>
      <c r="CK421" s="126"/>
      <c r="CL421" s="126"/>
      <c r="CM421" s="126"/>
      <c r="CN421" s="126"/>
    </row>
    <row r="422" spans="1:92">
      <c r="A422" s="289" t="s">
        <v>6473</v>
      </c>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c r="BY422" s="126"/>
      <c r="BZ422" s="126"/>
      <c r="CA422" s="126"/>
      <c r="CB422" s="126"/>
      <c r="CC422" s="126"/>
      <c r="CD422" s="126"/>
      <c r="CE422" s="126"/>
      <c r="CF422" s="126"/>
      <c r="CG422" s="126"/>
      <c r="CH422" s="126"/>
      <c r="CI422" s="126"/>
      <c r="CJ422" s="126"/>
      <c r="CK422" s="126"/>
      <c r="CL422" s="126"/>
      <c r="CM422" s="126"/>
      <c r="CN422" s="126"/>
    </row>
    <row r="423" spans="1:92">
      <c r="A423" s="289" t="s">
        <v>6474</v>
      </c>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v>95.94</v>
      </c>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c r="BY423" s="126"/>
      <c r="BZ423" s="126"/>
      <c r="CA423" s="126"/>
      <c r="CB423" s="126"/>
      <c r="CC423" s="126"/>
      <c r="CD423" s="126"/>
      <c r="CE423" s="126"/>
      <c r="CF423" s="126"/>
      <c r="CG423" s="126"/>
      <c r="CH423" s="126"/>
      <c r="CI423" s="126"/>
      <c r="CJ423" s="126"/>
      <c r="CK423" s="126"/>
      <c r="CL423" s="126"/>
      <c r="CM423" s="126"/>
      <c r="CN423" s="126"/>
    </row>
    <row r="424" spans="1:92">
      <c r="A424" s="289" t="s">
        <v>6475</v>
      </c>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v>95.94</v>
      </c>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c r="BY424" s="126"/>
      <c r="BZ424" s="126"/>
      <c r="CA424" s="126"/>
      <c r="CB424" s="126"/>
      <c r="CC424" s="126"/>
      <c r="CD424" s="126"/>
      <c r="CE424" s="126"/>
      <c r="CF424" s="126"/>
      <c r="CG424" s="126"/>
      <c r="CH424" s="126"/>
      <c r="CI424" s="126"/>
      <c r="CJ424" s="126"/>
      <c r="CK424" s="126"/>
      <c r="CL424" s="126"/>
      <c r="CM424" s="126"/>
      <c r="CN424" s="126"/>
    </row>
    <row r="425" spans="1:92">
      <c r="A425" s="289" t="s">
        <v>6476</v>
      </c>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c r="BY425" s="126"/>
      <c r="BZ425" s="126"/>
      <c r="CA425" s="126"/>
      <c r="CB425" s="126"/>
      <c r="CC425" s="126"/>
      <c r="CD425" s="126"/>
      <c r="CE425" s="126"/>
      <c r="CF425" s="126"/>
      <c r="CG425" s="126"/>
      <c r="CH425" s="126"/>
      <c r="CI425" s="126"/>
      <c r="CJ425" s="126"/>
      <c r="CK425" s="126"/>
      <c r="CL425" s="126"/>
      <c r="CM425" s="126"/>
      <c r="CN425" s="126"/>
    </row>
    <row r="426" spans="1:92">
      <c r="A426" s="289" t="s">
        <v>6477</v>
      </c>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v>5930900.0899999896</v>
      </c>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c r="BY426" s="126"/>
      <c r="BZ426" s="126"/>
      <c r="CA426" s="126"/>
      <c r="CB426" s="126"/>
      <c r="CC426" s="126"/>
      <c r="CD426" s="126"/>
      <c r="CE426" s="126"/>
      <c r="CF426" s="126"/>
      <c r="CG426" s="126"/>
      <c r="CH426" s="126"/>
      <c r="CI426" s="126"/>
      <c r="CJ426" s="126"/>
      <c r="CK426" s="126"/>
      <c r="CL426" s="126"/>
      <c r="CM426" s="126"/>
      <c r="CN426" s="126"/>
    </row>
    <row r="427" spans="1:92">
      <c r="A427" s="289" t="s">
        <v>6478</v>
      </c>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v>233705.15999999901</v>
      </c>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c r="BY427" s="126"/>
      <c r="BZ427" s="126"/>
      <c r="CA427" s="126"/>
      <c r="CB427" s="126"/>
      <c r="CC427" s="126"/>
      <c r="CD427" s="126"/>
      <c r="CE427" s="126"/>
      <c r="CF427" s="126"/>
      <c r="CG427" s="126"/>
      <c r="CH427" s="126"/>
      <c r="CI427" s="126"/>
      <c r="CJ427" s="126"/>
      <c r="CK427" s="126"/>
      <c r="CL427" s="126"/>
      <c r="CM427" s="126"/>
      <c r="CN427" s="126"/>
    </row>
    <row r="428" spans="1:92">
      <c r="A428" s="289" t="s">
        <v>6479</v>
      </c>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v>6164605.25</v>
      </c>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c r="BY428" s="126"/>
      <c r="BZ428" s="126"/>
      <c r="CA428" s="126"/>
      <c r="CB428" s="126"/>
      <c r="CC428" s="126"/>
      <c r="CD428" s="126"/>
      <c r="CE428" s="126"/>
      <c r="CF428" s="126"/>
      <c r="CG428" s="126"/>
      <c r="CH428" s="126"/>
      <c r="CI428" s="126"/>
      <c r="CJ428" s="126"/>
      <c r="CK428" s="126"/>
      <c r="CL428" s="126"/>
      <c r="CM428" s="126"/>
      <c r="CN428" s="126"/>
    </row>
    <row r="429" spans="1:92">
      <c r="A429" s="289" t="s">
        <v>6480</v>
      </c>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c r="BY429" s="126"/>
      <c r="BZ429" s="126"/>
      <c r="CA429" s="126"/>
      <c r="CB429" s="126"/>
      <c r="CC429" s="126"/>
      <c r="CD429" s="126"/>
      <c r="CE429" s="126"/>
      <c r="CF429" s="126"/>
      <c r="CG429" s="126"/>
      <c r="CH429" s="126"/>
      <c r="CI429" s="126"/>
      <c r="CJ429" s="126"/>
      <c r="CK429" s="126"/>
      <c r="CL429" s="126"/>
      <c r="CM429" s="126"/>
      <c r="CN429" s="126"/>
    </row>
    <row r="430" spans="1:92">
      <c r="A430" s="289" t="s">
        <v>6481</v>
      </c>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v>0</v>
      </c>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c r="BY430" s="126"/>
      <c r="BZ430" s="126"/>
      <c r="CA430" s="126"/>
      <c r="CB430" s="126"/>
      <c r="CC430" s="126"/>
      <c r="CD430" s="126"/>
      <c r="CE430" s="126"/>
      <c r="CF430" s="126"/>
      <c r="CG430" s="126"/>
      <c r="CH430" s="126"/>
      <c r="CI430" s="126"/>
      <c r="CJ430" s="126"/>
      <c r="CK430" s="126"/>
      <c r="CL430" s="126"/>
      <c r="CM430" s="126"/>
      <c r="CN430" s="126"/>
    </row>
    <row r="431" spans="1:92">
      <c r="A431" s="289" t="s">
        <v>6482</v>
      </c>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v>-1460852.97</v>
      </c>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c r="BY431" s="126"/>
      <c r="BZ431" s="126"/>
      <c r="CA431" s="126"/>
      <c r="CB431" s="126"/>
      <c r="CC431" s="126"/>
      <c r="CD431" s="126"/>
      <c r="CE431" s="126"/>
      <c r="CF431" s="126"/>
      <c r="CG431" s="126"/>
      <c r="CH431" s="126"/>
      <c r="CI431" s="126"/>
      <c r="CJ431" s="126"/>
      <c r="CK431" s="126"/>
      <c r="CL431" s="126"/>
      <c r="CM431" s="126"/>
      <c r="CN431" s="126"/>
    </row>
    <row r="432" spans="1:92">
      <c r="A432" s="289" t="s">
        <v>6483</v>
      </c>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v>-1460852.97</v>
      </c>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c r="BY432" s="126"/>
      <c r="BZ432" s="126"/>
      <c r="CA432" s="126"/>
      <c r="CB432" s="126"/>
      <c r="CC432" s="126"/>
      <c r="CD432" s="126"/>
      <c r="CE432" s="126"/>
      <c r="CF432" s="126"/>
      <c r="CG432" s="126"/>
      <c r="CH432" s="126"/>
      <c r="CI432" s="126"/>
      <c r="CJ432" s="126"/>
      <c r="CK432" s="126"/>
      <c r="CL432" s="126"/>
      <c r="CM432" s="126"/>
      <c r="CN432" s="126"/>
    </row>
    <row r="433" spans="1:92">
      <c r="A433" s="289" t="s">
        <v>6484</v>
      </c>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c r="BY433" s="126"/>
      <c r="BZ433" s="126"/>
      <c r="CA433" s="126"/>
      <c r="CB433" s="126"/>
      <c r="CC433" s="126"/>
      <c r="CD433" s="126"/>
      <c r="CE433" s="126"/>
      <c r="CF433" s="126"/>
      <c r="CG433" s="126"/>
      <c r="CH433" s="126"/>
      <c r="CI433" s="126"/>
      <c r="CJ433" s="126"/>
      <c r="CK433" s="126"/>
      <c r="CL433" s="126"/>
      <c r="CM433" s="126"/>
      <c r="CN433" s="126"/>
    </row>
    <row r="434" spans="1:92">
      <c r="A434" s="289" t="s">
        <v>6485</v>
      </c>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v>5345903.5</v>
      </c>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c r="BY434" s="126"/>
      <c r="BZ434" s="126"/>
      <c r="CA434" s="126"/>
      <c r="CB434" s="126"/>
      <c r="CC434" s="126"/>
      <c r="CD434" s="126"/>
      <c r="CE434" s="126"/>
      <c r="CF434" s="126"/>
      <c r="CG434" s="126"/>
      <c r="CH434" s="126"/>
      <c r="CI434" s="126"/>
      <c r="CJ434" s="126"/>
      <c r="CK434" s="126"/>
      <c r="CL434" s="126"/>
      <c r="CM434" s="126"/>
      <c r="CN434" s="126"/>
    </row>
    <row r="435" spans="1:92">
      <c r="A435" s="289" t="s">
        <v>6486</v>
      </c>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v>-12368399.02</v>
      </c>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c r="BY435" s="126"/>
      <c r="BZ435" s="126"/>
      <c r="CA435" s="126"/>
      <c r="CB435" s="126"/>
      <c r="CC435" s="126"/>
      <c r="CD435" s="126"/>
      <c r="CE435" s="126"/>
      <c r="CF435" s="126"/>
      <c r="CG435" s="126"/>
      <c r="CH435" s="126"/>
      <c r="CI435" s="126"/>
      <c r="CJ435" s="126"/>
      <c r="CK435" s="126"/>
      <c r="CL435" s="126"/>
      <c r="CM435" s="126"/>
      <c r="CN435" s="126"/>
    </row>
    <row r="436" spans="1:92">
      <c r="A436" s="289" t="s">
        <v>6487</v>
      </c>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v>640510</v>
      </c>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c r="BY436" s="126"/>
      <c r="BZ436" s="126"/>
      <c r="CA436" s="126"/>
      <c r="CB436" s="126"/>
      <c r="CC436" s="126"/>
      <c r="CD436" s="126"/>
      <c r="CE436" s="126"/>
      <c r="CF436" s="126"/>
      <c r="CG436" s="126"/>
      <c r="CH436" s="126"/>
      <c r="CI436" s="126"/>
      <c r="CJ436" s="126"/>
      <c r="CK436" s="126"/>
      <c r="CL436" s="126"/>
      <c r="CM436" s="126"/>
      <c r="CN436" s="126"/>
    </row>
    <row r="437" spans="1:92">
      <c r="A437" s="289" t="s">
        <v>6488</v>
      </c>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v>142046.85999999999</v>
      </c>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c r="BY437" s="126"/>
      <c r="BZ437" s="126"/>
      <c r="CA437" s="126"/>
      <c r="CB437" s="126"/>
      <c r="CC437" s="126"/>
      <c r="CD437" s="126"/>
      <c r="CE437" s="126"/>
      <c r="CF437" s="126"/>
      <c r="CG437" s="126"/>
      <c r="CH437" s="126"/>
      <c r="CI437" s="126"/>
      <c r="CJ437" s="126"/>
      <c r="CK437" s="126"/>
      <c r="CL437" s="126"/>
      <c r="CM437" s="126"/>
      <c r="CN437" s="126"/>
    </row>
    <row r="438" spans="1:92">
      <c r="A438" s="289" t="s">
        <v>6489</v>
      </c>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v>397779.73</v>
      </c>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c r="BY438" s="126"/>
      <c r="BZ438" s="126"/>
      <c r="CA438" s="126"/>
      <c r="CB438" s="126"/>
      <c r="CC438" s="126"/>
      <c r="CD438" s="126"/>
      <c r="CE438" s="126"/>
      <c r="CF438" s="126"/>
      <c r="CG438" s="126"/>
      <c r="CH438" s="126"/>
      <c r="CI438" s="126"/>
      <c r="CJ438" s="126"/>
      <c r="CK438" s="126"/>
      <c r="CL438" s="126"/>
      <c r="CM438" s="126"/>
      <c r="CN438" s="126"/>
    </row>
    <row r="439" spans="1:92">
      <c r="A439" s="289" t="s">
        <v>6490</v>
      </c>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v>720800.95</v>
      </c>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c r="BY439" s="126"/>
      <c r="BZ439" s="126"/>
      <c r="CA439" s="126"/>
      <c r="CB439" s="126"/>
      <c r="CC439" s="126"/>
      <c r="CD439" s="126"/>
      <c r="CE439" s="126"/>
      <c r="CF439" s="126"/>
      <c r="CG439" s="126"/>
      <c r="CH439" s="126"/>
      <c r="CI439" s="126"/>
      <c r="CJ439" s="126"/>
      <c r="CK439" s="126"/>
      <c r="CL439" s="126"/>
      <c r="CM439" s="126"/>
      <c r="CN439" s="126"/>
    </row>
    <row r="440" spans="1:92">
      <c r="A440" s="289" t="s">
        <v>6491</v>
      </c>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v>143975.67000000001</v>
      </c>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c r="BY440" s="126"/>
      <c r="BZ440" s="126"/>
      <c r="CA440" s="126"/>
      <c r="CB440" s="126"/>
      <c r="CC440" s="126"/>
      <c r="CD440" s="126"/>
      <c r="CE440" s="126"/>
      <c r="CF440" s="126"/>
      <c r="CG440" s="126"/>
      <c r="CH440" s="126"/>
      <c r="CI440" s="126"/>
      <c r="CJ440" s="126"/>
      <c r="CK440" s="126"/>
      <c r="CL440" s="126"/>
      <c r="CM440" s="126"/>
      <c r="CN440" s="126"/>
    </row>
    <row r="441" spans="1:92">
      <c r="A441" s="289" t="s">
        <v>6492</v>
      </c>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v>318.08</v>
      </c>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c r="BY441" s="126"/>
      <c r="BZ441" s="126"/>
      <c r="CA441" s="126"/>
      <c r="CB441" s="126"/>
      <c r="CC441" s="126"/>
      <c r="CD441" s="126"/>
      <c r="CE441" s="126"/>
      <c r="CF441" s="126"/>
      <c r="CG441" s="126"/>
      <c r="CH441" s="126"/>
      <c r="CI441" s="126"/>
      <c r="CJ441" s="126"/>
      <c r="CK441" s="126"/>
      <c r="CL441" s="126"/>
      <c r="CM441" s="126"/>
      <c r="CN441" s="126"/>
    </row>
    <row r="442" spans="1:92">
      <c r="A442" s="289" t="s">
        <v>6493</v>
      </c>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v>29418.7399999999</v>
      </c>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c r="BY442" s="126"/>
      <c r="BZ442" s="126"/>
      <c r="CA442" s="126"/>
      <c r="CB442" s="126"/>
      <c r="CC442" s="126"/>
      <c r="CD442" s="126"/>
      <c r="CE442" s="126"/>
      <c r="CF442" s="126"/>
      <c r="CG442" s="126"/>
      <c r="CH442" s="126"/>
      <c r="CI442" s="126"/>
      <c r="CJ442" s="126"/>
      <c r="CK442" s="126"/>
      <c r="CL442" s="126"/>
      <c r="CM442" s="126"/>
      <c r="CN442" s="126"/>
    </row>
    <row r="443" spans="1:92">
      <c r="A443" s="289" t="s">
        <v>6494</v>
      </c>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v>0</v>
      </c>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c r="BY443" s="126"/>
      <c r="BZ443" s="126"/>
      <c r="CA443" s="126"/>
      <c r="CB443" s="126"/>
      <c r="CC443" s="126"/>
      <c r="CD443" s="126"/>
      <c r="CE443" s="126"/>
      <c r="CF443" s="126"/>
      <c r="CG443" s="126"/>
      <c r="CH443" s="126"/>
      <c r="CI443" s="126"/>
      <c r="CJ443" s="126"/>
      <c r="CK443" s="126"/>
      <c r="CL443" s="126"/>
      <c r="CM443" s="126"/>
      <c r="CN443" s="126"/>
    </row>
    <row r="444" spans="1:92">
      <c r="A444" s="289" t="s">
        <v>6495</v>
      </c>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v>15429.83</v>
      </c>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c r="BY444" s="126"/>
      <c r="BZ444" s="126"/>
      <c r="CA444" s="126"/>
      <c r="CB444" s="126"/>
      <c r="CC444" s="126"/>
      <c r="CD444" s="126"/>
      <c r="CE444" s="126"/>
      <c r="CF444" s="126"/>
      <c r="CG444" s="126"/>
      <c r="CH444" s="126"/>
      <c r="CI444" s="126"/>
      <c r="CJ444" s="126"/>
      <c r="CK444" s="126"/>
      <c r="CL444" s="126"/>
      <c r="CM444" s="126"/>
      <c r="CN444" s="126"/>
    </row>
    <row r="445" spans="1:92">
      <c r="A445" s="289" t="s">
        <v>6496</v>
      </c>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v>-4932215.6599999899</v>
      </c>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c r="BY445" s="126"/>
      <c r="BZ445" s="126"/>
      <c r="CA445" s="126"/>
      <c r="CB445" s="126"/>
      <c r="CC445" s="126"/>
      <c r="CD445" s="126"/>
      <c r="CE445" s="126"/>
      <c r="CF445" s="126"/>
      <c r="CG445" s="126"/>
      <c r="CH445" s="126"/>
      <c r="CI445" s="126"/>
      <c r="CJ445" s="126"/>
      <c r="CK445" s="126"/>
      <c r="CL445" s="126"/>
      <c r="CM445" s="126"/>
      <c r="CN445" s="126"/>
    </row>
    <row r="446" spans="1:92">
      <c r="A446" s="289" t="s">
        <v>6497</v>
      </c>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c r="BY446" s="126"/>
      <c r="BZ446" s="126"/>
      <c r="CA446" s="126"/>
      <c r="CB446" s="126"/>
      <c r="CC446" s="126"/>
      <c r="CD446" s="126"/>
      <c r="CE446" s="126"/>
      <c r="CF446" s="126"/>
      <c r="CG446" s="126"/>
      <c r="CH446" s="126"/>
      <c r="CI446" s="126"/>
      <c r="CJ446" s="126"/>
      <c r="CK446" s="126"/>
      <c r="CL446" s="126"/>
      <c r="CM446" s="126"/>
      <c r="CN446" s="126"/>
    </row>
    <row r="447" spans="1:92">
      <c r="A447" s="289" t="s">
        <v>6498</v>
      </c>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v>12977840.3799999</v>
      </c>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c r="BY447" s="126"/>
      <c r="BZ447" s="126"/>
      <c r="CA447" s="126"/>
      <c r="CB447" s="126"/>
      <c r="CC447" s="126"/>
      <c r="CD447" s="126"/>
      <c r="CE447" s="126"/>
      <c r="CF447" s="126"/>
      <c r="CG447" s="126"/>
      <c r="CH447" s="126"/>
      <c r="CI447" s="126"/>
      <c r="CJ447" s="126"/>
      <c r="CK447" s="126"/>
      <c r="CL447" s="126"/>
      <c r="CM447" s="126"/>
      <c r="CN447" s="126"/>
    </row>
    <row r="448" spans="1:92">
      <c r="A448" s="289" t="s">
        <v>6499</v>
      </c>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v>-2534809.5299999998</v>
      </c>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c r="BY448" s="126"/>
      <c r="BZ448" s="126"/>
      <c r="CA448" s="126"/>
      <c r="CB448" s="126"/>
      <c r="CC448" s="126"/>
      <c r="CD448" s="126"/>
      <c r="CE448" s="126"/>
      <c r="CF448" s="126"/>
      <c r="CG448" s="126"/>
      <c r="CH448" s="126"/>
      <c r="CI448" s="126"/>
      <c r="CJ448" s="126"/>
      <c r="CK448" s="126"/>
      <c r="CL448" s="126"/>
      <c r="CM448" s="126"/>
      <c r="CN448" s="126"/>
    </row>
    <row r="449" spans="1:92">
      <c r="A449" s="289" t="s">
        <v>6500</v>
      </c>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v>9225306</v>
      </c>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c r="BY449" s="126"/>
      <c r="BZ449" s="126"/>
      <c r="CA449" s="126"/>
      <c r="CB449" s="126"/>
      <c r="CC449" s="126"/>
      <c r="CD449" s="126"/>
      <c r="CE449" s="126"/>
      <c r="CF449" s="126"/>
      <c r="CG449" s="126"/>
      <c r="CH449" s="126"/>
      <c r="CI449" s="126"/>
      <c r="CJ449" s="126"/>
      <c r="CK449" s="126"/>
      <c r="CL449" s="126"/>
      <c r="CM449" s="126"/>
      <c r="CN449" s="126"/>
    </row>
    <row r="450" spans="1:92">
      <c r="A450" s="289" t="s">
        <v>6501</v>
      </c>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v>19668336.849999901</v>
      </c>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c r="BY450" s="126"/>
      <c r="BZ450" s="126"/>
      <c r="CA450" s="126"/>
      <c r="CB450" s="126"/>
      <c r="CC450" s="126"/>
      <c r="CD450" s="126"/>
      <c r="CE450" s="126"/>
      <c r="CF450" s="126"/>
      <c r="CG450" s="126"/>
      <c r="CH450" s="126"/>
      <c r="CI450" s="126"/>
      <c r="CJ450" s="126"/>
      <c r="CK450" s="126"/>
      <c r="CL450" s="126"/>
      <c r="CM450" s="126"/>
      <c r="CN450" s="126"/>
    </row>
    <row r="451" spans="1:92">
      <c r="A451" s="289" t="s">
        <v>6502</v>
      </c>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c r="BY451" s="126"/>
      <c r="BZ451" s="126"/>
      <c r="CA451" s="126"/>
      <c r="CB451" s="126"/>
      <c r="CC451" s="126"/>
      <c r="CD451" s="126"/>
      <c r="CE451" s="126"/>
      <c r="CF451" s="126"/>
      <c r="CG451" s="126"/>
      <c r="CH451" s="126"/>
      <c r="CI451" s="126"/>
      <c r="CJ451" s="126"/>
      <c r="CK451" s="126"/>
      <c r="CL451" s="126"/>
      <c r="CM451" s="126"/>
      <c r="CN451" s="126"/>
    </row>
    <row r="452" spans="1:92">
      <c r="A452" s="289" t="s">
        <v>6503</v>
      </c>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v>520558.27</v>
      </c>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c r="BY452" s="126"/>
      <c r="BZ452" s="126"/>
      <c r="CA452" s="126"/>
      <c r="CB452" s="126"/>
      <c r="CC452" s="126"/>
      <c r="CD452" s="126"/>
      <c r="CE452" s="126"/>
      <c r="CF452" s="126"/>
      <c r="CG452" s="126"/>
      <c r="CH452" s="126"/>
      <c r="CI452" s="126"/>
      <c r="CJ452" s="126"/>
      <c r="CK452" s="126"/>
      <c r="CL452" s="126"/>
      <c r="CM452" s="126"/>
      <c r="CN452" s="126"/>
    </row>
    <row r="453" spans="1:92">
      <c r="A453" s="289" t="s">
        <v>6504</v>
      </c>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v>13362.38</v>
      </c>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c r="BY453" s="126"/>
      <c r="BZ453" s="126"/>
      <c r="CA453" s="126"/>
      <c r="CB453" s="126"/>
      <c r="CC453" s="126"/>
      <c r="CD453" s="126"/>
      <c r="CE453" s="126"/>
      <c r="CF453" s="126"/>
      <c r="CG453" s="126"/>
      <c r="CH453" s="126"/>
      <c r="CI453" s="126"/>
      <c r="CJ453" s="126"/>
      <c r="CK453" s="126"/>
      <c r="CL453" s="126"/>
      <c r="CM453" s="126"/>
      <c r="CN453" s="126"/>
    </row>
    <row r="454" spans="1:92">
      <c r="A454" s="289" t="s">
        <v>6505</v>
      </c>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v>0</v>
      </c>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c r="BY454" s="126"/>
      <c r="BZ454" s="126"/>
      <c r="CA454" s="126"/>
      <c r="CB454" s="126"/>
      <c r="CC454" s="126"/>
      <c r="CD454" s="126"/>
      <c r="CE454" s="126"/>
      <c r="CF454" s="126"/>
      <c r="CG454" s="126"/>
      <c r="CH454" s="126"/>
      <c r="CI454" s="126"/>
      <c r="CJ454" s="126"/>
      <c r="CK454" s="126"/>
      <c r="CL454" s="126"/>
      <c r="CM454" s="126"/>
      <c r="CN454" s="126"/>
    </row>
    <row r="455" spans="1:92">
      <c r="A455" s="289" t="s">
        <v>6506</v>
      </c>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v>533920.65</v>
      </c>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c r="BY455" s="126"/>
      <c r="BZ455" s="126"/>
      <c r="CA455" s="126"/>
      <c r="CB455" s="126"/>
      <c r="CC455" s="126"/>
      <c r="CD455" s="126"/>
      <c r="CE455" s="126"/>
      <c r="CF455" s="126"/>
      <c r="CG455" s="126"/>
      <c r="CH455" s="126"/>
      <c r="CI455" s="126"/>
      <c r="CJ455" s="126"/>
      <c r="CK455" s="126"/>
      <c r="CL455" s="126"/>
      <c r="CM455" s="126"/>
      <c r="CN455" s="126"/>
    </row>
    <row r="456" spans="1:92">
      <c r="A456" s="289" t="s">
        <v>6507</v>
      </c>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v>301640343.17000002</v>
      </c>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c r="BY456" s="126"/>
      <c r="BZ456" s="126"/>
      <c r="CA456" s="126"/>
      <c r="CB456" s="126"/>
      <c r="CC456" s="126"/>
      <c r="CD456" s="126"/>
      <c r="CE456" s="126"/>
      <c r="CF456" s="126"/>
      <c r="CG456" s="126"/>
      <c r="CH456" s="126"/>
      <c r="CI456" s="126"/>
      <c r="CJ456" s="126"/>
      <c r="CK456" s="126"/>
      <c r="CL456" s="126"/>
      <c r="CM456" s="126"/>
      <c r="CN456" s="126"/>
    </row>
    <row r="457" spans="1:92">
      <c r="A457" s="288" t="s">
        <v>6508</v>
      </c>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v>740049753.55999899</v>
      </c>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c r="BY457" s="126"/>
      <c r="BZ457" s="126"/>
      <c r="CA457" s="126"/>
      <c r="CB457" s="126"/>
      <c r="CC457" s="126"/>
      <c r="CD457" s="126"/>
      <c r="CE457" s="126"/>
      <c r="CF457" s="126"/>
      <c r="CG457" s="126"/>
      <c r="CH457" s="126"/>
      <c r="CI457" s="126"/>
      <c r="CJ457" s="126"/>
      <c r="CK457" s="126"/>
      <c r="CL457" s="126"/>
      <c r="CM457" s="126"/>
      <c r="CN457" s="126"/>
    </row>
    <row r="458" spans="1:92" ht="13.8" thickBot="1">
      <c r="A458" s="360" t="s">
        <v>6509</v>
      </c>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row>
    <row r="459" spans="1:92">
      <c r="A459" s="288" t="s">
        <v>6510</v>
      </c>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c r="BY459" s="126"/>
      <c r="BZ459" s="126"/>
      <c r="CA459" s="126"/>
      <c r="CB459" s="126"/>
      <c r="CC459" s="126"/>
      <c r="CD459" s="126"/>
      <c r="CE459" s="126"/>
      <c r="CF459" s="126"/>
      <c r="CG459" s="126"/>
      <c r="CH459" s="126"/>
      <c r="CI459" s="126"/>
      <c r="CJ459" s="126"/>
      <c r="CK459" s="126"/>
      <c r="CL459" s="126"/>
      <c r="CM459" s="126"/>
      <c r="CN459" s="126"/>
    </row>
    <row r="460" spans="1:92">
      <c r="A460" s="289" t="s">
        <v>6511</v>
      </c>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v>103069478.25</v>
      </c>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c r="BY460" s="126"/>
      <c r="BZ460" s="126"/>
      <c r="CA460" s="126"/>
      <c r="CB460" s="126"/>
      <c r="CC460" s="126"/>
      <c r="CD460" s="126"/>
      <c r="CE460" s="126"/>
      <c r="CF460" s="126"/>
      <c r="CG460" s="126"/>
      <c r="CH460" s="126"/>
      <c r="CI460" s="126"/>
      <c r="CJ460" s="126"/>
      <c r="CK460" s="126"/>
      <c r="CL460" s="126"/>
      <c r="CM460" s="126"/>
      <c r="CN460" s="126"/>
    </row>
    <row r="461" spans="1:92">
      <c r="A461" s="289" t="s">
        <v>6512</v>
      </c>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v>-11683847.98</v>
      </c>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c r="BY461" s="126"/>
      <c r="BZ461" s="126"/>
      <c r="CA461" s="126"/>
      <c r="CB461" s="126"/>
      <c r="CC461" s="126"/>
      <c r="CD461" s="126"/>
      <c r="CE461" s="126"/>
      <c r="CF461" s="126"/>
      <c r="CG461" s="126"/>
      <c r="CH461" s="126"/>
      <c r="CI461" s="126"/>
      <c r="CJ461" s="126"/>
      <c r="CK461" s="126"/>
      <c r="CL461" s="126"/>
      <c r="CM461" s="126"/>
      <c r="CN461" s="126"/>
    </row>
    <row r="462" spans="1:92">
      <c r="A462" s="289" t="s">
        <v>6513</v>
      </c>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c r="AA462" s="126">
        <v>5363008</v>
      </c>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c r="BY462" s="126"/>
      <c r="BZ462" s="126"/>
      <c r="CA462" s="126"/>
      <c r="CB462" s="126"/>
      <c r="CC462" s="126"/>
      <c r="CD462" s="126"/>
      <c r="CE462" s="126"/>
      <c r="CF462" s="126"/>
      <c r="CG462" s="126"/>
      <c r="CH462" s="126"/>
      <c r="CI462" s="126"/>
      <c r="CJ462" s="126"/>
      <c r="CK462" s="126"/>
      <c r="CL462" s="126"/>
      <c r="CM462" s="126"/>
      <c r="CN462" s="126"/>
    </row>
    <row r="463" spans="1:92">
      <c r="A463" s="289" t="s">
        <v>6514</v>
      </c>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c r="AA463" s="126">
        <v>701156.53999999899</v>
      </c>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c r="BY463" s="126"/>
      <c r="BZ463" s="126"/>
      <c r="CA463" s="126"/>
      <c r="CB463" s="126"/>
      <c r="CC463" s="126"/>
      <c r="CD463" s="126"/>
      <c r="CE463" s="126"/>
      <c r="CF463" s="126"/>
      <c r="CG463" s="126"/>
      <c r="CH463" s="126"/>
      <c r="CI463" s="126"/>
      <c r="CJ463" s="126"/>
      <c r="CK463" s="126"/>
      <c r="CL463" s="126"/>
      <c r="CM463" s="126"/>
      <c r="CN463" s="126"/>
    </row>
    <row r="464" spans="1:92">
      <c r="A464" s="289" t="s">
        <v>6515</v>
      </c>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v>97449794.810000002</v>
      </c>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c r="BY464" s="126"/>
      <c r="BZ464" s="126"/>
      <c r="CA464" s="126"/>
      <c r="CB464" s="126"/>
      <c r="CC464" s="126"/>
      <c r="CD464" s="126"/>
      <c r="CE464" s="126"/>
      <c r="CF464" s="126"/>
      <c r="CG464" s="126"/>
      <c r="CH464" s="126"/>
      <c r="CI464" s="126"/>
      <c r="CJ464" s="126"/>
      <c r="CK464" s="126"/>
      <c r="CL464" s="126"/>
      <c r="CM464" s="126"/>
      <c r="CN464" s="126"/>
    </row>
    <row r="465" spans="1:92">
      <c r="A465" s="288" t="s">
        <v>6516</v>
      </c>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c r="BY465" s="126"/>
      <c r="BZ465" s="126"/>
      <c r="CA465" s="126"/>
      <c r="CB465" s="126"/>
      <c r="CC465" s="126"/>
      <c r="CD465" s="126"/>
      <c r="CE465" s="126"/>
      <c r="CF465" s="126"/>
      <c r="CG465" s="126"/>
      <c r="CH465" s="126"/>
      <c r="CI465" s="126"/>
      <c r="CJ465" s="126"/>
      <c r="CK465" s="126"/>
      <c r="CL465" s="126"/>
      <c r="CM465" s="126"/>
      <c r="CN465" s="126"/>
    </row>
    <row r="466" spans="1:92">
      <c r="A466" s="289" t="s">
        <v>6517</v>
      </c>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v>14.159999999999901</v>
      </c>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c r="BY466" s="126"/>
      <c r="BZ466" s="126"/>
      <c r="CA466" s="126"/>
      <c r="CB466" s="126"/>
      <c r="CC466" s="126"/>
      <c r="CD466" s="126"/>
      <c r="CE466" s="126"/>
      <c r="CF466" s="126"/>
      <c r="CG466" s="126"/>
      <c r="CH466" s="126"/>
      <c r="CI466" s="126"/>
      <c r="CJ466" s="126"/>
      <c r="CK466" s="126"/>
      <c r="CL466" s="126"/>
      <c r="CM466" s="126"/>
      <c r="CN466" s="126"/>
    </row>
    <row r="467" spans="1:92">
      <c r="A467" s="289" t="s">
        <v>6518</v>
      </c>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v>-195.57000000000301</v>
      </c>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c r="BY467" s="126"/>
      <c r="BZ467" s="126"/>
      <c r="CA467" s="126"/>
      <c r="CB467" s="126"/>
      <c r="CC467" s="126"/>
      <c r="CD467" s="126"/>
      <c r="CE467" s="126"/>
      <c r="CF467" s="126"/>
      <c r="CG467" s="126"/>
      <c r="CH467" s="126"/>
      <c r="CI467" s="126"/>
      <c r="CJ467" s="126"/>
      <c r="CK467" s="126"/>
      <c r="CL467" s="126"/>
      <c r="CM467" s="126"/>
      <c r="CN467" s="126"/>
    </row>
    <row r="468" spans="1:92">
      <c r="A468" s="289" t="s">
        <v>6519</v>
      </c>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v>201328.19</v>
      </c>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c r="BY468" s="126"/>
      <c r="BZ468" s="126"/>
      <c r="CA468" s="126"/>
      <c r="CB468" s="126"/>
      <c r="CC468" s="126"/>
      <c r="CD468" s="126"/>
      <c r="CE468" s="126"/>
      <c r="CF468" s="126"/>
      <c r="CG468" s="126"/>
      <c r="CH468" s="126"/>
      <c r="CI468" s="126"/>
      <c r="CJ468" s="126"/>
      <c r="CK468" s="126"/>
      <c r="CL468" s="126"/>
      <c r="CM468" s="126"/>
      <c r="CN468" s="126"/>
    </row>
    <row r="469" spans="1:92">
      <c r="A469" s="289" t="s">
        <v>6520</v>
      </c>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v>62095.749999999898</v>
      </c>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c r="BY469" s="126"/>
      <c r="BZ469" s="126"/>
      <c r="CA469" s="126"/>
      <c r="CB469" s="126"/>
      <c r="CC469" s="126"/>
      <c r="CD469" s="126"/>
      <c r="CE469" s="126"/>
      <c r="CF469" s="126"/>
      <c r="CG469" s="126"/>
      <c r="CH469" s="126"/>
      <c r="CI469" s="126"/>
      <c r="CJ469" s="126"/>
      <c r="CK469" s="126"/>
      <c r="CL469" s="126"/>
      <c r="CM469" s="126"/>
      <c r="CN469" s="126"/>
    </row>
    <row r="470" spans="1:92">
      <c r="A470" s="289" t="s">
        <v>6521</v>
      </c>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v>327.17999999999898</v>
      </c>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c r="BY470" s="126"/>
      <c r="BZ470" s="126"/>
      <c r="CA470" s="126"/>
      <c r="CB470" s="126"/>
      <c r="CC470" s="126"/>
      <c r="CD470" s="126"/>
      <c r="CE470" s="126"/>
      <c r="CF470" s="126"/>
      <c r="CG470" s="126"/>
      <c r="CH470" s="126"/>
      <c r="CI470" s="126"/>
      <c r="CJ470" s="126"/>
      <c r="CK470" s="126"/>
      <c r="CL470" s="126"/>
      <c r="CM470" s="126"/>
      <c r="CN470" s="126"/>
    </row>
    <row r="471" spans="1:92">
      <c r="A471" s="289" t="s">
        <v>6522</v>
      </c>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v>-46685.79</v>
      </c>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c r="BY471" s="126"/>
      <c r="BZ471" s="126"/>
      <c r="CA471" s="126"/>
      <c r="CB471" s="126"/>
      <c r="CC471" s="126"/>
      <c r="CD471" s="126"/>
      <c r="CE471" s="126"/>
      <c r="CF471" s="126"/>
      <c r="CG471" s="126"/>
      <c r="CH471" s="126"/>
      <c r="CI471" s="126"/>
      <c r="CJ471" s="126"/>
      <c r="CK471" s="126"/>
      <c r="CL471" s="126"/>
      <c r="CM471" s="126"/>
      <c r="CN471" s="126"/>
    </row>
    <row r="472" spans="1:92">
      <c r="A472" s="289" t="s">
        <v>6523</v>
      </c>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v>-5.7799999999999896</v>
      </c>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c r="BY472" s="126"/>
      <c r="BZ472" s="126"/>
      <c r="CA472" s="126"/>
      <c r="CB472" s="126"/>
      <c r="CC472" s="126"/>
      <c r="CD472" s="126"/>
      <c r="CE472" s="126"/>
      <c r="CF472" s="126"/>
      <c r="CG472" s="126"/>
      <c r="CH472" s="126"/>
      <c r="CI472" s="126"/>
      <c r="CJ472" s="126"/>
      <c r="CK472" s="126"/>
      <c r="CL472" s="126"/>
      <c r="CM472" s="126"/>
      <c r="CN472" s="126"/>
    </row>
    <row r="473" spans="1:92">
      <c r="A473" s="289" t="s">
        <v>6524</v>
      </c>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v>10266.36</v>
      </c>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c r="BY473" s="126"/>
      <c r="BZ473" s="126"/>
      <c r="CA473" s="126"/>
      <c r="CB473" s="126"/>
      <c r="CC473" s="126"/>
      <c r="CD473" s="126"/>
      <c r="CE473" s="126"/>
      <c r="CF473" s="126"/>
      <c r="CG473" s="126"/>
      <c r="CH473" s="126"/>
      <c r="CI473" s="126"/>
      <c r="CJ473" s="126"/>
      <c r="CK473" s="126"/>
      <c r="CL473" s="126"/>
      <c r="CM473" s="126"/>
      <c r="CN473" s="126"/>
    </row>
    <row r="474" spans="1:92">
      <c r="A474" s="289" t="s">
        <v>6525</v>
      </c>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v>0</v>
      </c>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c r="BY474" s="126"/>
      <c r="BZ474" s="126"/>
      <c r="CA474" s="126"/>
      <c r="CB474" s="126"/>
      <c r="CC474" s="126"/>
      <c r="CD474" s="126"/>
      <c r="CE474" s="126"/>
      <c r="CF474" s="126"/>
      <c r="CG474" s="126"/>
      <c r="CH474" s="126"/>
      <c r="CI474" s="126"/>
      <c r="CJ474" s="126"/>
      <c r="CK474" s="126"/>
      <c r="CL474" s="126"/>
      <c r="CM474" s="126"/>
      <c r="CN474" s="126"/>
    </row>
    <row r="475" spans="1:92">
      <c r="A475" s="289" t="s">
        <v>6526</v>
      </c>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v>0</v>
      </c>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c r="BY475" s="126"/>
      <c r="BZ475" s="126"/>
      <c r="CA475" s="126"/>
      <c r="CB475" s="126"/>
      <c r="CC475" s="126"/>
      <c r="CD475" s="126"/>
      <c r="CE475" s="126"/>
      <c r="CF475" s="126"/>
      <c r="CG475" s="126"/>
      <c r="CH475" s="126"/>
      <c r="CI475" s="126"/>
      <c r="CJ475" s="126"/>
      <c r="CK475" s="126"/>
      <c r="CL475" s="126"/>
      <c r="CM475" s="126"/>
      <c r="CN475" s="126"/>
    </row>
    <row r="476" spans="1:92">
      <c r="A476" s="289" t="s">
        <v>6527</v>
      </c>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v>0</v>
      </c>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c r="BY476" s="126"/>
      <c r="BZ476" s="126"/>
      <c r="CA476" s="126"/>
      <c r="CB476" s="126"/>
      <c r="CC476" s="126"/>
      <c r="CD476" s="126"/>
      <c r="CE476" s="126"/>
      <c r="CF476" s="126"/>
      <c r="CG476" s="126"/>
      <c r="CH476" s="126"/>
      <c r="CI476" s="126"/>
      <c r="CJ476" s="126"/>
      <c r="CK476" s="126"/>
      <c r="CL476" s="126"/>
      <c r="CM476" s="126"/>
      <c r="CN476" s="126"/>
    </row>
    <row r="477" spans="1:92">
      <c r="A477" s="289" t="s">
        <v>6528</v>
      </c>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v>227144.5</v>
      </c>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c r="BY477" s="126"/>
      <c r="BZ477" s="126"/>
      <c r="CA477" s="126"/>
      <c r="CB477" s="126"/>
      <c r="CC477" s="126"/>
      <c r="CD477" s="126"/>
      <c r="CE477" s="126"/>
      <c r="CF477" s="126"/>
      <c r="CG477" s="126"/>
      <c r="CH477" s="126"/>
      <c r="CI477" s="126"/>
      <c r="CJ477" s="126"/>
      <c r="CK477" s="126"/>
      <c r="CL477" s="126"/>
      <c r="CM477" s="126"/>
      <c r="CN477" s="126"/>
    </row>
    <row r="478" spans="1:92">
      <c r="A478" s="289" t="s">
        <v>6529</v>
      </c>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v>0</v>
      </c>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c r="BY478" s="126"/>
      <c r="BZ478" s="126"/>
      <c r="CA478" s="126"/>
      <c r="CB478" s="126"/>
      <c r="CC478" s="126"/>
      <c r="CD478" s="126"/>
      <c r="CE478" s="126"/>
      <c r="CF478" s="126"/>
      <c r="CG478" s="126"/>
      <c r="CH478" s="126"/>
      <c r="CI478" s="126"/>
      <c r="CJ478" s="126"/>
      <c r="CK478" s="126"/>
      <c r="CL478" s="126"/>
      <c r="CM478" s="126"/>
      <c r="CN478" s="126"/>
    </row>
    <row r="479" spans="1:92">
      <c r="A479" s="289" t="s">
        <v>6530</v>
      </c>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v>0</v>
      </c>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c r="BY479" s="126"/>
      <c r="BZ479" s="126"/>
      <c r="CA479" s="126"/>
      <c r="CB479" s="126"/>
      <c r="CC479" s="126"/>
      <c r="CD479" s="126"/>
      <c r="CE479" s="126"/>
      <c r="CF479" s="126"/>
      <c r="CG479" s="126"/>
      <c r="CH479" s="126"/>
      <c r="CI479" s="126"/>
      <c r="CJ479" s="126"/>
      <c r="CK479" s="126"/>
      <c r="CL479" s="126"/>
      <c r="CM479" s="126"/>
      <c r="CN479" s="126"/>
    </row>
    <row r="480" spans="1:92">
      <c r="A480" s="289" t="s">
        <v>6531</v>
      </c>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v>2442974.67</v>
      </c>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c r="BY480" s="126"/>
      <c r="BZ480" s="126"/>
      <c r="CA480" s="126"/>
      <c r="CB480" s="126"/>
      <c r="CC480" s="126"/>
      <c r="CD480" s="126"/>
      <c r="CE480" s="126"/>
      <c r="CF480" s="126"/>
      <c r="CG480" s="126"/>
      <c r="CH480" s="126"/>
      <c r="CI480" s="126"/>
      <c r="CJ480" s="126"/>
      <c r="CK480" s="126"/>
      <c r="CL480" s="126"/>
      <c r="CM480" s="126"/>
      <c r="CN480" s="126"/>
    </row>
    <row r="481" spans="1:92">
      <c r="A481" s="289" t="s">
        <v>6532</v>
      </c>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v>7171717.1699999999</v>
      </c>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c r="BY481" s="126"/>
      <c r="BZ481" s="126"/>
      <c r="CA481" s="126"/>
      <c r="CB481" s="126"/>
      <c r="CC481" s="126"/>
      <c r="CD481" s="126"/>
      <c r="CE481" s="126"/>
      <c r="CF481" s="126"/>
      <c r="CG481" s="126"/>
      <c r="CH481" s="126"/>
      <c r="CI481" s="126"/>
      <c r="CJ481" s="126"/>
      <c r="CK481" s="126"/>
      <c r="CL481" s="126"/>
      <c r="CM481" s="126"/>
      <c r="CN481" s="126"/>
    </row>
    <row r="482" spans="1:92">
      <c r="A482" s="289" t="s">
        <v>6533</v>
      </c>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v>0</v>
      </c>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c r="BY482" s="126"/>
      <c r="BZ482" s="126"/>
      <c r="CA482" s="126"/>
      <c r="CB482" s="126"/>
      <c r="CC482" s="126"/>
      <c r="CD482" s="126"/>
      <c r="CE482" s="126"/>
      <c r="CF482" s="126"/>
      <c r="CG482" s="126"/>
      <c r="CH482" s="126"/>
      <c r="CI482" s="126"/>
      <c r="CJ482" s="126"/>
      <c r="CK482" s="126"/>
      <c r="CL482" s="126"/>
      <c r="CM482" s="126"/>
      <c r="CN482" s="126"/>
    </row>
    <row r="483" spans="1:92">
      <c r="A483" s="289" t="s">
        <v>6534</v>
      </c>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v>0</v>
      </c>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c r="BY483" s="126"/>
      <c r="BZ483" s="126"/>
      <c r="CA483" s="126"/>
      <c r="CB483" s="126"/>
      <c r="CC483" s="126"/>
      <c r="CD483" s="126"/>
      <c r="CE483" s="126"/>
      <c r="CF483" s="126"/>
      <c r="CG483" s="126"/>
      <c r="CH483" s="126"/>
      <c r="CI483" s="126"/>
      <c r="CJ483" s="126"/>
      <c r="CK483" s="126"/>
      <c r="CL483" s="126"/>
      <c r="CM483" s="126"/>
      <c r="CN483" s="126"/>
    </row>
    <row r="484" spans="1:92">
      <c r="A484" s="289" t="s">
        <v>6535</v>
      </c>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v>-3696100.08</v>
      </c>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c r="BY484" s="126"/>
      <c r="BZ484" s="126"/>
      <c r="CA484" s="126"/>
      <c r="CB484" s="126"/>
      <c r="CC484" s="126"/>
      <c r="CD484" s="126"/>
      <c r="CE484" s="126"/>
      <c r="CF484" s="126"/>
      <c r="CG484" s="126"/>
      <c r="CH484" s="126"/>
      <c r="CI484" s="126"/>
      <c r="CJ484" s="126"/>
      <c r="CK484" s="126"/>
      <c r="CL484" s="126"/>
      <c r="CM484" s="126"/>
      <c r="CN484" s="126"/>
    </row>
    <row r="485" spans="1:92">
      <c r="A485" s="289" t="s">
        <v>6536</v>
      </c>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v>0</v>
      </c>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c r="BY485" s="126"/>
      <c r="BZ485" s="126"/>
      <c r="CA485" s="126"/>
      <c r="CB485" s="126"/>
      <c r="CC485" s="126"/>
      <c r="CD485" s="126"/>
      <c r="CE485" s="126"/>
      <c r="CF485" s="126"/>
      <c r="CG485" s="126"/>
      <c r="CH485" s="126"/>
      <c r="CI485" s="126"/>
      <c r="CJ485" s="126"/>
      <c r="CK485" s="126"/>
      <c r="CL485" s="126"/>
      <c r="CM485" s="126"/>
      <c r="CN485" s="126"/>
    </row>
    <row r="486" spans="1:92">
      <c r="A486" s="289" t="s">
        <v>6537</v>
      </c>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v>0</v>
      </c>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c r="BY486" s="126"/>
      <c r="BZ486" s="126"/>
      <c r="CA486" s="126"/>
      <c r="CB486" s="126"/>
      <c r="CC486" s="126"/>
      <c r="CD486" s="126"/>
      <c r="CE486" s="126"/>
      <c r="CF486" s="126"/>
      <c r="CG486" s="126"/>
      <c r="CH486" s="126"/>
      <c r="CI486" s="126"/>
      <c r="CJ486" s="126"/>
      <c r="CK486" s="126"/>
      <c r="CL486" s="126"/>
      <c r="CM486" s="126"/>
      <c r="CN486" s="126"/>
    </row>
    <row r="487" spans="1:92">
      <c r="A487" s="289" t="s">
        <v>6538</v>
      </c>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v>1070975.21</v>
      </c>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c r="BY487" s="126"/>
      <c r="BZ487" s="126"/>
      <c r="CA487" s="126"/>
      <c r="CB487" s="126"/>
      <c r="CC487" s="126"/>
      <c r="CD487" s="126"/>
      <c r="CE487" s="126"/>
      <c r="CF487" s="126"/>
      <c r="CG487" s="126"/>
      <c r="CH487" s="126"/>
      <c r="CI487" s="126"/>
      <c r="CJ487" s="126"/>
      <c r="CK487" s="126"/>
      <c r="CL487" s="126"/>
      <c r="CM487" s="126"/>
      <c r="CN487" s="126"/>
    </row>
    <row r="488" spans="1:92">
      <c r="A488" s="289" t="s">
        <v>6539</v>
      </c>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v>0</v>
      </c>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c r="BY488" s="126"/>
      <c r="BZ488" s="126"/>
      <c r="CA488" s="126"/>
      <c r="CB488" s="126"/>
      <c r="CC488" s="126"/>
      <c r="CD488" s="126"/>
      <c r="CE488" s="126"/>
      <c r="CF488" s="126"/>
      <c r="CG488" s="126"/>
      <c r="CH488" s="126"/>
      <c r="CI488" s="126"/>
      <c r="CJ488" s="126"/>
      <c r="CK488" s="126"/>
      <c r="CL488" s="126"/>
      <c r="CM488" s="126"/>
      <c r="CN488" s="126"/>
    </row>
    <row r="489" spans="1:92">
      <c r="A489" s="289" t="s">
        <v>6540</v>
      </c>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v>2630</v>
      </c>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c r="BY489" s="126"/>
      <c r="BZ489" s="126"/>
      <c r="CA489" s="126"/>
      <c r="CB489" s="126"/>
      <c r="CC489" s="126"/>
      <c r="CD489" s="126"/>
      <c r="CE489" s="126"/>
      <c r="CF489" s="126"/>
      <c r="CG489" s="126"/>
      <c r="CH489" s="126"/>
      <c r="CI489" s="126"/>
      <c r="CJ489" s="126"/>
      <c r="CK489" s="126"/>
      <c r="CL489" s="126"/>
      <c r="CM489" s="126"/>
      <c r="CN489" s="126"/>
    </row>
    <row r="490" spans="1:92">
      <c r="A490" s="289" t="s">
        <v>6541</v>
      </c>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v>0</v>
      </c>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c r="BY490" s="126"/>
      <c r="BZ490" s="126"/>
      <c r="CA490" s="126"/>
      <c r="CB490" s="126"/>
      <c r="CC490" s="126"/>
      <c r="CD490" s="126"/>
      <c r="CE490" s="126"/>
      <c r="CF490" s="126"/>
      <c r="CG490" s="126"/>
      <c r="CH490" s="126"/>
      <c r="CI490" s="126"/>
      <c r="CJ490" s="126"/>
      <c r="CK490" s="126"/>
      <c r="CL490" s="126"/>
      <c r="CM490" s="126"/>
      <c r="CN490" s="126"/>
    </row>
    <row r="491" spans="1:92">
      <c r="A491" s="289" t="s">
        <v>6542</v>
      </c>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v>42573.27</v>
      </c>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c r="BY491" s="126"/>
      <c r="BZ491" s="126"/>
      <c r="CA491" s="126"/>
      <c r="CB491" s="126"/>
      <c r="CC491" s="126"/>
      <c r="CD491" s="126"/>
      <c r="CE491" s="126"/>
      <c r="CF491" s="126"/>
      <c r="CG491" s="126"/>
      <c r="CH491" s="126"/>
      <c r="CI491" s="126"/>
      <c r="CJ491" s="126"/>
      <c r="CK491" s="126"/>
      <c r="CL491" s="126"/>
      <c r="CM491" s="126"/>
      <c r="CN491" s="126"/>
    </row>
    <row r="492" spans="1:92">
      <c r="A492" s="289" t="s">
        <v>6543</v>
      </c>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v>7034770.2400000002</v>
      </c>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c r="BY492" s="126"/>
      <c r="BZ492" s="126"/>
      <c r="CA492" s="126"/>
      <c r="CB492" s="126"/>
      <c r="CC492" s="126"/>
      <c r="CD492" s="126"/>
      <c r="CE492" s="126"/>
      <c r="CF492" s="126"/>
      <c r="CG492" s="126"/>
      <c r="CH492" s="126"/>
      <c r="CI492" s="126"/>
      <c r="CJ492" s="126"/>
      <c r="CK492" s="126"/>
      <c r="CL492" s="126"/>
      <c r="CM492" s="126"/>
      <c r="CN492" s="126"/>
    </row>
    <row r="493" spans="1:92">
      <c r="A493" s="289" t="s">
        <v>6544</v>
      </c>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v>0</v>
      </c>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c r="BY493" s="126"/>
      <c r="BZ493" s="126"/>
      <c r="CA493" s="126"/>
      <c r="CB493" s="126"/>
      <c r="CC493" s="126"/>
      <c r="CD493" s="126"/>
      <c r="CE493" s="126"/>
      <c r="CF493" s="126"/>
      <c r="CG493" s="126"/>
      <c r="CH493" s="126"/>
      <c r="CI493" s="126"/>
      <c r="CJ493" s="126"/>
      <c r="CK493" s="126"/>
      <c r="CL493" s="126"/>
      <c r="CM493" s="126"/>
      <c r="CN493" s="126"/>
    </row>
    <row r="494" spans="1:92">
      <c r="A494" s="289" t="s">
        <v>6545</v>
      </c>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v>0</v>
      </c>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c r="BY494" s="126"/>
      <c r="BZ494" s="126"/>
      <c r="CA494" s="126"/>
      <c r="CB494" s="126"/>
      <c r="CC494" s="126"/>
      <c r="CD494" s="126"/>
      <c r="CE494" s="126"/>
      <c r="CF494" s="126"/>
      <c r="CG494" s="126"/>
      <c r="CH494" s="126"/>
      <c r="CI494" s="126"/>
      <c r="CJ494" s="126"/>
      <c r="CK494" s="126"/>
      <c r="CL494" s="126"/>
      <c r="CM494" s="126"/>
      <c r="CN494" s="126"/>
    </row>
    <row r="495" spans="1:92">
      <c r="A495" s="289" t="s">
        <v>6546</v>
      </c>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v>7261914.73999999</v>
      </c>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c r="BY495" s="126"/>
      <c r="BZ495" s="126"/>
      <c r="CA495" s="126"/>
      <c r="CB495" s="126"/>
      <c r="CC495" s="126"/>
      <c r="CD495" s="126"/>
      <c r="CE495" s="126"/>
      <c r="CF495" s="126"/>
      <c r="CG495" s="126"/>
      <c r="CH495" s="126"/>
      <c r="CI495" s="126"/>
      <c r="CJ495" s="126"/>
      <c r="CK495" s="126"/>
      <c r="CL495" s="126"/>
      <c r="CM495" s="126"/>
      <c r="CN495" s="126"/>
    </row>
    <row r="496" spans="1:92">
      <c r="A496" s="288" t="s">
        <v>6547</v>
      </c>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c r="BY496" s="126"/>
      <c r="BZ496" s="126"/>
      <c r="CA496" s="126"/>
      <c r="CB496" s="126"/>
      <c r="CC496" s="126"/>
      <c r="CD496" s="126"/>
      <c r="CE496" s="126"/>
      <c r="CF496" s="126"/>
      <c r="CG496" s="126"/>
      <c r="CH496" s="126"/>
      <c r="CI496" s="126"/>
      <c r="CJ496" s="126"/>
      <c r="CK496" s="126"/>
      <c r="CL496" s="126"/>
      <c r="CM496" s="126"/>
      <c r="CN496" s="126"/>
    </row>
    <row r="497" spans="1:92">
      <c r="A497" s="288" t="s">
        <v>6548</v>
      </c>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c r="BY497" s="126"/>
      <c r="BZ497" s="126"/>
      <c r="CA497" s="126"/>
      <c r="CB497" s="126"/>
      <c r="CC497" s="126"/>
      <c r="CD497" s="126"/>
      <c r="CE497" s="126"/>
      <c r="CF497" s="126"/>
      <c r="CG497" s="126"/>
      <c r="CH497" s="126"/>
      <c r="CI497" s="126"/>
      <c r="CJ497" s="126"/>
      <c r="CK497" s="126"/>
      <c r="CL497" s="126"/>
      <c r="CM497" s="126"/>
      <c r="CN497" s="126"/>
    </row>
    <row r="498" spans="1:92">
      <c r="A498" s="289" t="s">
        <v>6549</v>
      </c>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v>391116.35</v>
      </c>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c r="BY498" s="126"/>
      <c r="BZ498" s="126"/>
      <c r="CA498" s="126"/>
      <c r="CB498" s="126"/>
      <c r="CC498" s="126"/>
      <c r="CD498" s="126"/>
      <c r="CE498" s="126"/>
      <c r="CF498" s="126"/>
      <c r="CG498" s="126"/>
      <c r="CH498" s="126"/>
      <c r="CI498" s="126"/>
      <c r="CJ498" s="126"/>
      <c r="CK498" s="126"/>
      <c r="CL498" s="126"/>
      <c r="CM498" s="126"/>
      <c r="CN498" s="126"/>
    </row>
    <row r="499" spans="1:92">
      <c r="A499" s="289" t="s">
        <v>6550</v>
      </c>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v>614391.44999999995</v>
      </c>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c r="BY499" s="126"/>
      <c r="BZ499" s="126"/>
      <c r="CA499" s="126"/>
      <c r="CB499" s="126"/>
      <c r="CC499" s="126"/>
      <c r="CD499" s="126"/>
      <c r="CE499" s="126"/>
      <c r="CF499" s="126"/>
      <c r="CG499" s="126"/>
      <c r="CH499" s="126"/>
      <c r="CI499" s="126"/>
      <c r="CJ499" s="126"/>
      <c r="CK499" s="126"/>
      <c r="CL499" s="126"/>
      <c r="CM499" s="126"/>
      <c r="CN499" s="126"/>
    </row>
    <row r="500" spans="1:92">
      <c r="A500" s="289" t="s">
        <v>6551</v>
      </c>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v>307.79000000000002</v>
      </c>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c r="BY500" s="126"/>
      <c r="BZ500" s="126"/>
      <c r="CA500" s="126"/>
      <c r="CB500" s="126"/>
      <c r="CC500" s="126"/>
      <c r="CD500" s="126"/>
      <c r="CE500" s="126"/>
      <c r="CF500" s="126"/>
      <c r="CG500" s="126"/>
      <c r="CH500" s="126"/>
      <c r="CI500" s="126"/>
      <c r="CJ500" s="126"/>
      <c r="CK500" s="126"/>
      <c r="CL500" s="126"/>
      <c r="CM500" s="126"/>
      <c r="CN500" s="126"/>
    </row>
    <row r="501" spans="1:92">
      <c r="A501" s="289" t="s">
        <v>6552</v>
      </c>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v>27.42</v>
      </c>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c r="BY501" s="126"/>
      <c r="BZ501" s="126"/>
      <c r="CA501" s="126"/>
      <c r="CB501" s="126"/>
      <c r="CC501" s="126"/>
      <c r="CD501" s="126"/>
      <c r="CE501" s="126"/>
      <c r="CF501" s="126"/>
      <c r="CG501" s="126"/>
      <c r="CH501" s="126"/>
      <c r="CI501" s="126"/>
      <c r="CJ501" s="126"/>
      <c r="CK501" s="126"/>
      <c r="CL501" s="126"/>
      <c r="CM501" s="126"/>
      <c r="CN501" s="126"/>
    </row>
    <row r="502" spans="1:92">
      <c r="A502" s="289" t="s">
        <v>6553</v>
      </c>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v>1219268.01</v>
      </c>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c r="BY502" s="126"/>
      <c r="BZ502" s="126"/>
      <c r="CA502" s="126"/>
      <c r="CB502" s="126"/>
      <c r="CC502" s="126"/>
      <c r="CD502" s="126"/>
      <c r="CE502" s="126"/>
      <c r="CF502" s="126"/>
      <c r="CG502" s="126"/>
      <c r="CH502" s="126"/>
      <c r="CI502" s="126"/>
      <c r="CJ502" s="126"/>
      <c r="CK502" s="126"/>
      <c r="CL502" s="126"/>
      <c r="CM502" s="126"/>
      <c r="CN502" s="126"/>
    </row>
    <row r="503" spans="1:92">
      <c r="A503" s="289" t="s">
        <v>6554</v>
      </c>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v>12333258.65</v>
      </c>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c r="BY503" s="126"/>
      <c r="BZ503" s="126"/>
      <c r="CA503" s="126"/>
      <c r="CB503" s="126"/>
      <c r="CC503" s="126"/>
      <c r="CD503" s="126"/>
      <c r="CE503" s="126"/>
      <c r="CF503" s="126"/>
      <c r="CG503" s="126"/>
      <c r="CH503" s="126"/>
      <c r="CI503" s="126"/>
      <c r="CJ503" s="126"/>
      <c r="CK503" s="126"/>
      <c r="CL503" s="126"/>
      <c r="CM503" s="126"/>
      <c r="CN503" s="126"/>
    </row>
    <row r="504" spans="1:92">
      <c r="A504" s="289" t="s">
        <v>6555</v>
      </c>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v>0</v>
      </c>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c r="BY504" s="126"/>
      <c r="BZ504" s="126"/>
      <c r="CA504" s="126"/>
      <c r="CB504" s="126"/>
      <c r="CC504" s="126"/>
      <c r="CD504" s="126"/>
      <c r="CE504" s="126"/>
      <c r="CF504" s="126"/>
      <c r="CG504" s="126"/>
      <c r="CH504" s="126"/>
      <c r="CI504" s="126"/>
      <c r="CJ504" s="126"/>
      <c r="CK504" s="126"/>
      <c r="CL504" s="126"/>
      <c r="CM504" s="126"/>
      <c r="CN504" s="126"/>
    </row>
    <row r="505" spans="1:92">
      <c r="A505" s="289" t="s">
        <v>6556</v>
      </c>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v>0</v>
      </c>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c r="BY505" s="126"/>
      <c r="BZ505" s="126"/>
      <c r="CA505" s="126"/>
      <c r="CB505" s="126"/>
      <c r="CC505" s="126"/>
      <c r="CD505" s="126"/>
      <c r="CE505" s="126"/>
      <c r="CF505" s="126"/>
      <c r="CG505" s="126"/>
      <c r="CH505" s="126"/>
      <c r="CI505" s="126"/>
      <c r="CJ505" s="126"/>
      <c r="CK505" s="126"/>
      <c r="CL505" s="126"/>
      <c r="CM505" s="126"/>
      <c r="CN505" s="126"/>
    </row>
    <row r="506" spans="1:92">
      <c r="A506" s="289" t="s">
        <v>6557</v>
      </c>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v>0</v>
      </c>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c r="BY506" s="126"/>
      <c r="BZ506" s="126"/>
      <c r="CA506" s="126"/>
      <c r="CB506" s="126"/>
      <c r="CC506" s="126"/>
      <c r="CD506" s="126"/>
      <c r="CE506" s="126"/>
      <c r="CF506" s="126"/>
      <c r="CG506" s="126"/>
      <c r="CH506" s="126"/>
      <c r="CI506" s="126"/>
      <c r="CJ506" s="126"/>
      <c r="CK506" s="126"/>
      <c r="CL506" s="126"/>
      <c r="CM506" s="126"/>
      <c r="CN506" s="126"/>
    </row>
    <row r="507" spans="1:92">
      <c r="A507" s="289" t="s">
        <v>6558</v>
      </c>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v>0</v>
      </c>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c r="BY507" s="126"/>
      <c r="BZ507" s="126"/>
      <c r="CA507" s="126"/>
      <c r="CB507" s="126"/>
      <c r="CC507" s="126"/>
      <c r="CD507" s="126"/>
      <c r="CE507" s="126"/>
      <c r="CF507" s="126"/>
      <c r="CG507" s="126"/>
      <c r="CH507" s="126"/>
      <c r="CI507" s="126"/>
      <c r="CJ507" s="126"/>
      <c r="CK507" s="126"/>
      <c r="CL507" s="126"/>
      <c r="CM507" s="126"/>
      <c r="CN507" s="126"/>
    </row>
    <row r="508" spans="1:92">
      <c r="A508" s="289" t="s">
        <v>6559</v>
      </c>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v>222.92</v>
      </c>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c r="BY508" s="126"/>
      <c r="BZ508" s="126"/>
      <c r="CA508" s="126"/>
      <c r="CB508" s="126"/>
      <c r="CC508" s="126"/>
      <c r="CD508" s="126"/>
      <c r="CE508" s="126"/>
      <c r="CF508" s="126"/>
      <c r="CG508" s="126"/>
      <c r="CH508" s="126"/>
      <c r="CI508" s="126"/>
      <c r="CJ508" s="126"/>
      <c r="CK508" s="126"/>
      <c r="CL508" s="126"/>
      <c r="CM508" s="126"/>
      <c r="CN508" s="126"/>
    </row>
    <row r="509" spans="1:92">
      <c r="A509" s="289" t="s">
        <v>6560</v>
      </c>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v>155247.25999999899</v>
      </c>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c r="BY509" s="126"/>
      <c r="BZ509" s="126"/>
      <c r="CA509" s="126"/>
      <c r="CB509" s="126"/>
      <c r="CC509" s="126"/>
      <c r="CD509" s="126"/>
      <c r="CE509" s="126"/>
      <c r="CF509" s="126"/>
      <c r="CG509" s="126"/>
      <c r="CH509" s="126"/>
      <c r="CI509" s="126"/>
      <c r="CJ509" s="126"/>
      <c r="CK509" s="126"/>
      <c r="CL509" s="126"/>
      <c r="CM509" s="126"/>
      <c r="CN509" s="126"/>
    </row>
    <row r="510" spans="1:92">
      <c r="A510" s="289" t="s">
        <v>6561</v>
      </c>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v>14713839.85</v>
      </c>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c r="BY510" s="126"/>
      <c r="BZ510" s="126"/>
      <c r="CA510" s="126"/>
      <c r="CB510" s="126"/>
      <c r="CC510" s="126"/>
      <c r="CD510" s="126"/>
      <c r="CE510" s="126"/>
      <c r="CF510" s="126"/>
      <c r="CG510" s="126"/>
      <c r="CH510" s="126"/>
      <c r="CI510" s="126"/>
      <c r="CJ510" s="126"/>
      <c r="CK510" s="126"/>
      <c r="CL510" s="126"/>
      <c r="CM510" s="126"/>
      <c r="CN510" s="126"/>
    </row>
    <row r="511" spans="1:92">
      <c r="A511" s="288" t="s">
        <v>6562</v>
      </c>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c r="BY511" s="126"/>
      <c r="BZ511" s="126"/>
      <c r="CA511" s="126"/>
      <c r="CB511" s="126"/>
      <c r="CC511" s="126"/>
      <c r="CD511" s="126"/>
      <c r="CE511" s="126"/>
      <c r="CF511" s="126"/>
      <c r="CG511" s="126"/>
      <c r="CH511" s="126"/>
      <c r="CI511" s="126"/>
      <c r="CJ511" s="126"/>
      <c r="CK511" s="126"/>
      <c r="CL511" s="126"/>
      <c r="CM511" s="126"/>
      <c r="CN511" s="126"/>
    </row>
    <row r="512" spans="1:92">
      <c r="A512" s="289" t="s">
        <v>6563</v>
      </c>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v>170.78</v>
      </c>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c r="BY512" s="126"/>
      <c r="BZ512" s="126"/>
      <c r="CA512" s="126"/>
      <c r="CB512" s="126"/>
      <c r="CC512" s="126"/>
      <c r="CD512" s="126"/>
      <c r="CE512" s="126"/>
      <c r="CF512" s="126"/>
      <c r="CG512" s="126"/>
      <c r="CH512" s="126"/>
      <c r="CI512" s="126"/>
      <c r="CJ512" s="126"/>
      <c r="CK512" s="126"/>
      <c r="CL512" s="126"/>
      <c r="CM512" s="126"/>
      <c r="CN512" s="126"/>
    </row>
    <row r="513" spans="1:92">
      <c r="A513" s="289" t="s">
        <v>6564</v>
      </c>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v>3567526.9499999899</v>
      </c>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c r="BY513" s="126"/>
      <c r="BZ513" s="126"/>
      <c r="CA513" s="126"/>
      <c r="CB513" s="126"/>
      <c r="CC513" s="126"/>
      <c r="CD513" s="126"/>
      <c r="CE513" s="126"/>
      <c r="CF513" s="126"/>
      <c r="CG513" s="126"/>
      <c r="CH513" s="126"/>
      <c r="CI513" s="126"/>
      <c r="CJ513" s="126"/>
      <c r="CK513" s="126"/>
      <c r="CL513" s="126"/>
      <c r="CM513" s="126"/>
      <c r="CN513" s="126"/>
    </row>
    <row r="514" spans="1:92">
      <c r="A514" s="289" t="s">
        <v>6565</v>
      </c>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v>694.66</v>
      </c>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c r="BY514" s="126"/>
      <c r="BZ514" s="126"/>
      <c r="CA514" s="126"/>
      <c r="CB514" s="126"/>
      <c r="CC514" s="126"/>
      <c r="CD514" s="126"/>
      <c r="CE514" s="126"/>
      <c r="CF514" s="126"/>
      <c r="CG514" s="126"/>
      <c r="CH514" s="126"/>
      <c r="CI514" s="126"/>
      <c r="CJ514" s="126"/>
      <c r="CK514" s="126"/>
      <c r="CL514" s="126"/>
      <c r="CM514" s="126"/>
      <c r="CN514" s="126"/>
    </row>
    <row r="515" spans="1:92">
      <c r="A515" s="289" t="s">
        <v>6566</v>
      </c>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v>0</v>
      </c>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row>
    <row r="516" spans="1:92">
      <c r="A516" s="289" t="s">
        <v>6567</v>
      </c>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v>5093345.62</v>
      </c>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c r="BY516" s="126"/>
      <c r="BZ516" s="126"/>
      <c r="CA516" s="126"/>
      <c r="CB516" s="126"/>
      <c r="CC516" s="126"/>
      <c r="CD516" s="126"/>
      <c r="CE516" s="126"/>
      <c r="CF516" s="126"/>
      <c r="CG516" s="126"/>
      <c r="CH516" s="126"/>
      <c r="CI516" s="126"/>
      <c r="CJ516" s="126"/>
      <c r="CK516" s="126"/>
      <c r="CL516" s="126"/>
      <c r="CM516" s="126"/>
      <c r="CN516" s="126"/>
    </row>
    <row r="517" spans="1:92">
      <c r="A517" s="289" t="s">
        <v>6568</v>
      </c>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v>0</v>
      </c>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c r="BY517" s="126"/>
      <c r="BZ517" s="126"/>
      <c r="CA517" s="126"/>
      <c r="CB517" s="126"/>
      <c r="CC517" s="126"/>
      <c r="CD517" s="126"/>
      <c r="CE517" s="126"/>
      <c r="CF517" s="126"/>
      <c r="CG517" s="126"/>
      <c r="CH517" s="126"/>
      <c r="CI517" s="126"/>
      <c r="CJ517" s="126"/>
      <c r="CK517" s="126"/>
      <c r="CL517" s="126"/>
      <c r="CM517" s="126"/>
      <c r="CN517" s="126"/>
    </row>
    <row r="518" spans="1:92">
      <c r="A518" s="289" t="s">
        <v>6569</v>
      </c>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v>0</v>
      </c>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c r="BY518" s="126"/>
      <c r="BZ518" s="126"/>
      <c r="CA518" s="126"/>
      <c r="CB518" s="126"/>
      <c r="CC518" s="126"/>
      <c r="CD518" s="126"/>
      <c r="CE518" s="126"/>
      <c r="CF518" s="126"/>
      <c r="CG518" s="126"/>
      <c r="CH518" s="126"/>
      <c r="CI518" s="126"/>
      <c r="CJ518" s="126"/>
      <c r="CK518" s="126"/>
      <c r="CL518" s="126"/>
      <c r="CM518" s="126"/>
      <c r="CN518" s="126"/>
    </row>
    <row r="519" spans="1:92">
      <c r="A519" s="289" t="s">
        <v>6570</v>
      </c>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v>41085418.82</v>
      </c>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c r="BY519" s="126"/>
      <c r="BZ519" s="126"/>
      <c r="CA519" s="126"/>
      <c r="CB519" s="126"/>
      <c r="CC519" s="126"/>
      <c r="CD519" s="126"/>
      <c r="CE519" s="126"/>
      <c r="CF519" s="126"/>
      <c r="CG519" s="126"/>
      <c r="CH519" s="126"/>
      <c r="CI519" s="126"/>
      <c r="CJ519" s="126"/>
      <c r="CK519" s="126"/>
      <c r="CL519" s="126"/>
      <c r="CM519" s="126"/>
      <c r="CN519" s="126"/>
    </row>
    <row r="520" spans="1:92">
      <c r="A520" s="289" t="s">
        <v>6571</v>
      </c>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v>0</v>
      </c>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c r="BY520" s="126"/>
      <c r="BZ520" s="126"/>
      <c r="CA520" s="126"/>
      <c r="CB520" s="126"/>
      <c r="CC520" s="126"/>
      <c r="CD520" s="126"/>
      <c r="CE520" s="126"/>
      <c r="CF520" s="126"/>
      <c r="CG520" s="126"/>
      <c r="CH520" s="126"/>
      <c r="CI520" s="126"/>
      <c r="CJ520" s="126"/>
      <c r="CK520" s="126"/>
      <c r="CL520" s="126"/>
      <c r="CM520" s="126"/>
      <c r="CN520" s="126"/>
    </row>
    <row r="521" spans="1:92">
      <c r="A521" s="289" t="s">
        <v>6572</v>
      </c>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v>355600.93999999901</v>
      </c>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c r="BY521" s="126"/>
      <c r="BZ521" s="126"/>
      <c r="CA521" s="126"/>
      <c r="CB521" s="126"/>
      <c r="CC521" s="126"/>
      <c r="CD521" s="126"/>
      <c r="CE521" s="126"/>
      <c r="CF521" s="126"/>
      <c r="CG521" s="126"/>
      <c r="CH521" s="126"/>
      <c r="CI521" s="126"/>
      <c r="CJ521" s="126"/>
      <c r="CK521" s="126"/>
      <c r="CL521" s="126"/>
      <c r="CM521" s="126"/>
      <c r="CN521" s="126"/>
    </row>
    <row r="522" spans="1:92">
      <c r="A522" s="289" t="s">
        <v>6573</v>
      </c>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v>50102586.989999898</v>
      </c>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c r="BY522" s="126"/>
      <c r="BZ522" s="126"/>
      <c r="CA522" s="126"/>
      <c r="CB522" s="126"/>
      <c r="CC522" s="126"/>
      <c r="CD522" s="126"/>
      <c r="CE522" s="126"/>
      <c r="CF522" s="126"/>
      <c r="CG522" s="126"/>
      <c r="CH522" s="126"/>
      <c r="CI522" s="126"/>
      <c r="CJ522" s="126"/>
      <c r="CK522" s="126"/>
      <c r="CL522" s="126"/>
      <c r="CM522" s="126"/>
      <c r="CN522" s="126"/>
    </row>
    <row r="523" spans="1:92">
      <c r="A523" s="289" t="s">
        <v>6574</v>
      </c>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v>64816597.619999997</v>
      </c>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c r="BY523" s="126"/>
      <c r="BZ523" s="126"/>
      <c r="CA523" s="126"/>
      <c r="CB523" s="126"/>
      <c r="CC523" s="126"/>
      <c r="CD523" s="126"/>
      <c r="CE523" s="126"/>
      <c r="CF523" s="126"/>
      <c r="CG523" s="126"/>
      <c r="CH523" s="126"/>
      <c r="CI523" s="126"/>
      <c r="CJ523" s="126"/>
      <c r="CK523" s="126"/>
      <c r="CL523" s="126"/>
      <c r="CM523" s="126"/>
      <c r="CN523" s="126"/>
    </row>
    <row r="524" spans="1:92">
      <c r="A524" s="288" t="s">
        <v>6575</v>
      </c>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c r="CE524" s="126"/>
      <c r="CF524" s="126"/>
      <c r="CG524" s="126"/>
      <c r="CH524" s="126"/>
      <c r="CI524" s="126"/>
      <c r="CJ524" s="126"/>
      <c r="CK524" s="126"/>
      <c r="CL524" s="126"/>
      <c r="CM524" s="126"/>
      <c r="CN524" s="126"/>
    </row>
    <row r="525" spans="1:92">
      <c r="A525" s="289" t="s">
        <v>6576</v>
      </c>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v>3528816.1699999901</v>
      </c>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c r="BY525" s="126"/>
      <c r="BZ525" s="126"/>
      <c r="CA525" s="126"/>
      <c r="CB525" s="126"/>
      <c r="CC525" s="126"/>
      <c r="CD525" s="126"/>
      <c r="CE525" s="126"/>
      <c r="CF525" s="126"/>
      <c r="CG525" s="126"/>
      <c r="CH525" s="126"/>
      <c r="CI525" s="126"/>
      <c r="CJ525" s="126"/>
      <c r="CK525" s="126"/>
      <c r="CL525" s="126"/>
      <c r="CM525" s="126"/>
      <c r="CN525" s="126"/>
    </row>
    <row r="526" spans="1:92">
      <c r="A526" s="289" t="s">
        <v>6577</v>
      </c>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v>0</v>
      </c>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c r="BY526" s="126"/>
      <c r="BZ526" s="126"/>
      <c r="CA526" s="126"/>
      <c r="CB526" s="126"/>
      <c r="CC526" s="126"/>
      <c r="CD526" s="126"/>
      <c r="CE526" s="126"/>
      <c r="CF526" s="126"/>
      <c r="CG526" s="126"/>
      <c r="CH526" s="126"/>
      <c r="CI526" s="126"/>
      <c r="CJ526" s="126"/>
      <c r="CK526" s="126"/>
      <c r="CL526" s="126"/>
      <c r="CM526" s="126"/>
      <c r="CN526" s="126"/>
    </row>
    <row r="527" spans="1:92">
      <c r="A527" s="289" t="s">
        <v>6578</v>
      </c>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v>0</v>
      </c>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c r="BY527" s="126"/>
      <c r="BZ527" s="126"/>
      <c r="CA527" s="126"/>
      <c r="CB527" s="126"/>
      <c r="CC527" s="126"/>
      <c r="CD527" s="126"/>
      <c r="CE527" s="126"/>
      <c r="CF527" s="126"/>
      <c r="CG527" s="126"/>
      <c r="CH527" s="126"/>
      <c r="CI527" s="126"/>
      <c r="CJ527" s="126"/>
      <c r="CK527" s="126"/>
      <c r="CL527" s="126"/>
      <c r="CM527" s="126"/>
      <c r="CN527" s="126"/>
    </row>
    <row r="528" spans="1:92">
      <c r="A528" s="289" t="s">
        <v>6579</v>
      </c>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v>3528816.1699999901</v>
      </c>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c r="BY528" s="126"/>
      <c r="BZ528" s="126"/>
      <c r="CA528" s="126"/>
      <c r="CB528" s="126"/>
      <c r="CC528" s="126"/>
      <c r="CD528" s="126"/>
      <c r="CE528" s="126"/>
      <c r="CF528" s="126"/>
      <c r="CG528" s="126"/>
      <c r="CH528" s="126"/>
      <c r="CI528" s="126"/>
      <c r="CJ528" s="126"/>
      <c r="CK528" s="126"/>
      <c r="CL528" s="126"/>
      <c r="CM528" s="126"/>
      <c r="CN528" s="126"/>
    </row>
    <row r="529" spans="1:92">
      <c r="A529" s="289" t="s">
        <v>6580</v>
      </c>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v>427361540.94999999</v>
      </c>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c r="BY529" s="126"/>
      <c r="BZ529" s="126"/>
      <c r="CA529" s="126"/>
      <c r="CB529" s="126"/>
      <c r="CC529" s="126"/>
      <c r="CD529" s="126"/>
      <c r="CE529" s="126"/>
      <c r="CF529" s="126"/>
      <c r="CG529" s="126"/>
      <c r="CH529" s="126"/>
      <c r="CI529" s="126"/>
      <c r="CJ529" s="126"/>
      <c r="CK529" s="126"/>
      <c r="CL529" s="126"/>
      <c r="CM529" s="126"/>
      <c r="CN529" s="126"/>
    </row>
    <row r="530" spans="1:92">
      <c r="A530" s="289" t="s">
        <v>6581</v>
      </c>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v>0</v>
      </c>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c r="BY530" s="126"/>
      <c r="BZ530" s="126"/>
      <c r="CA530" s="126"/>
      <c r="CB530" s="126"/>
      <c r="CC530" s="126"/>
      <c r="CD530" s="126"/>
      <c r="CE530" s="126"/>
      <c r="CF530" s="126"/>
      <c r="CG530" s="126"/>
      <c r="CH530" s="126"/>
      <c r="CI530" s="126"/>
      <c r="CJ530" s="126"/>
      <c r="CK530" s="126"/>
      <c r="CL530" s="126"/>
      <c r="CM530" s="126"/>
      <c r="CN530" s="126"/>
    </row>
    <row r="531" spans="1:92">
      <c r="A531" s="289" t="s">
        <v>6582</v>
      </c>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v>427361540.94999999</v>
      </c>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c r="BY531" s="126"/>
      <c r="BZ531" s="126"/>
      <c r="CA531" s="126"/>
      <c r="CB531" s="126"/>
      <c r="CC531" s="126"/>
      <c r="CD531" s="126"/>
      <c r="CE531" s="126"/>
      <c r="CF531" s="126"/>
      <c r="CG531" s="126"/>
      <c r="CH531" s="126"/>
      <c r="CI531" s="126"/>
      <c r="CJ531" s="126"/>
      <c r="CK531" s="126"/>
      <c r="CL531" s="126"/>
      <c r="CM531" s="126"/>
      <c r="CN531" s="126"/>
    </row>
    <row r="532" spans="1:92">
      <c r="A532" s="289" t="s">
        <v>6583</v>
      </c>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v>6102444.4499999899</v>
      </c>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c r="BY532" s="126"/>
      <c r="BZ532" s="126"/>
      <c r="CA532" s="126"/>
      <c r="CB532" s="126"/>
      <c r="CC532" s="126"/>
      <c r="CD532" s="126"/>
      <c r="CE532" s="126"/>
      <c r="CF532" s="126"/>
      <c r="CG532" s="126"/>
      <c r="CH532" s="126"/>
      <c r="CI532" s="126"/>
      <c r="CJ532" s="126"/>
      <c r="CK532" s="126"/>
      <c r="CL532" s="126"/>
      <c r="CM532" s="126"/>
      <c r="CN532" s="126"/>
    </row>
    <row r="533" spans="1:92">
      <c r="A533" s="288" t="s">
        <v>6584</v>
      </c>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c r="BY533" s="126"/>
      <c r="BZ533" s="126"/>
      <c r="CA533" s="126"/>
      <c r="CB533" s="126"/>
      <c r="CC533" s="126"/>
      <c r="CD533" s="126"/>
      <c r="CE533" s="126"/>
      <c r="CF533" s="126"/>
      <c r="CG533" s="126"/>
      <c r="CH533" s="126"/>
      <c r="CI533" s="126"/>
      <c r="CJ533" s="126"/>
      <c r="CK533" s="126"/>
      <c r="CL533" s="126"/>
      <c r="CM533" s="126"/>
      <c r="CN533" s="126"/>
    </row>
    <row r="534" spans="1:92">
      <c r="A534" s="289" t="s">
        <v>6585</v>
      </c>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v>0</v>
      </c>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c r="BY534" s="126"/>
      <c r="BZ534" s="126"/>
      <c r="CA534" s="126"/>
      <c r="CB534" s="126"/>
      <c r="CC534" s="126"/>
      <c r="CD534" s="126"/>
      <c r="CE534" s="126"/>
      <c r="CF534" s="126"/>
      <c r="CG534" s="126"/>
      <c r="CH534" s="126"/>
      <c r="CI534" s="126"/>
      <c r="CJ534" s="126"/>
      <c r="CK534" s="126"/>
      <c r="CL534" s="126"/>
      <c r="CM534" s="126"/>
      <c r="CN534" s="126"/>
    </row>
    <row r="535" spans="1:92">
      <c r="A535" s="289" t="s">
        <v>6586</v>
      </c>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v>0</v>
      </c>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c r="BY535" s="126"/>
      <c r="BZ535" s="126"/>
      <c r="CA535" s="126"/>
      <c r="CB535" s="126"/>
      <c r="CC535" s="126"/>
      <c r="CD535" s="126"/>
      <c r="CE535" s="126"/>
      <c r="CF535" s="126"/>
      <c r="CG535" s="126"/>
      <c r="CH535" s="126"/>
      <c r="CI535" s="126"/>
      <c r="CJ535" s="126"/>
      <c r="CK535" s="126"/>
      <c r="CL535" s="126"/>
      <c r="CM535" s="126"/>
      <c r="CN535" s="126"/>
    </row>
    <row r="536" spans="1:92">
      <c r="A536" s="289" t="s">
        <v>6587</v>
      </c>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v>0</v>
      </c>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c r="BY536" s="126"/>
      <c r="BZ536" s="126"/>
      <c r="CA536" s="126"/>
      <c r="CB536" s="126"/>
      <c r="CC536" s="126"/>
      <c r="CD536" s="126"/>
      <c r="CE536" s="126"/>
      <c r="CF536" s="126"/>
      <c r="CG536" s="126"/>
      <c r="CH536" s="126"/>
      <c r="CI536" s="126"/>
      <c r="CJ536" s="126"/>
      <c r="CK536" s="126"/>
      <c r="CL536" s="126"/>
      <c r="CM536" s="126"/>
      <c r="CN536" s="126"/>
    </row>
    <row r="537" spans="1:92">
      <c r="A537" s="289" t="s">
        <v>6588</v>
      </c>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v>0</v>
      </c>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c r="BY537" s="126"/>
      <c r="BZ537" s="126"/>
      <c r="CA537" s="126"/>
      <c r="CB537" s="126"/>
      <c r="CC537" s="126"/>
      <c r="CD537" s="126"/>
      <c r="CE537" s="126"/>
      <c r="CF537" s="126"/>
      <c r="CG537" s="126"/>
      <c r="CH537" s="126"/>
      <c r="CI537" s="126"/>
      <c r="CJ537" s="126"/>
      <c r="CK537" s="126"/>
      <c r="CL537" s="126"/>
      <c r="CM537" s="126"/>
      <c r="CN537" s="126"/>
    </row>
    <row r="538" spans="1:92">
      <c r="A538" s="289" t="s">
        <v>6589</v>
      </c>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v>6102444.4499999899</v>
      </c>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row>
    <row r="539" spans="1:92">
      <c r="A539" s="289" t="s">
        <v>6590</v>
      </c>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v>21859.73</v>
      </c>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c r="BY539" s="126"/>
      <c r="BZ539" s="126"/>
      <c r="CA539" s="126"/>
      <c r="CB539" s="126"/>
      <c r="CC539" s="126"/>
      <c r="CD539" s="126"/>
      <c r="CE539" s="126"/>
      <c r="CF539" s="126"/>
      <c r="CG539" s="126"/>
      <c r="CH539" s="126"/>
      <c r="CI539" s="126"/>
      <c r="CJ539" s="126"/>
      <c r="CK539" s="126"/>
      <c r="CL539" s="126"/>
      <c r="CM539" s="126"/>
      <c r="CN539" s="126"/>
    </row>
    <row r="540" spans="1:92">
      <c r="A540" s="289" t="s">
        <v>6591</v>
      </c>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v>216180894.75</v>
      </c>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c r="BY540" s="126"/>
      <c r="BZ540" s="126"/>
      <c r="CA540" s="126"/>
      <c r="CB540" s="126"/>
      <c r="CC540" s="126"/>
      <c r="CD540" s="126"/>
      <c r="CE540" s="126"/>
      <c r="CF540" s="126"/>
      <c r="CG540" s="126"/>
      <c r="CH540" s="126"/>
      <c r="CI540" s="126"/>
      <c r="CJ540" s="126"/>
      <c r="CK540" s="126"/>
      <c r="CL540" s="126"/>
      <c r="CM540" s="126"/>
      <c r="CN540" s="126"/>
    </row>
    <row r="541" spans="1:92">
      <c r="A541" s="289" t="s">
        <v>6592</v>
      </c>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v>222474100.88999999</v>
      </c>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c r="BY541" s="126"/>
      <c r="BZ541" s="126"/>
      <c r="CA541" s="126"/>
      <c r="CB541" s="126"/>
      <c r="CC541" s="126"/>
      <c r="CD541" s="126"/>
      <c r="CE541" s="126"/>
      <c r="CF541" s="126"/>
      <c r="CG541" s="126"/>
      <c r="CH541" s="126"/>
      <c r="CI541" s="126"/>
      <c r="CJ541" s="126"/>
      <c r="CK541" s="126"/>
      <c r="CL541" s="126"/>
      <c r="CM541" s="126"/>
      <c r="CN541" s="126"/>
    </row>
    <row r="542" spans="1:92">
      <c r="A542" s="289" t="s">
        <v>6593</v>
      </c>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v>24019466.259999901</v>
      </c>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c r="BY542" s="126"/>
      <c r="BZ542" s="126"/>
      <c r="CA542" s="126"/>
      <c r="CB542" s="126"/>
      <c r="CC542" s="126"/>
      <c r="CD542" s="126"/>
      <c r="CE542" s="126"/>
      <c r="CF542" s="126"/>
      <c r="CG542" s="126"/>
      <c r="CH542" s="126"/>
      <c r="CI542" s="126"/>
      <c r="CJ542" s="126"/>
      <c r="CK542" s="126"/>
      <c r="CL542" s="126"/>
      <c r="CM542" s="126"/>
      <c r="CN542" s="126"/>
    </row>
    <row r="543" spans="1:92">
      <c r="A543" s="289" t="s">
        <v>6594</v>
      </c>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v>0</v>
      </c>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c r="BY543" s="126"/>
      <c r="BZ543" s="126"/>
      <c r="CA543" s="126"/>
      <c r="CB543" s="126"/>
      <c r="CC543" s="126"/>
      <c r="CD543" s="126"/>
      <c r="CE543" s="126"/>
      <c r="CF543" s="126"/>
      <c r="CG543" s="126"/>
      <c r="CH543" s="126"/>
      <c r="CI543" s="126"/>
      <c r="CJ543" s="126"/>
      <c r="CK543" s="126"/>
      <c r="CL543" s="126"/>
      <c r="CM543" s="126"/>
      <c r="CN543" s="126"/>
    </row>
    <row r="544" spans="1:92">
      <c r="A544" s="289" t="s">
        <v>6595</v>
      </c>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v>2146488605.3999901</v>
      </c>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c r="BY544" s="126"/>
      <c r="BZ544" s="126"/>
      <c r="CA544" s="126"/>
      <c r="CB544" s="126"/>
      <c r="CC544" s="126"/>
      <c r="CD544" s="126"/>
      <c r="CE544" s="126"/>
      <c r="CF544" s="126"/>
      <c r="CG544" s="126"/>
      <c r="CH544" s="126"/>
      <c r="CI544" s="126"/>
      <c r="CJ544" s="126"/>
      <c r="CK544" s="126"/>
      <c r="CL544" s="126"/>
      <c r="CM544" s="126"/>
      <c r="CN544" s="126"/>
    </row>
    <row r="545" spans="1:92">
      <c r="A545" s="289" t="s">
        <v>6596</v>
      </c>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v>-16760896</v>
      </c>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c r="BY545" s="126"/>
      <c r="BZ545" s="126"/>
      <c r="CA545" s="126"/>
      <c r="CB545" s="126"/>
      <c r="CC545" s="126"/>
      <c r="CD545" s="126"/>
      <c r="CE545" s="126"/>
      <c r="CF545" s="126"/>
      <c r="CG545" s="126"/>
      <c r="CH545" s="126"/>
      <c r="CI545" s="126"/>
      <c r="CJ545" s="126"/>
      <c r="CK545" s="126"/>
      <c r="CL545" s="126"/>
      <c r="CM545" s="126"/>
      <c r="CN545" s="126"/>
    </row>
    <row r="546" spans="1:92">
      <c r="A546" s="289" t="s">
        <v>6597</v>
      </c>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v>0</v>
      </c>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c r="BY546" s="126"/>
      <c r="BZ546" s="126"/>
      <c r="CA546" s="126"/>
      <c r="CB546" s="126"/>
      <c r="CC546" s="126"/>
      <c r="CD546" s="126"/>
      <c r="CE546" s="126"/>
      <c r="CF546" s="126"/>
      <c r="CG546" s="126"/>
      <c r="CH546" s="126"/>
      <c r="CI546" s="126"/>
      <c r="CJ546" s="126"/>
      <c r="CK546" s="126"/>
      <c r="CL546" s="126"/>
      <c r="CM546" s="126"/>
      <c r="CN546" s="126"/>
    </row>
    <row r="547" spans="1:92">
      <c r="A547" s="289" t="s">
        <v>6598</v>
      </c>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v>16381118.1499999</v>
      </c>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c r="BY547" s="126"/>
      <c r="BZ547" s="126"/>
      <c r="CA547" s="126"/>
      <c r="CB547" s="126"/>
      <c r="CC547" s="126"/>
      <c r="CD547" s="126"/>
      <c r="CE547" s="126"/>
      <c r="CF547" s="126"/>
      <c r="CG547" s="126"/>
      <c r="CH547" s="126"/>
      <c r="CI547" s="126"/>
      <c r="CJ547" s="126"/>
      <c r="CK547" s="126"/>
      <c r="CL547" s="126"/>
      <c r="CM547" s="126"/>
      <c r="CN547" s="126"/>
    </row>
    <row r="548" spans="1:92">
      <c r="A548" s="289" t="s">
        <v>6599</v>
      </c>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c r="AA548" s="126">
        <v>152734285.40000001</v>
      </c>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c r="BY548" s="126"/>
      <c r="BZ548" s="126"/>
      <c r="CA548" s="126"/>
      <c r="CB548" s="126"/>
      <c r="CC548" s="126"/>
      <c r="CD548" s="126"/>
      <c r="CE548" s="126"/>
      <c r="CF548" s="126"/>
      <c r="CG548" s="126"/>
      <c r="CH548" s="126"/>
      <c r="CI548" s="126"/>
      <c r="CJ548" s="126"/>
      <c r="CK548" s="126"/>
      <c r="CL548" s="126"/>
      <c r="CM548" s="126"/>
      <c r="CN548" s="126"/>
    </row>
    <row r="549" spans="1:92">
      <c r="A549" s="289" t="s">
        <v>6600</v>
      </c>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v>-923214042.02999997</v>
      </c>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c r="BY549" s="126"/>
      <c r="BZ549" s="126"/>
      <c r="CA549" s="126"/>
      <c r="CB549" s="126"/>
      <c r="CC549" s="126"/>
      <c r="CD549" s="126"/>
      <c r="CE549" s="126"/>
      <c r="CF549" s="126"/>
      <c r="CG549" s="126"/>
      <c r="CH549" s="126"/>
      <c r="CI549" s="126"/>
      <c r="CJ549" s="126"/>
      <c r="CK549" s="126"/>
      <c r="CL549" s="126"/>
      <c r="CM549" s="126"/>
      <c r="CN549" s="126"/>
    </row>
    <row r="550" spans="1:92">
      <c r="A550" s="289" t="s">
        <v>6601</v>
      </c>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v>0</v>
      </c>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row>
    <row r="551" spans="1:92">
      <c r="A551" s="289" t="s">
        <v>6602</v>
      </c>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v>0</v>
      </c>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c r="BY551" s="126"/>
      <c r="BZ551" s="126"/>
      <c r="CA551" s="126"/>
      <c r="CB551" s="126"/>
      <c r="CC551" s="126"/>
      <c r="CD551" s="126"/>
      <c r="CE551" s="126"/>
      <c r="CF551" s="126"/>
      <c r="CG551" s="126"/>
      <c r="CH551" s="126"/>
      <c r="CI551" s="126"/>
      <c r="CJ551" s="126"/>
      <c r="CK551" s="126"/>
      <c r="CL551" s="126"/>
      <c r="CM551" s="126"/>
      <c r="CN551" s="126"/>
    </row>
    <row r="552" spans="1:92">
      <c r="A552" s="289" t="s">
        <v>6603</v>
      </c>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c r="AA552" s="126">
        <v>144917.75</v>
      </c>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c r="BY552" s="126"/>
      <c r="BZ552" s="126"/>
      <c r="CA552" s="126"/>
      <c r="CB552" s="126"/>
      <c r="CC552" s="126"/>
      <c r="CD552" s="126"/>
      <c r="CE552" s="126"/>
      <c r="CF552" s="126"/>
      <c r="CG552" s="126"/>
      <c r="CH552" s="126"/>
      <c r="CI552" s="126"/>
      <c r="CJ552" s="126"/>
      <c r="CK552" s="126"/>
      <c r="CL552" s="126"/>
      <c r="CM552" s="126"/>
      <c r="CN552" s="126"/>
    </row>
    <row r="553" spans="1:92">
      <c r="A553" s="289" t="s">
        <v>6604</v>
      </c>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c r="AA553" s="126">
        <v>310589018.34999901</v>
      </c>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c r="BY553" s="126"/>
      <c r="BZ553" s="126"/>
      <c r="CA553" s="126"/>
      <c r="CB553" s="126"/>
      <c r="CC553" s="126"/>
      <c r="CD553" s="126"/>
      <c r="CE553" s="126"/>
      <c r="CF553" s="126"/>
      <c r="CG553" s="126"/>
      <c r="CH553" s="126"/>
      <c r="CI553" s="126"/>
      <c r="CJ553" s="126"/>
      <c r="CK553" s="126"/>
      <c r="CL553" s="126"/>
      <c r="CM553" s="126"/>
      <c r="CN553" s="126"/>
    </row>
    <row r="554" spans="1:92">
      <c r="A554" s="289" t="s">
        <v>6605</v>
      </c>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c r="AA554" s="126">
        <v>0</v>
      </c>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c r="BY554" s="126"/>
      <c r="BZ554" s="126"/>
      <c r="CA554" s="126"/>
      <c r="CB554" s="126"/>
      <c r="CC554" s="126"/>
      <c r="CD554" s="126"/>
      <c r="CE554" s="126"/>
      <c r="CF554" s="126"/>
      <c r="CG554" s="126"/>
      <c r="CH554" s="126"/>
      <c r="CI554" s="126"/>
      <c r="CJ554" s="126"/>
      <c r="CK554" s="126"/>
      <c r="CL554" s="126"/>
      <c r="CM554" s="126"/>
      <c r="CN554" s="126"/>
    </row>
    <row r="555" spans="1:92">
      <c r="A555" s="289" t="s">
        <v>6606</v>
      </c>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v>0</v>
      </c>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c r="BY555" s="126"/>
      <c r="BZ555" s="126"/>
      <c r="CA555" s="126"/>
      <c r="CB555" s="126"/>
      <c r="CC555" s="126"/>
      <c r="CD555" s="126"/>
      <c r="CE555" s="126"/>
      <c r="CF555" s="126"/>
      <c r="CG555" s="126"/>
      <c r="CH555" s="126"/>
      <c r="CI555" s="126"/>
      <c r="CJ555" s="126"/>
      <c r="CK555" s="126"/>
      <c r="CL555" s="126"/>
      <c r="CM555" s="126"/>
      <c r="CN555" s="126"/>
    </row>
    <row r="556" spans="1:92">
      <c r="A556" s="289" t="s">
        <v>6607</v>
      </c>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v>0</v>
      </c>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c r="BY556" s="126"/>
      <c r="BZ556" s="126"/>
      <c r="CA556" s="126"/>
      <c r="CB556" s="126"/>
      <c r="CC556" s="126"/>
      <c r="CD556" s="126"/>
      <c r="CE556" s="126"/>
      <c r="CF556" s="126"/>
      <c r="CG556" s="126"/>
      <c r="CH556" s="126"/>
      <c r="CI556" s="126"/>
      <c r="CJ556" s="126"/>
      <c r="CK556" s="126"/>
      <c r="CL556" s="126"/>
      <c r="CM556" s="126"/>
      <c r="CN556" s="126"/>
    </row>
    <row r="557" spans="1:92">
      <c r="A557" s="289" t="s">
        <v>6608</v>
      </c>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v>2149059328.6500001</v>
      </c>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c r="BY557" s="126"/>
      <c r="BZ557" s="126"/>
      <c r="CA557" s="126"/>
      <c r="CB557" s="126"/>
      <c r="CC557" s="126"/>
      <c r="CD557" s="126"/>
      <c r="CE557" s="126"/>
      <c r="CF557" s="126"/>
      <c r="CG557" s="126"/>
      <c r="CH557" s="126"/>
      <c r="CI557" s="126"/>
      <c r="CJ557" s="126"/>
      <c r="CK557" s="126"/>
      <c r="CL557" s="126"/>
      <c r="CM557" s="126"/>
      <c r="CN557" s="126"/>
    </row>
    <row r="558" spans="1:92">
      <c r="A558" s="289" t="s">
        <v>6609</v>
      </c>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v>2586052130.2199998</v>
      </c>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c r="BY558" s="126"/>
      <c r="BZ558" s="126"/>
      <c r="CA558" s="126"/>
      <c r="CB558" s="126"/>
      <c r="CC558" s="126"/>
      <c r="CD558" s="126"/>
      <c r="CE558" s="126"/>
      <c r="CF558" s="126"/>
      <c r="CG558" s="126"/>
      <c r="CH558" s="126"/>
      <c r="CI558" s="126"/>
      <c r="CJ558" s="126"/>
      <c r="CK558" s="126"/>
      <c r="CL558" s="126"/>
      <c r="CM558" s="126"/>
      <c r="CN558" s="126"/>
    </row>
    <row r="559" spans="1:92">
      <c r="A559" s="289" t="s">
        <v>6610</v>
      </c>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c r="BY559" s="126"/>
      <c r="BZ559" s="126"/>
      <c r="CA559" s="126"/>
      <c r="CB559" s="126"/>
      <c r="CC559" s="126"/>
      <c r="CD559" s="126"/>
      <c r="CE559" s="126"/>
      <c r="CF559" s="126"/>
      <c r="CG559" s="126"/>
      <c r="CH559" s="126"/>
      <c r="CI559" s="126"/>
      <c r="CJ559" s="126"/>
      <c r="CK559" s="126"/>
      <c r="CL559" s="126"/>
      <c r="CM559" s="126"/>
      <c r="CN559" s="126"/>
    </row>
    <row r="560" spans="1:92">
      <c r="A560" s="289" t="s">
        <v>6611</v>
      </c>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v>2755580437.3899999</v>
      </c>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c r="BY560" s="126"/>
      <c r="BZ560" s="126"/>
      <c r="CA560" s="126"/>
      <c r="CB560" s="126"/>
      <c r="CC560" s="126"/>
      <c r="CD560" s="126"/>
      <c r="CE560" s="126"/>
      <c r="CF560" s="126"/>
      <c r="CG560" s="126"/>
      <c r="CH560" s="126"/>
      <c r="CI560" s="126"/>
      <c r="CJ560" s="126"/>
      <c r="CK560" s="126"/>
      <c r="CL560" s="126"/>
      <c r="CM560" s="126"/>
      <c r="CN560" s="126"/>
    </row>
    <row r="561" spans="1:92">
      <c r="A561" s="289" t="s">
        <v>6612</v>
      </c>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v>3495630190.9499898</v>
      </c>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c r="BY561" s="126"/>
      <c r="BZ561" s="126"/>
      <c r="CA561" s="126"/>
      <c r="CB561" s="126"/>
      <c r="CC561" s="126"/>
      <c r="CD561" s="126"/>
      <c r="CE561" s="126"/>
      <c r="CF561" s="126"/>
      <c r="CG561" s="126"/>
      <c r="CH561" s="126"/>
      <c r="CI561" s="126"/>
      <c r="CJ561" s="126"/>
      <c r="CK561" s="126"/>
      <c r="CL561" s="126"/>
      <c r="CM561" s="126"/>
      <c r="CN561" s="126"/>
    </row>
    <row r="562" spans="1:92">
      <c r="A562" s="289" t="s">
        <v>6613</v>
      </c>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c r="BY562" s="126"/>
      <c r="BZ562" s="126"/>
      <c r="CA562" s="126"/>
      <c r="CB562" s="126"/>
      <c r="CC562" s="126"/>
      <c r="CD562" s="126"/>
      <c r="CE562" s="126"/>
      <c r="CF562" s="126"/>
      <c r="CG562" s="126"/>
      <c r="CH562" s="126"/>
      <c r="CI562" s="126"/>
      <c r="CJ562" s="126"/>
      <c r="CK562" s="126"/>
      <c r="CL562" s="126"/>
      <c r="CM562" s="126"/>
      <c r="CN562" s="126"/>
    </row>
    <row r="563" spans="1:92" ht="13.8" thickBot="1">
      <c r="A563" s="360" t="s">
        <v>6614</v>
      </c>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c r="BY563" s="126"/>
      <c r="BZ563" s="126"/>
      <c r="CA563" s="126"/>
      <c r="CB563" s="126"/>
      <c r="CC563" s="126"/>
      <c r="CD563" s="126"/>
      <c r="CE563" s="126"/>
      <c r="CF563" s="126"/>
      <c r="CG563" s="126"/>
      <c r="CH563" s="126"/>
      <c r="CI563" s="126"/>
      <c r="CJ563" s="126"/>
      <c r="CK563" s="126"/>
      <c r="CL563" s="126"/>
      <c r="CM563" s="126"/>
      <c r="CN563" s="126"/>
    </row>
    <row r="564" spans="1:92">
      <c r="A564" s="288" t="s">
        <v>6615</v>
      </c>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c r="BY564" s="126"/>
      <c r="BZ564" s="126"/>
      <c r="CA564" s="126"/>
      <c r="CB564" s="126"/>
      <c r="CC564" s="126"/>
      <c r="CD564" s="126"/>
      <c r="CE564" s="126"/>
      <c r="CF564" s="126"/>
      <c r="CG564" s="126"/>
      <c r="CH564" s="126"/>
      <c r="CI564" s="126"/>
      <c r="CJ564" s="126"/>
      <c r="CK564" s="126"/>
      <c r="CL564" s="126"/>
      <c r="CM564" s="126"/>
      <c r="CN564" s="126"/>
    </row>
    <row r="565" spans="1:92">
      <c r="A565" s="289" t="s">
        <v>6616</v>
      </c>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v>832445547.45000005</v>
      </c>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c r="BY565" s="126"/>
      <c r="BZ565" s="126"/>
      <c r="CA565" s="126"/>
      <c r="CB565" s="126"/>
      <c r="CC565" s="126"/>
      <c r="CD565" s="126"/>
      <c r="CE565" s="126"/>
      <c r="CF565" s="126"/>
      <c r="CG565" s="126"/>
      <c r="CH565" s="126"/>
      <c r="CI565" s="126"/>
      <c r="CJ565" s="126"/>
      <c r="CK565" s="126"/>
      <c r="CL565" s="126"/>
      <c r="CM565" s="126"/>
      <c r="CN565" s="126"/>
    </row>
    <row r="566" spans="1:92">
      <c r="A566" s="289" t="s">
        <v>6617</v>
      </c>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v>0</v>
      </c>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c r="BY566" s="126"/>
      <c r="BZ566" s="126"/>
      <c r="CA566" s="126"/>
      <c r="CB566" s="126"/>
      <c r="CC566" s="126"/>
      <c r="CD566" s="126"/>
      <c r="CE566" s="126"/>
      <c r="CF566" s="126"/>
      <c r="CG566" s="126"/>
      <c r="CH566" s="126"/>
      <c r="CI566" s="126"/>
      <c r="CJ566" s="126"/>
      <c r="CK566" s="126"/>
      <c r="CL566" s="126"/>
      <c r="CM566" s="126"/>
      <c r="CN566" s="126"/>
    </row>
    <row r="567" spans="1:92">
      <c r="A567" s="289" t="s">
        <v>6618</v>
      </c>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v>832445547.45000005</v>
      </c>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c r="BY567" s="126"/>
      <c r="BZ567" s="126"/>
      <c r="CA567" s="126"/>
      <c r="CB567" s="126"/>
      <c r="CC567" s="126"/>
      <c r="CD567" s="126"/>
      <c r="CE567" s="126"/>
      <c r="CF567" s="126"/>
      <c r="CG567" s="126"/>
      <c r="CH567" s="126"/>
      <c r="CI567" s="126"/>
      <c r="CJ567" s="126"/>
      <c r="CK567" s="126"/>
      <c r="CL567" s="126"/>
      <c r="CM567" s="126"/>
      <c r="CN567" s="126"/>
    </row>
    <row r="568" spans="1:92">
      <c r="A568" s="289" t="s">
        <v>6619</v>
      </c>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v>-46596</v>
      </c>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c r="BY568" s="126"/>
      <c r="BZ568" s="126"/>
      <c r="CA568" s="126"/>
      <c r="CB568" s="126"/>
      <c r="CC568" s="126"/>
      <c r="CD568" s="126"/>
      <c r="CE568" s="126"/>
      <c r="CF568" s="126"/>
      <c r="CG568" s="126"/>
      <c r="CH568" s="126"/>
      <c r="CI568" s="126"/>
      <c r="CJ568" s="126"/>
      <c r="CK568" s="126"/>
      <c r="CL568" s="126"/>
      <c r="CM568" s="126"/>
      <c r="CN568" s="126"/>
    </row>
    <row r="569" spans="1:92">
      <c r="A569" s="289" t="s">
        <v>6620</v>
      </c>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v>832398951.45000005</v>
      </c>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c r="BY569" s="126"/>
      <c r="BZ569" s="126"/>
      <c r="CA569" s="126"/>
      <c r="CB569" s="126"/>
      <c r="CC569" s="126"/>
      <c r="CD569" s="126"/>
      <c r="CE569" s="126"/>
      <c r="CF569" s="126"/>
      <c r="CG569" s="126"/>
      <c r="CH569" s="126"/>
      <c r="CI569" s="126"/>
      <c r="CJ569" s="126"/>
      <c r="CK569" s="126"/>
      <c r="CL569" s="126"/>
      <c r="CM569" s="126"/>
      <c r="CN569" s="126"/>
    </row>
    <row r="570" spans="1:92">
      <c r="A570" s="288" t="s">
        <v>6621</v>
      </c>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c r="BY570" s="126"/>
      <c r="BZ570" s="126"/>
      <c r="CA570" s="126"/>
      <c r="CB570" s="126"/>
      <c r="CC570" s="126"/>
      <c r="CD570" s="126"/>
      <c r="CE570" s="126"/>
      <c r="CF570" s="126"/>
      <c r="CG570" s="126"/>
      <c r="CH570" s="126"/>
      <c r="CI570" s="126"/>
      <c r="CJ570" s="126"/>
      <c r="CK570" s="126"/>
      <c r="CL570" s="126"/>
      <c r="CM570" s="126"/>
      <c r="CN570" s="126"/>
    </row>
    <row r="571" spans="1:92">
      <c r="A571" s="289" t="s">
        <v>6622</v>
      </c>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v>0</v>
      </c>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c r="BY571" s="126"/>
      <c r="BZ571" s="126"/>
      <c r="CA571" s="126"/>
      <c r="CB571" s="126"/>
      <c r="CC571" s="126"/>
      <c r="CD571" s="126"/>
      <c r="CE571" s="126"/>
      <c r="CF571" s="126"/>
      <c r="CG571" s="126"/>
      <c r="CH571" s="126"/>
      <c r="CI571" s="126"/>
      <c r="CJ571" s="126"/>
      <c r="CK571" s="126"/>
      <c r="CL571" s="126"/>
      <c r="CM571" s="126"/>
      <c r="CN571" s="126"/>
    </row>
    <row r="572" spans="1:92">
      <c r="A572" s="289" t="s">
        <v>6623</v>
      </c>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v>0</v>
      </c>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c r="BY572" s="126"/>
      <c r="BZ572" s="126"/>
      <c r="CA572" s="126"/>
      <c r="CB572" s="126"/>
      <c r="CC572" s="126"/>
      <c r="CD572" s="126"/>
      <c r="CE572" s="126"/>
      <c r="CF572" s="126"/>
      <c r="CG572" s="126"/>
      <c r="CH572" s="126"/>
      <c r="CI572" s="126"/>
      <c r="CJ572" s="126"/>
      <c r="CK572" s="126"/>
      <c r="CL572" s="126"/>
      <c r="CM572" s="126"/>
      <c r="CN572" s="126"/>
    </row>
    <row r="573" spans="1:92">
      <c r="A573" s="289" t="s">
        <v>6624</v>
      </c>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v>0</v>
      </c>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c r="BY573" s="126"/>
      <c r="BZ573" s="126"/>
      <c r="CA573" s="126"/>
      <c r="CB573" s="126"/>
      <c r="CC573" s="126"/>
      <c r="CD573" s="126"/>
      <c r="CE573" s="126"/>
      <c r="CF573" s="126"/>
      <c r="CG573" s="126"/>
      <c r="CH573" s="126"/>
      <c r="CI573" s="126"/>
      <c r="CJ573" s="126"/>
      <c r="CK573" s="126"/>
      <c r="CL573" s="126"/>
      <c r="CM573" s="126"/>
      <c r="CN573" s="126"/>
    </row>
    <row r="574" spans="1:92">
      <c r="A574" s="288" t="s">
        <v>6625</v>
      </c>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c r="BY574" s="126"/>
      <c r="BZ574" s="126"/>
      <c r="CA574" s="126"/>
      <c r="CB574" s="126"/>
      <c r="CC574" s="126"/>
      <c r="CD574" s="126"/>
      <c r="CE574" s="126"/>
      <c r="CF574" s="126"/>
      <c r="CG574" s="126"/>
      <c r="CH574" s="126"/>
      <c r="CI574" s="126"/>
      <c r="CJ574" s="126"/>
      <c r="CK574" s="126"/>
      <c r="CL574" s="126"/>
      <c r="CM574" s="126"/>
      <c r="CN574" s="126"/>
    </row>
    <row r="575" spans="1:92">
      <c r="A575" s="289" t="s">
        <v>6626</v>
      </c>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c r="BY575" s="126"/>
      <c r="BZ575" s="126"/>
      <c r="CA575" s="126"/>
      <c r="CB575" s="126"/>
      <c r="CC575" s="126"/>
      <c r="CD575" s="126"/>
      <c r="CE575" s="126"/>
      <c r="CF575" s="126"/>
      <c r="CG575" s="126"/>
      <c r="CH575" s="126"/>
      <c r="CI575" s="126"/>
      <c r="CJ575" s="126"/>
      <c r="CK575" s="126"/>
      <c r="CL575" s="126"/>
      <c r="CM575" s="126"/>
      <c r="CN575" s="126"/>
    </row>
    <row r="576" spans="1:92">
      <c r="A576" s="289" t="s">
        <v>6627</v>
      </c>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v>36934290.75</v>
      </c>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c r="BY576" s="126"/>
      <c r="BZ576" s="126"/>
      <c r="CA576" s="126"/>
      <c r="CB576" s="126"/>
      <c r="CC576" s="126"/>
      <c r="CD576" s="126"/>
      <c r="CE576" s="126"/>
      <c r="CF576" s="126"/>
      <c r="CG576" s="126"/>
      <c r="CH576" s="126"/>
      <c r="CI576" s="126"/>
      <c r="CJ576" s="126"/>
      <c r="CK576" s="126"/>
      <c r="CL576" s="126"/>
      <c r="CM576" s="126"/>
      <c r="CN576" s="126"/>
    </row>
    <row r="577" spans="1:92">
      <c r="A577" s="289" t="s">
        <v>6628</v>
      </c>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v>0</v>
      </c>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c r="BY577" s="126"/>
      <c r="BZ577" s="126"/>
      <c r="CA577" s="126"/>
      <c r="CB577" s="126"/>
      <c r="CC577" s="126"/>
      <c r="CD577" s="126"/>
      <c r="CE577" s="126"/>
      <c r="CF577" s="126"/>
      <c r="CG577" s="126"/>
      <c r="CH577" s="126"/>
      <c r="CI577" s="126"/>
      <c r="CJ577" s="126"/>
      <c r="CK577" s="126"/>
      <c r="CL577" s="126"/>
      <c r="CM577" s="126"/>
      <c r="CN577" s="126"/>
    </row>
    <row r="578" spans="1:92">
      <c r="A578" s="289" t="s">
        <v>6629</v>
      </c>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v>36934290.75</v>
      </c>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c r="BY578" s="126"/>
      <c r="BZ578" s="126"/>
      <c r="CA578" s="126"/>
      <c r="CB578" s="126"/>
      <c r="CC578" s="126"/>
      <c r="CD578" s="126"/>
      <c r="CE578" s="126"/>
      <c r="CF578" s="126"/>
      <c r="CG578" s="126"/>
      <c r="CH578" s="126"/>
      <c r="CI578" s="126"/>
      <c r="CJ578" s="126"/>
      <c r="CK578" s="126"/>
      <c r="CL578" s="126"/>
      <c r="CM578" s="126"/>
      <c r="CN578" s="126"/>
    </row>
    <row r="579" spans="1:92">
      <c r="A579" s="289" t="s">
        <v>6630</v>
      </c>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c r="BY579" s="126"/>
      <c r="BZ579" s="126"/>
      <c r="CA579" s="126"/>
      <c r="CB579" s="126"/>
      <c r="CC579" s="126"/>
      <c r="CD579" s="126"/>
      <c r="CE579" s="126"/>
      <c r="CF579" s="126"/>
      <c r="CG579" s="126"/>
      <c r="CH579" s="126"/>
      <c r="CI579" s="126"/>
      <c r="CJ579" s="126"/>
      <c r="CK579" s="126"/>
      <c r="CL579" s="126"/>
      <c r="CM579" s="126"/>
      <c r="CN579" s="126"/>
    </row>
    <row r="580" spans="1:92">
      <c r="A580" s="289" t="s">
        <v>6631</v>
      </c>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v>91646.039999999906</v>
      </c>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c r="BY580" s="126"/>
      <c r="BZ580" s="126"/>
      <c r="CA580" s="126"/>
      <c r="CB580" s="126"/>
      <c r="CC580" s="126"/>
      <c r="CD580" s="126"/>
      <c r="CE580" s="126"/>
      <c r="CF580" s="126"/>
      <c r="CG580" s="126"/>
      <c r="CH580" s="126"/>
      <c r="CI580" s="126"/>
      <c r="CJ580" s="126"/>
      <c r="CK580" s="126"/>
      <c r="CL580" s="126"/>
      <c r="CM580" s="126"/>
      <c r="CN580" s="126"/>
    </row>
    <row r="581" spans="1:92">
      <c r="A581" s="289" t="s">
        <v>6632</v>
      </c>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v>91646.039999999906</v>
      </c>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c r="BY581" s="126"/>
      <c r="BZ581" s="126"/>
      <c r="CA581" s="126"/>
      <c r="CB581" s="126"/>
      <c r="CC581" s="126"/>
      <c r="CD581" s="126"/>
      <c r="CE581" s="126"/>
      <c r="CF581" s="126"/>
      <c r="CG581" s="126"/>
      <c r="CH581" s="126"/>
      <c r="CI581" s="126"/>
      <c r="CJ581" s="126"/>
      <c r="CK581" s="126"/>
      <c r="CL581" s="126"/>
      <c r="CM581" s="126"/>
      <c r="CN581" s="126"/>
    </row>
    <row r="582" spans="1:92">
      <c r="A582" s="289" t="s">
        <v>6633</v>
      </c>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c r="BY582" s="126"/>
      <c r="BZ582" s="126"/>
      <c r="CA582" s="126"/>
      <c r="CB582" s="126"/>
      <c r="CC582" s="126"/>
      <c r="CD582" s="126"/>
      <c r="CE582" s="126"/>
      <c r="CF582" s="126"/>
      <c r="CG582" s="126"/>
      <c r="CH582" s="126"/>
      <c r="CI582" s="126"/>
      <c r="CJ582" s="126"/>
      <c r="CK582" s="126"/>
      <c r="CL582" s="126"/>
      <c r="CM582" s="126"/>
      <c r="CN582" s="126"/>
    </row>
    <row r="583" spans="1:92">
      <c r="A583" s="289" t="s">
        <v>6634</v>
      </c>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v>6650664.6299999896</v>
      </c>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c r="BY583" s="126"/>
      <c r="BZ583" s="126"/>
      <c r="CA583" s="126"/>
      <c r="CB583" s="126"/>
      <c r="CC583" s="126"/>
      <c r="CD583" s="126"/>
      <c r="CE583" s="126"/>
      <c r="CF583" s="126"/>
      <c r="CG583" s="126"/>
      <c r="CH583" s="126"/>
      <c r="CI583" s="126"/>
      <c r="CJ583" s="126"/>
      <c r="CK583" s="126"/>
      <c r="CL583" s="126"/>
      <c r="CM583" s="126"/>
      <c r="CN583" s="126"/>
    </row>
    <row r="584" spans="1:92">
      <c r="A584" s="288" t="s">
        <v>6635</v>
      </c>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v>6650664.6299999896</v>
      </c>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c r="BY584" s="126"/>
      <c r="BZ584" s="126"/>
      <c r="CA584" s="126"/>
      <c r="CB584" s="126"/>
      <c r="CC584" s="126"/>
      <c r="CD584" s="126"/>
      <c r="CE584" s="126"/>
      <c r="CF584" s="126"/>
      <c r="CG584" s="126"/>
      <c r="CH584" s="126"/>
      <c r="CI584" s="126"/>
      <c r="CJ584" s="126"/>
      <c r="CK584" s="126"/>
      <c r="CL584" s="126"/>
      <c r="CM584" s="126"/>
      <c r="CN584" s="126"/>
    </row>
    <row r="585" spans="1:92">
      <c r="A585" s="289" t="s">
        <v>6636</v>
      </c>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c r="BY585" s="126"/>
      <c r="BZ585" s="126"/>
      <c r="CA585" s="126"/>
      <c r="CB585" s="126"/>
      <c r="CC585" s="126"/>
      <c r="CD585" s="126"/>
      <c r="CE585" s="126"/>
      <c r="CF585" s="126"/>
      <c r="CG585" s="126"/>
      <c r="CH585" s="126"/>
      <c r="CI585" s="126"/>
      <c r="CJ585" s="126"/>
      <c r="CK585" s="126"/>
      <c r="CL585" s="126"/>
      <c r="CM585" s="126"/>
      <c r="CN585" s="126"/>
    </row>
    <row r="586" spans="1:92">
      <c r="A586" s="289" t="s">
        <v>6637</v>
      </c>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v>15139647</v>
      </c>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c r="BY586" s="126"/>
      <c r="BZ586" s="126"/>
      <c r="CA586" s="126"/>
      <c r="CB586" s="126"/>
      <c r="CC586" s="126"/>
      <c r="CD586" s="126"/>
      <c r="CE586" s="126"/>
      <c r="CF586" s="126"/>
      <c r="CG586" s="126"/>
      <c r="CH586" s="126"/>
      <c r="CI586" s="126"/>
      <c r="CJ586" s="126"/>
      <c r="CK586" s="126"/>
      <c r="CL586" s="126"/>
      <c r="CM586" s="126"/>
      <c r="CN586" s="126"/>
    </row>
    <row r="587" spans="1:92">
      <c r="A587" s="289" t="s">
        <v>6638</v>
      </c>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v>0</v>
      </c>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c r="BY587" s="126"/>
      <c r="BZ587" s="126"/>
      <c r="CA587" s="126"/>
      <c r="CB587" s="126"/>
      <c r="CC587" s="126"/>
      <c r="CD587" s="126"/>
      <c r="CE587" s="126"/>
      <c r="CF587" s="126"/>
      <c r="CG587" s="126"/>
      <c r="CH587" s="126"/>
      <c r="CI587" s="126"/>
      <c r="CJ587" s="126"/>
      <c r="CK587" s="126"/>
      <c r="CL587" s="126"/>
      <c r="CM587" s="126"/>
      <c r="CN587" s="126"/>
    </row>
    <row r="588" spans="1:92">
      <c r="A588" s="289" t="s">
        <v>6639</v>
      </c>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v>0</v>
      </c>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c r="BY588" s="126"/>
      <c r="BZ588" s="126"/>
      <c r="CA588" s="126"/>
      <c r="CB588" s="126"/>
      <c r="CC588" s="126"/>
      <c r="CD588" s="126"/>
      <c r="CE588" s="126"/>
      <c r="CF588" s="126"/>
      <c r="CG588" s="126"/>
      <c r="CH588" s="126"/>
      <c r="CI588" s="126"/>
      <c r="CJ588" s="126"/>
      <c r="CK588" s="126"/>
      <c r="CL588" s="126"/>
      <c r="CM588" s="126"/>
      <c r="CN588" s="126"/>
    </row>
    <row r="589" spans="1:92">
      <c r="A589" s="289" t="s">
        <v>6640</v>
      </c>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v>2323166.88</v>
      </c>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c r="BY589" s="126"/>
      <c r="BZ589" s="126"/>
      <c r="CA589" s="126"/>
      <c r="CB589" s="126"/>
      <c r="CC589" s="126"/>
      <c r="CD589" s="126"/>
      <c r="CE589" s="126"/>
      <c r="CF589" s="126"/>
      <c r="CG589" s="126"/>
      <c r="CH589" s="126"/>
      <c r="CI589" s="126"/>
      <c r="CJ589" s="126"/>
      <c r="CK589" s="126"/>
      <c r="CL589" s="126"/>
      <c r="CM589" s="126"/>
      <c r="CN589" s="126"/>
    </row>
    <row r="590" spans="1:92">
      <c r="A590" s="289" t="s">
        <v>6641</v>
      </c>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v>1655092.55999999</v>
      </c>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c r="BY590" s="126"/>
      <c r="BZ590" s="126"/>
      <c r="CA590" s="126"/>
      <c r="CB590" s="126"/>
      <c r="CC590" s="126"/>
      <c r="CD590" s="126"/>
      <c r="CE590" s="126"/>
      <c r="CF590" s="126"/>
      <c r="CG590" s="126"/>
      <c r="CH590" s="126"/>
      <c r="CI590" s="126"/>
      <c r="CJ590" s="126"/>
      <c r="CK590" s="126"/>
      <c r="CL590" s="126"/>
      <c r="CM590" s="126"/>
      <c r="CN590" s="126"/>
    </row>
    <row r="591" spans="1:92">
      <c r="A591" s="289" t="s">
        <v>6642</v>
      </c>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v>0</v>
      </c>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c r="BY591" s="126"/>
      <c r="BZ591" s="126"/>
      <c r="CA591" s="126"/>
      <c r="CB591" s="126"/>
      <c r="CC591" s="126"/>
      <c r="CD591" s="126"/>
      <c r="CE591" s="126"/>
      <c r="CF591" s="126"/>
      <c r="CG591" s="126"/>
      <c r="CH591" s="126"/>
      <c r="CI591" s="126"/>
      <c r="CJ591" s="126"/>
      <c r="CK591" s="126"/>
      <c r="CL591" s="126"/>
      <c r="CM591" s="126"/>
      <c r="CN591" s="126"/>
    </row>
    <row r="592" spans="1:92">
      <c r="A592" s="289" t="s">
        <v>6643</v>
      </c>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v>446913.03</v>
      </c>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c r="BY592" s="126"/>
      <c r="BZ592" s="126"/>
      <c r="CA592" s="126"/>
      <c r="CB592" s="126"/>
      <c r="CC592" s="126"/>
      <c r="CD592" s="126"/>
      <c r="CE592" s="126"/>
      <c r="CF592" s="126"/>
      <c r="CG592" s="126"/>
      <c r="CH592" s="126"/>
      <c r="CI592" s="126"/>
      <c r="CJ592" s="126"/>
      <c r="CK592" s="126"/>
      <c r="CL592" s="126"/>
      <c r="CM592" s="126"/>
      <c r="CN592" s="126"/>
    </row>
    <row r="593" spans="1:92">
      <c r="A593" s="289" t="s">
        <v>6644</v>
      </c>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v>13069031.999999899</v>
      </c>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c r="BY593" s="126"/>
      <c r="BZ593" s="126"/>
      <c r="CA593" s="126"/>
      <c r="CB593" s="126"/>
      <c r="CC593" s="126"/>
      <c r="CD593" s="126"/>
      <c r="CE593" s="126"/>
      <c r="CF593" s="126"/>
      <c r="CG593" s="126"/>
      <c r="CH593" s="126"/>
      <c r="CI593" s="126"/>
      <c r="CJ593" s="126"/>
      <c r="CK593" s="126"/>
      <c r="CL593" s="126"/>
      <c r="CM593" s="126"/>
      <c r="CN593" s="126"/>
    </row>
    <row r="594" spans="1:92">
      <c r="A594" s="289" t="s">
        <v>6645</v>
      </c>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v>0</v>
      </c>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c r="BY594" s="126"/>
      <c r="BZ594" s="126"/>
      <c r="CA594" s="126"/>
      <c r="CB594" s="126"/>
      <c r="CC594" s="126"/>
      <c r="CD594" s="126"/>
      <c r="CE594" s="126"/>
      <c r="CF594" s="126"/>
      <c r="CG594" s="126"/>
      <c r="CH594" s="126"/>
      <c r="CI594" s="126"/>
      <c r="CJ594" s="126"/>
      <c r="CK594" s="126"/>
      <c r="CL594" s="126"/>
      <c r="CM594" s="126"/>
      <c r="CN594" s="126"/>
    </row>
    <row r="595" spans="1:92">
      <c r="A595" s="289" t="s">
        <v>6646</v>
      </c>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v>-108503.999999999</v>
      </c>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c r="BY595" s="126"/>
      <c r="BZ595" s="126"/>
      <c r="CA595" s="126"/>
      <c r="CB595" s="126"/>
      <c r="CC595" s="126"/>
      <c r="CD595" s="126"/>
      <c r="CE595" s="126"/>
      <c r="CF595" s="126"/>
      <c r="CG595" s="126"/>
      <c r="CH595" s="126"/>
      <c r="CI595" s="126"/>
      <c r="CJ595" s="126"/>
      <c r="CK595" s="126"/>
      <c r="CL595" s="126"/>
      <c r="CM595" s="126"/>
      <c r="CN595" s="126"/>
    </row>
    <row r="596" spans="1:92">
      <c r="A596" s="289" t="s">
        <v>6647</v>
      </c>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v>65154.96</v>
      </c>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c r="BY596" s="126"/>
      <c r="BZ596" s="126"/>
      <c r="CA596" s="126"/>
      <c r="CB596" s="126"/>
      <c r="CC596" s="126"/>
      <c r="CD596" s="126"/>
      <c r="CE596" s="126"/>
      <c r="CF596" s="126"/>
      <c r="CG596" s="126"/>
      <c r="CH596" s="126"/>
      <c r="CI596" s="126"/>
      <c r="CJ596" s="126"/>
      <c r="CK596" s="126"/>
      <c r="CL596" s="126"/>
      <c r="CM596" s="126"/>
      <c r="CN596" s="126"/>
    </row>
    <row r="597" spans="1:92">
      <c r="A597" s="289" t="s">
        <v>6648</v>
      </c>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v>0</v>
      </c>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c r="BY597" s="126"/>
      <c r="BZ597" s="126"/>
      <c r="CA597" s="126"/>
      <c r="CB597" s="126"/>
      <c r="CC597" s="126"/>
      <c r="CD597" s="126"/>
      <c r="CE597" s="126"/>
      <c r="CF597" s="126"/>
      <c r="CG597" s="126"/>
      <c r="CH597" s="126"/>
      <c r="CI597" s="126"/>
      <c r="CJ597" s="126"/>
      <c r="CK597" s="126"/>
      <c r="CL597" s="126"/>
      <c r="CM597" s="126"/>
      <c r="CN597" s="126"/>
    </row>
    <row r="598" spans="1:92">
      <c r="A598" s="289" t="s">
        <v>6649</v>
      </c>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v>161.18</v>
      </c>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c r="BY598" s="126"/>
      <c r="BZ598" s="126"/>
      <c r="CA598" s="126"/>
      <c r="CB598" s="126"/>
      <c r="CC598" s="126"/>
      <c r="CD598" s="126"/>
      <c r="CE598" s="126"/>
      <c r="CF598" s="126"/>
      <c r="CG598" s="126"/>
      <c r="CH598" s="126"/>
      <c r="CI598" s="126"/>
      <c r="CJ598" s="126"/>
      <c r="CK598" s="126"/>
      <c r="CL598" s="126"/>
      <c r="CM598" s="126"/>
      <c r="CN598" s="126"/>
    </row>
    <row r="599" spans="1:92">
      <c r="A599" s="289" t="s">
        <v>6650</v>
      </c>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v>545523.36</v>
      </c>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c r="BY599" s="126"/>
      <c r="BZ599" s="126"/>
      <c r="CA599" s="126"/>
      <c r="CB599" s="126"/>
      <c r="CC599" s="126"/>
      <c r="CD599" s="126"/>
      <c r="CE599" s="126"/>
      <c r="CF599" s="126"/>
      <c r="CG599" s="126"/>
      <c r="CH599" s="126"/>
      <c r="CI599" s="126"/>
      <c r="CJ599" s="126"/>
      <c r="CK599" s="126"/>
      <c r="CL599" s="126"/>
      <c r="CM599" s="126"/>
      <c r="CN599" s="126"/>
    </row>
    <row r="600" spans="1:92">
      <c r="A600" s="289" t="s">
        <v>6651</v>
      </c>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v>7005.1799999999903</v>
      </c>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c r="BY600" s="126"/>
      <c r="BZ600" s="126"/>
      <c r="CA600" s="126"/>
      <c r="CB600" s="126"/>
      <c r="CC600" s="126"/>
      <c r="CD600" s="126"/>
      <c r="CE600" s="126"/>
      <c r="CF600" s="126"/>
      <c r="CG600" s="126"/>
      <c r="CH600" s="126"/>
      <c r="CI600" s="126"/>
      <c r="CJ600" s="126"/>
      <c r="CK600" s="126"/>
      <c r="CL600" s="126"/>
      <c r="CM600" s="126"/>
      <c r="CN600" s="126"/>
    </row>
    <row r="601" spans="1:92">
      <c r="A601" s="289" t="s">
        <v>6652</v>
      </c>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v>0</v>
      </c>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c r="BY601" s="126"/>
      <c r="BZ601" s="126"/>
      <c r="CA601" s="126"/>
      <c r="CB601" s="126"/>
      <c r="CC601" s="126"/>
      <c r="CD601" s="126"/>
      <c r="CE601" s="126"/>
      <c r="CF601" s="126"/>
      <c r="CG601" s="126"/>
      <c r="CH601" s="126"/>
      <c r="CI601" s="126"/>
      <c r="CJ601" s="126"/>
      <c r="CK601" s="126"/>
      <c r="CL601" s="126"/>
      <c r="CM601" s="126"/>
      <c r="CN601" s="126"/>
    </row>
    <row r="602" spans="1:92">
      <c r="A602" s="289" t="s">
        <v>6653</v>
      </c>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v>0</v>
      </c>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c r="BY602" s="126"/>
      <c r="BZ602" s="126"/>
      <c r="CA602" s="126"/>
      <c r="CB602" s="126"/>
      <c r="CC602" s="126"/>
      <c r="CD602" s="126"/>
      <c r="CE602" s="126"/>
      <c r="CF602" s="126"/>
      <c r="CG602" s="126"/>
      <c r="CH602" s="126"/>
      <c r="CI602" s="126"/>
      <c r="CJ602" s="126"/>
      <c r="CK602" s="126"/>
      <c r="CL602" s="126"/>
      <c r="CM602" s="126"/>
      <c r="CN602" s="126"/>
    </row>
    <row r="603" spans="1:92">
      <c r="A603" s="289" t="s">
        <v>6654</v>
      </c>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v>0</v>
      </c>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c r="BY603" s="126"/>
      <c r="BZ603" s="126"/>
      <c r="CA603" s="126"/>
      <c r="CB603" s="126"/>
      <c r="CC603" s="126"/>
      <c r="CD603" s="126"/>
      <c r="CE603" s="126"/>
      <c r="CF603" s="126"/>
      <c r="CG603" s="126"/>
      <c r="CH603" s="126"/>
      <c r="CI603" s="126"/>
      <c r="CJ603" s="126"/>
      <c r="CK603" s="126"/>
      <c r="CL603" s="126"/>
      <c r="CM603" s="126"/>
      <c r="CN603" s="126"/>
    </row>
    <row r="604" spans="1:92">
      <c r="A604" s="289" t="s">
        <v>6655</v>
      </c>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v>0</v>
      </c>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c r="BY604" s="126"/>
      <c r="BZ604" s="126"/>
      <c r="CA604" s="126"/>
      <c r="CB604" s="126"/>
      <c r="CC604" s="126"/>
      <c r="CD604" s="126"/>
      <c r="CE604" s="126"/>
      <c r="CF604" s="126"/>
      <c r="CG604" s="126"/>
      <c r="CH604" s="126"/>
      <c r="CI604" s="126"/>
      <c r="CJ604" s="126"/>
      <c r="CK604" s="126"/>
      <c r="CL604" s="126"/>
      <c r="CM604" s="126"/>
      <c r="CN604" s="126"/>
    </row>
    <row r="605" spans="1:92">
      <c r="A605" s="289" t="s">
        <v>6656</v>
      </c>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v>0</v>
      </c>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c r="BY605" s="126"/>
      <c r="BZ605" s="126"/>
      <c r="CA605" s="126"/>
      <c r="CB605" s="126"/>
      <c r="CC605" s="126"/>
      <c r="CD605" s="126"/>
      <c r="CE605" s="126"/>
      <c r="CF605" s="126"/>
      <c r="CG605" s="126"/>
      <c r="CH605" s="126"/>
      <c r="CI605" s="126"/>
      <c r="CJ605" s="126"/>
      <c r="CK605" s="126"/>
      <c r="CL605" s="126"/>
      <c r="CM605" s="126"/>
      <c r="CN605" s="126"/>
    </row>
    <row r="606" spans="1:92">
      <c r="A606" s="289" t="s">
        <v>6657</v>
      </c>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v>0</v>
      </c>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c r="BY606" s="126"/>
      <c r="BZ606" s="126"/>
      <c r="CA606" s="126"/>
      <c r="CB606" s="126"/>
      <c r="CC606" s="126"/>
      <c r="CD606" s="126"/>
      <c r="CE606" s="126"/>
      <c r="CF606" s="126"/>
      <c r="CG606" s="126"/>
      <c r="CH606" s="126"/>
      <c r="CI606" s="126"/>
      <c r="CJ606" s="126"/>
      <c r="CK606" s="126"/>
      <c r="CL606" s="126"/>
      <c r="CM606" s="126"/>
      <c r="CN606" s="126"/>
    </row>
    <row r="607" spans="1:92">
      <c r="A607" s="289" t="s">
        <v>6658</v>
      </c>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v>0</v>
      </c>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c r="BY607" s="126"/>
      <c r="BZ607" s="126"/>
      <c r="CA607" s="126"/>
      <c r="CB607" s="126"/>
      <c r="CC607" s="126"/>
      <c r="CD607" s="126"/>
      <c r="CE607" s="126"/>
      <c r="CF607" s="126"/>
      <c r="CG607" s="126"/>
      <c r="CH607" s="126"/>
      <c r="CI607" s="126"/>
      <c r="CJ607" s="126"/>
      <c r="CK607" s="126"/>
      <c r="CL607" s="126"/>
      <c r="CM607" s="126"/>
      <c r="CN607" s="126"/>
    </row>
    <row r="608" spans="1:92">
      <c r="A608" s="289" t="s">
        <v>6659</v>
      </c>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v>0</v>
      </c>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c r="BY608" s="126"/>
      <c r="BZ608" s="126"/>
      <c r="CA608" s="126"/>
      <c r="CB608" s="126"/>
      <c r="CC608" s="126"/>
      <c r="CD608" s="126"/>
      <c r="CE608" s="126"/>
      <c r="CF608" s="126"/>
      <c r="CG608" s="126"/>
      <c r="CH608" s="126"/>
      <c r="CI608" s="126"/>
      <c r="CJ608" s="126"/>
      <c r="CK608" s="126"/>
      <c r="CL608" s="126"/>
      <c r="CM608" s="126"/>
      <c r="CN608" s="126"/>
    </row>
    <row r="609" spans="1:92">
      <c r="A609" s="289" t="s">
        <v>6660</v>
      </c>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v>0</v>
      </c>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c r="BY609" s="126"/>
      <c r="BZ609" s="126"/>
      <c r="CA609" s="126"/>
      <c r="CB609" s="126"/>
      <c r="CC609" s="126"/>
      <c r="CD609" s="126"/>
      <c r="CE609" s="126"/>
      <c r="CF609" s="126"/>
      <c r="CG609" s="126"/>
      <c r="CH609" s="126"/>
      <c r="CI609" s="126"/>
      <c r="CJ609" s="126"/>
      <c r="CK609" s="126"/>
      <c r="CL609" s="126"/>
      <c r="CM609" s="126"/>
      <c r="CN609" s="126"/>
    </row>
    <row r="610" spans="1:92">
      <c r="A610" s="289" t="s">
        <v>6661</v>
      </c>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v>-14691389.0399999</v>
      </c>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c r="BY610" s="126"/>
      <c r="BZ610" s="126"/>
      <c r="CA610" s="126"/>
      <c r="CB610" s="126"/>
      <c r="CC610" s="126"/>
      <c r="CD610" s="126"/>
      <c r="CE610" s="126"/>
      <c r="CF610" s="126"/>
      <c r="CG610" s="126"/>
      <c r="CH610" s="126"/>
      <c r="CI610" s="126"/>
      <c r="CJ610" s="126"/>
      <c r="CK610" s="126"/>
      <c r="CL610" s="126"/>
      <c r="CM610" s="126"/>
      <c r="CN610" s="126"/>
    </row>
    <row r="611" spans="1:92">
      <c r="A611" s="289" t="s">
        <v>6662</v>
      </c>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v>0</v>
      </c>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c r="BY611" s="126"/>
      <c r="BZ611" s="126"/>
      <c r="CA611" s="126"/>
      <c r="CB611" s="126"/>
      <c r="CC611" s="126"/>
      <c r="CD611" s="126"/>
      <c r="CE611" s="126"/>
      <c r="CF611" s="126"/>
      <c r="CG611" s="126"/>
      <c r="CH611" s="126"/>
      <c r="CI611" s="126"/>
      <c r="CJ611" s="126"/>
      <c r="CK611" s="126"/>
      <c r="CL611" s="126"/>
      <c r="CM611" s="126"/>
      <c r="CN611" s="126"/>
    </row>
    <row r="612" spans="1:92">
      <c r="A612" s="289" t="s">
        <v>6663</v>
      </c>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v>0</v>
      </c>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c r="BY612" s="126"/>
      <c r="BZ612" s="126"/>
      <c r="CA612" s="126"/>
      <c r="CB612" s="126"/>
      <c r="CC612" s="126"/>
      <c r="CD612" s="126"/>
      <c r="CE612" s="126"/>
      <c r="CF612" s="126"/>
      <c r="CG612" s="126"/>
      <c r="CH612" s="126"/>
      <c r="CI612" s="126"/>
      <c r="CJ612" s="126"/>
      <c r="CK612" s="126"/>
      <c r="CL612" s="126"/>
      <c r="CM612" s="126"/>
      <c r="CN612" s="126"/>
    </row>
    <row r="613" spans="1:92">
      <c r="A613" s="289" t="s">
        <v>6664</v>
      </c>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v>0</v>
      </c>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c r="BY613" s="126"/>
      <c r="BZ613" s="126"/>
      <c r="CA613" s="126"/>
      <c r="CB613" s="126"/>
      <c r="CC613" s="126"/>
      <c r="CD613" s="126"/>
      <c r="CE613" s="126"/>
      <c r="CF613" s="126"/>
      <c r="CG613" s="126"/>
      <c r="CH613" s="126"/>
      <c r="CI613" s="126"/>
      <c r="CJ613" s="126"/>
      <c r="CK613" s="126"/>
      <c r="CL613" s="126"/>
      <c r="CM613" s="126"/>
      <c r="CN613" s="126"/>
    </row>
    <row r="614" spans="1:92">
      <c r="A614" s="289" t="s">
        <v>6665</v>
      </c>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v>0</v>
      </c>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c r="BY614" s="126"/>
      <c r="BZ614" s="126"/>
      <c r="CA614" s="126"/>
      <c r="CB614" s="126"/>
      <c r="CC614" s="126"/>
      <c r="CD614" s="126"/>
      <c r="CE614" s="126"/>
      <c r="CF614" s="126"/>
      <c r="CG614" s="126"/>
      <c r="CH614" s="126"/>
      <c r="CI614" s="126"/>
      <c r="CJ614" s="126"/>
      <c r="CK614" s="126"/>
      <c r="CL614" s="126"/>
      <c r="CM614" s="126"/>
      <c r="CN614" s="126"/>
    </row>
    <row r="615" spans="1:92">
      <c r="A615" s="289" t="s">
        <v>6666</v>
      </c>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v>18451803.109999999</v>
      </c>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c r="BY615" s="126"/>
      <c r="BZ615" s="126"/>
      <c r="CA615" s="126"/>
      <c r="CB615" s="126"/>
      <c r="CC615" s="126"/>
      <c r="CD615" s="126"/>
      <c r="CE615" s="126"/>
      <c r="CF615" s="126"/>
      <c r="CG615" s="126"/>
      <c r="CH615" s="126"/>
      <c r="CI615" s="126"/>
      <c r="CJ615" s="126"/>
      <c r="CK615" s="126"/>
      <c r="CL615" s="126"/>
      <c r="CM615" s="126"/>
      <c r="CN615" s="126"/>
    </row>
    <row r="616" spans="1:92">
      <c r="A616" s="289" t="s">
        <v>6667</v>
      </c>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c r="BY616" s="126"/>
      <c r="BZ616" s="126"/>
      <c r="CA616" s="126"/>
      <c r="CB616" s="126"/>
      <c r="CC616" s="126"/>
      <c r="CD616" s="126"/>
      <c r="CE616" s="126"/>
      <c r="CF616" s="126"/>
      <c r="CG616" s="126"/>
      <c r="CH616" s="126"/>
      <c r="CI616" s="126"/>
      <c r="CJ616" s="126"/>
      <c r="CK616" s="126"/>
      <c r="CL616" s="126"/>
      <c r="CM616" s="126"/>
      <c r="CN616" s="126"/>
    </row>
    <row r="617" spans="1:92">
      <c r="A617" s="289" t="s">
        <v>6668</v>
      </c>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v>0</v>
      </c>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c r="BY617" s="126"/>
      <c r="BZ617" s="126"/>
      <c r="CA617" s="126"/>
      <c r="CB617" s="126"/>
      <c r="CC617" s="126"/>
      <c r="CD617" s="126"/>
      <c r="CE617" s="126"/>
      <c r="CF617" s="126"/>
      <c r="CG617" s="126"/>
      <c r="CH617" s="126"/>
      <c r="CI617" s="126"/>
      <c r="CJ617" s="126"/>
      <c r="CK617" s="126"/>
      <c r="CL617" s="126"/>
      <c r="CM617" s="126"/>
      <c r="CN617" s="126"/>
    </row>
    <row r="618" spans="1:92">
      <c r="A618" s="289" t="s">
        <v>6669</v>
      </c>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v>0</v>
      </c>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c r="BY618" s="126"/>
      <c r="BZ618" s="126"/>
      <c r="CA618" s="126"/>
      <c r="CB618" s="126"/>
      <c r="CC618" s="126"/>
      <c r="CD618" s="126"/>
      <c r="CE618" s="126"/>
      <c r="CF618" s="126"/>
      <c r="CG618" s="126"/>
      <c r="CH618" s="126"/>
      <c r="CI618" s="126"/>
      <c r="CJ618" s="126"/>
      <c r="CK618" s="126"/>
      <c r="CL618" s="126"/>
      <c r="CM618" s="126"/>
      <c r="CN618" s="126"/>
    </row>
    <row r="619" spans="1:92">
      <c r="A619" s="289" t="s">
        <v>6670</v>
      </c>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v>0</v>
      </c>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c r="BY619" s="126"/>
      <c r="BZ619" s="126"/>
      <c r="CA619" s="126"/>
      <c r="CB619" s="126"/>
      <c r="CC619" s="126"/>
      <c r="CD619" s="126"/>
      <c r="CE619" s="126"/>
      <c r="CF619" s="126"/>
      <c r="CG619" s="126"/>
      <c r="CH619" s="126"/>
      <c r="CI619" s="126"/>
      <c r="CJ619" s="126"/>
      <c r="CK619" s="126"/>
      <c r="CL619" s="126"/>
      <c r="CM619" s="126"/>
      <c r="CN619" s="126"/>
    </row>
    <row r="620" spans="1:92">
      <c r="A620" s="289" t="s">
        <v>6671</v>
      </c>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v>0</v>
      </c>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c r="BY620" s="126"/>
      <c r="BZ620" s="126"/>
      <c r="CA620" s="126"/>
      <c r="CB620" s="126"/>
      <c r="CC620" s="126"/>
      <c r="CD620" s="126"/>
      <c r="CE620" s="126"/>
      <c r="CF620" s="126"/>
      <c r="CG620" s="126"/>
      <c r="CH620" s="126"/>
      <c r="CI620" s="126"/>
      <c r="CJ620" s="126"/>
      <c r="CK620" s="126"/>
      <c r="CL620" s="126"/>
      <c r="CM620" s="126"/>
      <c r="CN620" s="126"/>
    </row>
    <row r="621" spans="1:92">
      <c r="A621" s="289" t="s">
        <v>6672</v>
      </c>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v>894527355.97999895</v>
      </c>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c r="BY621" s="126"/>
      <c r="BZ621" s="126"/>
      <c r="CA621" s="126"/>
      <c r="CB621" s="126"/>
      <c r="CC621" s="126"/>
      <c r="CD621" s="126"/>
      <c r="CE621" s="126"/>
      <c r="CF621" s="126"/>
      <c r="CG621" s="126"/>
      <c r="CH621" s="126"/>
      <c r="CI621" s="126"/>
      <c r="CJ621" s="126"/>
      <c r="CK621" s="126"/>
      <c r="CL621" s="126"/>
      <c r="CM621" s="126"/>
      <c r="CN621" s="126"/>
    </row>
    <row r="622" spans="1:92">
      <c r="A622" s="288" t="s">
        <v>6673</v>
      </c>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c r="BY622" s="126"/>
      <c r="BZ622" s="126"/>
      <c r="CA622" s="126"/>
      <c r="CB622" s="126"/>
      <c r="CC622" s="126"/>
      <c r="CD622" s="126"/>
      <c r="CE622" s="126"/>
      <c r="CF622" s="126"/>
      <c r="CG622" s="126"/>
      <c r="CH622" s="126"/>
      <c r="CI622" s="126"/>
      <c r="CJ622" s="126"/>
      <c r="CK622" s="126"/>
      <c r="CL622" s="126"/>
      <c r="CM622" s="126"/>
      <c r="CN622" s="126"/>
    </row>
    <row r="623" spans="1:92">
      <c r="A623" s="289" t="s">
        <v>6674</v>
      </c>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v>925855.23</v>
      </c>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c r="BY623" s="126"/>
      <c r="BZ623" s="126"/>
      <c r="CA623" s="126"/>
      <c r="CB623" s="126"/>
      <c r="CC623" s="126"/>
      <c r="CD623" s="126"/>
      <c r="CE623" s="126"/>
      <c r="CF623" s="126"/>
      <c r="CG623" s="126"/>
      <c r="CH623" s="126"/>
      <c r="CI623" s="126"/>
      <c r="CJ623" s="126"/>
      <c r="CK623" s="126"/>
      <c r="CL623" s="126"/>
      <c r="CM623" s="126"/>
      <c r="CN623" s="126"/>
    </row>
    <row r="624" spans="1:92">
      <c r="A624" s="289" t="s">
        <v>6675</v>
      </c>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v>0</v>
      </c>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c r="BY624" s="126"/>
      <c r="BZ624" s="126"/>
      <c r="CA624" s="126"/>
      <c r="CB624" s="126"/>
      <c r="CC624" s="126"/>
      <c r="CD624" s="126"/>
      <c r="CE624" s="126"/>
      <c r="CF624" s="126"/>
      <c r="CG624" s="126"/>
      <c r="CH624" s="126"/>
      <c r="CI624" s="126"/>
      <c r="CJ624" s="126"/>
      <c r="CK624" s="126"/>
      <c r="CL624" s="126"/>
      <c r="CM624" s="126"/>
      <c r="CN624" s="126"/>
    </row>
    <row r="625" spans="1:92">
      <c r="A625" s="289" t="s">
        <v>6676</v>
      </c>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v>-699218.679999999</v>
      </c>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c r="BY625" s="126"/>
      <c r="BZ625" s="126"/>
      <c r="CA625" s="126"/>
      <c r="CB625" s="126"/>
      <c r="CC625" s="126"/>
      <c r="CD625" s="126"/>
      <c r="CE625" s="126"/>
      <c r="CF625" s="126"/>
      <c r="CG625" s="126"/>
      <c r="CH625" s="126"/>
      <c r="CI625" s="126"/>
      <c r="CJ625" s="126"/>
      <c r="CK625" s="126"/>
      <c r="CL625" s="126"/>
      <c r="CM625" s="126"/>
      <c r="CN625" s="126"/>
    </row>
    <row r="626" spans="1:92">
      <c r="A626" s="289" t="s">
        <v>6677</v>
      </c>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v>0.11</v>
      </c>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c r="BY626" s="126"/>
      <c r="BZ626" s="126"/>
      <c r="CA626" s="126"/>
      <c r="CB626" s="126"/>
      <c r="CC626" s="126"/>
      <c r="CD626" s="126"/>
      <c r="CE626" s="126"/>
      <c r="CF626" s="126"/>
      <c r="CG626" s="126"/>
      <c r="CH626" s="126"/>
      <c r="CI626" s="126"/>
      <c r="CJ626" s="126"/>
      <c r="CK626" s="126"/>
      <c r="CL626" s="126"/>
      <c r="CM626" s="126"/>
      <c r="CN626" s="126"/>
    </row>
    <row r="627" spans="1:92">
      <c r="A627" s="289" t="s">
        <v>6678</v>
      </c>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v>0</v>
      </c>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c r="BY627" s="126"/>
      <c r="BZ627" s="126"/>
      <c r="CA627" s="126"/>
      <c r="CB627" s="126"/>
      <c r="CC627" s="126"/>
      <c r="CD627" s="126"/>
      <c r="CE627" s="126"/>
      <c r="CF627" s="126"/>
      <c r="CG627" s="126"/>
      <c r="CH627" s="126"/>
      <c r="CI627" s="126"/>
      <c r="CJ627" s="126"/>
      <c r="CK627" s="126"/>
      <c r="CL627" s="126"/>
      <c r="CM627" s="126"/>
      <c r="CN627" s="126"/>
    </row>
    <row r="628" spans="1:92">
      <c r="A628" s="288" t="s">
        <v>6679</v>
      </c>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v>226636.65999999901</v>
      </c>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c r="BY628" s="126"/>
      <c r="BZ628" s="126"/>
      <c r="CA628" s="126"/>
      <c r="CB628" s="126"/>
      <c r="CC628" s="126"/>
      <c r="CD628" s="126"/>
      <c r="CE628" s="126"/>
      <c r="CF628" s="126"/>
      <c r="CG628" s="126"/>
      <c r="CH628" s="126"/>
      <c r="CI628" s="126"/>
      <c r="CJ628" s="126"/>
      <c r="CK628" s="126"/>
      <c r="CL628" s="126"/>
      <c r="CM628" s="126"/>
      <c r="CN628" s="126"/>
    </row>
    <row r="629" spans="1:92">
      <c r="A629" s="289" t="s">
        <v>727</v>
      </c>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c r="BY629" s="126"/>
      <c r="BZ629" s="126"/>
      <c r="CA629" s="126"/>
      <c r="CB629" s="126"/>
      <c r="CC629" s="126"/>
      <c r="CD629" s="126"/>
      <c r="CE629" s="126"/>
      <c r="CF629" s="126"/>
      <c r="CG629" s="126"/>
      <c r="CH629" s="126"/>
      <c r="CI629" s="126"/>
      <c r="CJ629" s="126"/>
      <c r="CK629" s="126"/>
      <c r="CL629" s="126"/>
      <c r="CM629" s="126"/>
      <c r="CN629" s="126"/>
    </row>
    <row r="630" spans="1:92">
      <c r="A630" s="288" t="s">
        <v>6680</v>
      </c>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v>894753992.63999903</v>
      </c>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c r="BY630" s="126"/>
      <c r="BZ630" s="126"/>
      <c r="CA630" s="126"/>
      <c r="CB630" s="126"/>
      <c r="CC630" s="126"/>
      <c r="CD630" s="126"/>
      <c r="CE630" s="126"/>
      <c r="CF630" s="126"/>
      <c r="CG630" s="126"/>
      <c r="CH630" s="126"/>
      <c r="CI630" s="126"/>
      <c r="CJ630" s="126"/>
      <c r="CK630" s="126"/>
      <c r="CL630" s="126"/>
      <c r="CM630" s="126"/>
      <c r="CN630" s="126"/>
    </row>
    <row r="631" spans="1:92">
      <c r="A631" s="289" t="s">
        <v>6681</v>
      </c>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c r="BY631" s="126"/>
      <c r="BZ631" s="126"/>
      <c r="CA631" s="126"/>
      <c r="CB631" s="126"/>
      <c r="CC631" s="126"/>
      <c r="CD631" s="126"/>
      <c r="CE631" s="126"/>
      <c r="CF631" s="126"/>
      <c r="CG631" s="126"/>
      <c r="CH631" s="126"/>
      <c r="CI631" s="126"/>
      <c r="CJ631" s="126"/>
      <c r="CK631" s="126"/>
      <c r="CL631" s="126"/>
      <c r="CM631" s="126"/>
      <c r="CN631" s="126"/>
    </row>
    <row r="632" spans="1:92" ht="13.8" thickBot="1">
      <c r="A632" s="360" t="s">
        <v>6682</v>
      </c>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c r="BY632" s="126"/>
      <c r="BZ632" s="126"/>
      <c r="CA632" s="126"/>
      <c r="CB632" s="126"/>
      <c r="CC632" s="126"/>
      <c r="CD632" s="126"/>
      <c r="CE632" s="126"/>
      <c r="CF632" s="126"/>
      <c r="CG632" s="126"/>
      <c r="CH632" s="126"/>
      <c r="CI632" s="126"/>
      <c r="CJ632" s="126"/>
      <c r="CK632" s="126"/>
      <c r="CL632" s="126"/>
      <c r="CM632" s="126"/>
      <c r="CN632" s="126"/>
    </row>
    <row r="633" spans="1:92">
      <c r="A633" s="289" t="s">
        <v>6683</v>
      </c>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v>646327.68000000005</v>
      </c>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c r="BY633" s="126"/>
      <c r="BZ633" s="126"/>
      <c r="CA633" s="126"/>
      <c r="CB633" s="126"/>
      <c r="CC633" s="126"/>
      <c r="CD633" s="126"/>
      <c r="CE633" s="126"/>
      <c r="CF633" s="126"/>
      <c r="CG633" s="126"/>
      <c r="CH633" s="126"/>
      <c r="CI633" s="126"/>
      <c r="CJ633" s="126"/>
      <c r="CK633" s="126"/>
      <c r="CL633" s="126"/>
      <c r="CM633" s="126"/>
      <c r="CN633" s="126"/>
    </row>
    <row r="634" spans="1:92">
      <c r="A634" s="289" t="s">
        <v>6684</v>
      </c>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v>0</v>
      </c>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c r="BY634" s="126"/>
      <c r="BZ634" s="126"/>
      <c r="CA634" s="126"/>
      <c r="CB634" s="126"/>
      <c r="CC634" s="126"/>
      <c r="CD634" s="126"/>
      <c r="CE634" s="126"/>
      <c r="CF634" s="126"/>
      <c r="CG634" s="126"/>
      <c r="CH634" s="126"/>
      <c r="CI634" s="126"/>
      <c r="CJ634" s="126"/>
      <c r="CK634" s="126"/>
      <c r="CL634" s="126"/>
      <c r="CM634" s="126"/>
      <c r="CN634" s="126"/>
    </row>
    <row r="635" spans="1:92">
      <c r="A635" s="289" t="s">
        <v>6685</v>
      </c>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v>0</v>
      </c>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c r="BY635" s="126"/>
      <c r="BZ635" s="126"/>
      <c r="CA635" s="126"/>
      <c r="CB635" s="126"/>
      <c r="CC635" s="126"/>
      <c r="CD635" s="126"/>
      <c r="CE635" s="126"/>
      <c r="CF635" s="126"/>
      <c r="CG635" s="126"/>
      <c r="CH635" s="126"/>
      <c r="CI635" s="126"/>
      <c r="CJ635" s="126"/>
      <c r="CK635" s="126"/>
      <c r="CL635" s="126"/>
      <c r="CM635" s="126"/>
      <c r="CN635" s="126"/>
    </row>
    <row r="636" spans="1:92">
      <c r="A636" s="289" t="s">
        <v>6686</v>
      </c>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v>140354370.709999</v>
      </c>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c r="BY636" s="126"/>
      <c r="BZ636" s="126"/>
      <c r="CA636" s="126"/>
      <c r="CB636" s="126"/>
      <c r="CC636" s="126"/>
      <c r="CD636" s="126"/>
      <c r="CE636" s="126"/>
      <c r="CF636" s="126"/>
      <c r="CG636" s="126"/>
      <c r="CH636" s="126"/>
      <c r="CI636" s="126"/>
      <c r="CJ636" s="126"/>
      <c r="CK636" s="126"/>
      <c r="CL636" s="126"/>
      <c r="CM636" s="126"/>
      <c r="CN636" s="126"/>
    </row>
    <row r="637" spans="1:92">
      <c r="A637" s="289" t="s">
        <v>6687</v>
      </c>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v>0</v>
      </c>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c r="BY637" s="126"/>
      <c r="BZ637" s="126"/>
      <c r="CA637" s="126"/>
      <c r="CB637" s="126"/>
      <c r="CC637" s="126"/>
      <c r="CD637" s="126"/>
      <c r="CE637" s="126"/>
      <c r="CF637" s="126"/>
      <c r="CG637" s="126"/>
      <c r="CH637" s="126"/>
      <c r="CI637" s="126"/>
      <c r="CJ637" s="126"/>
      <c r="CK637" s="126"/>
      <c r="CL637" s="126"/>
      <c r="CM637" s="126"/>
      <c r="CN637" s="126"/>
    </row>
    <row r="638" spans="1:92">
      <c r="A638" s="289" t="s">
        <v>6688</v>
      </c>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v>0</v>
      </c>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c r="BY638" s="126"/>
      <c r="BZ638" s="126"/>
      <c r="CA638" s="126"/>
      <c r="CB638" s="126"/>
      <c r="CC638" s="126"/>
      <c r="CD638" s="126"/>
      <c r="CE638" s="126"/>
      <c r="CF638" s="126"/>
      <c r="CG638" s="126"/>
      <c r="CH638" s="126"/>
      <c r="CI638" s="126"/>
      <c r="CJ638" s="126"/>
      <c r="CK638" s="126"/>
      <c r="CL638" s="126"/>
      <c r="CM638" s="126"/>
      <c r="CN638" s="126"/>
    </row>
    <row r="639" spans="1:92">
      <c r="A639" s="289" t="s">
        <v>6689</v>
      </c>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v>0</v>
      </c>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c r="BY639" s="126"/>
      <c r="BZ639" s="126"/>
      <c r="CA639" s="126"/>
      <c r="CB639" s="126"/>
      <c r="CC639" s="126"/>
      <c r="CD639" s="126"/>
      <c r="CE639" s="126"/>
      <c r="CF639" s="126"/>
      <c r="CG639" s="126"/>
      <c r="CH639" s="126"/>
      <c r="CI639" s="126"/>
      <c r="CJ639" s="126"/>
      <c r="CK639" s="126"/>
      <c r="CL639" s="126"/>
      <c r="CM639" s="126"/>
      <c r="CN639" s="126"/>
    </row>
    <row r="640" spans="1:92">
      <c r="A640" s="289" t="s">
        <v>6690</v>
      </c>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v>131139215.56999999</v>
      </c>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c r="BY640" s="126"/>
      <c r="BZ640" s="126"/>
      <c r="CA640" s="126"/>
      <c r="CB640" s="126"/>
      <c r="CC640" s="126"/>
      <c r="CD640" s="126"/>
      <c r="CE640" s="126"/>
      <c r="CF640" s="126"/>
      <c r="CG640" s="126"/>
      <c r="CH640" s="126"/>
      <c r="CI640" s="126"/>
      <c r="CJ640" s="126"/>
      <c r="CK640" s="126"/>
      <c r="CL640" s="126"/>
      <c r="CM640" s="126"/>
      <c r="CN640" s="126"/>
    </row>
    <row r="641" spans="1:92">
      <c r="A641" s="289" t="s">
        <v>6691</v>
      </c>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v>0</v>
      </c>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c r="BY641" s="126"/>
      <c r="BZ641" s="126"/>
      <c r="CA641" s="126"/>
      <c r="CB641" s="126"/>
      <c r="CC641" s="126"/>
      <c r="CD641" s="126"/>
      <c r="CE641" s="126"/>
      <c r="CF641" s="126"/>
      <c r="CG641" s="126"/>
      <c r="CH641" s="126"/>
      <c r="CI641" s="126"/>
      <c r="CJ641" s="126"/>
      <c r="CK641" s="126"/>
      <c r="CL641" s="126"/>
      <c r="CM641" s="126"/>
      <c r="CN641" s="126"/>
    </row>
    <row r="642" spans="1:92">
      <c r="A642" s="289" t="s">
        <v>6692</v>
      </c>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v>117.28</v>
      </c>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c r="BY642" s="126"/>
      <c r="BZ642" s="126"/>
      <c r="CA642" s="126"/>
      <c r="CB642" s="126"/>
      <c r="CC642" s="126"/>
      <c r="CD642" s="126"/>
      <c r="CE642" s="126"/>
      <c r="CF642" s="126"/>
      <c r="CG642" s="126"/>
      <c r="CH642" s="126"/>
      <c r="CI642" s="126"/>
      <c r="CJ642" s="126"/>
      <c r="CK642" s="126"/>
      <c r="CL642" s="126"/>
      <c r="CM642" s="126"/>
      <c r="CN642" s="126"/>
    </row>
    <row r="643" spans="1:92">
      <c r="A643" s="289" t="s">
        <v>6693</v>
      </c>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v>0</v>
      </c>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c r="BY643" s="126"/>
      <c r="BZ643" s="126"/>
      <c r="CA643" s="126"/>
      <c r="CB643" s="126"/>
      <c r="CC643" s="126"/>
      <c r="CD643" s="126"/>
      <c r="CE643" s="126"/>
      <c r="CF643" s="126"/>
      <c r="CG643" s="126"/>
      <c r="CH643" s="126"/>
      <c r="CI643" s="126"/>
      <c r="CJ643" s="126"/>
      <c r="CK643" s="126"/>
      <c r="CL643" s="126"/>
      <c r="CM643" s="126"/>
      <c r="CN643" s="126"/>
    </row>
    <row r="644" spans="1:92">
      <c r="A644" s="289" t="s">
        <v>6694</v>
      </c>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v>0</v>
      </c>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c r="BY644" s="126"/>
      <c r="BZ644" s="126"/>
      <c r="CA644" s="126"/>
      <c r="CB644" s="126"/>
      <c r="CC644" s="126"/>
      <c r="CD644" s="126"/>
      <c r="CE644" s="126"/>
      <c r="CF644" s="126"/>
      <c r="CG644" s="126"/>
      <c r="CH644" s="126"/>
      <c r="CI644" s="126"/>
      <c r="CJ644" s="126"/>
      <c r="CK644" s="126"/>
      <c r="CL644" s="126"/>
      <c r="CM644" s="126"/>
      <c r="CN644" s="126"/>
    </row>
    <row r="645" spans="1:92">
      <c r="A645" s="289" t="s">
        <v>6695</v>
      </c>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v>116888.769999999</v>
      </c>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c r="BY645" s="126"/>
      <c r="BZ645" s="126"/>
      <c r="CA645" s="126"/>
      <c r="CB645" s="126"/>
      <c r="CC645" s="126"/>
      <c r="CD645" s="126"/>
      <c r="CE645" s="126"/>
      <c r="CF645" s="126"/>
      <c r="CG645" s="126"/>
      <c r="CH645" s="126"/>
      <c r="CI645" s="126"/>
      <c r="CJ645" s="126"/>
      <c r="CK645" s="126"/>
      <c r="CL645" s="126"/>
      <c r="CM645" s="126"/>
      <c r="CN645" s="126"/>
    </row>
    <row r="646" spans="1:92">
      <c r="A646" s="289" t="s">
        <v>6696</v>
      </c>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v>244898.769999999</v>
      </c>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c r="BY646" s="126"/>
      <c r="BZ646" s="126"/>
      <c r="CA646" s="126"/>
      <c r="CB646" s="126"/>
      <c r="CC646" s="126"/>
      <c r="CD646" s="126"/>
      <c r="CE646" s="126"/>
      <c r="CF646" s="126"/>
      <c r="CG646" s="126"/>
      <c r="CH646" s="126"/>
      <c r="CI646" s="126"/>
      <c r="CJ646" s="126"/>
      <c r="CK646" s="126"/>
      <c r="CL646" s="126"/>
      <c r="CM646" s="126"/>
      <c r="CN646" s="126"/>
    </row>
    <row r="647" spans="1:92">
      <c r="A647" s="289" t="s">
        <v>6697</v>
      </c>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v>23404026.749999899</v>
      </c>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c r="BY647" s="126"/>
      <c r="BZ647" s="126"/>
      <c r="CA647" s="126"/>
      <c r="CB647" s="126"/>
      <c r="CC647" s="126"/>
      <c r="CD647" s="126"/>
      <c r="CE647" s="126"/>
      <c r="CF647" s="126"/>
      <c r="CG647" s="126"/>
      <c r="CH647" s="126"/>
      <c r="CI647" s="126"/>
      <c r="CJ647" s="126"/>
      <c r="CK647" s="126"/>
      <c r="CL647" s="126"/>
      <c r="CM647" s="126"/>
      <c r="CN647" s="126"/>
    </row>
    <row r="648" spans="1:92">
      <c r="A648" s="289" t="s">
        <v>6698</v>
      </c>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v>0</v>
      </c>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c r="BY648" s="126"/>
      <c r="BZ648" s="126"/>
      <c r="CA648" s="126"/>
      <c r="CB648" s="126"/>
      <c r="CC648" s="126"/>
      <c r="CD648" s="126"/>
      <c r="CE648" s="126"/>
      <c r="CF648" s="126"/>
      <c r="CG648" s="126"/>
      <c r="CH648" s="126"/>
      <c r="CI648" s="126"/>
      <c r="CJ648" s="126"/>
      <c r="CK648" s="126"/>
      <c r="CL648" s="126"/>
      <c r="CM648" s="126"/>
      <c r="CN648" s="126"/>
    </row>
    <row r="649" spans="1:92">
      <c r="A649" s="289" t="s">
        <v>6699</v>
      </c>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v>0</v>
      </c>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c r="BY649" s="126"/>
      <c r="BZ649" s="126"/>
      <c r="CA649" s="126"/>
      <c r="CB649" s="126"/>
      <c r="CC649" s="126"/>
      <c r="CD649" s="126"/>
      <c r="CE649" s="126"/>
      <c r="CF649" s="126"/>
      <c r="CG649" s="126"/>
      <c r="CH649" s="126"/>
      <c r="CI649" s="126"/>
      <c r="CJ649" s="126"/>
      <c r="CK649" s="126"/>
      <c r="CL649" s="126"/>
      <c r="CM649" s="126"/>
      <c r="CN649" s="126"/>
    </row>
    <row r="650" spans="1:92">
      <c r="A650" s="289" t="s">
        <v>6700</v>
      </c>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v>133699169.739999</v>
      </c>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c r="BY650" s="126"/>
      <c r="BZ650" s="126"/>
      <c r="CA650" s="126"/>
      <c r="CB650" s="126"/>
      <c r="CC650" s="126"/>
      <c r="CD650" s="126"/>
      <c r="CE650" s="126"/>
      <c r="CF650" s="126"/>
      <c r="CG650" s="126"/>
      <c r="CH650" s="126"/>
      <c r="CI650" s="126"/>
      <c r="CJ650" s="126"/>
      <c r="CK650" s="126"/>
      <c r="CL650" s="126"/>
      <c r="CM650" s="126"/>
      <c r="CN650" s="126"/>
    </row>
    <row r="651" spans="1:92">
      <c r="A651" s="289" t="s">
        <v>6701</v>
      </c>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v>0</v>
      </c>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c r="BY651" s="126"/>
      <c r="BZ651" s="126"/>
      <c r="CA651" s="126"/>
      <c r="CB651" s="126"/>
      <c r="CC651" s="126"/>
      <c r="CD651" s="126"/>
      <c r="CE651" s="126"/>
      <c r="CF651" s="126"/>
      <c r="CG651" s="126"/>
      <c r="CH651" s="126"/>
      <c r="CI651" s="126"/>
      <c r="CJ651" s="126"/>
      <c r="CK651" s="126"/>
      <c r="CL651" s="126"/>
      <c r="CM651" s="126"/>
      <c r="CN651" s="126"/>
    </row>
    <row r="652" spans="1:92">
      <c r="A652" s="289" t="s">
        <v>6702</v>
      </c>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v>0</v>
      </c>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c r="BY652" s="126"/>
      <c r="BZ652" s="126"/>
      <c r="CA652" s="126"/>
      <c r="CB652" s="126"/>
      <c r="CC652" s="126"/>
      <c r="CD652" s="126"/>
      <c r="CE652" s="126"/>
      <c r="CF652" s="126"/>
      <c r="CG652" s="126"/>
      <c r="CH652" s="126"/>
      <c r="CI652" s="126"/>
      <c r="CJ652" s="126"/>
      <c r="CK652" s="126"/>
      <c r="CL652" s="126"/>
      <c r="CM652" s="126"/>
      <c r="CN652" s="126"/>
    </row>
    <row r="653" spans="1:92">
      <c r="A653" s="289" t="s">
        <v>6703</v>
      </c>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v>0</v>
      </c>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c r="BY653" s="126"/>
      <c r="BZ653" s="126"/>
      <c r="CA653" s="126"/>
      <c r="CB653" s="126"/>
      <c r="CC653" s="126"/>
      <c r="CD653" s="126"/>
      <c r="CE653" s="126"/>
      <c r="CF653" s="126"/>
      <c r="CG653" s="126"/>
      <c r="CH653" s="126"/>
      <c r="CI653" s="126"/>
      <c r="CJ653" s="126"/>
      <c r="CK653" s="126"/>
      <c r="CL653" s="126"/>
      <c r="CM653" s="126"/>
      <c r="CN653" s="126"/>
    </row>
    <row r="654" spans="1:92">
      <c r="A654" s="289" t="s">
        <v>6704</v>
      </c>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v>1624.16</v>
      </c>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c r="BY654" s="126"/>
      <c r="BZ654" s="126"/>
      <c r="CA654" s="126"/>
      <c r="CB654" s="126"/>
      <c r="CC654" s="126"/>
      <c r="CD654" s="126"/>
      <c r="CE654" s="126"/>
      <c r="CF654" s="126"/>
      <c r="CG654" s="126"/>
      <c r="CH654" s="126"/>
      <c r="CI654" s="126"/>
      <c r="CJ654" s="126"/>
      <c r="CK654" s="126"/>
      <c r="CL654" s="126"/>
      <c r="CM654" s="126"/>
      <c r="CN654" s="126"/>
    </row>
    <row r="655" spans="1:92">
      <c r="A655" s="289" t="s">
        <v>6705</v>
      </c>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v>405063.46</v>
      </c>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c r="BY655" s="126"/>
      <c r="BZ655" s="126"/>
      <c r="CA655" s="126"/>
      <c r="CB655" s="126"/>
      <c r="CC655" s="126"/>
      <c r="CD655" s="126"/>
      <c r="CE655" s="126"/>
      <c r="CF655" s="126"/>
      <c r="CG655" s="126"/>
      <c r="CH655" s="126"/>
      <c r="CI655" s="126"/>
      <c r="CJ655" s="126"/>
      <c r="CK655" s="126"/>
      <c r="CL655" s="126"/>
      <c r="CM655" s="126"/>
      <c r="CN655" s="126"/>
    </row>
    <row r="656" spans="1:92">
      <c r="A656" s="289" t="s">
        <v>6706</v>
      </c>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v>131844.73000000001</v>
      </c>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c r="BY656" s="126"/>
      <c r="BZ656" s="126"/>
      <c r="CA656" s="126"/>
      <c r="CB656" s="126"/>
      <c r="CC656" s="126"/>
      <c r="CD656" s="126"/>
      <c r="CE656" s="126"/>
      <c r="CF656" s="126"/>
      <c r="CG656" s="126"/>
      <c r="CH656" s="126"/>
      <c r="CI656" s="126"/>
      <c r="CJ656" s="126"/>
      <c r="CK656" s="126"/>
      <c r="CL656" s="126"/>
      <c r="CM656" s="126"/>
      <c r="CN656" s="126"/>
    </row>
    <row r="657" spans="1:92">
      <c r="A657" s="289" t="s">
        <v>6707</v>
      </c>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v>-9157981.77999999</v>
      </c>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c r="BY657" s="126"/>
      <c r="BZ657" s="126"/>
      <c r="CA657" s="126"/>
      <c r="CB657" s="126"/>
      <c r="CC657" s="126"/>
      <c r="CD657" s="126"/>
      <c r="CE657" s="126"/>
      <c r="CF657" s="126"/>
      <c r="CG657" s="126"/>
      <c r="CH657" s="126"/>
      <c r="CI657" s="126"/>
      <c r="CJ657" s="126"/>
      <c r="CK657" s="126"/>
      <c r="CL657" s="126"/>
      <c r="CM657" s="126"/>
      <c r="CN657" s="126"/>
    </row>
    <row r="658" spans="1:92">
      <c r="A658" s="288" t="s">
        <v>6708</v>
      </c>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v>420985565.83999902</v>
      </c>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c r="BY658" s="126"/>
      <c r="BZ658" s="126"/>
      <c r="CA658" s="126"/>
      <c r="CB658" s="126"/>
      <c r="CC658" s="126"/>
      <c r="CD658" s="126"/>
      <c r="CE658" s="126"/>
      <c r="CF658" s="126"/>
      <c r="CG658" s="126"/>
      <c r="CH658" s="126"/>
      <c r="CI658" s="126"/>
      <c r="CJ658" s="126"/>
      <c r="CK658" s="126"/>
      <c r="CL658" s="126"/>
      <c r="CM658" s="126"/>
      <c r="CN658" s="126"/>
    </row>
    <row r="659" spans="1:92">
      <c r="A659" s="289" t="s">
        <v>6709</v>
      </c>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c r="BY659" s="126"/>
      <c r="BZ659" s="126"/>
      <c r="CA659" s="126"/>
      <c r="CB659" s="126"/>
      <c r="CC659" s="126"/>
      <c r="CD659" s="126"/>
      <c r="CE659" s="126"/>
      <c r="CF659" s="126"/>
      <c r="CG659" s="126"/>
      <c r="CH659" s="126"/>
      <c r="CI659" s="126"/>
      <c r="CJ659" s="126"/>
      <c r="CK659" s="126"/>
      <c r="CL659" s="126"/>
      <c r="CM659" s="126"/>
      <c r="CN659" s="126"/>
    </row>
    <row r="660" spans="1:92">
      <c r="A660" s="289" t="s">
        <v>6710</v>
      </c>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v>4811369749.4300003</v>
      </c>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c r="BY660" s="126"/>
      <c r="BZ660" s="126"/>
      <c r="CA660" s="126"/>
      <c r="CB660" s="126"/>
      <c r="CC660" s="126"/>
      <c r="CD660" s="126"/>
      <c r="CE660" s="126"/>
      <c r="CF660" s="126"/>
      <c r="CG660" s="126"/>
      <c r="CH660" s="126"/>
      <c r="CI660" s="126"/>
      <c r="CJ660" s="126"/>
      <c r="CK660" s="126"/>
      <c r="CL660" s="126"/>
      <c r="CM660" s="126"/>
      <c r="CN660" s="126"/>
    </row>
    <row r="661" spans="1:92">
      <c r="A661" s="289" t="s">
        <v>6711</v>
      </c>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c r="BY661" s="126"/>
      <c r="BZ661" s="126"/>
      <c r="CA661" s="126"/>
      <c r="CB661" s="126"/>
      <c r="CC661" s="126"/>
      <c r="CD661" s="126"/>
      <c r="CE661" s="126"/>
      <c r="CF661" s="126"/>
      <c r="CG661" s="126"/>
      <c r="CH661" s="126"/>
      <c r="CI661" s="126"/>
      <c r="CJ661" s="126"/>
      <c r="CK661" s="126"/>
      <c r="CL661" s="126"/>
      <c r="CM661" s="126"/>
      <c r="CN661" s="126"/>
    </row>
    <row r="662" spans="1:92">
      <c r="A662" s="289" t="s">
        <v>6712</v>
      </c>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v>-1392663211.3499999</v>
      </c>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c r="BY662" s="126"/>
      <c r="BZ662" s="126"/>
      <c r="CA662" s="126"/>
      <c r="CB662" s="126"/>
      <c r="CC662" s="126"/>
      <c r="CD662" s="126"/>
      <c r="CE662" s="126"/>
      <c r="CF662" s="126"/>
      <c r="CG662" s="126"/>
      <c r="CH662" s="126"/>
      <c r="CI662" s="126"/>
      <c r="CJ662" s="126"/>
      <c r="CK662" s="126"/>
      <c r="CL662" s="126"/>
      <c r="CM662" s="126"/>
      <c r="CN662" s="126"/>
    </row>
    <row r="663" spans="1:92">
      <c r="A663" s="289" t="s">
        <v>6713</v>
      </c>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c r="BY663" s="126"/>
      <c r="BZ663" s="126"/>
      <c r="CA663" s="126"/>
      <c r="CB663" s="126"/>
      <c r="CC663" s="126"/>
      <c r="CD663" s="126"/>
      <c r="CE663" s="126"/>
      <c r="CF663" s="126"/>
      <c r="CG663" s="126"/>
      <c r="CH663" s="126"/>
      <c r="CI663" s="126"/>
      <c r="CJ663" s="126"/>
      <c r="CK663" s="126"/>
      <c r="CL663" s="126"/>
      <c r="CM663" s="126"/>
      <c r="CN663" s="126"/>
    </row>
    <row r="664" spans="1:92" ht="13.8" thickBot="1">
      <c r="A664" s="360" t="s">
        <v>6714</v>
      </c>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c r="BY664" s="126"/>
      <c r="BZ664" s="126"/>
      <c r="CA664" s="126"/>
      <c r="CB664" s="126"/>
      <c r="CC664" s="126"/>
      <c r="CD664" s="126"/>
      <c r="CE664" s="126"/>
      <c r="CF664" s="126"/>
      <c r="CG664" s="126"/>
      <c r="CH664" s="126"/>
      <c r="CI664" s="126"/>
      <c r="CJ664" s="126"/>
      <c r="CK664" s="126"/>
      <c r="CL664" s="126"/>
      <c r="CM664" s="126"/>
      <c r="CN664" s="126"/>
    </row>
    <row r="665" spans="1:92">
      <c r="A665" s="288" t="s">
        <v>6715</v>
      </c>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c r="BY665" s="126"/>
      <c r="BZ665" s="126"/>
      <c r="CA665" s="126"/>
      <c r="CB665" s="126"/>
      <c r="CC665" s="126"/>
      <c r="CD665" s="126"/>
      <c r="CE665" s="126"/>
      <c r="CF665" s="126"/>
      <c r="CG665" s="126"/>
      <c r="CH665" s="126"/>
      <c r="CI665" s="126"/>
      <c r="CJ665" s="126"/>
      <c r="CK665" s="126"/>
      <c r="CL665" s="126"/>
      <c r="CM665" s="126"/>
      <c r="CN665" s="126"/>
    </row>
    <row r="666" spans="1:92">
      <c r="A666" s="289" t="s">
        <v>6716</v>
      </c>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v>-31386731.679999899</v>
      </c>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c r="BY666" s="126"/>
      <c r="BZ666" s="126"/>
      <c r="CA666" s="126"/>
      <c r="CB666" s="126"/>
      <c r="CC666" s="126"/>
      <c r="CD666" s="126"/>
      <c r="CE666" s="126"/>
      <c r="CF666" s="126"/>
      <c r="CG666" s="126"/>
      <c r="CH666" s="126"/>
      <c r="CI666" s="126"/>
      <c r="CJ666" s="126"/>
      <c r="CK666" s="126"/>
      <c r="CL666" s="126"/>
      <c r="CM666" s="126"/>
      <c r="CN666" s="126"/>
    </row>
    <row r="667" spans="1:92">
      <c r="A667" s="289" t="s">
        <v>6717</v>
      </c>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v>5273415.95</v>
      </c>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c r="BY667" s="126"/>
      <c r="BZ667" s="126"/>
      <c r="CA667" s="126"/>
      <c r="CB667" s="126"/>
      <c r="CC667" s="126"/>
      <c r="CD667" s="126"/>
      <c r="CE667" s="126"/>
      <c r="CF667" s="126"/>
      <c r="CG667" s="126"/>
      <c r="CH667" s="126"/>
      <c r="CI667" s="126"/>
      <c r="CJ667" s="126"/>
      <c r="CK667" s="126"/>
      <c r="CL667" s="126"/>
      <c r="CM667" s="126"/>
      <c r="CN667" s="126"/>
    </row>
    <row r="668" spans="1:92">
      <c r="A668" s="289" t="s">
        <v>6718</v>
      </c>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v>0</v>
      </c>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c r="BY668" s="126"/>
      <c r="BZ668" s="126"/>
      <c r="CA668" s="126"/>
      <c r="CB668" s="126"/>
      <c r="CC668" s="126"/>
      <c r="CD668" s="126"/>
      <c r="CE668" s="126"/>
      <c r="CF668" s="126"/>
      <c r="CG668" s="126"/>
      <c r="CH668" s="126"/>
      <c r="CI668" s="126"/>
      <c r="CJ668" s="126"/>
      <c r="CK668" s="126"/>
      <c r="CL668" s="126"/>
      <c r="CM668" s="126"/>
      <c r="CN668" s="126"/>
    </row>
    <row r="669" spans="1:92">
      <c r="A669" s="289" t="s">
        <v>6719</v>
      </c>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v>0</v>
      </c>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c r="BY669" s="126"/>
      <c r="BZ669" s="126"/>
      <c r="CA669" s="126"/>
      <c r="CB669" s="126"/>
      <c r="CC669" s="126"/>
      <c r="CD669" s="126"/>
      <c r="CE669" s="126"/>
      <c r="CF669" s="126"/>
      <c r="CG669" s="126"/>
      <c r="CH669" s="126"/>
      <c r="CI669" s="126"/>
      <c r="CJ669" s="126"/>
      <c r="CK669" s="126"/>
      <c r="CL669" s="126"/>
      <c r="CM669" s="126"/>
      <c r="CN669" s="126"/>
    </row>
    <row r="670" spans="1:92">
      <c r="A670" s="289" t="s">
        <v>6720</v>
      </c>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v>-49461137.739999898</v>
      </c>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c r="BY670" s="126"/>
      <c r="BZ670" s="126"/>
      <c r="CA670" s="126"/>
      <c r="CB670" s="126"/>
      <c r="CC670" s="126"/>
      <c r="CD670" s="126"/>
      <c r="CE670" s="126"/>
      <c r="CF670" s="126"/>
      <c r="CG670" s="126"/>
      <c r="CH670" s="126"/>
      <c r="CI670" s="126"/>
      <c r="CJ670" s="126"/>
      <c r="CK670" s="126"/>
      <c r="CL670" s="126"/>
      <c r="CM670" s="126"/>
      <c r="CN670" s="126"/>
    </row>
    <row r="671" spans="1:92">
      <c r="A671" s="289" t="s">
        <v>6721</v>
      </c>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v>0</v>
      </c>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c r="BY671" s="126"/>
      <c r="BZ671" s="126"/>
      <c r="CA671" s="126"/>
      <c r="CB671" s="126"/>
      <c r="CC671" s="126"/>
      <c r="CD671" s="126"/>
      <c r="CE671" s="126"/>
      <c r="CF671" s="126"/>
      <c r="CG671" s="126"/>
      <c r="CH671" s="126"/>
      <c r="CI671" s="126"/>
      <c r="CJ671" s="126"/>
      <c r="CK671" s="126"/>
      <c r="CL671" s="126"/>
      <c r="CM671" s="126"/>
      <c r="CN671" s="126"/>
    </row>
    <row r="672" spans="1:92">
      <c r="A672" s="289" t="s">
        <v>6722</v>
      </c>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v>3572012.89</v>
      </c>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c r="BY672" s="126"/>
      <c r="BZ672" s="126"/>
      <c r="CA672" s="126"/>
      <c r="CB672" s="126"/>
      <c r="CC672" s="126"/>
      <c r="CD672" s="126"/>
      <c r="CE672" s="126"/>
      <c r="CF672" s="126"/>
      <c r="CG672" s="126"/>
      <c r="CH672" s="126"/>
      <c r="CI672" s="126"/>
      <c r="CJ672" s="126"/>
      <c r="CK672" s="126"/>
      <c r="CL672" s="126"/>
      <c r="CM672" s="126"/>
      <c r="CN672" s="126"/>
    </row>
    <row r="673" spans="1:92">
      <c r="A673" s="289" t="s">
        <v>6723</v>
      </c>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v>0</v>
      </c>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c r="BY673" s="126"/>
      <c r="BZ673" s="126"/>
      <c r="CA673" s="126"/>
      <c r="CB673" s="126"/>
      <c r="CC673" s="126"/>
      <c r="CD673" s="126"/>
      <c r="CE673" s="126"/>
      <c r="CF673" s="126"/>
      <c r="CG673" s="126"/>
      <c r="CH673" s="126"/>
      <c r="CI673" s="126"/>
      <c r="CJ673" s="126"/>
      <c r="CK673" s="126"/>
      <c r="CL673" s="126"/>
      <c r="CM673" s="126"/>
      <c r="CN673" s="126"/>
    </row>
    <row r="674" spans="1:92">
      <c r="A674" s="289" t="s">
        <v>6724</v>
      </c>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v>0</v>
      </c>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c r="BY674" s="126"/>
      <c r="BZ674" s="126"/>
      <c r="CA674" s="126"/>
      <c r="CB674" s="126"/>
      <c r="CC674" s="126"/>
      <c r="CD674" s="126"/>
      <c r="CE674" s="126"/>
      <c r="CF674" s="126"/>
      <c r="CG674" s="126"/>
      <c r="CH674" s="126"/>
      <c r="CI674" s="126"/>
      <c r="CJ674" s="126"/>
      <c r="CK674" s="126"/>
      <c r="CL674" s="126"/>
      <c r="CM674" s="126"/>
      <c r="CN674" s="126"/>
    </row>
    <row r="675" spans="1:92">
      <c r="A675" s="289" t="s">
        <v>6725</v>
      </c>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v>-2.7</v>
      </c>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c r="BY675" s="126"/>
      <c r="BZ675" s="126"/>
      <c r="CA675" s="126"/>
      <c r="CB675" s="126"/>
      <c r="CC675" s="126"/>
      <c r="CD675" s="126"/>
      <c r="CE675" s="126"/>
      <c r="CF675" s="126"/>
      <c r="CG675" s="126"/>
      <c r="CH675" s="126"/>
      <c r="CI675" s="126"/>
      <c r="CJ675" s="126"/>
      <c r="CK675" s="126"/>
      <c r="CL675" s="126"/>
      <c r="CM675" s="126"/>
      <c r="CN675" s="126"/>
    </row>
    <row r="676" spans="1:92">
      <c r="A676" s="289" t="s">
        <v>6726</v>
      </c>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v>0</v>
      </c>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c r="BY676" s="126"/>
      <c r="BZ676" s="126"/>
      <c r="CA676" s="126"/>
      <c r="CB676" s="126"/>
      <c r="CC676" s="126"/>
      <c r="CD676" s="126"/>
      <c r="CE676" s="126"/>
      <c r="CF676" s="126"/>
      <c r="CG676" s="126"/>
      <c r="CH676" s="126"/>
      <c r="CI676" s="126"/>
      <c r="CJ676" s="126"/>
      <c r="CK676" s="126"/>
      <c r="CL676" s="126"/>
      <c r="CM676" s="126"/>
      <c r="CN676" s="126"/>
    </row>
    <row r="677" spans="1:92">
      <c r="A677" s="289" t="s">
        <v>6727</v>
      </c>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v>-1</v>
      </c>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c r="BY677" s="126"/>
      <c r="BZ677" s="126"/>
      <c r="CA677" s="126"/>
      <c r="CB677" s="126"/>
      <c r="CC677" s="126"/>
      <c r="CD677" s="126"/>
      <c r="CE677" s="126"/>
      <c r="CF677" s="126"/>
      <c r="CG677" s="126"/>
      <c r="CH677" s="126"/>
      <c r="CI677" s="126"/>
      <c r="CJ677" s="126"/>
      <c r="CK677" s="126"/>
      <c r="CL677" s="126"/>
      <c r="CM677" s="126"/>
      <c r="CN677" s="126"/>
    </row>
    <row r="678" spans="1:92">
      <c r="A678" s="289" t="s">
        <v>6728</v>
      </c>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v>0</v>
      </c>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c r="BY678" s="126"/>
      <c r="BZ678" s="126"/>
      <c r="CA678" s="126"/>
      <c r="CB678" s="126"/>
      <c r="CC678" s="126"/>
      <c r="CD678" s="126"/>
      <c r="CE678" s="126"/>
      <c r="CF678" s="126"/>
      <c r="CG678" s="126"/>
      <c r="CH678" s="126"/>
      <c r="CI678" s="126"/>
      <c r="CJ678" s="126"/>
      <c r="CK678" s="126"/>
      <c r="CL678" s="126"/>
      <c r="CM678" s="126"/>
      <c r="CN678" s="126"/>
    </row>
    <row r="679" spans="1:92">
      <c r="A679" s="289" t="s">
        <v>6729</v>
      </c>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v>-72002444.279999897</v>
      </c>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c r="BY679" s="126"/>
      <c r="BZ679" s="126"/>
      <c r="CA679" s="126"/>
      <c r="CB679" s="126"/>
      <c r="CC679" s="126"/>
      <c r="CD679" s="126"/>
      <c r="CE679" s="126"/>
      <c r="CF679" s="126"/>
      <c r="CG679" s="126"/>
      <c r="CH679" s="126"/>
      <c r="CI679" s="126"/>
      <c r="CJ679" s="126"/>
      <c r="CK679" s="126"/>
      <c r="CL679" s="126"/>
      <c r="CM679" s="126"/>
      <c r="CN679" s="126"/>
    </row>
    <row r="680" spans="1:92">
      <c r="A680" s="288" t="s">
        <v>6730</v>
      </c>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c r="BY680" s="126"/>
      <c r="BZ680" s="126"/>
      <c r="CA680" s="126"/>
      <c r="CB680" s="126"/>
      <c r="CC680" s="126"/>
      <c r="CD680" s="126"/>
      <c r="CE680" s="126"/>
      <c r="CF680" s="126"/>
      <c r="CG680" s="126"/>
      <c r="CH680" s="126"/>
      <c r="CI680" s="126"/>
      <c r="CJ680" s="126"/>
      <c r="CK680" s="126"/>
      <c r="CL680" s="126"/>
      <c r="CM680" s="126"/>
      <c r="CN680" s="126"/>
    </row>
    <row r="681" spans="1:92">
      <c r="A681" s="289" t="s">
        <v>6731</v>
      </c>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v>665350460.90999997</v>
      </c>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c r="BY681" s="126"/>
      <c r="BZ681" s="126"/>
      <c r="CA681" s="126"/>
      <c r="CB681" s="126"/>
      <c r="CC681" s="126"/>
      <c r="CD681" s="126"/>
      <c r="CE681" s="126"/>
      <c r="CF681" s="126"/>
      <c r="CG681" s="126"/>
      <c r="CH681" s="126"/>
      <c r="CI681" s="126"/>
      <c r="CJ681" s="126"/>
      <c r="CK681" s="126"/>
      <c r="CL681" s="126"/>
      <c r="CM681" s="126"/>
      <c r="CN681" s="126"/>
    </row>
    <row r="682" spans="1:92">
      <c r="A682" s="289" t="s">
        <v>6732</v>
      </c>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v>193775563.05000001</v>
      </c>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c r="BY682" s="126"/>
      <c r="BZ682" s="126"/>
      <c r="CA682" s="126"/>
      <c r="CB682" s="126"/>
      <c r="CC682" s="126"/>
      <c r="CD682" s="126"/>
      <c r="CE682" s="126"/>
      <c r="CF682" s="126"/>
      <c r="CG682" s="126"/>
      <c r="CH682" s="126"/>
      <c r="CI682" s="126"/>
      <c r="CJ682" s="126"/>
      <c r="CK682" s="126"/>
      <c r="CL682" s="126"/>
      <c r="CM682" s="126"/>
      <c r="CN682" s="126"/>
    </row>
    <row r="683" spans="1:92">
      <c r="A683" s="289" t="s">
        <v>6733</v>
      </c>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v>17599124.829999998</v>
      </c>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c r="BY683" s="126"/>
      <c r="BZ683" s="126"/>
      <c r="CA683" s="126"/>
      <c r="CB683" s="126"/>
      <c r="CC683" s="126"/>
      <c r="CD683" s="126"/>
      <c r="CE683" s="126"/>
      <c r="CF683" s="126"/>
      <c r="CG683" s="126"/>
      <c r="CH683" s="126"/>
      <c r="CI683" s="126"/>
      <c r="CJ683" s="126"/>
      <c r="CK683" s="126"/>
      <c r="CL683" s="126"/>
      <c r="CM683" s="126"/>
      <c r="CN683" s="126"/>
    </row>
    <row r="684" spans="1:92">
      <c r="A684" s="289" t="s">
        <v>6734</v>
      </c>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v>3380787.43</v>
      </c>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c r="BY684" s="126"/>
      <c r="BZ684" s="126"/>
      <c r="CA684" s="126"/>
      <c r="CB684" s="126"/>
      <c r="CC684" s="126"/>
      <c r="CD684" s="126"/>
      <c r="CE684" s="126"/>
      <c r="CF684" s="126"/>
      <c r="CG684" s="126"/>
      <c r="CH684" s="126"/>
      <c r="CI684" s="126"/>
      <c r="CJ684" s="126"/>
      <c r="CK684" s="126"/>
      <c r="CL684" s="126"/>
      <c r="CM684" s="126"/>
      <c r="CN684" s="126"/>
    </row>
    <row r="685" spans="1:92">
      <c r="A685" s="289" t="s">
        <v>6735</v>
      </c>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v>0</v>
      </c>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c r="BY685" s="126"/>
      <c r="BZ685" s="126"/>
      <c r="CA685" s="126"/>
      <c r="CB685" s="126"/>
      <c r="CC685" s="126"/>
      <c r="CD685" s="126"/>
      <c r="CE685" s="126"/>
      <c r="CF685" s="126"/>
      <c r="CG685" s="126"/>
      <c r="CH685" s="126"/>
      <c r="CI685" s="126"/>
      <c r="CJ685" s="126"/>
      <c r="CK685" s="126"/>
      <c r="CL685" s="126"/>
      <c r="CM685" s="126"/>
      <c r="CN685" s="126"/>
    </row>
    <row r="686" spans="1:92">
      <c r="A686" s="289" t="s">
        <v>6736</v>
      </c>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v>1503981.77</v>
      </c>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c r="BY686" s="126"/>
      <c r="BZ686" s="126"/>
      <c r="CA686" s="126"/>
      <c r="CB686" s="126"/>
      <c r="CC686" s="126"/>
      <c r="CD686" s="126"/>
      <c r="CE686" s="126"/>
      <c r="CF686" s="126"/>
      <c r="CG686" s="126"/>
      <c r="CH686" s="126"/>
      <c r="CI686" s="126"/>
      <c r="CJ686" s="126"/>
      <c r="CK686" s="126"/>
      <c r="CL686" s="126"/>
      <c r="CM686" s="126"/>
      <c r="CN686" s="126"/>
    </row>
    <row r="687" spans="1:92">
      <c r="A687" s="289" t="s">
        <v>6737</v>
      </c>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v>0</v>
      </c>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c r="BY687" s="126"/>
      <c r="BZ687" s="126"/>
      <c r="CA687" s="126"/>
      <c r="CB687" s="126"/>
      <c r="CC687" s="126"/>
      <c r="CD687" s="126"/>
      <c r="CE687" s="126"/>
      <c r="CF687" s="126"/>
      <c r="CG687" s="126"/>
      <c r="CH687" s="126"/>
      <c r="CI687" s="126"/>
      <c r="CJ687" s="126"/>
      <c r="CK687" s="126"/>
      <c r="CL687" s="126"/>
      <c r="CM687" s="126"/>
      <c r="CN687" s="126"/>
    </row>
    <row r="688" spans="1:92">
      <c r="A688" s="289" t="s">
        <v>6738</v>
      </c>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v>-398817519.99000001</v>
      </c>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c r="BY688" s="126"/>
      <c r="BZ688" s="126"/>
      <c r="CA688" s="126"/>
      <c r="CB688" s="126"/>
      <c r="CC688" s="126"/>
      <c r="CD688" s="126"/>
      <c r="CE688" s="126"/>
      <c r="CF688" s="126"/>
      <c r="CG688" s="126"/>
      <c r="CH688" s="126"/>
      <c r="CI688" s="126"/>
      <c r="CJ688" s="126"/>
      <c r="CK688" s="126"/>
      <c r="CL688" s="126"/>
      <c r="CM688" s="126"/>
      <c r="CN688" s="126"/>
    </row>
    <row r="689" spans="1:92">
      <c r="A689" s="289" t="s">
        <v>6739</v>
      </c>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v>-101704149.34</v>
      </c>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c r="BY689" s="126"/>
      <c r="BZ689" s="126"/>
      <c r="CA689" s="126"/>
      <c r="CB689" s="126"/>
      <c r="CC689" s="126"/>
      <c r="CD689" s="126"/>
      <c r="CE689" s="126"/>
      <c r="CF689" s="126"/>
      <c r="CG689" s="126"/>
      <c r="CH689" s="126"/>
      <c r="CI689" s="126"/>
      <c r="CJ689" s="126"/>
      <c r="CK689" s="126"/>
      <c r="CL689" s="126"/>
      <c r="CM689" s="126"/>
      <c r="CN689" s="126"/>
    </row>
    <row r="690" spans="1:92">
      <c r="A690" s="289" t="s">
        <v>6740</v>
      </c>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v>-27096886.84</v>
      </c>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c r="BY690" s="126"/>
      <c r="BZ690" s="126"/>
      <c r="CA690" s="126"/>
      <c r="CB690" s="126"/>
      <c r="CC690" s="126"/>
      <c r="CD690" s="126"/>
      <c r="CE690" s="126"/>
      <c r="CF690" s="126"/>
      <c r="CG690" s="126"/>
      <c r="CH690" s="126"/>
      <c r="CI690" s="126"/>
      <c r="CJ690" s="126"/>
      <c r="CK690" s="126"/>
      <c r="CL690" s="126"/>
      <c r="CM690" s="126"/>
      <c r="CN690" s="126"/>
    </row>
    <row r="691" spans="1:92">
      <c r="A691" s="289" t="s">
        <v>6741</v>
      </c>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v>-11453723.16</v>
      </c>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c r="BY691" s="126"/>
      <c r="BZ691" s="126"/>
      <c r="CA691" s="126"/>
      <c r="CB691" s="126"/>
      <c r="CC691" s="126"/>
      <c r="CD691" s="126"/>
      <c r="CE691" s="126"/>
      <c r="CF691" s="126"/>
      <c r="CG691" s="126"/>
      <c r="CH691" s="126"/>
      <c r="CI691" s="126"/>
      <c r="CJ691" s="126"/>
      <c r="CK691" s="126"/>
      <c r="CL691" s="126"/>
      <c r="CM691" s="126"/>
      <c r="CN691" s="126"/>
    </row>
    <row r="692" spans="1:92">
      <c r="A692" s="289" t="s">
        <v>6742</v>
      </c>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v>0</v>
      </c>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c r="BY692" s="126"/>
      <c r="BZ692" s="126"/>
      <c r="CA692" s="126"/>
      <c r="CB692" s="126"/>
      <c r="CC692" s="126"/>
      <c r="CD692" s="126"/>
      <c r="CE692" s="126"/>
      <c r="CF692" s="126"/>
      <c r="CG692" s="126"/>
      <c r="CH692" s="126"/>
      <c r="CI692" s="126"/>
      <c r="CJ692" s="126"/>
      <c r="CK692" s="126"/>
      <c r="CL692" s="126"/>
      <c r="CM692" s="126"/>
      <c r="CN692" s="126"/>
    </row>
    <row r="693" spans="1:92">
      <c r="A693" s="289" t="s">
        <v>6743</v>
      </c>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v>0</v>
      </c>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c r="BY693" s="126"/>
      <c r="BZ693" s="126"/>
      <c r="CA693" s="126"/>
      <c r="CB693" s="126"/>
      <c r="CC693" s="126"/>
      <c r="CD693" s="126"/>
      <c r="CE693" s="126"/>
      <c r="CF693" s="126"/>
      <c r="CG693" s="126"/>
      <c r="CH693" s="126"/>
      <c r="CI693" s="126"/>
      <c r="CJ693" s="126"/>
      <c r="CK693" s="126"/>
      <c r="CL693" s="126"/>
      <c r="CM693" s="126"/>
      <c r="CN693" s="126"/>
    </row>
    <row r="694" spans="1:92">
      <c r="A694" s="289" t="s">
        <v>6744</v>
      </c>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v>0</v>
      </c>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c r="BY694" s="126"/>
      <c r="BZ694" s="126"/>
      <c r="CA694" s="126"/>
      <c r="CB694" s="126"/>
      <c r="CC694" s="126"/>
      <c r="CD694" s="126"/>
      <c r="CE694" s="126"/>
      <c r="CF694" s="126"/>
      <c r="CG694" s="126"/>
      <c r="CH694" s="126"/>
      <c r="CI694" s="126"/>
      <c r="CJ694" s="126"/>
      <c r="CK694" s="126"/>
      <c r="CL694" s="126"/>
      <c r="CM694" s="126"/>
      <c r="CN694" s="126"/>
    </row>
    <row r="695" spans="1:92">
      <c r="A695" s="289" t="s">
        <v>6745</v>
      </c>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v>-58767144</v>
      </c>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c r="BY695" s="126"/>
      <c r="BZ695" s="126"/>
      <c r="CA695" s="126"/>
      <c r="CB695" s="126"/>
      <c r="CC695" s="126"/>
      <c r="CD695" s="126"/>
      <c r="CE695" s="126"/>
      <c r="CF695" s="126"/>
      <c r="CG695" s="126"/>
      <c r="CH695" s="126"/>
      <c r="CI695" s="126"/>
      <c r="CJ695" s="126"/>
      <c r="CK695" s="126"/>
      <c r="CL695" s="126"/>
      <c r="CM695" s="126"/>
      <c r="CN695" s="126"/>
    </row>
    <row r="696" spans="1:92">
      <c r="A696" s="289" t="s">
        <v>6746</v>
      </c>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v>0</v>
      </c>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c r="BY696" s="126"/>
      <c r="BZ696" s="126"/>
      <c r="CA696" s="126"/>
      <c r="CB696" s="126"/>
      <c r="CC696" s="126"/>
      <c r="CD696" s="126"/>
      <c r="CE696" s="126"/>
      <c r="CF696" s="126"/>
      <c r="CG696" s="126"/>
      <c r="CH696" s="126"/>
      <c r="CI696" s="126"/>
      <c r="CJ696" s="126"/>
      <c r="CK696" s="126"/>
      <c r="CL696" s="126"/>
      <c r="CM696" s="126"/>
      <c r="CN696" s="126"/>
    </row>
    <row r="697" spans="1:92">
      <c r="A697" s="289" t="s">
        <v>6747</v>
      </c>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v>283770494.66000003</v>
      </c>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c r="BY697" s="126"/>
      <c r="BZ697" s="126"/>
      <c r="CA697" s="126"/>
      <c r="CB697" s="126"/>
      <c r="CC697" s="126"/>
      <c r="CD697" s="126"/>
      <c r="CE697" s="126"/>
      <c r="CF697" s="126"/>
      <c r="CG697" s="126"/>
      <c r="CH697" s="126"/>
      <c r="CI697" s="126"/>
      <c r="CJ697" s="126"/>
      <c r="CK697" s="126"/>
      <c r="CL697" s="126"/>
      <c r="CM697" s="126"/>
      <c r="CN697" s="126"/>
    </row>
    <row r="698" spans="1:92">
      <c r="A698" s="288" t="s">
        <v>6748</v>
      </c>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c r="BY698" s="126"/>
      <c r="BZ698" s="126"/>
      <c r="CA698" s="126"/>
      <c r="CB698" s="126"/>
      <c r="CC698" s="126"/>
      <c r="CD698" s="126"/>
      <c r="CE698" s="126"/>
      <c r="CF698" s="126"/>
      <c r="CG698" s="126"/>
      <c r="CH698" s="126"/>
      <c r="CI698" s="126"/>
      <c r="CJ698" s="126"/>
      <c r="CK698" s="126"/>
      <c r="CL698" s="126"/>
      <c r="CM698" s="126"/>
      <c r="CN698" s="126"/>
    </row>
    <row r="699" spans="1:92">
      <c r="A699" s="289" t="s">
        <v>6749</v>
      </c>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v>-441295</v>
      </c>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c r="BY699" s="126"/>
      <c r="BZ699" s="126"/>
      <c r="CA699" s="126"/>
      <c r="CB699" s="126"/>
      <c r="CC699" s="126"/>
      <c r="CD699" s="126"/>
      <c r="CE699" s="126"/>
      <c r="CF699" s="126"/>
      <c r="CG699" s="126"/>
      <c r="CH699" s="126"/>
      <c r="CI699" s="126"/>
      <c r="CJ699" s="126"/>
      <c r="CK699" s="126"/>
      <c r="CL699" s="126"/>
      <c r="CM699" s="126"/>
      <c r="CN699" s="126"/>
    </row>
    <row r="700" spans="1:92">
      <c r="A700" s="289" t="s">
        <v>6750</v>
      </c>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v>-441295</v>
      </c>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c r="BY700" s="126"/>
      <c r="BZ700" s="126"/>
      <c r="CA700" s="126"/>
      <c r="CB700" s="126"/>
      <c r="CC700" s="126"/>
      <c r="CD700" s="126"/>
      <c r="CE700" s="126"/>
      <c r="CF700" s="126"/>
      <c r="CG700" s="126"/>
      <c r="CH700" s="126"/>
      <c r="CI700" s="126"/>
      <c r="CJ700" s="126"/>
      <c r="CK700" s="126"/>
      <c r="CL700" s="126"/>
      <c r="CM700" s="126"/>
      <c r="CN700" s="126"/>
    </row>
    <row r="701" spans="1:92">
      <c r="A701" s="288" t="s">
        <v>6751</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v>211326755.38</v>
      </c>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c r="BY701" s="126"/>
      <c r="BZ701" s="126"/>
      <c r="CA701" s="126"/>
      <c r="CB701" s="126"/>
      <c r="CC701" s="126"/>
      <c r="CD701" s="126"/>
      <c r="CE701" s="126"/>
      <c r="CF701" s="126"/>
      <c r="CG701" s="126"/>
      <c r="CH701" s="126"/>
      <c r="CI701" s="126"/>
      <c r="CJ701" s="126"/>
      <c r="CK701" s="126"/>
      <c r="CL701" s="126"/>
      <c r="CM701" s="126"/>
      <c r="CN701" s="126"/>
    </row>
    <row r="702" spans="1:92">
      <c r="A702" s="289" t="s">
        <v>6752</v>
      </c>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c r="BY702" s="126"/>
      <c r="BZ702" s="126"/>
      <c r="CA702" s="126"/>
      <c r="CB702" s="126"/>
      <c r="CC702" s="126"/>
      <c r="CD702" s="126"/>
      <c r="CE702" s="126"/>
      <c r="CF702" s="126"/>
      <c r="CG702" s="126"/>
      <c r="CH702" s="126"/>
      <c r="CI702" s="126"/>
      <c r="CJ702" s="126"/>
      <c r="CK702" s="126"/>
      <c r="CL702" s="126"/>
      <c r="CM702" s="126"/>
      <c r="CN702" s="126"/>
    </row>
    <row r="703" spans="1:92">
      <c r="A703" s="288" t="s">
        <v>6753</v>
      </c>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v>5022696504.8100004</v>
      </c>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c r="BY703" s="126"/>
      <c r="BZ703" s="126"/>
      <c r="CA703" s="126"/>
      <c r="CB703" s="126"/>
      <c r="CC703" s="126"/>
      <c r="CD703" s="126"/>
      <c r="CE703" s="126"/>
      <c r="CF703" s="126"/>
      <c r="CG703" s="126"/>
      <c r="CH703" s="126"/>
      <c r="CI703" s="126"/>
      <c r="CJ703" s="126"/>
      <c r="CK703" s="126"/>
      <c r="CL703" s="126"/>
      <c r="CM703" s="126"/>
      <c r="CN703" s="126"/>
    </row>
    <row r="704" spans="1:92">
      <c r="A704" s="289" t="s">
        <v>6754</v>
      </c>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c r="BY704" s="126"/>
      <c r="BZ704" s="126"/>
      <c r="CA704" s="126"/>
      <c r="CB704" s="126"/>
      <c r="CC704" s="126"/>
      <c r="CD704" s="126"/>
      <c r="CE704" s="126"/>
      <c r="CF704" s="126"/>
      <c r="CG704" s="126"/>
      <c r="CH704" s="126"/>
      <c r="CI704" s="126"/>
      <c r="CJ704" s="126"/>
      <c r="CK704" s="126"/>
      <c r="CL704" s="126"/>
      <c r="CM704" s="126"/>
      <c r="CN704" s="126"/>
    </row>
    <row r="705" spans="1:92">
      <c r="A705" s="288" t="s">
        <v>6755</v>
      </c>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v>-1181336455.97</v>
      </c>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c r="BY705" s="126"/>
      <c r="BZ705" s="126"/>
      <c r="CA705" s="126"/>
      <c r="CB705" s="126"/>
      <c r="CC705" s="126"/>
      <c r="CD705" s="126"/>
      <c r="CE705" s="126"/>
      <c r="CF705" s="126"/>
      <c r="CG705" s="126"/>
      <c r="CH705" s="126"/>
      <c r="CI705" s="126"/>
      <c r="CJ705" s="126"/>
      <c r="CK705" s="126"/>
      <c r="CL705" s="126"/>
      <c r="CM705" s="126"/>
      <c r="CN705" s="126"/>
    </row>
    <row r="706" spans="1:92">
      <c r="A706" s="289" t="s">
        <v>804</v>
      </c>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c r="BY706" s="126"/>
      <c r="BZ706" s="126"/>
      <c r="CA706" s="126"/>
      <c r="CB706" s="126"/>
      <c r="CC706" s="126"/>
      <c r="CD706" s="126"/>
      <c r="CE706" s="126"/>
      <c r="CF706" s="126"/>
      <c r="CG706" s="126"/>
      <c r="CH706" s="126"/>
      <c r="CI706" s="126"/>
      <c r="CJ706" s="126"/>
      <c r="CK706" s="126"/>
      <c r="CL706" s="126"/>
      <c r="CM706" s="126"/>
      <c r="CN706" s="126"/>
    </row>
    <row r="707" spans="1:92" ht="13.8" thickBot="1">
      <c r="A707" s="360" t="s">
        <v>6756</v>
      </c>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c r="BY707" s="126"/>
      <c r="BZ707" s="126"/>
      <c r="CA707" s="126"/>
      <c r="CB707" s="126"/>
      <c r="CC707" s="126"/>
      <c r="CD707" s="126"/>
      <c r="CE707" s="126"/>
      <c r="CF707" s="126"/>
      <c r="CG707" s="126"/>
      <c r="CH707" s="126"/>
      <c r="CI707" s="126"/>
      <c r="CJ707" s="126"/>
      <c r="CK707" s="126"/>
      <c r="CL707" s="126"/>
      <c r="CM707" s="126"/>
      <c r="CN707" s="126"/>
    </row>
    <row r="708" spans="1:92" ht="13.8" thickBot="1">
      <c r="A708" s="360" t="s">
        <v>6757</v>
      </c>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c r="BY708" s="126"/>
      <c r="BZ708" s="126"/>
      <c r="CA708" s="126"/>
      <c r="CB708" s="126"/>
      <c r="CC708" s="126"/>
      <c r="CD708" s="126"/>
      <c r="CE708" s="126"/>
      <c r="CF708" s="126"/>
      <c r="CG708" s="126"/>
      <c r="CH708" s="126"/>
      <c r="CI708" s="126"/>
      <c r="CJ708" s="126"/>
      <c r="CK708" s="126"/>
      <c r="CL708" s="126"/>
      <c r="CM708" s="126"/>
      <c r="CN708" s="126"/>
    </row>
    <row r="709" spans="1:92">
      <c r="A709" s="289" t="s">
        <v>6758</v>
      </c>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v>0</v>
      </c>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c r="BY709" s="126"/>
      <c r="BZ709" s="126"/>
      <c r="CA709" s="126"/>
      <c r="CB709" s="126"/>
      <c r="CC709" s="126"/>
      <c r="CD709" s="126"/>
      <c r="CE709" s="126"/>
      <c r="CF709" s="126"/>
      <c r="CG709" s="126"/>
      <c r="CH709" s="126"/>
      <c r="CI709" s="126"/>
      <c r="CJ709" s="126"/>
      <c r="CK709" s="126"/>
      <c r="CL709" s="126"/>
      <c r="CM709" s="126"/>
      <c r="CN709" s="126"/>
    </row>
    <row r="710" spans="1:92">
      <c r="A710" s="289" t="s">
        <v>6759</v>
      </c>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v>0</v>
      </c>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c r="BY710" s="126"/>
      <c r="BZ710" s="126"/>
      <c r="CA710" s="126"/>
      <c r="CB710" s="126"/>
      <c r="CC710" s="126"/>
      <c r="CD710" s="126"/>
      <c r="CE710" s="126"/>
      <c r="CF710" s="126"/>
      <c r="CG710" s="126"/>
      <c r="CH710" s="126"/>
      <c r="CI710" s="126"/>
      <c r="CJ710" s="126"/>
      <c r="CK710" s="126"/>
      <c r="CL710" s="126"/>
      <c r="CM710" s="126"/>
      <c r="CN710" s="126"/>
    </row>
    <row r="711" spans="1:92">
      <c r="A711" s="289" t="s">
        <v>6760</v>
      </c>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v>0</v>
      </c>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c r="BY711" s="126"/>
      <c r="BZ711" s="126"/>
      <c r="CA711" s="126"/>
      <c r="CB711" s="126"/>
      <c r="CC711" s="126"/>
      <c r="CD711" s="126"/>
      <c r="CE711" s="126"/>
      <c r="CF711" s="126"/>
      <c r="CG711" s="126"/>
      <c r="CH711" s="126"/>
      <c r="CI711" s="126"/>
      <c r="CJ711" s="126"/>
      <c r="CK711" s="126"/>
      <c r="CL711" s="126"/>
      <c r="CM711" s="126"/>
      <c r="CN711" s="126"/>
    </row>
    <row r="712" spans="1:92">
      <c r="A712" s="289" t="s">
        <v>6761</v>
      </c>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c r="BY712" s="126"/>
      <c r="BZ712" s="126"/>
      <c r="CA712" s="126"/>
      <c r="CB712" s="126"/>
      <c r="CC712" s="126"/>
      <c r="CD712" s="126"/>
      <c r="CE712" s="126"/>
      <c r="CF712" s="126"/>
      <c r="CG712" s="126"/>
      <c r="CH712" s="126"/>
      <c r="CI712" s="126"/>
      <c r="CJ712" s="126"/>
      <c r="CK712" s="126"/>
      <c r="CL712" s="126"/>
      <c r="CM712" s="126"/>
      <c r="CN712" s="126"/>
    </row>
    <row r="713" spans="1:92">
      <c r="A713" s="289" t="s">
        <v>6762</v>
      </c>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v>-339331.92</v>
      </c>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c r="BY713" s="126"/>
      <c r="BZ713" s="126"/>
      <c r="CA713" s="126"/>
      <c r="CB713" s="126"/>
      <c r="CC713" s="126"/>
      <c r="CD713" s="126"/>
      <c r="CE713" s="126"/>
      <c r="CF713" s="126"/>
      <c r="CG713" s="126"/>
      <c r="CH713" s="126"/>
      <c r="CI713" s="126"/>
      <c r="CJ713" s="126"/>
      <c r="CK713" s="126"/>
      <c r="CL713" s="126"/>
      <c r="CM713" s="126"/>
      <c r="CN713" s="126"/>
    </row>
    <row r="714" spans="1:92">
      <c r="A714" s="289" t="s">
        <v>6763</v>
      </c>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v>0</v>
      </c>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c r="BY714" s="126"/>
      <c r="BZ714" s="126"/>
      <c r="CA714" s="126"/>
      <c r="CB714" s="126"/>
      <c r="CC714" s="126"/>
      <c r="CD714" s="126"/>
      <c r="CE714" s="126"/>
      <c r="CF714" s="126"/>
      <c r="CG714" s="126"/>
      <c r="CH714" s="126"/>
      <c r="CI714" s="126"/>
      <c r="CJ714" s="126"/>
      <c r="CK714" s="126"/>
      <c r="CL714" s="126"/>
      <c r="CM714" s="126"/>
      <c r="CN714" s="126"/>
    </row>
    <row r="715" spans="1:92">
      <c r="A715" s="289" t="s">
        <v>6764</v>
      </c>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v>-78400.14</v>
      </c>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c r="BY715" s="126"/>
      <c r="BZ715" s="126"/>
      <c r="CA715" s="126"/>
      <c r="CB715" s="126"/>
      <c r="CC715" s="126"/>
      <c r="CD715" s="126"/>
      <c r="CE715" s="126"/>
      <c r="CF715" s="126"/>
      <c r="CG715" s="126"/>
      <c r="CH715" s="126"/>
      <c r="CI715" s="126"/>
      <c r="CJ715" s="126"/>
      <c r="CK715" s="126"/>
      <c r="CL715" s="126"/>
      <c r="CM715" s="126"/>
      <c r="CN715" s="126"/>
    </row>
    <row r="716" spans="1:92">
      <c r="A716" s="289" t="s">
        <v>6765</v>
      </c>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v>0</v>
      </c>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c r="BY716" s="126"/>
      <c r="BZ716" s="126"/>
      <c r="CA716" s="126"/>
      <c r="CB716" s="126"/>
      <c r="CC716" s="126"/>
      <c r="CD716" s="126"/>
      <c r="CE716" s="126"/>
      <c r="CF716" s="126"/>
      <c r="CG716" s="126"/>
      <c r="CH716" s="126"/>
      <c r="CI716" s="126"/>
      <c r="CJ716" s="126"/>
      <c r="CK716" s="126"/>
      <c r="CL716" s="126"/>
      <c r="CM716" s="126"/>
      <c r="CN716" s="126"/>
    </row>
    <row r="717" spans="1:92">
      <c r="A717" s="289" t="s">
        <v>6766</v>
      </c>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v>0</v>
      </c>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c r="BY717" s="126"/>
      <c r="BZ717" s="126"/>
      <c r="CA717" s="126"/>
      <c r="CB717" s="126"/>
      <c r="CC717" s="126"/>
      <c r="CD717" s="126"/>
      <c r="CE717" s="126"/>
      <c r="CF717" s="126"/>
      <c r="CG717" s="126"/>
      <c r="CH717" s="126"/>
      <c r="CI717" s="126"/>
      <c r="CJ717" s="126"/>
      <c r="CK717" s="126"/>
      <c r="CL717" s="126"/>
      <c r="CM717" s="126"/>
      <c r="CN717" s="126"/>
    </row>
    <row r="718" spans="1:92">
      <c r="A718" s="289" t="s">
        <v>6767</v>
      </c>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v>-58157048.530000001</v>
      </c>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c r="BY718" s="126"/>
      <c r="BZ718" s="126"/>
      <c r="CA718" s="126"/>
      <c r="CB718" s="126"/>
      <c r="CC718" s="126"/>
      <c r="CD718" s="126"/>
      <c r="CE718" s="126"/>
      <c r="CF718" s="126"/>
      <c r="CG718" s="126"/>
      <c r="CH718" s="126"/>
      <c r="CI718" s="126"/>
      <c r="CJ718" s="126"/>
      <c r="CK718" s="126"/>
      <c r="CL718" s="126"/>
      <c r="CM718" s="126"/>
      <c r="CN718" s="126"/>
    </row>
    <row r="719" spans="1:92">
      <c r="A719" s="289" t="s">
        <v>6768</v>
      </c>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v>-58574780.589999899</v>
      </c>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c r="BY719" s="126"/>
      <c r="BZ719" s="126"/>
      <c r="CA719" s="126"/>
      <c r="CB719" s="126"/>
      <c r="CC719" s="126"/>
      <c r="CD719" s="126"/>
      <c r="CE719" s="126"/>
      <c r="CF719" s="126"/>
      <c r="CG719" s="126"/>
      <c r="CH719" s="126"/>
      <c r="CI719" s="126"/>
      <c r="CJ719" s="126"/>
      <c r="CK719" s="126"/>
      <c r="CL719" s="126"/>
      <c r="CM719" s="126"/>
      <c r="CN719" s="126"/>
    </row>
    <row r="720" spans="1:92">
      <c r="A720" s="289" t="s">
        <v>6769</v>
      </c>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c r="BY720" s="126"/>
      <c r="BZ720" s="126"/>
      <c r="CA720" s="126"/>
      <c r="CB720" s="126"/>
      <c r="CC720" s="126"/>
      <c r="CD720" s="126"/>
      <c r="CE720" s="126"/>
      <c r="CF720" s="126"/>
      <c r="CG720" s="126"/>
      <c r="CH720" s="126"/>
      <c r="CI720" s="126"/>
      <c r="CJ720" s="126"/>
      <c r="CK720" s="126"/>
      <c r="CL720" s="126"/>
      <c r="CM720" s="126"/>
      <c r="CN720" s="126"/>
    </row>
    <row r="721" spans="1:92">
      <c r="A721" s="289" t="s">
        <v>6770</v>
      </c>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v>4755.79</v>
      </c>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c r="BY721" s="126"/>
      <c r="BZ721" s="126"/>
      <c r="CA721" s="126"/>
      <c r="CB721" s="126"/>
      <c r="CC721" s="126"/>
      <c r="CD721" s="126"/>
      <c r="CE721" s="126"/>
      <c r="CF721" s="126"/>
      <c r="CG721" s="126"/>
      <c r="CH721" s="126"/>
      <c r="CI721" s="126"/>
      <c r="CJ721" s="126"/>
      <c r="CK721" s="126"/>
      <c r="CL721" s="126"/>
      <c r="CM721" s="126"/>
      <c r="CN721" s="126"/>
    </row>
    <row r="722" spans="1:92">
      <c r="A722" s="289" t="s">
        <v>6771</v>
      </c>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v>26723660.98</v>
      </c>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c r="BY722" s="126"/>
      <c r="BZ722" s="126"/>
      <c r="CA722" s="126"/>
      <c r="CB722" s="126"/>
      <c r="CC722" s="126"/>
      <c r="CD722" s="126"/>
      <c r="CE722" s="126"/>
      <c r="CF722" s="126"/>
      <c r="CG722" s="126"/>
      <c r="CH722" s="126"/>
      <c r="CI722" s="126"/>
      <c r="CJ722" s="126"/>
      <c r="CK722" s="126"/>
      <c r="CL722" s="126"/>
      <c r="CM722" s="126"/>
      <c r="CN722" s="126"/>
    </row>
    <row r="723" spans="1:92">
      <c r="A723" s="289" t="s">
        <v>6772</v>
      </c>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v>26728416.77</v>
      </c>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c r="BY723" s="126"/>
      <c r="BZ723" s="126"/>
      <c r="CA723" s="126"/>
      <c r="CB723" s="126"/>
      <c r="CC723" s="126"/>
      <c r="CD723" s="126"/>
      <c r="CE723" s="126"/>
      <c r="CF723" s="126"/>
      <c r="CG723" s="126"/>
      <c r="CH723" s="126"/>
      <c r="CI723" s="126"/>
      <c r="CJ723" s="126"/>
      <c r="CK723" s="126"/>
      <c r="CL723" s="126"/>
      <c r="CM723" s="126"/>
      <c r="CN723" s="126"/>
    </row>
    <row r="724" spans="1:92">
      <c r="A724" s="289" t="s">
        <v>6773</v>
      </c>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c r="BY724" s="126"/>
      <c r="BZ724" s="126"/>
      <c r="CA724" s="126"/>
      <c r="CB724" s="126"/>
      <c r="CC724" s="126"/>
      <c r="CD724" s="126"/>
      <c r="CE724" s="126"/>
      <c r="CF724" s="126"/>
      <c r="CG724" s="126"/>
      <c r="CH724" s="126"/>
      <c r="CI724" s="126"/>
      <c r="CJ724" s="126"/>
      <c r="CK724" s="126"/>
      <c r="CL724" s="126"/>
      <c r="CM724" s="126"/>
      <c r="CN724" s="126"/>
    </row>
    <row r="725" spans="1:92">
      <c r="A725" s="289" t="s">
        <v>6774</v>
      </c>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v>0</v>
      </c>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c r="BY725" s="126"/>
      <c r="BZ725" s="126"/>
      <c r="CA725" s="126"/>
      <c r="CB725" s="126"/>
      <c r="CC725" s="126"/>
      <c r="CD725" s="126"/>
      <c r="CE725" s="126"/>
      <c r="CF725" s="126"/>
      <c r="CG725" s="126"/>
      <c r="CH725" s="126"/>
      <c r="CI725" s="126"/>
      <c r="CJ725" s="126"/>
      <c r="CK725" s="126"/>
      <c r="CL725" s="126"/>
      <c r="CM725" s="126"/>
      <c r="CN725" s="126"/>
    </row>
    <row r="726" spans="1:92">
      <c r="A726" s="289" t="s">
        <v>6775</v>
      </c>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v>0</v>
      </c>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c r="BY726" s="126"/>
      <c r="BZ726" s="126"/>
      <c r="CA726" s="126"/>
      <c r="CB726" s="126"/>
      <c r="CC726" s="126"/>
      <c r="CD726" s="126"/>
      <c r="CE726" s="126"/>
      <c r="CF726" s="126"/>
      <c r="CG726" s="126"/>
      <c r="CH726" s="126"/>
      <c r="CI726" s="126"/>
      <c r="CJ726" s="126"/>
      <c r="CK726" s="126"/>
      <c r="CL726" s="126"/>
      <c r="CM726" s="126"/>
      <c r="CN726" s="126"/>
    </row>
    <row r="727" spans="1:92">
      <c r="A727" s="289" t="s">
        <v>6776</v>
      </c>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v>382870.47</v>
      </c>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c r="BY727" s="126"/>
      <c r="BZ727" s="126"/>
      <c r="CA727" s="126"/>
      <c r="CB727" s="126"/>
      <c r="CC727" s="126"/>
      <c r="CD727" s="126"/>
      <c r="CE727" s="126"/>
      <c r="CF727" s="126"/>
      <c r="CG727" s="126"/>
      <c r="CH727" s="126"/>
      <c r="CI727" s="126"/>
      <c r="CJ727" s="126"/>
      <c r="CK727" s="126"/>
      <c r="CL727" s="126"/>
      <c r="CM727" s="126"/>
      <c r="CN727" s="126"/>
    </row>
    <row r="728" spans="1:92">
      <c r="A728" s="289" t="s">
        <v>6777</v>
      </c>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v>382870.47</v>
      </c>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c r="BY728" s="126"/>
      <c r="BZ728" s="126"/>
      <c r="CA728" s="126"/>
      <c r="CB728" s="126"/>
      <c r="CC728" s="126"/>
      <c r="CD728" s="126"/>
      <c r="CE728" s="126"/>
      <c r="CF728" s="126"/>
      <c r="CG728" s="126"/>
      <c r="CH728" s="126"/>
      <c r="CI728" s="126"/>
      <c r="CJ728" s="126"/>
      <c r="CK728" s="126"/>
      <c r="CL728" s="126"/>
      <c r="CM728" s="126"/>
      <c r="CN728" s="126"/>
    </row>
    <row r="729" spans="1:92">
      <c r="A729" s="289" t="s">
        <v>6778</v>
      </c>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c r="BY729" s="126"/>
      <c r="BZ729" s="126"/>
      <c r="CA729" s="126"/>
      <c r="CB729" s="126"/>
      <c r="CC729" s="126"/>
      <c r="CD729" s="126"/>
      <c r="CE729" s="126"/>
      <c r="CF729" s="126"/>
      <c r="CG729" s="126"/>
      <c r="CH729" s="126"/>
      <c r="CI729" s="126"/>
      <c r="CJ729" s="126"/>
      <c r="CK729" s="126"/>
      <c r="CL729" s="126"/>
      <c r="CM729" s="126"/>
      <c r="CN729" s="126"/>
    </row>
    <row r="730" spans="1:92">
      <c r="A730" s="289" t="s">
        <v>6779</v>
      </c>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v>-8878.4299999999894</v>
      </c>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6"/>
      <c r="CI730" s="126"/>
      <c r="CJ730" s="126"/>
      <c r="CK730" s="126"/>
      <c r="CL730" s="126"/>
      <c r="CM730" s="126"/>
      <c r="CN730" s="126"/>
    </row>
    <row r="731" spans="1:92">
      <c r="A731" s="289" t="s">
        <v>6780</v>
      </c>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v>-8834982.2999999896</v>
      </c>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c r="BY731" s="126"/>
      <c r="BZ731" s="126"/>
      <c r="CA731" s="126"/>
      <c r="CB731" s="126"/>
      <c r="CC731" s="126"/>
      <c r="CD731" s="126"/>
      <c r="CE731" s="126"/>
      <c r="CF731" s="126"/>
      <c r="CG731" s="126"/>
      <c r="CH731" s="126"/>
      <c r="CI731" s="126"/>
      <c r="CJ731" s="126"/>
      <c r="CK731" s="126"/>
      <c r="CL731" s="126"/>
      <c r="CM731" s="126"/>
      <c r="CN731" s="126"/>
    </row>
    <row r="732" spans="1:92">
      <c r="A732" s="289" t="s">
        <v>6781</v>
      </c>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v>-201392.03999999899</v>
      </c>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c r="BY732" s="126"/>
      <c r="BZ732" s="126"/>
      <c r="CA732" s="126"/>
      <c r="CB732" s="126"/>
      <c r="CC732" s="126"/>
      <c r="CD732" s="126"/>
      <c r="CE732" s="126"/>
      <c r="CF732" s="126"/>
      <c r="CG732" s="126"/>
      <c r="CH732" s="126"/>
      <c r="CI732" s="126"/>
      <c r="CJ732" s="126"/>
      <c r="CK732" s="126"/>
      <c r="CL732" s="126"/>
      <c r="CM732" s="126"/>
      <c r="CN732" s="126"/>
    </row>
    <row r="733" spans="1:92">
      <c r="A733" s="289" t="s">
        <v>6782</v>
      </c>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v>-969961.55999999901</v>
      </c>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c r="BY733" s="126"/>
      <c r="BZ733" s="126"/>
      <c r="CA733" s="126"/>
      <c r="CB733" s="126"/>
      <c r="CC733" s="126"/>
      <c r="CD733" s="126"/>
      <c r="CE733" s="126"/>
      <c r="CF733" s="126"/>
      <c r="CG733" s="126"/>
      <c r="CH733" s="126"/>
      <c r="CI733" s="126"/>
      <c r="CJ733" s="126"/>
      <c r="CK733" s="126"/>
      <c r="CL733" s="126"/>
      <c r="CM733" s="126"/>
      <c r="CN733" s="126"/>
    </row>
    <row r="734" spans="1:92">
      <c r="A734" s="289" t="s">
        <v>6783</v>
      </c>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v>-10015214.329999899</v>
      </c>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c r="BY734" s="126"/>
      <c r="BZ734" s="126"/>
      <c r="CA734" s="126"/>
      <c r="CB734" s="126"/>
      <c r="CC734" s="126"/>
      <c r="CD734" s="126"/>
      <c r="CE734" s="126"/>
      <c r="CF734" s="126"/>
      <c r="CG734" s="126"/>
      <c r="CH734" s="126"/>
      <c r="CI734" s="126"/>
      <c r="CJ734" s="126"/>
      <c r="CK734" s="126"/>
      <c r="CL734" s="126"/>
      <c r="CM734" s="126"/>
      <c r="CN734" s="126"/>
    </row>
    <row r="735" spans="1:92">
      <c r="A735" s="289" t="s">
        <v>6784</v>
      </c>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c r="BY735" s="126"/>
      <c r="BZ735" s="126"/>
      <c r="CA735" s="126"/>
      <c r="CB735" s="126"/>
      <c r="CC735" s="126"/>
      <c r="CD735" s="126"/>
      <c r="CE735" s="126"/>
      <c r="CF735" s="126"/>
      <c r="CG735" s="126"/>
      <c r="CH735" s="126"/>
      <c r="CI735" s="126"/>
      <c r="CJ735" s="126"/>
      <c r="CK735" s="126"/>
      <c r="CL735" s="126"/>
      <c r="CM735" s="126"/>
      <c r="CN735" s="126"/>
    </row>
    <row r="736" spans="1:92">
      <c r="A736" s="289" t="s">
        <v>6785</v>
      </c>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v>-16387830.75</v>
      </c>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c r="BY736" s="126"/>
      <c r="BZ736" s="126"/>
      <c r="CA736" s="126"/>
      <c r="CB736" s="126"/>
      <c r="CC736" s="126"/>
      <c r="CD736" s="126"/>
      <c r="CE736" s="126"/>
      <c r="CF736" s="126"/>
      <c r="CG736" s="126"/>
      <c r="CH736" s="126"/>
      <c r="CI736" s="126"/>
      <c r="CJ736" s="126"/>
      <c r="CK736" s="126"/>
      <c r="CL736" s="126"/>
      <c r="CM736" s="126"/>
      <c r="CN736" s="126"/>
    </row>
    <row r="737" spans="1:92">
      <c r="A737" s="289" t="s">
        <v>6786</v>
      </c>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v>0</v>
      </c>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c r="BY737" s="126"/>
      <c r="BZ737" s="126"/>
      <c r="CA737" s="126"/>
      <c r="CB737" s="126"/>
      <c r="CC737" s="126"/>
      <c r="CD737" s="126"/>
      <c r="CE737" s="126"/>
      <c r="CF737" s="126"/>
      <c r="CG737" s="126"/>
      <c r="CH737" s="126"/>
      <c r="CI737" s="126"/>
      <c r="CJ737" s="126"/>
      <c r="CK737" s="126"/>
      <c r="CL737" s="126"/>
      <c r="CM737" s="126"/>
      <c r="CN737" s="126"/>
    </row>
    <row r="738" spans="1:92">
      <c r="A738" s="289" t="s">
        <v>6787</v>
      </c>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v>-16387830.75</v>
      </c>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c r="BY738" s="126"/>
      <c r="BZ738" s="126"/>
      <c r="CA738" s="126"/>
      <c r="CB738" s="126"/>
      <c r="CC738" s="126"/>
      <c r="CD738" s="126"/>
      <c r="CE738" s="126"/>
      <c r="CF738" s="126"/>
      <c r="CG738" s="126"/>
      <c r="CH738" s="126"/>
      <c r="CI738" s="126"/>
      <c r="CJ738" s="126"/>
      <c r="CK738" s="126"/>
      <c r="CL738" s="126"/>
      <c r="CM738" s="126"/>
      <c r="CN738" s="126"/>
    </row>
    <row r="739" spans="1:92">
      <c r="A739" s="289" t="s">
        <v>6788</v>
      </c>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c r="BY739" s="126"/>
      <c r="BZ739" s="126"/>
      <c r="CA739" s="126"/>
      <c r="CB739" s="126"/>
      <c r="CC739" s="126"/>
      <c r="CD739" s="126"/>
      <c r="CE739" s="126"/>
      <c r="CF739" s="126"/>
      <c r="CG739" s="126"/>
      <c r="CH739" s="126"/>
      <c r="CI739" s="126"/>
      <c r="CJ739" s="126"/>
      <c r="CK739" s="126"/>
      <c r="CL739" s="126"/>
      <c r="CM739" s="126"/>
      <c r="CN739" s="126"/>
    </row>
    <row r="740" spans="1:92">
      <c r="A740" s="289" t="s">
        <v>6789</v>
      </c>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v>17866.5999999999</v>
      </c>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c r="BY740" s="126"/>
      <c r="BZ740" s="126"/>
      <c r="CA740" s="126"/>
      <c r="CB740" s="126"/>
      <c r="CC740" s="126"/>
      <c r="CD740" s="126"/>
      <c r="CE740" s="126"/>
      <c r="CF740" s="126"/>
      <c r="CG740" s="126"/>
      <c r="CH740" s="126"/>
      <c r="CI740" s="126"/>
      <c r="CJ740" s="126"/>
      <c r="CK740" s="126"/>
      <c r="CL740" s="126"/>
      <c r="CM740" s="126"/>
      <c r="CN740" s="126"/>
    </row>
    <row r="741" spans="1:92">
      <c r="A741" s="289" t="s">
        <v>6790</v>
      </c>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v>-258904.48</v>
      </c>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c r="BY741" s="126"/>
      <c r="BZ741" s="126"/>
      <c r="CA741" s="126"/>
      <c r="CB741" s="126"/>
      <c r="CC741" s="126"/>
      <c r="CD741" s="126"/>
      <c r="CE741" s="126"/>
      <c r="CF741" s="126"/>
      <c r="CG741" s="126"/>
      <c r="CH741" s="126"/>
      <c r="CI741" s="126"/>
      <c r="CJ741" s="126"/>
      <c r="CK741" s="126"/>
      <c r="CL741" s="126"/>
      <c r="CM741" s="126"/>
      <c r="CN741" s="126"/>
    </row>
    <row r="742" spans="1:92">
      <c r="A742" s="289" t="s">
        <v>6791</v>
      </c>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v>-2602018.44</v>
      </c>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c r="BY742" s="126"/>
      <c r="BZ742" s="126"/>
      <c r="CA742" s="126"/>
      <c r="CB742" s="126"/>
      <c r="CC742" s="126"/>
      <c r="CD742" s="126"/>
      <c r="CE742" s="126"/>
      <c r="CF742" s="126"/>
      <c r="CG742" s="126"/>
      <c r="CH742" s="126"/>
      <c r="CI742" s="126"/>
      <c r="CJ742" s="126"/>
      <c r="CK742" s="126"/>
      <c r="CL742" s="126"/>
      <c r="CM742" s="126"/>
      <c r="CN742" s="126"/>
    </row>
    <row r="743" spans="1:92">
      <c r="A743" s="289" t="s">
        <v>6792</v>
      </c>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v>0</v>
      </c>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c r="BY743" s="126"/>
      <c r="BZ743" s="126"/>
      <c r="CA743" s="126"/>
      <c r="CB743" s="126"/>
      <c r="CC743" s="126"/>
      <c r="CD743" s="126"/>
      <c r="CE743" s="126"/>
      <c r="CF743" s="126"/>
      <c r="CG743" s="126"/>
      <c r="CH743" s="126"/>
      <c r="CI743" s="126"/>
      <c r="CJ743" s="126"/>
      <c r="CK743" s="126"/>
      <c r="CL743" s="126"/>
      <c r="CM743" s="126"/>
      <c r="CN743" s="126"/>
    </row>
    <row r="744" spans="1:92">
      <c r="A744" s="289" t="s">
        <v>6793</v>
      </c>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v>-26606441.920000002</v>
      </c>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c r="BY744" s="126"/>
      <c r="BZ744" s="126"/>
      <c r="CA744" s="126"/>
      <c r="CB744" s="126"/>
      <c r="CC744" s="126"/>
      <c r="CD744" s="126"/>
      <c r="CE744" s="126"/>
      <c r="CF744" s="126"/>
      <c r="CG744" s="126"/>
      <c r="CH744" s="126"/>
      <c r="CI744" s="126"/>
      <c r="CJ744" s="126"/>
      <c r="CK744" s="126"/>
      <c r="CL744" s="126"/>
      <c r="CM744" s="126"/>
      <c r="CN744" s="126"/>
    </row>
    <row r="745" spans="1:92">
      <c r="A745" s="289" t="s">
        <v>6794</v>
      </c>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v>-597948.86</v>
      </c>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c r="BY745" s="126"/>
      <c r="BZ745" s="126"/>
      <c r="CA745" s="126"/>
      <c r="CB745" s="126"/>
      <c r="CC745" s="126"/>
      <c r="CD745" s="126"/>
      <c r="CE745" s="126"/>
      <c r="CF745" s="126"/>
      <c r="CG745" s="126"/>
      <c r="CH745" s="126"/>
      <c r="CI745" s="126"/>
      <c r="CJ745" s="126"/>
      <c r="CK745" s="126"/>
      <c r="CL745" s="126"/>
      <c r="CM745" s="126"/>
      <c r="CN745" s="126"/>
    </row>
    <row r="746" spans="1:92">
      <c r="A746" s="289" t="s">
        <v>6795</v>
      </c>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v>-18854578.469999999</v>
      </c>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c r="BY746" s="126"/>
      <c r="BZ746" s="126"/>
      <c r="CA746" s="126"/>
      <c r="CB746" s="126"/>
      <c r="CC746" s="126"/>
      <c r="CD746" s="126"/>
      <c r="CE746" s="126"/>
      <c r="CF746" s="126"/>
      <c r="CG746" s="126"/>
      <c r="CH746" s="126"/>
      <c r="CI746" s="126"/>
      <c r="CJ746" s="126"/>
      <c r="CK746" s="126"/>
      <c r="CL746" s="126"/>
      <c r="CM746" s="126"/>
      <c r="CN746" s="126"/>
    </row>
    <row r="747" spans="1:92">
      <c r="A747" s="289" t="s">
        <v>6796</v>
      </c>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v>0</v>
      </c>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c r="BY747" s="126"/>
      <c r="BZ747" s="126"/>
      <c r="CA747" s="126"/>
      <c r="CB747" s="126"/>
      <c r="CC747" s="126"/>
      <c r="CD747" s="126"/>
      <c r="CE747" s="126"/>
      <c r="CF747" s="126"/>
      <c r="CG747" s="126"/>
      <c r="CH747" s="126"/>
      <c r="CI747" s="126"/>
      <c r="CJ747" s="126"/>
      <c r="CK747" s="126"/>
      <c r="CL747" s="126"/>
      <c r="CM747" s="126"/>
      <c r="CN747" s="126"/>
    </row>
    <row r="748" spans="1:92">
      <c r="A748" s="289" t="s">
        <v>6797</v>
      </c>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v>0</v>
      </c>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c r="BY748" s="126"/>
      <c r="BZ748" s="126"/>
      <c r="CA748" s="126"/>
      <c r="CB748" s="126"/>
      <c r="CC748" s="126"/>
      <c r="CD748" s="126"/>
      <c r="CE748" s="126"/>
      <c r="CF748" s="126"/>
      <c r="CG748" s="126"/>
      <c r="CH748" s="126"/>
      <c r="CI748" s="126"/>
      <c r="CJ748" s="126"/>
      <c r="CK748" s="126"/>
      <c r="CL748" s="126"/>
      <c r="CM748" s="126"/>
      <c r="CN748" s="126"/>
    </row>
    <row r="749" spans="1:92">
      <c r="A749" s="289" t="s">
        <v>6798</v>
      </c>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v>2074823.14</v>
      </c>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c r="BY749" s="126"/>
      <c r="BZ749" s="126"/>
      <c r="CA749" s="126"/>
      <c r="CB749" s="126"/>
      <c r="CC749" s="126"/>
      <c r="CD749" s="126"/>
      <c r="CE749" s="126"/>
      <c r="CF749" s="126"/>
      <c r="CG749" s="126"/>
      <c r="CH749" s="126"/>
      <c r="CI749" s="126"/>
      <c r="CJ749" s="126"/>
      <c r="CK749" s="126"/>
      <c r="CL749" s="126"/>
      <c r="CM749" s="126"/>
      <c r="CN749" s="126"/>
    </row>
    <row r="750" spans="1:92">
      <c r="A750" s="289" t="s">
        <v>6799</v>
      </c>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v>-46827202.43</v>
      </c>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c r="BY750" s="126"/>
      <c r="BZ750" s="126"/>
      <c r="CA750" s="126"/>
      <c r="CB750" s="126"/>
      <c r="CC750" s="126"/>
      <c r="CD750" s="126"/>
      <c r="CE750" s="126"/>
      <c r="CF750" s="126"/>
      <c r="CG750" s="126"/>
      <c r="CH750" s="126"/>
      <c r="CI750" s="126"/>
      <c r="CJ750" s="126"/>
      <c r="CK750" s="126"/>
      <c r="CL750" s="126"/>
      <c r="CM750" s="126"/>
      <c r="CN750" s="126"/>
    </row>
    <row r="751" spans="1:92">
      <c r="A751" s="289" t="s">
        <v>6800</v>
      </c>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c r="BY751" s="126"/>
      <c r="BZ751" s="126"/>
      <c r="CA751" s="126"/>
      <c r="CB751" s="126"/>
      <c r="CC751" s="126"/>
      <c r="CD751" s="126"/>
      <c r="CE751" s="126"/>
      <c r="CF751" s="126"/>
      <c r="CG751" s="126"/>
      <c r="CH751" s="126"/>
      <c r="CI751" s="126"/>
      <c r="CJ751" s="126"/>
      <c r="CK751" s="126"/>
      <c r="CL751" s="126"/>
      <c r="CM751" s="126"/>
      <c r="CN751" s="126"/>
    </row>
    <row r="752" spans="1:92">
      <c r="A752" s="289" t="s">
        <v>6801</v>
      </c>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v>-1193748.6399999899</v>
      </c>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c r="BY752" s="126"/>
      <c r="BZ752" s="126"/>
      <c r="CA752" s="126"/>
      <c r="CB752" s="126"/>
      <c r="CC752" s="126"/>
      <c r="CD752" s="126"/>
      <c r="CE752" s="126"/>
      <c r="CF752" s="126"/>
      <c r="CG752" s="126"/>
      <c r="CH752" s="126"/>
      <c r="CI752" s="126"/>
      <c r="CJ752" s="126"/>
      <c r="CK752" s="126"/>
      <c r="CL752" s="126"/>
      <c r="CM752" s="126"/>
      <c r="CN752" s="126"/>
    </row>
    <row r="753" spans="1:92">
      <c r="A753" s="289" t="s">
        <v>6802</v>
      </c>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v>0</v>
      </c>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c r="BY753" s="126"/>
      <c r="BZ753" s="126"/>
      <c r="CA753" s="126"/>
      <c r="CB753" s="126"/>
      <c r="CC753" s="126"/>
      <c r="CD753" s="126"/>
      <c r="CE753" s="126"/>
      <c r="CF753" s="126"/>
      <c r="CG753" s="126"/>
      <c r="CH753" s="126"/>
      <c r="CI753" s="126"/>
      <c r="CJ753" s="126"/>
      <c r="CK753" s="126"/>
      <c r="CL753" s="126"/>
      <c r="CM753" s="126"/>
      <c r="CN753" s="126"/>
    </row>
    <row r="754" spans="1:92">
      <c r="A754" s="289" t="s">
        <v>6803</v>
      </c>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v>0</v>
      </c>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c r="BY754" s="126"/>
      <c r="BZ754" s="126"/>
      <c r="CA754" s="126"/>
      <c r="CB754" s="126"/>
      <c r="CC754" s="126"/>
      <c r="CD754" s="126"/>
      <c r="CE754" s="126"/>
      <c r="CF754" s="126"/>
      <c r="CG754" s="126"/>
      <c r="CH754" s="126"/>
      <c r="CI754" s="126"/>
      <c r="CJ754" s="126"/>
      <c r="CK754" s="126"/>
      <c r="CL754" s="126"/>
      <c r="CM754" s="126"/>
      <c r="CN754" s="126"/>
    </row>
    <row r="755" spans="1:92">
      <c r="A755" s="289" t="s">
        <v>6804</v>
      </c>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v>-1193748.6399999899</v>
      </c>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c r="BY755" s="126"/>
      <c r="BZ755" s="126"/>
      <c r="CA755" s="126"/>
      <c r="CB755" s="126"/>
      <c r="CC755" s="126"/>
      <c r="CD755" s="126"/>
      <c r="CE755" s="126"/>
      <c r="CF755" s="126"/>
      <c r="CG755" s="126"/>
      <c r="CH755" s="126"/>
      <c r="CI755" s="126"/>
      <c r="CJ755" s="126"/>
      <c r="CK755" s="126"/>
      <c r="CL755" s="126"/>
      <c r="CM755" s="126"/>
      <c r="CN755" s="126"/>
    </row>
    <row r="756" spans="1:92">
      <c r="A756" s="289" t="s">
        <v>6805</v>
      </c>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c r="BY756" s="126"/>
      <c r="BZ756" s="126"/>
      <c r="CA756" s="126"/>
      <c r="CB756" s="126"/>
      <c r="CC756" s="126"/>
      <c r="CD756" s="126"/>
      <c r="CE756" s="126"/>
      <c r="CF756" s="126"/>
      <c r="CG756" s="126"/>
      <c r="CH756" s="126"/>
      <c r="CI756" s="126"/>
      <c r="CJ756" s="126"/>
      <c r="CK756" s="126"/>
      <c r="CL756" s="126"/>
      <c r="CM756" s="126"/>
      <c r="CN756" s="126"/>
    </row>
    <row r="757" spans="1:92">
      <c r="A757" s="289" t="s">
        <v>6806</v>
      </c>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v>8731.2099999999991</v>
      </c>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c r="BY757" s="126"/>
      <c r="BZ757" s="126"/>
      <c r="CA757" s="126"/>
      <c r="CB757" s="126"/>
      <c r="CC757" s="126"/>
      <c r="CD757" s="126"/>
      <c r="CE757" s="126"/>
      <c r="CF757" s="126"/>
      <c r="CG757" s="126"/>
      <c r="CH757" s="126"/>
      <c r="CI757" s="126"/>
      <c r="CJ757" s="126"/>
      <c r="CK757" s="126"/>
      <c r="CL757" s="126"/>
      <c r="CM757" s="126"/>
      <c r="CN757" s="126"/>
    </row>
    <row r="758" spans="1:92">
      <c r="A758" s="289" t="s">
        <v>6807</v>
      </c>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v>0</v>
      </c>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c r="BY758" s="126"/>
      <c r="BZ758" s="126"/>
      <c r="CA758" s="126"/>
      <c r="CB758" s="126"/>
      <c r="CC758" s="126"/>
      <c r="CD758" s="126"/>
      <c r="CE758" s="126"/>
      <c r="CF758" s="126"/>
      <c r="CG758" s="126"/>
      <c r="CH758" s="126"/>
      <c r="CI758" s="126"/>
      <c r="CJ758" s="126"/>
      <c r="CK758" s="126"/>
      <c r="CL758" s="126"/>
      <c r="CM758" s="126"/>
      <c r="CN758" s="126"/>
    </row>
    <row r="759" spans="1:92">
      <c r="A759" s="289" t="s">
        <v>6808</v>
      </c>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v>8731.2099999999991</v>
      </c>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c r="BY759" s="126"/>
      <c r="BZ759" s="126"/>
      <c r="CA759" s="126"/>
      <c r="CB759" s="126"/>
      <c r="CC759" s="126"/>
      <c r="CD759" s="126"/>
      <c r="CE759" s="126"/>
      <c r="CF759" s="126"/>
      <c r="CG759" s="126"/>
      <c r="CH759" s="126"/>
      <c r="CI759" s="126"/>
      <c r="CJ759" s="126"/>
      <c r="CK759" s="126"/>
      <c r="CL759" s="126"/>
      <c r="CM759" s="126"/>
      <c r="CN759" s="126"/>
    </row>
    <row r="760" spans="1:92">
      <c r="A760" s="288" t="s">
        <v>6809</v>
      </c>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v>-105878758.29000001</v>
      </c>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c r="BY760" s="126"/>
      <c r="BZ760" s="126"/>
      <c r="CA760" s="126"/>
      <c r="CB760" s="126"/>
      <c r="CC760" s="126"/>
      <c r="CD760" s="126"/>
      <c r="CE760" s="126"/>
      <c r="CF760" s="126"/>
      <c r="CG760" s="126"/>
      <c r="CH760" s="126"/>
      <c r="CI760" s="126"/>
      <c r="CJ760" s="126"/>
      <c r="CK760" s="126"/>
      <c r="CL760" s="126"/>
      <c r="CM760" s="126"/>
      <c r="CN760" s="126"/>
    </row>
    <row r="761" spans="1:92" ht="13.8" thickBot="1">
      <c r="A761" s="360" t="s">
        <v>6810</v>
      </c>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c r="BY761" s="126"/>
      <c r="BZ761" s="126"/>
      <c r="CA761" s="126"/>
      <c r="CB761" s="126"/>
      <c r="CC761" s="126"/>
      <c r="CD761" s="126"/>
      <c r="CE761" s="126"/>
      <c r="CF761" s="126"/>
      <c r="CG761" s="126"/>
      <c r="CH761" s="126"/>
      <c r="CI761" s="126"/>
      <c r="CJ761" s="126"/>
      <c r="CK761" s="126"/>
      <c r="CL761" s="126"/>
      <c r="CM761" s="126"/>
      <c r="CN761" s="126"/>
    </row>
    <row r="762" spans="1:92">
      <c r="A762" s="289" t="s">
        <v>6811</v>
      </c>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v>9984.24</v>
      </c>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c r="BY762" s="126"/>
      <c r="BZ762" s="126"/>
      <c r="CA762" s="126"/>
      <c r="CB762" s="126"/>
      <c r="CC762" s="126"/>
      <c r="CD762" s="126"/>
      <c r="CE762" s="126"/>
      <c r="CF762" s="126"/>
      <c r="CG762" s="126"/>
      <c r="CH762" s="126"/>
      <c r="CI762" s="126"/>
      <c r="CJ762" s="126"/>
      <c r="CK762" s="126"/>
      <c r="CL762" s="126"/>
      <c r="CM762" s="126"/>
      <c r="CN762" s="126"/>
    </row>
    <row r="763" spans="1:92">
      <c r="A763" s="289" t="s">
        <v>6812</v>
      </c>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v>0</v>
      </c>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c r="BY763" s="126"/>
      <c r="BZ763" s="126"/>
      <c r="CA763" s="126"/>
      <c r="CB763" s="126"/>
      <c r="CC763" s="126"/>
      <c r="CD763" s="126"/>
      <c r="CE763" s="126"/>
      <c r="CF763" s="126"/>
      <c r="CG763" s="126"/>
      <c r="CH763" s="126"/>
      <c r="CI763" s="126"/>
      <c r="CJ763" s="126"/>
      <c r="CK763" s="126"/>
      <c r="CL763" s="126"/>
      <c r="CM763" s="126"/>
      <c r="CN763" s="126"/>
    </row>
    <row r="764" spans="1:92">
      <c r="A764" s="289" t="s">
        <v>6813</v>
      </c>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v>-1289808.6299999999</v>
      </c>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c r="BY764" s="126"/>
      <c r="BZ764" s="126"/>
      <c r="CA764" s="126"/>
      <c r="CB764" s="126"/>
      <c r="CC764" s="126"/>
      <c r="CD764" s="126"/>
      <c r="CE764" s="126"/>
      <c r="CF764" s="126"/>
      <c r="CG764" s="126"/>
      <c r="CH764" s="126"/>
      <c r="CI764" s="126"/>
      <c r="CJ764" s="126"/>
      <c r="CK764" s="126"/>
      <c r="CL764" s="126"/>
      <c r="CM764" s="126"/>
      <c r="CN764" s="126"/>
    </row>
    <row r="765" spans="1:92">
      <c r="A765" s="289" t="s">
        <v>6814</v>
      </c>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v>12185.67</v>
      </c>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c r="BY765" s="126"/>
      <c r="BZ765" s="126"/>
      <c r="CA765" s="126"/>
      <c r="CB765" s="126"/>
      <c r="CC765" s="126"/>
      <c r="CD765" s="126"/>
      <c r="CE765" s="126"/>
      <c r="CF765" s="126"/>
      <c r="CG765" s="126"/>
      <c r="CH765" s="126"/>
      <c r="CI765" s="126"/>
      <c r="CJ765" s="126"/>
      <c r="CK765" s="126"/>
      <c r="CL765" s="126"/>
      <c r="CM765" s="126"/>
      <c r="CN765" s="126"/>
    </row>
    <row r="766" spans="1:92">
      <c r="A766" s="289" t="s">
        <v>6815</v>
      </c>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v>778707.36</v>
      </c>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c r="BY766" s="126"/>
      <c r="BZ766" s="126"/>
      <c r="CA766" s="126"/>
      <c r="CB766" s="126"/>
      <c r="CC766" s="126"/>
      <c r="CD766" s="126"/>
      <c r="CE766" s="126"/>
      <c r="CF766" s="126"/>
      <c r="CG766" s="126"/>
      <c r="CH766" s="126"/>
      <c r="CI766" s="126"/>
      <c r="CJ766" s="126"/>
      <c r="CK766" s="126"/>
      <c r="CL766" s="126"/>
      <c r="CM766" s="126"/>
      <c r="CN766" s="126"/>
    </row>
    <row r="767" spans="1:92">
      <c r="A767" s="289" t="s">
        <v>6816</v>
      </c>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v>6122915.6699999999</v>
      </c>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c r="BY767" s="126"/>
      <c r="BZ767" s="126"/>
      <c r="CA767" s="126"/>
      <c r="CB767" s="126"/>
      <c r="CC767" s="126"/>
      <c r="CD767" s="126"/>
      <c r="CE767" s="126"/>
      <c r="CF767" s="126"/>
      <c r="CG767" s="126"/>
      <c r="CH767" s="126"/>
      <c r="CI767" s="126"/>
      <c r="CJ767" s="126"/>
      <c r="CK767" s="126"/>
      <c r="CL767" s="126"/>
      <c r="CM767" s="126"/>
      <c r="CN767" s="126"/>
    </row>
    <row r="768" spans="1:92">
      <c r="A768" s="289" t="s">
        <v>6817</v>
      </c>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v>8032607.9400000004</v>
      </c>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c r="BY768" s="126"/>
      <c r="BZ768" s="126"/>
      <c r="CA768" s="126"/>
      <c r="CB768" s="126"/>
      <c r="CC768" s="126"/>
      <c r="CD768" s="126"/>
      <c r="CE768" s="126"/>
      <c r="CF768" s="126"/>
      <c r="CG768" s="126"/>
      <c r="CH768" s="126"/>
      <c r="CI768" s="126"/>
      <c r="CJ768" s="126"/>
      <c r="CK768" s="126"/>
      <c r="CL768" s="126"/>
      <c r="CM768" s="126"/>
      <c r="CN768" s="126"/>
    </row>
    <row r="769" spans="1:92">
      <c r="A769" s="289" t="s">
        <v>6818</v>
      </c>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v>61603.429999999898</v>
      </c>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c r="BY769" s="126"/>
      <c r="BZ769" s="126"/>
      <c r="CA769" s="126"/>
      <c r="CB769" s="126"/>
      <c r="CC769" s="126"/>
      <c r="CD769" s="126"/>
      <c r="CE769" s="126"/>
      <c r="CF769" s="126"/>
      <c r="CG769" s="126"/>
      <c r="CH769" s="126"/>
      <c r="CI769" s="126"/>
      <c r="CJ769" s="126"/>
      <c r="CK769" s="126"/>
      <c r="CL769" s="126"/>
      <c r="CM769" s="126"/>
      <c r="CN769" s="126"/>
    </row>
    <row r="770" spans="1:92">
      <c r="A770" s="289" t="s">
        <v>6819</v>
      </c>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v>3642187.25</v>
      </c>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c r="BY770" s="126"/>
      <c r="BZ770" s="126"/>
      <c r="CA770" s="126"/>
      <c r="CB770" s="126"/>
      <c r="CC770" s="126"/>
      <c r="CD770" s="126"/>
      <c r="CE770" s="126"/>
      <c r="CF770" s="126"/>
      <c r="CG770" s="126"/>
      <c r="CH770" s="126"/>
      <c r="CI770" s="126"/>
      <c r="CJ770" s="126"/>
      <c r="CK770" s="126"/>
      <c r="CL770" s="126"/>
      <c r="CM770" s="126"/>
      <c r="CN770" s="126"/>
    </row>
    <row r="771" spans="1:92">
      <c r="A771" s="289" t="s">
        <v>6820</v>
      </c>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v>0</v>
      </c>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c r="BY771" s="126"/>
      <c r="BZ771" s="126"/>
      <c r="CA771" s="126"/>
      <c r="CB771" s="126"/>
      <c r="CC771" s="126"/>
      <c r="CD771" s="126"/>
      <c r="CE771" s="126"/>
      <c r="CF771" s="126"/>
      <c r="CG771" s="126"/>
      <c r="CH771" s="126"/>
      <c r="CI771" s="126"/>
      <c r="CJ771" s="126"/>
      <c r="CK771" s="126"/>
      <c r="CL771" s="126"/>
      <c r="CM771" s="126"/>
      <c r="CN771" s="126"/>
    </row>
    <row r="772" spans="1:92">
      <c r="A772" s="289" t="s">
        <v>6821</v>
      </c>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v>0</v>
      </c>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c r="BY772" s="126"/>
      <c r="BZ772" s="126"/>
      <c r="CA772" s="126"/>
      <c r="CB772" s="126"/>
      <c r="CC772" s="126"/>
      <c r="CD772" s="126"/>
      <c r="CE772" s="126"/>
      <c r="CF772" s="126"/>
      <c r="CG772" s="126"/>
      <c r="CH772" s="126"/>
      <c r="CI772" s="126"/>
      <c r="CJ772" s="126"/>
      <c r="CK772" s="126"/>
      <c r="CL772" s="126"/>
      <c r="CM772" s="126"/>
      <c r="CN772" s="126"/>
    </row>
    <row r="773" spans="1:92">
      <c r="A773" s="289" t="s">
        <v>6822</v>
      </c>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v>0</v>
      </c>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c r="BY773" s="126"/>
      <c r="BZ773" s="126"/>
      <c r="CA773" s="126"/>
      <c r="CB773" s="126"/>
      <c r="CC773" s="126"/>
      <c r="CD773" s="126"/>
      <c r="CE773" s="126"/>
      <c r="CF773" s="126"/>
      <c r="CG773" s="126"/>
      <c r="CH773" s="126"/>
      <c r="CI773" s="126"/>
      <c r="CJ773" s="126"/>
      <c r="CK773" s="126"/>
      <c r="CL773" s="126"/>
      <c r="CM773" s="126"/>
      <c r="CN773" s="126"/>
    </row>
    <row r="774" spans="1:92">
      <c r="A774" s="289" t="s">
        <v>6823</v>
      </c>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v>70730.229999999894</v>
      </c>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c r="BY774" s="126"/>
      <c r="BZ774" s="126"/>
      <c r="CA774" s="126"/>
      <c r="CB774" s="126"/>
      <c r="CC774" s="126"/>
      <c r="CD774" s="126"/>
      <c r="CE774" s="126"/>
      <c r="CF774" s="126"/>
      <c r="CG774" s="126"/>
      <c r="CH774" s="126"/>
      <c r="CI774" s="126"/>
      <c r="CJ774" s="126"/>
      <c r="CK774" s="126"/>
      <c r="CL774" s="126"/>
      <c r="CM774" s="126"/>
      <c r="CN774" s="126"/>
    </row>
    <row r="775" spans="1:92">
      <c r="A775" s="289" t="s">
        <v>6824</v>
      </c>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v>0</v>
      </c>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c r="BY775" s="126"/>
      <c r="BZ775" s="126"/>
      <c r="CA775" s="126"/>
      <c r="CB775" s="126"/>
      <c r="CC775" s="126"/>
      <c r="CD775" s="126"/>
      <c r="CE775" s="126"/>
      <c r="CF775" s="126"/>
      <c r="CG775" s="126"/>
      <c r="CH775" s="126"/>
      <c r="CI775" s="126"/>
      <c r="CJ775" s="126"/>
      <c r="CK775" s="126"/>
      <c r="CL775" s="126"/>
      <c r="CM775" s="126"/>
      <c r="CN775" s="126"/>
    </row>
    <row r="776" spans="1:92">
      <c r="A776" s="289" t="s">
        <v>6825</v>
      </c>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v>0</v>
      </c>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c r="BY776" s="126"/>
      <c r="BZ776" s="126"/>
      <c r="CA776" s="126"/>
      <c r="CB776" s="126"/>
      <c r="CC776" s="126"/>
      <c r="CD776" s="126"/>
      <c r="CE776" s="126"/>
      <c r="CF776" s="126"/>
      <c r="CG776" s="126"/>
      <c r="CH776" s="126"/>
      <c r="CI776" s="126"/>
      <c r="CJ776" s="126"/>
      <c r="CK776" s="126"/>
      <c r="CL776" s="126"/>
      <c r="CM776" s="126"/>
      <c r="CN776" s="126"/>
    </row>
    <row r="777" spans="1:92">
      <c r="A777" s="289" t="s">
        <v>6826</v>
      </c>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v>0</v>
      </c>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c r="BY777" s="126"/>
      <c r="BZ777" s="126"/>
      <c r="CA777" s="126"/>
      <c r="CB777" s="126"/>
      <c r="CC777" s="126"/>
      <c r="CD777" s="126"/>
      <c r="CE777" s="126"/>
      <c r="CF777" s="126"/>
      <c r="CG777" s="126"/>
      <c r="CH777" s="126"/>
      <c r="CI777" s="126"/>
      <c r="CJ777" s="126"/>
      <c r="CK777" s="126"/>
      <c r="CL777" s="126"/>
      <c r="CM777" s="126"/>
      <c r="CN777" s="126"/>
    </row>
    <row r="778" spans="1:92">
      <c r="A778" s="289" t="s">
        <v>6827</v>
      </c>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v>0</v>
      </c>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c r="BY778" s="126"/>
      <c r="BZ778" s="126"/>
      <c r="CA778" s="126"/>
      <c r="CB778" s="126"/>
      <c r="CC778" s="126"/>
      <c r="CD778" s="126"/>
      <c r="CE778" s="126"/>
      <c r="CF778" s="126"/>
      <c r="CG778" s="126"/>
      <c r="CH778" s="126"/>
      <c r="CI778" s="126"/>
      <c r="CJ778" s="126"/>
      <c r="CK778" s="126"/>
      <c r="CL778" s="126"/>
      <c r="CM778" s="126"/>
      <c r="CN778" s="126"/>
    </row>
    <row r="779" spans="1:92">
      <c r="A779" s="289" t="s">
        <v>6828</v>
      </c>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v>1113.52999999999</v>
      </c>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c r="BY779" s="126"/>
      <c r="BZ779" s="126"/>
      <c r="CA779" s="126"/>
      <c r="CB779" s="126"/>
      <c r="CC779" s="126"/>
      <c r="CD779" s="126"/>
      <c r="CE779" s="126"/>
      <c r="CF779" s="126"/>
      <c r="CG779" s="126"/>
      <c r="CH779" s="126"/>
      <c r="CI779" s="126"/>
      <c r="CJ779" s="126"/>
      <c r="CK779" s="126"/>
      <c r="CL779" s="126"/>
      <c r="CM779" s="126"/>
      <c r="CN779" s="126"/>
    </row>
    <row r="780" spans="1:92">
      <c r="A780" s="289" t="s">
        <v>6829</v>
      </c>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v>0</v>
      </c>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c r="BY780" s="126"/>
      <c r="BZ780" s="126"/>
      <c r="CA780" s="126"/>
      <c r="CB780" s="126"/>
      <c r="CC780" s="126"/>
      <c r="CD780" s="126"/>
      <c r="CE780" s="126"/>
      <c r="CF780" s="126"/>
      <c r="CG780" s="126"/>
      <c r="CH780" s="126"/>
      <c r="CI780" s="126"/>
      <c r="CJ780" s="126"/>
      <c r="CK780" s="126"/>
      <c r="CL780" s="126"/>
      <c r="CM780" s="126"/>
      <c r="CN780" s="126"/>
    </row>
    <row r="781" spans="1:92">
      <c r="A781" s="289" t="s">
        <v>6830</v>
      </c>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v>0</v>
      </c>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c r="BY781" s="126"/>
      <c r="BZ781" s="126"/>
      <c r="CA781" s="126"/>
      <c r="CB781" s="126"/>
      <c r="CC781" s="126"/>
      <c r="CD781" s="126"/>
      <c r="CE781" s="126"/>
      <c r="CF781" s="126"/>
      <c r="CG781" s="126"/>
      <c r="CH781" s="126"/>
      <c r="CI781" s="126"/>
      <c r="CJ781" s="126"/>
      <c r="CK781" s="126"/>
      <c r="CL781" s="126"/>
      <c r="CM781" s="126"/>
      <c r="CN781" s="126"/>
    </row>
    <row r="782" spans="1:92">
      <c r="A782" s="289" t="s">
        <v>6831</v>
      </c>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v>4355424.2699999996</v>
      </c>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c r="BY782" s="126"/>
      <c r="BZ782" s="126"/>
      <c r="CA782" s="126"/>
      <c r="CB782" s="126"/>
      <c r="CC782" s="126"/>
      <c r="CD782" s="126"/>
      <c r="CE782" s="126"/>
      <c r="CF782" s="126"/>
      <c r="CG782" s="126"/>
      <c r="CH782" s="126"/>
      <c r="CI782" s="126"/>
      <c r="CJ782" s="126"/>
      <c r="CK782" s="126"/>
      <c r="CL782" s="126"/>
      <c r="CM782" s="126"/>
      <c r="CN782" s="126"/>
    </row>
    <row r="783" spans="1:92">
      <c r="A783" s="289" t="s">
        <v>6832</v>
      </c>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v>0</v>
      </c>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c r="BY783" s="126"/>
      <c r="BZ783" s="126"/>
      <c r="CA783" s="126"/>
      <c r="CB783" s="126"/>
      <c r="CC783" s="126"/>
      <c r="CD783" s="126"/>
      <c r="CE783" s="126"/>
      <c r="CF783" s="126"/>
      <c r="CG783" s="126"/>
      <c r="CH783" s="126"/>
      <c r="CI783" s="126"/>
      <c r="CJ783" s="126"/>
      <c r="CK783" s="126"/>
      <c r="CL783" s="126"/>
      <c r="CM783" s="126"/>
      <c r="CN783" s="126"/>
    </row>
    <row r="784" spans="1:92">
      <c r="A784" s="288" t="s">
        <v>6833</v>
      </c>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v>21797650.960000001</v>
      </c>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c r="BY784" s="126"/>
      <c r="BZ784" s="126"/>
      <c r="CA784" s="126"/>
      <c r="CB784" s="126"/>
      <c r="CC784" s="126"/>
      <c r="CD784" s="126"/>
      <c r="CE784" s="126"/>
      <c r="CF784" s="126"/>
      <c r="CG784" s="126"/>
      <c r="CH784" s="126"/>
      <c r="CI784" s="126"/>
      <c r="CJ784" s="126"/>
      <c r="CK784" s="126"/>
      <c r="CL784" s="126"/>
      <c r="CM784" s="126"/>
      <c r="CN784" s="126"/>
    </row>
    <row r="785" spans="1:92" ht="13.8" thickBot="1">
      <c r="A785" s="360" t="s">
        <v>6834</v>
      </c>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c r="BY785" s="126"/>
      <c r="BZ785" s="126"/>
      <c r="CA785" s="126"/>
      <c r="CB785" s="126"/>
      <c r="CC785" s="126"/>
      <c r="CD785" s="126"/>
      <c r="CE785" s="126"/>
      <c r="CF785" s="126"/>
      <c r="CG785" s="126"/>
      <c r="CH785" s="126"/>
      <c r="CI785" s="126"/>
      <c r="CJ785" s="126"/>
      <c r="CK785" s="126"/>
      <c r="CL785" s="126"/>
      <c r="CM785" s="126"/>
      <c r="CN785" s="126"/>
    </row>
    <row r="786" spans="1:92">
      <c r="A786" s="289" t="s">
        <v>6835</v>
      </c>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v>0</v>
      </c>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c r="BY786" s="126"/>
      <c r="BZ786" s="126"/>
      <c r="CA786" s="126"/>
      <c r="CB786" s="126"/>
      <c r="CC786" s="126"/>
      <c r="CD786" s="126"/>
      <c r="CE786" s="126"/>
      <c r="CF786" s="126"/>
      <c r="CG786" s="126"/>
      <c r="CH786" s="126"/>
      <c r="CI786" s="126"/>
      <c r="CJ786" s="126"/>
      <c r="CK786" s="126"/>
      <c r="CL786" s="126"/>
      <c r="CM786" s="126"/>
      <c r="CN786" s="126"/>
    </row>
    <row r="787" spans="1:92">
      <c r="A787" s="289" t="s">
        <v>6836</v>
      </c>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v>241284</v>
      </c>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c r="BY787" s="126"/>
      <c r="BZ787" s="126"/>
      <c r="CA787" s="126"/>
      <c r="CB787" s="126"/>
      <c r="CC787" s="126"/>
      <c r="CD787" s="126"/>
      <c r="CE787" s="126"/>
      <c r="CF787" s="126"/>
      <c r="CG787" s="126"/>
      <c r="CH787" s="126"/>
      <c r="CI787" s="126"/>
      <c r="CJ787" s="126"/>
      <c r="CK787" s="126"/>
      <c r="CL787" s="126"/>
      <c r="CM787" s="126"/>
      <c r="CN787" s="126"/>
    </row>
    <row r="788" spans="1:92">
      <c r="A788" s="289" t="s">
        <v>6837</v>
      </c>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v>0</v>
      </c>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c r="BY788" s="126"/>
      <c r="BZ788" s="126"/>
      <c r="CA788" s="126"/>
      <c r="CB788" s="126"/>
      <c r="CC788" s="126"/>
      <c r="CD788" s="126"/>
      <c r="CE788" s="126"/>
      <c r="CF788" s="126"/>
      <c r="CG788" s="126"/>
      <c r="CH788" s="126"/>
      <c r="CI788" s="126"/>
      <c r="CJ788" s="126"/>
      <c r="CK788" s="126"/>
      <c r="CL788" s="126"/>
      <c r="CM788" s="126"/>
      <c r="CN788" s="126"/>
    </row>
    <row r="789" spans="1:92">
      <c r="A789" s="289" t="s">
        <v>6838</v>
      </c>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v>241284</v>
      </c>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c r="BY789" s="126"/>
      <c r="BZ789" s="126"/>
      <c r="CA789" s="126"/>
      <c r="CB789" s="126"/>
      <c r="CC789" s="126"/>
      <c r="CD789" s="126"/>
      <c r="CE789" s="126"/>
      <c r="CF789" s="126"/>
      <c r="CG789" s="126"/>
      <c r="CH789" s="126"/>
      <c r="CI789" s="126"/>
      <c r="CJ789" s="126"/>
      <c r="CK789" s="126"/>
      <c r="CL789" s="126"/>
      <c r="CM789" s="126"/>
      <c r="CN789" s="126"/>
    </row>
    <row r="790" spans="1:92">
      <c r="A790" s="289" t="s">
        <v>6839</v>
      </c>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c r="BY790" s="126"/>
      <c r="BZ790" s="126"/>
      <c r="CA790" s="126"/>
      <c r="CB790" s="126"/>
      <c r="CC790" s="126"/>
      <c r="CD790" s="126"/>
      <c r="CE790" s="126"/>
      <c r="CF790" s="126"/>
      <c r="CG790" s="126"/>
      <c r="CH790" s="126"/>
      <c r="CI790" s="126"/>
      <c r="CJ790" s="126"/>
      <c r="CK790" s="126"/>
      <c r="CL790" s="126"/>
      <c r="CM790" s="126"/>
      <c r="CN790" s="126"/>
    </row>
    <row r="791" spans="1:92">
      <c r="A791" s="289" t="s">
        <v>6840</v>
      </c>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v>-83839823.329999894</v>
      </c>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c r="BY791" s="126"/>
      <c r="BZ791" s="126"/>
      <c r="CA791" s="126"/>
      <c r="CB791" s="126"/>
      <c r="CC791" s="126"/>
      <c r="CD791" s="126"/>
      <c r="CE791" s="126"/>
      <c r="CF791" s="126"/>
      <c r="CG791" s="126"/>
      <c r="CH791" s="126"/>
      <c r="CI791" s="126"/>
      <c r="CJ791" s="126"/>
      <c r="CK791" s="126"/>
      <c r="CL791" s="126"/>
      <c r="CM791" s="126"/>
      <c r="CN791" s="126"/>
    </row>
    <row r="792" spans="1:92" ht="13.8" thickBot="1">
      <c r="A792" s="360" t="s">
        <v>6841</v>
      </c>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c r="BY792" s="126"/>
      <c r="BZ792" s="126"/>
      <c r="CA792" s="126"/>
      <c r="CB792" s="126"/>
      <c r="CC792" s="126"/>
      <c r="CD792" s="126"/>
      <c r="CE792" s="126"/>
      <c r="CF792" s="126"/>
      <c r="CG792" s="126"/>
      <c r="CH792" s="126"/>
      <c r="CI792" s="126"/>
      <c r="CJ792" s="126"/>
      <c r="CK792" s="126"/>
      <c r="CL792" s="126"/>
      <c r="CM792" s="126"/>
      <c r="CN792" s="126"/>
    </row>
    <row r="793" spans="1:92">
      <c r="A793" s="288" t="s">
        <v>6842</v>
      </c>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c r="BY793" s="126"/>
      <c r="BZ793" s="126"/>
      <c r="CA793" s="126"/>
      <c r="CB793" s="126"/>
      <c r="CC793" s="126"/>
      <c r="CD793" s="126"/>
      <c r="CE793" s="126"/>
      <c r="CF793" s="126"/>
      <c r="CG793" s="126"/>
      <c r="CH793" s="126"/>
      <c r="CI793" s="126"/>
      <c r="CJ793" s="126"/>
      <c r="CK793" s="126"/>
      <c r="CL793" s="126"/>
      <c r="CM793" s="126"/>
      <c r="CN793" s="126"/>
    </row>
    <row r="794" spans="1:92">
      <c r="A794" s="289" t="s">
        <v>6843</v>
      </c>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v>2821452.39</v>
      </c>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c r="BY794" s="126"/>
      <c r="BZ794" s="126"/>
      <c r="CA794" s="126"/>
      <c r="CB794" s="126"/>
      <c r="CC794" s="126"/>
      <c r="CD794" s="126"/>
      <c r="CE794" s="126"/>
      <c r="CF794" s="126"/>
      <c r="CG794" s="126"/>
      <c r="CH794" s="126"/>
      <c r="CI794" s="126"/>
      <c r="CJ794" s="126"/>
      <c r="CK794" s="126"/>
      <c r="CL794" s="126"/>
      <c r="CM794" s="126"/>
      <c r="CN794" s="126"/>
    </row>
    <row r="795" spans="1:92">
      <c r="A795" s="289" t="s">
        <v>6844</v>
      </c>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v>10213174.66</v>
      </c>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c r="BY795" s="126"/>
      <c r="BZ795" s="126"/>
      <c r="CA795" s="126"/>
      <c r="CB795" s="126"/>
      <c r="CC795" s="126"/>
      <c r="CD795" s="126"/>
      <c r="CE795" s="126"/>
      <c r="CF795" s="126"/>
      <c r="CG795" s="126"/>
      <c r="CH795" s="126"/>
      <c r="CI795" s="126"/>
      <c r="CJ795" s="126"/>
      <c r="CK795" s="126"/>
      <c r="CL795" s="126"/>
      <c r="CM795" s="126"/>
      <c r="CN795" s="126"/>
    </row>
    <row r="796" spans="1:92">
      <c r="A796" s="289" t="s">
        <v>6845</v>
      </c>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v>0</v>
      </c>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c r="BY796" s="126"/>
      <c r="BZ796" s="126"/>
      <c r="CA796" s="126"/>
      <c r="CB796" s="126"/>
      <c r="CC796" s="126"/>
      <c r="CD796" s="126"/>
      <c r="CE796" s="126"/>
      <c r="CF796" s="126"/>
      <c r="CG796" s="126"/>
      <c r="CH796" s="126"/>
      <c r="CI796" s="126"/>
      <c r="CJ796" s="126"/>
      <c r="CK796" s="126"/>
      <c r="CL796" s="126"/>
      <c r="CM796" s="126"/>
      <c r="CN796" s="126"/>
    </row>
    <row r="797" spans="1:92">
      <c r="A797" s="289" t="s">
        <v>6846</v>
      </c>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v>-929603.38</v>
      </c>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c r="BY797" s="126"/>
      <c r="BZ797" s="126"/>
      <c r="CA797" s="126"/>
      <c r="CB797" s="126"/>
      <c r="CC797" s="126"/>
      <c r="CD797" s="126"/>
      <c r="CE797" s="126"/>
      <c r="CF797" s="126"/>
      <c r="CG797" s="126"/>
      <c r="CH797" s="126"/>
      <c r="CI797" s="126"/>
      <c r="CJ797" s="126"/>
      <c r="CK797" s="126"/>
      <c r="CL797" s="126"/>
      <c r="CM797" s="126"/>
      <c r="CN797" s="126"/>
    </row>
    <row r="798" spans="1:92">
      <c r="A798" s="289" t="s">
        <v>6847</v>
      </c>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v>0</v>
      </c>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c r="BY798" s="126"/>
      <c r="BZ798" s="126"/>
      <c r="CA798" s="126"/>
      <c r="CB798" s="126"/>
      <c r="CC798" s="126"/>
      <c r="CD798" s="126"/>
      <c r="CE798" s="126"/>
      <c r="CF798" s="126"/>
      <c r="CG798" s="126"/>
      <c r="CH798" s="126"/>
      <c r="CI798" s="126"/>
      <c r="CJ798" s="126"/>
      <c r="CK798" s="126"/>
      <c r="CL798" s="126"/>
      <c r="CM798" s="126"/>
      <c r="CN798" s="126"/>
    </row>
    <row r="799" spans="1:92">
      <c r="A799" s="289" t="s">
        <v>6848</v>
      </c>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v>-156483.24</v>
      </c>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c r="BY799" s="126"/>
      <c r="BZ799" s="126"/>
      <c r="CA799" s="126"/>
      <c r="CB799" s="126"/>
      <c r="CC799" s="126"/>
      <c r="CD799" s="126"/>
      <c r="CE799" s="126"/>
      <c r="CF799" s="126"/>
      <c r="CG799" s="126"/>
      <c r="CH799" s="126"/>
      <c r="CI799" s="126"/>
      <c r="CJ799" s="126"/>
      <c r="CK799" s="126"/>
      <c r="CL799" s="126"/>
      <c r="CM799" s="126"/>
      <c r="CN799" s="126"/>
    </row>
    <row r="800" spans="1:92">
      <c r="A800" s="289" t="s">
        <v>6849</v>
      </c>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v>11948540.43</v>
      </c>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c r="BY800" s="126"/>
      <c r="BZ800" s="126"/>
      <c r="CA800" s="126"/>
      <c r="CB800" s="126"/>
      <c r="CC800" s="126"/>
      <c r="CD800" s="126"/>
      <c r="CE800" s="126"/>
      <c r="CF800" s="126"/>
      <c r="CG800" s="126"/>
      <c r="CH800" s="126"/>
      <c r="CI800" s="126"/>
      <c r="CJ800" s="126"/>
      <c r="CK800" s="126"/>
      <c r="CL800" s="126"/>
      <c r="CM800" s="126"/>
      <c r="CN800" s="126"/>
    </row>
    <row r="801" spans="1:92">
      <c r="A801" s="288" t="s">
        <v>6850</v>
      </c>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c r="BY801" s="126"/>
      <c r="BZ801" s="126"/>
      <c r="CA801" s="126"/>
      <c r="CB801" s="126"/>
      <c r="CC801" s="126"/>
      <c r="CD801" s="126"/>
      <c r="CE801" s="126"/>
      <c r="CF801" s="126"/>
      <c r="CG801" s="126"/>
      <c r="CH801" s="126"/>
      <c r="CI801" s="126"/>
      <c r="CJ801" s="126"/>
      <c r="CK801" s="126"/>
      <c r="CL801" s="126"/>
      <c r="CM801" s="126"/>
      <c r="CN801" s="126"/>
    </row>
    <row r="802" spans="1:92">
      <c r="A802" s="289" t="s">
        <v>6851</v>
      </c>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v>1715670.04</v>
      </c>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c r="BY802" s="126"/>
      <c r="BZ802" s="126"/>
      <c r="CA802" s="126"/>
      <c r="CB802" s="126"/>
      <c r="CC802" s="126"/>
      <c r="CD802" s="126"/>
      <c r="CE802" s="126"/>
      <c r="CF802" s="126"/>
      <c r="CG802" s="126"/>
      <c r="CH802" s="126"/>
      <c r="CI802" s="126"/>
      <c r="CJ802" s="126"/>
      <c r="CK802" s="126"/>
      <c r="CL802" s="126"/>
      <c r="CM802" s="126"/>
      <c r="CN802" s="126"/>
    </row>
    <row r="803" spans="1:92">
      <c r="A803" s="289" t="s">
        <v>6852</v>
      </c>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v>67974.880000000005</v>
      </c>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c r="BY803" s="126"/>
      <c r="BZ803" s="126"/>
      <c r="CA803" s="126"/>
      <c r="CB803" s="126"/>
      <c r="CC803" s="126"/>
      <c r="CD803" s="126"/>
      <c r="CE803" s="126"/>
      <c r="CF803" s="126"/>
      <c r="CG803" s="126"/>
      <c r="CH803" s="126"/>
      <c r="CI803" s="126"/>
      <c r="CJ803" s="126"/>
      <c r="CK803" s="126"/>
      <c r="CL803" s="126"/>
      <c r="CM803" s="126"/>
      <c r="CN803" s="126"/>
    </row>
    <row r="804" spans="1:92">
      <c r="A804" s="289" t="s">
        <v>6853</v>
      </c>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v>475494.34</v>
      </c>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c r="BY804" s="126"/>
      <c r="BZ804" s="126"/>
      <c r="CA804" s="126"/>
      <c r="CB804" s="126"/>
      <c r="CC804" s="126"/>
      <c r="CD804" s="126"/>
      <c r="CE804" s="126"/>
      <c r="CF804" s="126"/>
      <c r="CG804" s="126"/>
      <c r="CH804" s="126"/>
      <c r="CI804" s="126"/>
      <c r="CJ804" s="126"/>
      <c r="CK804" s="126"/>
      <c r="CL804" s="126"/>
      <c r="CM804" s="126"/>
      <c r="CN804" s="126"/>
    </row>
    <row r="805" spans="1:92">
      <c r="A805" s="289" t="s">
        <v>6854</v>
      </c>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v>18839.099999999999</v>
      </c>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c r="BY805" s="126"/>
      <c r="BZ805" s="126"/>
      <c r="CA805" s="126"/>
      <c r="CB805" s="126"/>
      <c r="CC805" s="126"/>
      <c r="CD805" s="126"/>
      <c r="CE805" s="126"/>
      <c r="CF805" s="126"/>
      <c r="CG805" s="126"/>
      <c r="CH805" s="126"/>
      <c r="CI805" s="126"/>
      <c r="CJ805" s="126"/>
      <c r="CK805" s="126"/>
      <c r="CL805" s="126"/>
      <c r="CM805" s="126"/>
      <c r="CN805" s="126"/>
    </row>
    <row r="806" spans="1:92">
      <c r="A806" s="289" t="s">
        <v>6855</v>
      </c>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v>-525780.07999999996</v>
      </c>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c r="BY806" s="126"/>
      <c r="BZ806" s="126"/>
      <c r="CA806" s="126"/>
      <c r="CB806" s="126"/>
      <c r="CC806" s="126"/>
      <c r="CD806" s="126"/>
      <c r="CE806" s="126"/>
      <c r="CF806" s="126"/>
      <c r="CG806" s="126"/>
      <c r="CH806" s="126"/>
      <c r="CI806" s="126"/>
      <c r="CJ806" s="126"/>
      <c r="CK806" s="126"/>
      <c r="CL806" s="126"/>
      <c r="CM806" s="126"/>
      <c r="CN806" s="126"/>
    </row>
    <row r="807" spans="1:92">
      <c r="A807" s="289" t="s">
        <v>6856</v>
      </c>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v>-0.4</v>
      </c>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c r="BY807" s="126"/>
      <c r="BZ807" s="126"/>
      <c r="CA807" s="126"/>
      <c r="CB807" s="126"/>
      <c r="CC807" s="126"/>
      <c r="CD807" s="126"/>
      <c r="CE807" s="126"/>
      <c r="CF807" s="126"/>
      <c r="CG807" s="126"/>
      <c r="CH807" s="126"/>
      <c r="CI807" s="126"/>
      <c r="CJ807" s="126"/>
      <c r="CK807" s="126"/>
      <c r="CL807" s="126"/>
      <c r="CM807" s="126"/>
      <c r="CN807" s="126"/>
    </row>
    <row r="808" spans="1:92">
      <c r="A808" s="289" t="s">
        <v>6857</v>
      </c>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v>-145718.85</v>
      </c>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c r="BY808" s="126"/>
      <c r="BZ808" s="126"/>
      <c r="CA808" s="126"/>
      <c r="CB808" s="126"/>
      <c r="CC808" s="126"/>
      <c r="CD808" s="126"/>
      <c r="CE808" s="126"/>
      <c r="CF808" s="126"/>
      <c r="CG808" s="126"/>
      <c r="CH808" s="126"/>
      <c r="CI808" s="126"/>
      <c r="CJ808" s="126"/>
      <c r="CK808" s="126"/>
      <c r="CL808" s="126"/>
      <c r="CM808" s="126"/>
      <c r="CN808" s="126"/>
    </row>
    <row r="809" spans="1:92">
      <c r="A809" s="289" t="s">
        <v>6858</v>
      </c>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v>-0.11</v>
      </c>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c r="BY809" s="126"/>
      <c r="BZ809" s="126"/>
      <c r="CA809" s="126"/>
      <c r="CB809" s="126"/>
      <c r="CC809" s="126"/>
      <c r="CD809" s="126"/>
      <c r="CE809" s="126"/>
      <c r="CF809" s="126"/>
      <c r="CG809" s="126"/>
      <c r="CH809" s="126"/>
      <c r="CI809" s="126"/>
      <c r="CJ809" s="126"/>
      <c r="CK809" s="126"/>
      <c r="CL809" s="126"/>
      <c r="CM809" s="126"/>
      <c r="CN809" s="126"/>
    </row>
    <row r="810" spans="1:92">
      <c r="A810" s="289" t="s">
        <v>6859</v>
      </c>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v>1606478.92</v>
      </c>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c r="BY810" s="126"/>
      <c r="BZ810" s="126"/>
      <c r="CA810" s="126"/>
      <c r="CB810" s="126"/>
      <c r="CC810" s="126"/>
      <c r="CD810" s="126"/>
      <c r="CE810" s="126"/>
      <c r="CF810" s="126"/>
      <c r="CG810" s="126"/>
      <c r="CH810" s="126"/>
      <c r="CI810" s="126"/>
      <c r="CJ810" s="126"/>
      <c r="CK810" s="126"/>
      <c r="CL810" s="126"/>
      <c r="CM810" s="126"/>
      <c r="CN810" s="126"/>
    </row>
    <row r="811" spans="1:92">
      <c r="A811" s="288" t="s">
        <v>6860</v>
      </c>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v>13555019.349999901</v>
      </c>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c r="BY811" s="126"/>
      <c r="BZ811" s="126"/>
      <c r="CA811" s="126"/>
      <c r="CB811" s="126"/>
      <c r="CC811" s="126"/>
      <c r="CD811" s="126"/>
      <c r="CE811" s="126"/>
      <c r="CF811" s="126"/>
      <c r="CG811" s="126"/>
      <c r="CH811" s="126"/>
      <c r="CI811" s="126"/>
      <c r="CJ811" s="126"/>
      <c r="CK811" s="126"/>
      <c r="CL811" s="126"/>
      <c r="CM811" s="126"/>
      <c r="CN811" s="126"/>
    </row>
    <row r="812" spans="1:92">
      <c r="A812" s="288" t="s">
        <v>6861</v>
      </c>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v>-70284803.980000004</v>
      </c>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c r="BY812" s="126"/>
      <c r="BZ812" s="126"/>
      <c r="CA812" s="126"/>
      <c r="CB812" s="126"/>
      <c r="CC812" s="126"/>
      <c r="CD812" s="126"/>
      <c r="CE812" s="126"/>
      <c r="CF812" s="126"/>
      <c r="CG812" s="126"/>
      <c r="CH812" s="126"/>
      <c r="CI812" s="126"/>
      <c r="CJ812" s="126"/>
      <c r="CK812" s="126"/>
      <c r="CL812" s="126"/>
      <c r="CM812" s="126"/>
      <c r="CN812" s="126"/>
    </row>
    <row r="813" spans="1:92">
      <c r="A813" s="289" t="s">
        <v>6862</v>
      </c>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c r="BY813" s="126"/>
      <c r="BZ813" s="126"/>
      <c r="CA813" s="126"/>
      <c r="CB813" s="126"/>
      <c r="CC813" s="126"/>
      <c r="CD813" s="126"/>
      <c r="CE813" s="126"/>
      <c r="CF813" s="126"/>
      <c r="CG813" s="126"/>
      <c r="CH813" s="126"/>
      <c r="CI813" s="126"/>
      <c r="CJ813" s="126"/>
      <c r="CK813" s="126"/>
      <c r="CL813" s="126"/>
      <c r="CM813" s="126"/>
      <c r="CN813" s="126"/>
    </row>
    <row r="814" spans="1:92">
      <c r="A814" s="289" t="s">
        <v>6863</v>
      </c>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v>-1251621259.95</v>
      </c>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c r="BY814" s="126"/>
      <c r="BZ814" s="126"/>
      <c r="CA814" s="126"/>
      <c r="CB814" s="126"/>
      <c r="CC814" s="126"/>
      <c r="CD814" s="126"/>
      <c r="CE814" s="126"/>
      <c r="CF814" s="126"/>
      <c r="CG814" s="126"/>
      <c r="CH814" s="126"/>
      <c r="CI814" s="126"/>
      <c r="CJ814" s="126"/>
      <c r="CK814" s="126"/>
      <c r="CL814" s="126"/>
      <c r="CM814" s="126"/>
      <c r="CN814" s="126"/>
    </row>
    <row r="815" spans="1:92">
      <c r="A815" s="289" t="s">
        <v>6864</v>
      </c>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c r="BY815" s="126"/>
      <c r="BZ815" s="126"/>
      <c r="CA815" s="126"/>
      <c r="CB815" s="126"/>
      <c r="CC815" s="126"/>
      <c r="CD815" s="126"/>
      <c r="CE815" s="126"/>
      <c r="CF815" s="126"/>
      <c r="CG815" s="126"/>
      <c r="CH815" s="126"/>
      <c r="CI815" s="126"/>
      <c r="CJ815" s="126"/>
      <c r="CK815" s="126"/>
      <c r="CL815" s="126"/>
      <c r="CM815" s="126"/>
      <c r="CN815" s="126"/>
    </row>
    <row r="816" spans="1:92" ht="13.8" thickBot="1">
      <c r="A816" s="360" t="s">
        <v>6865</v>
      </c>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c r="BY816" s="126"/>
      <c r="BZ816" s="126"/>
      <c r="CA816" s="126"/>
      <c r="CB816" s="126"/>
      <c r="CC816" s="126"/>
      <c r="CD816" s="126"/>
      <c r="CE816" s="126"/>
      <c r="CF816" s="126"/>
      <c r="CG816" s="126"/>
      <c r="CH816" s="126"/>
      <c r="CI816" s="126"/>
      <c r="CJ816" s="126"/>
      <c r="CK816" s="126"/>
      <c r="CL816" s="126"/>
      <c r="CM816" s="126"/>
      <c r="CN816" s="126"/>
    </row>
    <row r="817" spans="1:92">
      <c r="A817" s="289" t="s">
        <v>6866</v>
      </c>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c r="BY817" s="126"/>
      <c r="BZ817" s="126"/>
      <c r="CA817" s="126"/>
      <c r="CB817" s="126"/>
      <c r="CC817" s="126"/>
      <c r="CD817" s="126"/>
      <c r="CE817" s="126"/>
      <c r="CF817" s="126"/>
      <c r="CG817" s="126"/>
      <c r="CH817" s="126"/>
      <c r="CI817" s="126"/>
      <c r="CJ817" s="126"/>
      <c r="CK817" s="126"/>
      <c r="CL817" s="126"/>
      <c r="CM817" s="126"/>
      <c r="CN817" s="126"/>
    </row>
    <row r="818" spans="1:92">
      <c r="A818" s="289" t="s">
        <v>6867</v>
      </c>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v>0</v>
      </c>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c r="BY818" s="126"/>
      <c r="BZ818" s="126"/>
      <c r="CA818" s="126"/>
      <c r="CB818" s="126"/>
      <c r="CC818" s="126"/>
      <c r="CD818" s="126"/>
      <c r="CE818" s="126"/>
      <c r="CF818" s="126"/>
      <c r="CG818" s="126"/>
      <c r="CH818" s="126"/>
      <c r="CI818" s="126"/>
      <c r="CJ818" s="126"/>
      <c r="CK818" s="126"/>
      <c r="CL818" s="126"/>
      <c r="CM818" s="126"/>
      <c r="CN818" s="126"/>
    </row>
    <row r="819" spans="1:92">
      <c r="A819" s="289" t="s">
        <v>6868</v>
      </c>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v>7540867.3499999996</v>
      </c>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c r="BY819" s="126"/>
      <c r="BZ819" s="126"/>
      <c r="CA819" s="126"/>
      <c r="CB819" s="126"/>
      <c r="CC819" s="126"/>
      <c r="CD819" s="126"/>
      <c r="CE819" s="126"/>
      <c r="CF819" s="126"/>
      <c r="CG819" s="126"/>
      <c r="CH819" s="126"/>
      <c r="CI819" s="126"/>
      <c r="CJ819" s="126"/>
      <c r="CK819" s="126"/>
      <c r="CL819" s="126"/>
      <c r="CM819" s="126"/>
      <c r="CN819" s="126"/>
    </row>
    <row r="820" spans="1:92">
      <c r="A820" s="289" t="s">
        <v>6869</v>
      </c>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v>312252028.98000002</v>
      </c>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c r="BY820" s="126"/>
      <c r="BZ820" s="126"/>
      <c r="CA820" s="126"/>
      <c r="CB820" s="126"/>
      <c r="CC820" s="126"/>
      <c r="CD820" s="126"/>
      <c r="CE820" s="126"/>
      <c r="CF820" s="126"/>
      <c r="CG820" s="126"/>
      <c r="CH820" s="126"/>
      <c r="CI820" s="126"/>
      <c r="CJ820" s="126"/>
      <c r="CK820" s="126"/>
      <c r="CL820" s="126"/>
      <c r="CM820" s="126"/>
      <c r="CN820" s="126"/>
    </row>
    <row r="821" spans="1:92">
      <c r="A821" s="289" t="s">
        <v>6870</v>
      </c>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v>319792896.32999998</v>
      </c>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c r="BY821" s="126"/>
      <c r="BZ821" s="126"/>
      <c r="CA821" s="126"/>
      <c r="CB821" s="126"/>
      <c r="CC821" s="126"/>
      <c r="CD821" s="126"/>
      <c r="CE821" s="126"/>
      <c r="CF821" s="126"/>
      <c r="CG821" s="126"/>
      <c r="CH821" s="126"/>
      <c r="CI821" s="126"/>
      <c r="CJ821" s="126"/>
      <c r="CK821" s="126"/>
      <c r="CL821" s="126"/>
      <c r="CM821" s="126"/>
      <c r="CN821" s="126"/>
    </row>
    <row r="822" spans="1:92">
      <c r="A822" s="289" t="s">
        <v>6871</v>
      </c>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c r="BY822" s="126"/>
      <c r="BZ822" s="126"/>
      <c r="CA822" s="126"/>
      <c r="CB822" s="126"/>
      <c r="CC822" s="126"/>
      <c r="CD822" s="126"/>
      <c r="CE822" s="126"/>
      <c r="CF822" s="126"/>
      <c r="CG822" s="126"/>
      <c r="CH822" s="126"/>
      <c r="CI822" s="126"/>
      <c r="CJ822" s="126"/>
      <c r="CK822" s="126"/>
      <c r="CL822" s="126"/>
      <c r="CM822" s="126"/>
      <c r="CN822" s="126"/>
    </row>
    <row r="823" spans="1:92">
      <c r="A823" s="289" t="s">
        <v>6872</v>
      </c>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v>880228.02</v>
      </c>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c r="BY823" s="126"/>
      <c r="BZ823" s="126"/>
      <c r="CA823" s="126"/>
      <c r="CB823" s="126"/>
      <c r="CC823" s="126"/>
      <c r="CD823" s="126"/>
      <c r="CE823" s="126"/>
      <c r="CF823" s="126"/>
      <c r="CG823" s="126"/>
      <c r="CH823" s="126"/>
      <c r="CI823" s="126"/>
      <c r="CJ823" s="126"/>
      <c r="CK823" s="126"/>
      <c r="CL823" s="126"/>
      <c r="CM823" s="126"/>
      <c r="CN823" s="126"/>
    </row>
    <row r="824" spans="1:92">
      <c r="A824" s="289" t="s">
        <v>6873</v>
      </c>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v>4395158.72</v>
      </c>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c r="BY824" s="126"/>
      <c r="BZ824" s="126"/>
      <c r="CA824" s="126"/>
      <c r="CB824" s="126"/>
      <c r="CC824" s="126"/>
      <c r="CD824" s="126"/>
      <c r="CE824" s="126"/>
      <c r="CF824" s="126"/>
      <c r="CG824" s="126"/>
      <c r="CH824" s="126"/>
      <c r="CI824" s="126"/>
      <c r="CJ824" s="126"/>
      <c r="CK824" s="126"/>
      <c r="CL824" s="126"/>
      <c r="CM824" s="126"/>
      <c r="CN824" s="126"/>
    </row>
    <row r="825" spans="1:92">
      <c r="A825" s="289" t="s">
        <v>6874</v>
      </c>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v>839459.86999999895</v>
      </c>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c r="BY825" s="126"/>
      <c r="BZ825" s="126"/>
      <c r="CA825" s="126"/>
      <c r="CB825" s="126"/>
      <c r="CC825" s="126"/>
      <c r="CD825" s="126"/>
      <c r="CE825" s="126"/>
      <c r="CF825" s="126"/>
      <c r="CG825" s="126"/>
      <c r="CH825" s="126"/>
      <c r="CI825" s="126"/>
      <c r="CJ825" s="126"/>
      <c r="CK825" s="126"/>
      <c r="CL825" s="126"/>
      <c r="CM825" s="126"/>
      <c r="CN825" s="126"/>
    </row>
    <row r="826" spans="1:92">
      <c r="A826" s="289" t="s">
        <v>6875</v>
      </c>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v>560301.4</v>
      </c>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c r="BY826" s="126"/>
      <c r="BZ826" s="126"/>
      <c r="CA826" s="126"/>
      <c r="CB826" s="126"/>
      <c r="CC826" s="126"/>
      <c r="CD826" s="126"/>
      <c r="CE826" s="126"/>
      <c r="CF826" s="126"/>
      <c r="CG826" s="126"/>
      <c r="CH826" s="126"/>
      <c r="CI826" s="126"/>
      <c r="CJ826" s="126"/>
      <c r="CK826" s="126"/>
      <c r="CL826" s="126"/>
      <c r="CM826" s="126"/>
      <c r="CN826" s="126"/>
    </row>
    <row r="827" spans="1:92">
      <c r="A827" s="289" t="s">
        <v>6876</v>
      </c>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v>6675148.0099999998</v>
      </c>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c r="BY827" s="126"/>
      <c r="BZ827" s="126"/>
      <c r="CA827" s="126"/>
      <c r="CB827" s="126"/>
      <c r="CC827" s="126"/>
      <c r="CD827" s="126"/>
      <c r="CE827" s="126"/>
      <c r="CF827" s="126"/>
      <c r="CG827" s="126"/>
      <c r="CH827" s="126"/>
      <c r="CI827" s="126"/>
      <c r="CJ827" s="126"/>
      <c r="CK827" s="126"/>
      <c r="CL827" s="126"/>
      <c r="CM827" s="126"/>
      <c r="CN827" s="126"/>
    </row>
    <row r="828" spans="1:92">
      <c r="A828" s="289" t="s">
        <v>6877</v>
      </c>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c r="BY828" s="126"/>
      <c r="BZ828" s="126"/>
      <c r="CA828" s="126"/>
      <c r="CB828" s="126"/>
      <c r="CC828" s="126"/>
      <c r="CD828" s="126"/>
      <c r="CE828" s="126"/>
      <c r="CF828" s="126"/>
      <c r="CG828" s="126"/>
      <c r="CH828" s="126"/>
      <c r="CI828" s="126"/>
      <c r="CJ828" s="126"/>
      <c r="CK828" s="126"/>
      <c r="CL828" s="126"/>
      <c r="CM828" s="126"/>
      <c r="CN828" s="126"/>
    </row>
    <row r="829" spans="1:92">
      <c r="A829" s="289" t="s">
        <v>6878</v>
      </c>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v>17379680.34</v>
      </c>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c r="BY829" s="126"/>
      <c r="BZ829" s="126"/>
      <c r="CA829" s="126"/>
      <c r="CB829" s="126"/>
      <c r="CC829" s="126"/>
      <c r="CD829" s="126"/>
      <c r="CE829" s="126"/>
      <c r="CF829" s="126"/>
      <c r="CG829" s="126"/>
      <c r="CH829" s="126"/>
      <c r="CI829" s="126"/>
      <c r="CJ829" s="126"/>
      <c r="CK829" s="126"/>
      <c r="CL829" s="126"/>
      <c r="CM829" s="126"/>
      <c r="CN829" s="126"/>
    </row>
    <row r="830" spans="1:92">
      <c r="A830" s="289" t="s">
        <v>6879</v>
      </c>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v>17379680.34</v>
      </c>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c r="BY830" s="126"/>
      <c r="BZ830" s="126"/>
      <c r="CA830" s="126"/>
      <c r="CB830" s="126"/>
      <c r="CC830" s="126"/>
      <c r="CD830" s="126"/>
      <c r="CE830" s="126"/>
      <c r="CF830" s="126"/>
      <c r="CG830" s="126"/>
      <c r="CH830" s="126"/>
      <c r="CI830" s="126"/>
      <c r="CJ830" s="126"/>
      <c r="CK830" s="126"/>
      <c r="CL830" s="126"/>
      <c r="CM830" s="126"/>
      <c r="CN830" s="126"/>
    </row>
    <row r="831" spans="1:92">
      <c r="A831" s="289" t="s">
        <v>6880</v>
      </c>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c r="BY831" s="126"/>
      <c r="BZ831" s="126"/>
      <c r="CA831" s="126"/>
      <c r="CB831" s="126"/>
      <c r="CC831" s="126"/>
      <c r="CD831" s="126"/>
      <c r="CE831" s="126"/>
      <c r="CF831" s="126"/>
      <c r="CG831" s="126"/>
      <c r="CH831" s="126"/>
      <c r="CI831" s="126"/>
      <c r="CJ831" s="126"/>
      <c r="CK831" s="126"/>
      <c r="CL831" s="126"/>
      <c r="CM831" s="126"/>
      <c r="CN831" s="126"/>
    </row>
    <row r="832" spans="1:92">
      <c r="A832" s="289" t="s">
        <v>6881</v>
      </c>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v>45.009999999999899</v>
      </c>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c r="BY832" s="126"/>
      <c r="BZ832" s="126"/>
      <c r="CA832" s="126"/>
      <c r="CB832" s="126"/>
      <c r="CC832" s="126"/>
      <c r="CD832" s="126"/>
      <c r="CE832" s="126"/>
      <c r="CF832" s="126"/>
      <c r="CG832" s="126"/>
      <c r="CH832" s="126"/>
      <c r="CI832" s="126"/>
      <c r="CJ832" s="126"/>
      <c r="CK832" s="126"/>
      <c r="CL832" s="126"/>
      <c r="CM832" s="126"/>
      <c r="CN832" s="126"/>
    </row>
    <row r="833" spans="1:92">
      <c r="A833" s="289" t="s">
        <v>6882</v>
      </c>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v>0</v>
      </c>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c r="BY833" s="126"/>
      <c r="BZ833" s="126"/>
      <c r="CA833" s="126"/>
      <c r="CB833" s="126"/>
      <c r="CC833" s="126"/>
      <c r="CD833" s="126"/>
      <c r="CE833" s="126"/>
      <c r="CF833" s="126"/>
      <c r="CG833" s="126"/>
      <c r="CH833" s="126"/>
      <c r="CI833" s="126"/>
      <c r="CJ833" s="126"/>
      <c r="CK833" s="126"/>
      <c r="CL833" s="126"/>
      <c r="CM833" s="126"/>
      <c r="CN833" s="126"/>
    </row>
    <row r="834" spans="1:92">
      <c r="A834" s="289" t="s">
        <v>6883</v>
      </c>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v>0</v>
      </c>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c r="BY834" s="126"/>
      <c r="BZ834" s="126"/>
      <c r="CA834" s="126"/>
      <c r="CB834" s="126"/>
      <c r="CC834" s="126"/>
      <c r="CD834" s="126"/>
      <c r="CE834" s="126"/>
      <c r="CF834" s="126"/>
      <c r="CG834" s="126"/>
      <c r="CH834" s="126"/>
      <c r="CI834" s="126"/>
      <c r="CJ834" s="126"/>
      <c r="CK834" s="126"/>
      <c r="CL834" s="126"/>
      <c r="CM834" s="126"/>
      <c r="CN834" s="126"/>
    </row>
    <row r="835" spans="1:92">
      <c r="A835" s="289" t="s">
        <v>6884</v>
      </c>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v>0</v>
      </c>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c r="BY835" s="126"/>
      <c r="BZ835" s="126"/>
      <c r="CA835" s="126"/>
      <c r="CB835" s="126"/>
      <c r="CC835" s="126"/>
      <c r="CD835" s="126"/>
      <c r="CE835" s="126"/>
      <c r="CF835" s="126"/>
      <c r="CG835" s="126"/>
      <c r="CH835" s="126"/>
      <c r="CI835" s="126"/>
      <c r="CJ835" s="126"/>
      <c r="CK835" s="126"/>
      <c r="CL835" s="126"/>
      <c r="CM835" s="126"/>
      <c r="CN835" s="126"/>
    </row>
    <row r="836" spans="1:92">
      <c r="A836" s="289" t="s">
        <v>6885</v>
      </c>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v>1476343.63</v>
      </c>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c r="BY836" s="126"/>
      <c r="BZ836" s="126"/>
      <c r="CA836" s="126"/>
      <c r="CB836" s="126"/>
      <c r="CC836" s="126"/>
      <c r="CD836" s="126"/>
      <c r="CE836" s="126"/>
      <c r="CF836" s="126"/>
      <c r="CG836" s="126"/>
      <c r="CH836" s="126"/>
      <c r="CI836" s="126"/>
      <c r="CJ836" s="126"/>
      <c r="CK836" s="126"/>
      <c r="CL836" s="126"/>
      <c r="CM836" s="126"/>
      <c r="CN836" s="126"/>
    </row>
    <row r="837" spans="1:92">
      <c r="A837" s="289" t="s">
        <v>6886</v>
      </c>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v>1597749.22</v>
      </c>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c r="BY837" s="126"/>
      <c r="BZ837" s="126"/>
      <c r="CA837" s="126"/>
      <c r="CB837" s="126"/>
      <c r="CC837" s="126"/>
      <c r="CD837" s="126"/>
      <c r="CE837" s="126"/>
      <c r="CF837" s="126"/>
      <c r="CG837" s="126"/>
      <c r="CH837" s="126"/>
      <c r="CI837" s="126"/>
      <c r="CJ837" s="126"/>
      <c r="CK837" s="126"/>
      <c r="CL837" s="126"/>
      <c r="CM837" s="126"/>
      <c r="CN837" s="126"/>
    </row>
    <row r="838" spans="1:92">
      <c r="A838" s="289" t="s">
        <v>6887</v>
      </c>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v>0</v>
      </c>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c r="BY838" s="126"/>
      <c r="BZ838" s="126"/>
      <c r="CA838" s="126"/>
      <c r="CB838" s="126"/>
      <c r="CC838" s="126"/>
      <c r="CD838" s="126"/>
      <c r="CE838" s="126"/>
      <c r="CF838" s="126"/>
      <c r="CG838" s="126"/>
      <c r="CH838" s="126"/>
      <c r="CI838" s="126"/>
      <c r="CJ838" s="126"/>
      <c r="CK838" s="126"/>
      <c r="CL838" s="126"/>
      <c r="CM838" s="126"/>
      <c r="CN838" s="126"/>
    </row>
    <row r="839" spans="1:92">
      <c r="A839" s="289" t="s">
        <v>6888</v>
      </c>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v>0</v>
      </c>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c r="BY839" s="126"/>
      <c r="BZ839" s="126"/>
      <c r="CA839" s="126"/>
      <c r="CB839" s="126"/>
      <c r="CC839" s="126"/>
      <c r="CD839" s="126"/>
      <c r="CE839" s="126"/>
      <c r="CF839" s="126"/>
      <c r="CG839" s="126"/>
      <c r="CH839" s="126"/>
      <c r="CI839" s="126"/>
      <c r="CJ839" s="126"/>
      <c r="CK839" s="126"/>
      <c r="CL839" s="126"/>
      <c r="CM839" s="126"/>
      <c r="CN839" s="126"/>
    </row>
    <row r="840" spans="1:92">
      <c r="A840" s="289" t="s">
        <v>6889</v>
      </c>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v>0</v>
      </c>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c r="BY840" s="126"/>
      <c r="BZ840" s="126"/>
      <c r="CA840" s="126"/>
      <c r="CB840" s="126"/>
      <c r="CC840" s="126"/>
      <c r="CD840" s="126"/>
      <c r="CE840" s="126"/>
      <c r="CF840" s="126"/>
      <c r="CG840" s="126"/>
      <c r="CH840" s="126"/>
      <c r="CI840" s="126"/>
      <c r="CJ840" s="126"/>
      <c r="CK840" s="126"/>
      <c r="CL840" s="126"/>
      <c r="CM840" s="126"/>
      <c r="CN840" s="126"/>
    </row>
    <row r="841" spans="1:92">
      <c r="A841" s="289" t="s">
        <v>6890</v>
      </c>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v>2573999.41</v>
      </c>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c r="BY841" s="126"/>
      <c r="BZ841" s="126"/>
      <c r="CA841" s="126"/>
      <c r="CB841" s="126"/>
      <c r="CC841" s="126"/>
      <c r="CD841" s="126"/>
      <c r="CE841" s="126"/>
      <c r="CF841" s="126"/>
      <c r="CG841" s="126"/>
      <c r="CH841" s="126"/>
      <c r="CI841" s="126"/>
      <c r="CJ841" s="126"/>
      <c r="CK841" s="126"/>
      <c r="CL841" s="126"/>
      <c r="CM841" s="126"/>
      <c r="CN841" s="126"/>
    </row>
    <row r="842" spans="1:92">
      <c r="A842" s="289" t="s">
        <v>6891</v>
      </c>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v>0</v>
      </c>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c r="BY842" s="126"/>
      <c r="BZ842" s="126"/>
      <c r="CA842" s="126"/>
      <c r="CB842" s="126"/>
      <c r="CC842" s="126"/>
      <c r="CD842" s="126"/>
      <c r="CE842" s="126"/>
      <c r="CF842" s="126"/>
      <c r="CG842" s="126"/>
      <c r="CH842" s="126"/>
      <c r="CI842" s="126"/>
      <c r="CJ842" s="126"/>
      <c r="CK842" s="126"/>
      <c r="CL842" s="126"/>
      <c r="CM842" s="126"/>
      <c r="CN842" s="126"/>
    </row>
    <row r="843" spans="1:92">
      <c r="A843" s="289" t="s">
        <v>6892</v>
      </c>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v>5648137.2699999996</v>
      </c>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c r="BY843" s="126"/>
      <c r="BZ843" s="126"/>
      <c r="CA843" s="126"/>
      <c r="CB843" s="126"/>
      <c r="CC843" s="126"/>
      <c r="CD843" s="126"/>
      <c r="CE843" s="126"/>
      <c r="CF843" s="126"/>
      <c r="CG843" s="126"/>
      <c r="CH843" s="126"/>
      <c r="CI843" s="126"/>
      <c r="CJ843" s="126"/>
      <c r="CK843" s="126"/>
      <c r="CL843" s="126"/>
      <c r="CM843" s="126"/>
      <c r="CN843" s="126"/>
    </row>
    <row r="844" spans="1:92">
      <c r="A844" s="289" t="s">
        <v>6893</v>
      </c>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v>349495861.94999999</v>
      </c>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c r="BY844" s="126"/>
      <c r="BZ844" s="126"/>
      <c r="CA844" s="126"/>
      <c r="CB844" s="126"/>
      <c r="CC844" s="126"/>
      <c r="CD844" s="126"/>
      <c r="CE844" s="126"/>
      <c r="CF844" s="126"/>
      <c r="CG844" s="126"/>
      <c r="CH844" s="126"/>
      <c r="CI844" s="126"/>
      <c r="CJ844" s="126"/>
      <c r="CK844" s="126"/>
      <c r="CL844" s="126"/>
      <c r="CM844" s="126"/>
      <c r="CN844" s="126"/>
    </row>
    <row r="845" spans="1:92">
      <c r="A845" s="289" t="s">
        <v>6894</v>
      </c>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c r="BY845" s="126"/>
      <c r="BZ845" s="126"/>
      <c r="CA845" s="126"/>
      <c r="CB845" s="126"/>
      <c r="CC845" s="126"/>
      <c r="CD845" s="126"/>
      <c r="CE845" s="126"/>
      <c r="CF845" s="126"/>
      <c r="CG845" s="126"/>
      <c r="CH845" s="126"/>
      <c r="CI845" s="126"/>
      <c r="CJ845" s="126"/>
      <c r="CK845" s="126"/>
      <c r="CL845" s="126"/>
      <c r="CM845" s="126"/>
      <c r="CN845" s="126"/>
    </row>
    <row r="846" spans="1:92">
      <c r="A846" s="289" t="s">
        <v>6895</v>
      </c>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v>-6640594.5399999898</v>
      </c>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c r="BY846" s="126"/>
      <c r="BZ846" s="126"/>
      <c r="CA846" s="126"/>
      <c r="CB846" s="126"/>
      <c r="CC846" s="126"/>
      <c r="CD846" s="126"/>
      <c r="CE846" s="126"/>
      <c r="CF846" s="126"/>
      <c r="CG846" s="126"/>
      <c r="CH846" s="126"/>
      <c r="CI846" s="126"/>
      <c r="CJ846" s="126"/>
      <c r="CK846" s="126"/>
      <c r="CL846" s="126"/>
      <c r="CM846" s="126"/>
      <c r="CN846" s="126"/>
    </row>
    <row r="847" spans="1:92">
      <c r="A847" s="289" t="s">
        <v>6896</v>
      </c>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v>0</v>
      </c>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c r="BY847" s="126"/>
      <c r="BZ847" s="126"/>
      <c r="CA847" s="126"/>
      <c r="CB847" s="126"/>
      <c r="CC847" s="126"/>
      <c r="CD847" s="126"/>
      <c r="CE847" s="126"/>
      <c r="CF847" s="126"/>
      <c r="CG847" s="126"/>
      <c r="CH847" s="126"/>
      <c r="CI847" s="126"/>
      <c r="CJ847" s="126"/>
      <c r="CK847" s="126"/>
      <c r="CL847" s="126"/>
      <c r="CM847" s="126"/>
      <c r="CN847" s="126"/>
    </row>
    <row r="848" spans="1:92">
      <c r="A848" s="289" t="s">
        <v>6897</v>
      </c>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v>-6640594.5399999898</v>
      </c>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c r="BY848" s="126"/>
      <c r="BZ848" s="126"/>
      <c r="CA848" s="126"/>
      <c r="CB848" s="126"/>
      <c r="CC848" s="126"/>
      <c r="CD848" s="126"/>
      <c r="CE848" s="126"/>
      <c r="CF848" s="126"/>
      <c r="CG848" s="126"/>
      <c r="CH848" s="126"/>
      <c r="CI848" s="126"/>
      <c r="CJ848" s="126"/>
      <c r="CK848" s="126"/>
      <c r="CL848" s="126"/>
      <c r="CM848" s="126"/>
      <c r="CN848" s="126"/>
    </row>
    <row r="849" spans="1:92">
      <c r="A849" s="289" t="s">
        <v>6898</v>
      </c>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v>342855267.41000003</v>
      </c>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c r="BY849" s="126"/>
      <c r="BZ849" s="126"/>
      <c r="CA849" s="126"/>
      <c r="CB849" s="126"/>
      <c r="CC849" s="126"/>
      <c r="CD849" s="126"/>
      <c r="CE849" s="126"/>
      <c r="CF849" s="126"/>
      <c r="CG849" s="126"/>
      <c r="CH849" s="126"/>
      <c r="CI849" s="126"/>
      <c r="CJ849" s="126"/>
      <c r="CK849" s="126"/>
      <c r="CL849" s="126"/>
      <c r="CM849" s="126"/>
      <c r="CN849" s="126"/>
    </row>
    <row r="850" spans="1:92">
      <c r="A850" s="289" t="s">
        <v>6899</v>
      </c>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c r="BY850" s="126"/>
      <c r="BZ850" s="126"/>
      <c r="CA850" s="126"/>
      <c r="CB850" s="126"/>
      <c r="CC850" s="126"/>
      <c r="CD850" s="126"/>
      <c r="CE850" s="126"/>
      <c r="CF850" s="126"/>
      <c r="CG850" s="126"/>
      <c r="CH850" s="126"/>
      <c r="CI850" s="126"/>
      <c r="CJ850" s="126"/>
      <c r="CK850" s="126"/>
      <c r="CL850" s="126"/>
      <c r="CM850" s="126"/>
      <c r="CN850" s="126"/>
    </row>
    <row r="851" spans="1:92">
      <c r="A851" s="289" t="s">
        <v>6900</v>
      </c>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v>-908765992.53999996</v>
      </c>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c r="BY851" s="126"/>
      <c r="BZ851" s="126"/>
      <c r="CA851" s="126"/>
      <c r="CB851" s="126"/>
      <c r="CC851" s="126"/>
      <c r="CD851" s="126"/>
      <c r="CE851" s="126"/>
      <c r="CF851" s="126"/>
      <c r="CG851" s="126"/>
      <c r="CH851" s="126"/>
      <c r="CI851" s="126"/>
      <c r="CJ851" s="126"/>
      <c r="CK851" s="126"/>
      <c r="CL851" s="126"/>
      <c r="CM851" s="126"/>
      <c r="CN851" s="126"/>
    </row>
    <row r="852" spans="1:92" ht="13.8" thickBot="1">
      <c r="A852" s="361" t="s">
        <v>6901</v>
      </c>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c r="BY852" s="126"/>
      <c r="BZ852" s="126"/>
      <c r="CA852" s="126"/>
      <c r="CB852" s="126"/>
      <c r="CC852" s="126"/>
      <c r="CD852" s="126"/>
      <c r="CE852" s="126"/>
      <c r="CF852" s="126"/>
      <c r="CG852" s="126"/>
      <c r="CH852" s="126"/>
      <c r="CI852" s="126"/>
      <c r="CJ852" s="126"/>
      <c r="CK852" s="126"/>
      <c r="CL852" s="126"/>
      <c r="CM852" s="126"/>
      <c r="CN852" s="126"/>
    </row>
    <row r="853" spans="1:92">
      <c r="A853" s="289" t="s">
        <v>6902</v>
      </c>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v>6191.54</v>
      </c>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c r="BY853" s="126"/>
      <c r="BZ853" s="126"/>
      <c r="CA853" s="126"/>
      <c r="CB853" s="126"/>
      <c r="CC853" s="126"/>
      <c r="CD853" s="126"/>
      <c r="CE853" s="126"/>
      <c r="CF853" s="126"/>
      <c r="CG853" s="126"/>
      <c r="CH853" s="126"/>
      <c r="CI853" s="126"/>
      <c r="CJ853" s="126"/>
      <c r="CK853" s="126"/>
      <c r="CL853" s="126"/>
      <c r="CM853" s="126"/>
      <c r="CN853" s="126"/>
    </row>
    <row r="854" spans="1:92">
      <c r="A854" s="289" t="s">
        <v>6903</v>
      </c>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v>0</v>
      </c>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c r="BY854" s="126"/>
      <c r="BZ854" s="126"/>
      <c r="CA854" s="126"/>
      <c r="CB854" s="126"/>
      <c r="CC854" s="126"/>
      <c r="CD854" s="126"/>
      <c r="CE854" s="126"/>
      <c r="CF854" s="126"/>
      <c r="CG854" s="126"/>
      <c r="CH854" s="126"/>
      <c r="CI854" s="126"/>
      <c r="CJ854" s="126"/>
      <c r="CK854" s="126"/>
      <c r="CL854" s="126"/>
      <c r="CM854" s="126"/>
      <c r="CN854" s="126"/>
    </row>
    <row r="855" spans="1:92">
      <c r="A855" s="289" t="s">
        <v>6904</v>
      </c>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v>0</v>
      </c>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c r="BY855" s="126"/>
      <c r="BZ855" s="126"/>
      <c r="CA855" s="126"/>
      <c r="CB855" s="126"/>
      <c r="CC855" s="126"/>
      <c r="CD855" s="126"/>
      <c r="CE855" s="126"/>
      <c r="CF855" s="126"/>
      <c r="CG855" s="126"/>
      <c r="CH855" s="126"/>
      <c r="CI855" s="126"/>
      <c r="CJ855" s="126"/>
      <c r="CK855" s="126"/>
      <c r="CL855" s="126"/>
      <c r="CM855" s="126"/>
      <c r="CN855" s="126"/>
    </row>
    <row r="856" spans="1:92">
      <c r="A856" s="289" t="s">
        <v>6905</v>
      </c>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v>0</v>
      </c>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c r="BY856" s="126"/>
      <c r="BZ856" s="126"/>
      <c r="CA856" s="126"/>
      <c r="CB856" s="126"/>
      <c r="CC856" s="126"/>
      <c r="CD856" s="126"/>
      <c r="CE856" s="126"/>
      <c r="CF856" s="126"/>
      <c r="CG856" s="126"/>
      <c r="CH856" s="126"/>
      <c r="CI856" s="126"/>
      <c r="CJ856" s="126"/>
      <c r="CK856" s="126"/>
      <c r="CL856" s="126"/>
      <c r="CM856" s="126"/>
      <c r="CN856" s="126"/>
    </row>
    <row r="857" spans="1:92">
      <c r="A857" s="289" t="s">
        <v>6906</v>
      </c>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v>0</v>
      </c>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c r="BY857" s="126"/>
      <c r="BZ857" s="126"/>
      <c r="CA857" s="126"/>
      <c r="CB857" s="126"/>
      <c r="CC857" s="126"/>
      <c r="CD857" s="126"/>
      <c r="CE857" s="126"/>
      <c r="CF857" s="126"/>
      <c r="CG857" s="126"/>
      <c r="CH857" s="126"/>
      <c r="CI857" s="126"/>
      <c r="CJ857" s="126"/>
      <c r="CK857" s="126"/>
      <c r="CL857" s="126"/>
      <c r="CM857" s="126"/>
      <c r="CN857" s="126"/>
    </row>
    <row r="858" spans="1:92">
      <c r="A858" s="289" t="s">
        <v>6907</v>
      </c>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v>0</v>
      </c>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c r="BY858" s="126"/>
      <c r="BZ858" s="126"/>
      <c r="CA858" s="126"/>
      <c r="CB858" s="126"/>
      <c r="CC858" s="126"/>
      <c r="CD858" s="126"/>
      <c r="CE858" s="126"/>
      <c r="CF858" s="126"/>
      <c r="CG858" s="126"/>
      <c r="CH858" s="126"/>
      <c r="CI858" s="126"/>
      <c r="CJ858" s="126"/>
      <c r="CK858" s="126"/>
      <c r="CL858" s="126"/>
      <c r="CM858" s="126"/>
      <c r="CN858" s="126"/>
    </row>
    <row r="859" spans="1:92">
      <c r="A859" s="289" t="s">
        <v>6908</v>
      </c>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v>0</v>
      </c>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c r="BY859" s="126"/>
      <c r="BZ859" s="126"/>
      <c r="CA859" s="126"/>
      <c r="CB859" s="126"/>
      <c r="CC859" s="126"/>
      <c r="CD859" s="126"/>
      <c r="CE859" s="126"/>
      <c r="CF859" s="126"/>
      <c r="CG859" s="126"/>
      <c r="CH859" s="126"/>
      <c r="CI859" s="126"/>
      <c r="CJ859" s="126"/>
      <c r="CK859" s="126"/>
      <c r="CL859" s="126"/>
      <c r="CM859" s="126"/>
      <c r="CN859" s="126"/>
    </row>
    <row r="860" spans="1:92">
      <c r="A860" s="289" t="s">
        <v>6909</v>
      </c>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v>0</v>
      </c>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c r="BY860" s="126"/>
      <c r="BZ860" s="126"/>
      <c r="CA860" s="126"/>
      <c r="CB860" s="126"/>
      <c r="CC860" s="126"/>
      <c r="CD860" s="126"/>
      <c r="CE860" s="126"/>
      <c r="CF860" s="126"/>
      <c r="CG860" s="126"/>
      <c r="CH860" s="126"/>
      <c r="CI860" s="126"/>
      <c r="CJ860" s="126"/>
      <c r="CK860" s="126"/>
      <c r="CL860" s="126"/>
      <c r="CM860" s="126"/>
      <c r="CN860" s="126"/>
    </row>
    <row r="861" spans="1:92">
      <c r="A861" s="289" t="s">
        <v>6910</v>
      </c>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v>0</v>
      </c>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c r="BY861" s="126"/>
      <c r="BZ861" s="126"/>
      <c r="CA861" s="126"/>
      <c r="CB861" s="126"/>
      <c r="CC861" s="126"/>
      <c r="CD861" s="126"/>
      <c r="CE861" s="126"/>
      <c r="CF861" s="126"/>
      <c r="CG861" s="126"/>
      <c r="CH861" s="126"/>
      <c r="CI861" s="126"/>
      <c r="CJ861" s="126"/>
      <c r="CK861" s="126"/>
      <c r="CL861" s="126"/>
      <c r="CM861" s="126"/>
      <c r="CN861" s="126"/>
    </row>
    <row r="862" spans="1:92">
      <c r="A862" s="289" t="s">
        <v>6911</v>
      </c>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v>5500</v>
      </c>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c r="BY862" s="126"/>
      <c r="BZ862" s="126"/>
      <c r="CA862" s="126"/>
      <c r="CB862" s="126"/>
      <c r="CC862" s="126"/>
      <c r="CD862" s="126"/>
      <c r="CE862" s="126"/>
      <c r="CF862" s="126"/>
      <c r="CG862" s="126"/>
      <c r="CH862" s="126"/>
      <c r="CI862" s="126"/>
      <c r="CJ862" s="126"/>
      <c r="CK862" s="126"/>
      <c r="CL862" s="126"/>
      <c r="CM862" s="126"/>
      <c r="CN862" s="126"/>
    </row>
    <row r="863" spans="1:92">
      <c r="A863" s="289" t="s">
        <v>6912</v>
      </c>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v>0</v>
      </c>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c r="BY863" s="126"/>
      <c r="BZ863" s="126"/>
      <c r="CA863" s="126"/>
      <c r="CB863" s="126"/>
      <c r="CC863" s="126"/>
      <c r="CD863" s="126"/>
      <c r="CE863" s="126"/>
      <c r="CF863" s="126"/>
      <c r="CG863" s="126"/>
      <c r="CH863" s="126"/>
      <c r="CI863" s="126"/>
      <c r="CJ863" s="126"/>
      <c r="CK863" s="126"/>
      <c r="CL863" s="126"/>
      <c r="CM863" s="126"/>
      <c r="CN863" s="126"/>
    </row>
    <row r="864" spans="1:92">
      <c r="A864" s="289" t="s">
        <v>6913</v>
      </c>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v>0</v>
      </c>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c r="BY864" s="126"/>
      <c r="BZ864" s="126"/>
      <c r="CA864" s="126"/>
      <c r="CB864" s="126"/>
      <c r="CC864" s="126"/>
      <c r="CD864" s="126"/>
      <c r="CE864" s="126"/>
      <c r="CF864" s="126"/>
      <c r="CG864" s="126"/>
      <c r="CH864" s="126"/>
      <c r="CI864" s="126"/>
      <c r="CJ864" s="126"/>
      <c r="CK864" s="126"/>
      <c r="CL864" s="126"/>
      <c r="CM864" s="126"/>
      <c r="CN864" s="126"/>
    </row>
    <row r="865" spans="1:92">
      <c r="A865" s="289" t="s">
        <v>6914</v>
      </c>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v>0</v>
      </c>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c r="BY865" s="126"/>
      <c r="BZ865" s="126"/>
      <c r="CA865" s="126"/>
      <c r="CB865" s="126"/>
      <c r="CC865" s="126"/>
      <c r="CD865" s="126"/>
      <c r="CE865" s="126"/>
      <c r="CF865" s="126"/>
      <c r="CG865" s="126"/>
      <c r="CH865" s="126"/>
      <c r="CI865" s="126"/>
      <c r="CJ865" s="126"/>
      <c r="CK865" s="126"/>
      <c r="CL865" s="126"/>
      <c r="CM865" s="126"/>
      <c r="CN865" s="126"/>
    </row>
    <row r="866" spans="1:92">
      <c r="A866" s="289" t="s">
        <v>6915</v>
      </c>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v>0</v>
      </c>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c r="BY866" s="126"/>
      <c r="BZ866" s="126"/>
      <c r="CA866" s="126"/>
      <c r="CB866" s="126"/>
      <c r="CC866" s="126"/>
      <c r="CD866" s="126"/>
      <c r="CE866" s="126"/>
      <c r="CF866" s="126"/>
      <c r="CG866" s="126"/>
      <c r="CH866" s="126"/>
      <c r="CI866" s="126"/>
      <c r="CJ866" s="126"/>
      <c r="CK866" s="126"/>
      <c r="CL866" s="126"/>
      <c r="CM866" s="126"/>
      <c r="CN866" s="126"/>
    </row>
    <row r="867" spans="1:92">
      <c r="A867" s="289" t="s">
        <v>6916</v>
      </c>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v>145034.23999999999</v>
      </c>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c r="BY867" s="126"/>
      <c r="BZ867" s="126"/>
      <c r="CA867" s="126"/>
      <c r="CB867" s="126"/>
      <c r="CC867" s="126"/>
      <c r="CD867" s="126"/>
      <c r="CE867" s="126"/>
      <c r="CF867" s="126"/>
      <c r="CG867" s="126"/>
      <c r="CH867" s="126"/>
      <c r="CI867" s="126"/>
      <c r="CJ867" s="126"/>
      <c r="CK867" s="126"/>
      <c r="CL867" s="126"/>
      <c r="CM867" s="126"/>
      <c r="CN867" s="126"/>
    </row>
    <row r="868" spans="1:92">
      <c r="A868" s="289" t="s">
        <v>6917</v>
      </c>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v>156725.78</v>
      </c>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c r="BY868" s="126"/>
      <c r="BZ868" s="126"/>
      <c r="CA868" s="126"/>
      <c r="CB868" s="126"/>
      <c r="CC868" s="126"/>
      <c r="CD868" s="126"/>
      <c r="CE868" s="126"/>
      <c r="CF868" s="126"/>
      <c r="CG868" s="126"/>
      <c r="CH868" s="126"/>
      <c r="CI868" s="126"/>
      <c r="CJ868" s="126"/>
      <c r="CK868" s="126"/>
      <c r="CL868" s="126"/>
      <c r="CM868" s="126"/>
      <c r="CN868" s="126"/>
    </row>
    <row r="869" spans="1:92">
      <c r="A869" s="289" t="s">
        <v>6918</v>
      </c>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c r="BY869" s="126"/>
      <c r="BZ869" s="126"/>
      <c r="CA869" s="126"/>
      <c r="CB869" s="126"/>
      <c r="CC869" s="126"/>
      <c r="CD869" s="126"/>
      <c r="CE869" s="126"/>
      <c r="CF869" s="126"/>
      <c r="CG869" s="126"/>
      <c r="CH869" s="126"/>
      <c r="CI869" s="126"/>
      <c r="CJ869" s="126"/>
      <c r="CK869" s="126"/>
      <c r="CL869" s="126"/>
      <c r="CM869" s="126"/>
      <c r="CN869" s="126"/>
    </row>
    <row r="870" spans="1:92">
      <c r="A870" s="289" t="s">
        <v>6919</v>
      </c>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v>-908609266.75999999</v>
      </c>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c r="BY870" s="126"/>
      <c r="BZ870" s="126"/>
      <c r="CA870" s="126"/>
      <c r="CB870" s="126"/>
      <c r="CC870" s="126"/>
      <c r="CD870" s="126"/>
      <c r="CE870" s="126"/>
      <c r="CF870" s="126"/>
      <c r="CG870" s="126"/>
      <c r="CH870" s="126"/>
      <c r="CI870" s="126"/>
      <c r="CJ870" s="126"/>
      <c r="CK870" s="126"/>
      <c r="CL870" s="126"/>
      <c r="CM870" s="126"/>
      <c r="CN870" s="126"/>
    </row>
    <row r="871" spans="1:92">
      <c r="A871" s="289" t="s">
        <v>6920</v>
      </c>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v>0</v>
      </c>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c r="BY871" s="126"/>
      <c r="BZ871" s="126"/>
      <c r="CA871" s="126"/>
      <c r="CB871" s="126"/>
      <c r="CC871" s="126"/>
      <c r="CD871" s="126"/>
      <c r="CE871" s="126"/>
      <c r="CF871" s="126"/>
      <c r="CG871" s="126"/>
      <c r="CH871" s="126"/>
      <c r="CI871" s="126"/>
      <c r="CJ871" s="126"/>
      <c r="CK871" s="126"/>
      <c r="CL871" s="126"/>
      <c r="CM871" s="126"/>
      <c r="CN871" s="126"/>
    </row>
    <row r="872" spans="1:92">
      <c r="A872" s="289" t="s">
        <v>6921</v>
      </c>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v>-908609266.75999999</v>
      </c>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c r="BY872" s="126"/>
      <c r="BZ872" s="126"/>
      <c r="CA872" s="126"/>
      <c r="CB872" s="126"/>
      <c r="CC872" s="126"/>
      <c r="CD872" s="126"/>
      <c r="CE872" s="126"/>
      <c r="CF872" s="126"/>
      <c r="CG872" s="126"/>
      <c r="CH872" s="126"/>
      <c r="CI872" s="126"/>
      <c r="CJ872" s="126"/>
      <c r="CK872" s="126"/>
      <c r="CL872" s="126"/>
      <c r="CM872" s="126"/>
      <c r="CN872" s="126"/>
    </row>
    <row r="873" spans="1:92">
      <c r="A873" s="289" t="s">
        <v>971</v>
      </c>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c r="BY873" s="126"/>
      <c r="BZ873" s="126"/>
      <c r="CA873" s="126"/>
      <c r="CB873" s="126"/>
      <c r="CC873" s="126"/>
      <c r="CD873" s="126"/>
      <c r="CE873" s="126"/>
      <c r="CF873" s="126"/>
      <c r="CG873" s="126"/>
      <c r="CH873" s="126"/>
      <c r="CI873" s="126"/>
      <c r="CJ873" s="126"/>
      <c r="CK873" s="126"/>
      <c r="CL873" s="126"/>
      <c r="CM873" s="126"/>
      <c r="CN873" s="126"/>
    </row>
    <row r="874" spans="1:92" ht="13.8" thickBot="1">
      <c r="A874" s="360" t="s">
        <v>6922</v>
      </c>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c r="BY874" s="126"/>
      <c r="BZ874" s="126"/>
      <c r="CA874" s="126"/>
      <c r="CB874" s="126"/>
      <c r="CC874" s="126"/>
      <c r="CD874" s="126"/>
      <c r="CE874" s="126"/>
      <c r="CF874" s="126"/>
      <c r="CG874" s="126"/>
      <c r="CH874" s="126"/>
      <c r="CI874" s="126"/>
      <c r="CJ874" s="126"/>
      <c r="CK874" s="126"/>
      <c r="CL874" s="126"/>
      <c r="CM874" s="126"/>
      <c r="CN874" s="126"/>
    </row>
    <row r="875" spans="1:92">
      <c r="A875" s="289" t="s">
        <v>6923</v>
      </c>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v>-6204032960.7799997</v>
      </c>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c r="BY875" s="126"/>
      <c r="BZ875" s="126"/>
      <c r="CA875" s="126"/>
      <c r="CB875" s="126"/>
      <c r="CC875" s="126"/>
      <c r="CD875" s="126"/>
      <c r="CE875" s="126"/>
      <c r="CF875" s="126"/>
      <c r="CG875" s="126"/>
      <c r="CH875" s="126"/>
      <c r="CI875" s="126"/>
      <c r="CJ875" s="126"/>
      <c r="CK875" s="126"/>
      <c r="CL875" s="126"/>
      <c r="CM875" s="126"/>
      <c r="CN875" s="126"/>
    </row>
    <row r="876" spans="1:92">
      <c r="A876" s="289" t="s">
        <v>6924</v>
      </c>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v>740049753.55999899</v>
      </c>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c r="BY876" s="126"/>
      <c r="BZ876" s="126"/>
      <c r="CA876" s="126"/>
      <c r="CB876" s="126"/>
      <c r="CC876" s="126"/>
      <c r="CD876" s="126"/>
      <c r="CE876" s="126"/>
      <c r="CF876" s="126"/>
      <c r="CG876" s="126"/>
      <c r="CH876" s="126"/>
      <c r="CI876" s="126"/>
      <c r="CJ876" s="126"/>
      <c r="CK876" s="126"/>
      <c r="CL876" s="126"/>
      <c r="CM876" s="126"/>
      <c r="CN876" s="126"/>
    </row>
    <row r="877" spans="1:92">
      <c r="A877" s="289" t="s">
        <v>6925</v>
      </c>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v>2755580437.3899999</v>
      </c>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c r="BY877" s="126"/>
      <c r="BZ877" s="126"/>
      <c r="CA877" s="126"/>
      <c r="CB877" s="126"/>
      <c r="CC877" s="126"/>
      <c r="CD877" s="126"/>
      <c r="CE877" s="126"/>
      <c r="CF877" s="126"/>
      <c r="CG877" s="126"/>
      <c r="CH877" s="126"/>
      <c r="CI877" s="126"/>
      <c r="CJ877" s="126"/>
      <c r="CK877" s="126"/>
      <c r="CL877" s="126"/>
      <c r="CM877" s="126"/>
      <c r="CN877" s="126"/>
    </row>
    <row r="878" spans="1:92">
      <c r="A878" s="289" t="s">
        <v>6926</v>
      </c>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v>894527355.97999895</v>
      </c>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c r="BY878" s="126"/>
      <c r="BZ878" s="126"/>
      <c r="CA878" s="126"/>
      <c r="CB878" s="126"/>
      <c r="CC878" s="126"/>
      <c r="CD878" s="126"/>
      <c r="CE878" s="126"/>
      <c r="CF878" s="126"/>
      <c r="CG878" s="126"/>
      <c r="CH878" s="126"/>
      <c r="CI878" s="126"/>
      <c r="CJ878" s="126"/>
      <c r="CK878" s="126"/>
      <c r="CL878" s="126"/>
      <c r="CM878" s="126"/>
      <c r="CN878" s="126"/>
    </row>
    <row r="879" spans="1:92">
      <c r="A879" s="289" t="s">
        <v>6927</v>
      </c>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v>226636.65999999901</v>
      </c>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c r="BY879" s="126"/>
      <c r="BZ879" s="126"/>
      <c r="CA879" s="126"/>
      <c r="CB879" s="126"/>
      <c r="CC879" s="126"/>
      <c r="CD879" s="126"/>
      <c r="CE879" s="126"/>
      <c r="CF879" s="126"/>
      <c r="CG879" s="126"/>
      <c r="CH879" s="126"/>
      <c r="CI879" s="126"/>
      <c r="CJ879" s="126"/>
      <c r="CK879" s="126"/>
      <c r="CL879" s="126"/>
      <c r="CM879" s="126"/>
      <c r="CN879" s="126"/>
    </row>
    <row r="880" spans="1:92">
      <c r="A880" s="289" t="s">
        <v>6928</v>
      </c>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v>420985565.83999902</v>
      </c>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c r="BY880" s="126"/>
      <c r="BZ880" s="126"/>
      <c r="CA880" s="126"/>
      <c r="CB880" s="126"/>
      <c r="CC880" s="126"/>
      <c r="CD880" s="126"/>
      <c r="CE880" s="126"/>
      <c r="CF880" s="126"/>
      <c r="CG880" s="126"/>
      <c r="CH880" s="126"/>
      <c r="CI880" s="126"/>
      <c r="CJ880" s="126"/>
      <c r="CK880" s="126"/>
      <c r="CL880" s="126"/>
      <c r="CM880" s="126"/>
      <c r="CN880" s="126"/>
    </row>
    <row r="881" spans="1:92">
      <c r="A881" s="289" t="s">
        <v>6929</v>
      </c>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v>-72002444.279999897</v>
      </c>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c r="BY881" s="126"/>
      <c r="BZ881" s="126"/>
      <c r="CA881" s="126"/>
      <c r="CB881" s="126"/>
      <c r="CC881" s="126"/>
      <c r="CD881" s="126"/>
      <c r="CE881" s="126"/>
      <c r="CF881" s="126"/>
      <c r="CG881" s="126"/>
      <c r="CH881" s="126"/>
      <c r="CI881" s="126"/>
      <c r="CJ881" s="126"/>
      <c r="CK881" s="126"/>
      <c r="CL881" s="126"/>
      <c r="CM881" s="126"/>
      <c r="CN881" s="126"/>
    </row>
    <row r="882" spans="1:92">
      <c r="A882" s="289" t="s">
        <v>6930</v>
      </c>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v>283770494.66000003</v>
      </c>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c r="BY882" s="126"/>
      <c r="BZ882" s="126"/>
      <c r="CA882" s="126"/>
      <c r="CB882" s="126"/>
      <c r="CC882" s="126"/>
      <c r="CD882" s="126"/>
      <c r="CE882" s="126"/>
      <c r="CF882" s="126"/>
      <c r="CG882" s="126"/>
      <c r="CH882" s="126"/>
      <c r="CI882" s="126"/>
      <c r="CJ882" s="126"/>
      <c r="CK882" s="126"/>
      <c r="CL882" s="126"/>
      <c r="CM882" s="126"/>
      <c r="CN882" s="126"/>
    </row>
    <row r="883" spans="1:92">
      <c r="A883" s="289" t="s">
        <v>6931</v>
      </c>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v>-441295</v>
      </c>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c r="BY883" s="126"/>
      <c r="BZ883" s="126"/>
      <c r="CA883" s="126"/>
      <c r="CB883" s="126"/>
      <c r="CC883" s="126"/>
      <c r="CD883" s="126"/>
      <c r="CE883" s="126"/>
      <c r="CF883" s="126"/>
      <c r="CG883" s="126"/>
      <c r="CH883" s="126"/>
      <c r="CI883" s="126"/>
      <c r="CJ883" s="126"/>
      <c r="CK883" s="126"/>
      <c r="CL883" s="126"/>
      <c r="CM883" s="126"/>
      <c r="CN883" s="126"/>
    </row>
    <row r="884" spans="1:92">
      <c r="A884" s="289" t="s">
        <v>6932</v>
      </c>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v>-1181336455.97</v>
      </c>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c r="BY884" s="126"/>
      <c r="BZ884" s="126"/>
      <c r="CA884" s="126"/>
      <c r="CB884" s="126"/>
      <c r="CC884" s="126"/>
      <c r="CD884" s="126"/>
      <c r="CE884" s="126"/>
      <c r="CF884" s="126"/>
      <c r="CG884" s="126"/>
      <c r="CH884" s="126"/>
      <c r="CI884" s="126"/>
      <c r="CJ884" s="126"/>
      <c r="CK884" s="126"/>
      <c r="CL884" s="126"/>
      <c r="CM884" s="126"/>
      <c r="CN884" s="126"/>
    </row>
    <row r="885" spans="1:92">
      <c r="A885" s="289" t="s">
        <v>6933</v>
      </c>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v>-1181336148.1800001</v>
      </c>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c r="BY885" s="126"/>
      <c r="BZ885" s="126"/>
      <c r="CA885" s="126"/>
      <c r="CB885" s="126"/>
      <c r="CC885" s="126"/>
      <c r="CD885" s="126"/>
      <c r="CE885" s="126"/>
      <c r="CF885" s="126"/>
      <c r="CG885" s="126"/>
      <c r="CH885" s="126"/>
      <c r="CI885" s="126"/>
      <c r="CJ885" s="126"/>
      <c r="CK885" s="126"/>
      <c r="CL885" s="126"/>
      <c r="CM885" s="126"/>
      <c r="CN885" s="126"/>
    </row>
    <row r="886" spans="1:92">
      <c r="A886" s="289" t="s">
        <v>6934</v>
      </c>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v>-6.6938810050487497E-7</v>
      </c>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c r="BY886" s="126"/>
      <c r="BZ886" s="126"/>
      <c r="CA886" s="126"/>
      <c r="CB886" s="126"/>
      <c r="CC886" s="126"/>
      <c r="CD886" s="126"/>
      <c r="CE886" s="126"/>
      <c r="CF886" s="126"/>
      <c r="CG886" s="126"/>
      <c r="CH886" s="126"/>
      <c r="CI886" s="126"/>
      <c r="CJ886" s="126"/>
      <c r="CK886" s="126"/>
      <c r="CL886" s="126"/>
      <c r="CM886" s="126"/>
      <c r="CN886" s="126"/>
    </row>
    <row r="887" spans="1:92">
      <c r="A887" s="289" t="s">
        <v>6935</v>
      </c>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c r="BY887" s="126"/>
      <c r="BZ887" s="126"/>
      <c r="CA887" s="126"/>
      <c r="CB887" s="126"/>
      <c r="CC887" s="126"/>
      <c r="CD887" s="126"/>
      <c r="CE887" s="126"/>
      <c r="CF887" s="126"/>
      <c r="CG887" s="126"/>
      <c r="CH887" s="126"/>
      <c r="CI887" s="126"/>
      <c r="CJ887" s="126"/>
      <c r="CK887" s="126"/>
      <c r="CL887" s="126"/>
      <c r="CM887" s="126"/>
      <c r="CN887" s="126"/>
    </row>
    <row r="888" spans="1:92" ht="13.8" thickBot="1">
      <c r="A888" s="360" t="s">
        <v>6936</v>
      </c>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c r="BY888" s="126"/>
      <c r="BZ888" s="126"/>
      <c r="CA888" s="126"/>
      <c r="CB888" s="126"/>
      <c r="CC888" s="126"/>
      <c r="CD888" s="126"/>
      <c r="CE888" s="126"/>
      <c r="CF888" s="126"/>
      <c r="CG888" s="126"/>
      <c r="CH888" s="126"/>
      <c r="CI888" s="126"/>
      <c r="CJ888" s="126"/>
      <c r="CK888" s="126"/>
      <c r="CL888" s="126"/>
      <c r="CM888" s="126"/>
      <c r="CN888" s="126"/>
    </row>
    <row r="889" spans="1:92">
      <c r="A889" s="289" t="s">
        <v>6937</v>
      </c>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v>-1251620952.1600001</v>
      </c>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c r="BY889" s="126"/>
      <c r="BZ889" s="126"/>
      <c r="CA889" s="126"/>
      <c r="CB889" s="126"/>
      <c r="CC889" s="126"/>
      <c r="CD889" s="126"/>
      <c r="CE889" s="126"/>
      <c r="CF889" s="126"/>
      <c r="CG889" s="126"/>
      <c r="CH889" s="126"/>
      <c r="CI889" s="126"/>
      <c r="CJ889" s="126"/>
      <c r="CK889" s="126"/>
      <c r="CL889" s="126"/>
      <c r="CM889" s="126"/>
      <c r="CN889" s="126"/>
    </row>
    <row r="890" spans="1:92">
      <c r="A890" s="289" t="s">
        <v>6938</v>
      </c>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v>-6640594.5399999898</v>
      </c>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c r="BY890" s="126"/>
      <c r="BZ890" s="126"/>
      <c r="CA890" s="126"/>
      <c r="CB890" s="126"/>
      <c r="CC890" s="126"/>
      <c r="CD890" s="126"/>
      <c r="CE890" s="126"/>
      <c r="CF890" s="126"/>
      <c r="CG890" s="126"/>
      <c r="CH890" s="126"/>
      <c r="CI890" s="126"/>
      <c r="CJ890" s="126"/>
      <c r="CK890" s="126"/>
      <c r="CL890" s="126"/>
      <c r="CM890" s="126"/>
      <c r="CN890" s="126"/>
    </row>
    <row r="891" spans="1:92">
      <c r="A891" s="289" t="s">
        <v>6939</v>
      </c>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v>224881774.72999999</v>
      </c>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c r="BY891" s="126"/>
      <c r="BZ891" s="126"/>
      <c r="CA891" s="126"/>
      <c r="CB891" s="126"/>
      <c r="CC891" s="126"/>
      <c r="CD891" s="126"/>
      <c r="CE891" s="126"/>
      <c r="CF891" s="126"/>
      <c r="CG891" s="126"/>
      <c r="CH891" s="126"/>
      <c r="CI891" s="126"/>
      <c r="CJ891" s="126"/>
      <c r="CK891" s="126"/>
      <c r="CL891" s="126"/>
      <c r="CM891" s="126"/>
      <c r="CN891" s="126"/>
    </row>
    <row r="892" spans="1:92">
      <c r="A892" s="289" t="s">
        <v>6940</v>
      </c>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v>347898112.72999901</v>
      </c>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c r="BY892" s="126"/>
      <c r="BZ892" s="126"/>
      <c r="CA892" s="126"/>
      <c r="CB892" s="126"/>
      <c r="CC892" s="126"/>
      <c r="CD892" s="126"/>
      <c r="CE892" s="126"/>
      <c r="CF892" s="126"/>
      <c r="CG892" s="126"/>
      <c r="CH892" s="126"/>
      <c r="CI892" s="126"/>
      <c r="CJ892" s="126"/>
      <c r="CK892" s="126"/>
      <c r="CL892" s="126"/>
      <c r="CM892" s="126"/>
      <c r="CN892" s="126"/>
    </row>
    <row r="893" spans="1:92">
      <c r="A893" s="289" t="s">
        <v>6941</v>
      </c>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v>-16387830.75</v>
      </c>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c r="BY893" s="126"/>
      <c r="BZ893" s="126"/>
      <c r="CA893" s="126"/>
      <c r="CB893" s="126"/>
      <c r="CC893" s="126"/>
      <c r="CD893" s="126"/>
      <c r="CE893" s="126"/>
      <c r="CF893" s="126"/>
      <c r="CG893" s="126"/>
      <c r="CH893" s="126"/>
      <c r="CI893" s="126"/>
      <c r="CJ893" s="126"/>
      <c r="CK893" s="126"/>
      <c r="CL893" s="126"/>
      <c r="CM893" s="126"/>
      <c r="CN893" s="126"/>
    </row>
    <row r="894" spans="1:92">
      <c r="A894" s="289" t="s">
        <v>6942</v>
      </c>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v>-908609266.75999999</v>
      </c>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c r="BY894" s="126"/>
      <c r="BZ894" s="126"/>
      <c r="CA894" s="126"/>
      <c r="CB894" s="126"/>
      <c r="CC894" s="126"/>
      <c r="CD894" s="126"/>
      <c r="CE894" s="126"/>
      <c r="CF894" s="126"/>
      <c r="CG894" s="126"/>
      <c r="CH894" s="126"/>
      <c r="CI894" s="126"/>
      <c r="CJ894" s="126"/>
      <c r="CK894" s="126"/>
      <c r="CL894" s="126"/>
      <c r="CM894" s="126"/>
      <c r="CN894" s="126"/>
    </row>
    <row r="895" spans="1:92">
      <c r="A895" s="289" t="s">
        <v>6943</v>
      </c>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c r="BY895" s="126"/>
      <c r="BZ895" s="126"/>
      <c r="CA895" s="126"/>
      <c r="CB895" s="126"/>
      <c r="CC895" s="126"/>
      <c r="CD895" s="126"/>
      <c r="CE895" s="126"/>
      <c r="CF895" s="126"/>
      <c r="CG895" s="126"/>
      <c r="CH895" s="126"/>
      <c r="CI895" s="126"/>
      <c r="CJ895" s="126"/>
      <c r="CK895" s="126"/>
      <c r="CL895" s="126"/>
      <c r="CM895" s="126"/>
      <c r="CN895" s="126"/>
    </row>
    <row r="896" spans="1:92" ht="13.8" thickBot="1">
      <c r="A896" s="361" t="s">
        <v>6944</v>
      </c>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c r="BY896" s="126"/>
      <c r="BZ896" s="126"/>
      <c r="CA896" s="126"/>
      <c r="CB896" s="126"/>
      <c r="CC896" s="126"/>
      <c r="CD896" s="126"/>
      <c r="CE896" s="126"/>
      <c r="CF896" s="126"/>
      <c r="CG896" s="126"/>
      <c r="CH896" s="126"/>
      <c r="CI896" s="126"/>
      <c r="CJ896" s="126"/>
      <c r="CK896" s="126"/>
      <c r="CL896" s="126"/>
      <c r="CM896" s="126"/>
      <c r="CN896" s="126"/>
    </row>
    <row r="897" spans="1:92">
      <c r="A897" s="289" t="s">
        <v>6945</v>
      </c>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v>-5832132328.4116802</v>
      </c>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c r="BY897" s="126"/>
      <c r="BZ897" s="126"/>
      <c r="CA897" s="126"/>
      <c r="CB897" s="126"/>
      <c r="CC897" s="126"/>
      <c r="CD897" s="126"/>
      <c r="CE897" s="126"/>
      <c r="CF897" s="126"/>
      <c r="CG897" s="126"/>
      <c r="CH897" s="126"/>
      <c r="CI897" s="126"/>
      <c r="CJ897" s="126"/>
      <c r="CK897" s="126"/>
      <c r="CL897" s="126"/>
      <c r="CM897" s="126"/>
      <c r="CN897" s="126"/>
    </row>
    <row r="898" spans="1:92">
      <c r="A898" s="289" t="s">
        <v>6946</v>
      </c>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v>0</v>
      </c>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c r="BY898" s="126"/>
      <c r="BZ898" s="126"/>
      <c r="CA898" s="126"/>
      <c r="CB898" s="126"/>
      <c r="CC898" s="126"/>
      <c r="CD898" s="126"/>
      <c r="CE898" s="126"/>
      <c r="CF898" s="126"/>
      <c r="CG898" s="126"/>
      <c r="CH898" s="126"/>
      <c r="CI898" s="126"/>
      <c r="CJ898" s="126"/>
      <c r="CK898" s="126"/>
      <c r="CL898" s="126"/>
      <c r="CM898" s="126"/>
      <c r="CN898" s="126"/>
    </row>
    <row r="899" spans="1:92">
      <c r="A899" s="289" t="s">
        <v>6947</v>
      </c>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v>0</v>
      </c>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c r="BY899" s="126"/>
      <c r="BZ899" s="126"/>
      <c r="CA899" s="126"/>
      <c r="CB899" s="126"/>
      <c r="CC899" s="126"/>
      <c r="CD899" s="126"/>
      <c r="CE899" s="126"/>
      <c r="CF899" s="126"/>
      <c r="CG899" s="126"/>
      <c r="CH899" s="126"/>
      <c r="CI899" s="126"/>
      <c r="CJ899" s="126"/>
      <c r="CK899" s="126"/>
      <c r="CL899" s="126"/>
      <c r="CM899" s="126"/>
      <c r="CN899" s="126"/>
    </row>
    <row r="900" spans="1:92">
      <c r="A900" s="289" t="s">
        <v>6948</v>
      </c>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v>0</v>
      </c>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c r="BY900" s="126"/>
      <c r="BZ900" s="126"/>
      <c r="CA900" s="126"/>
      <c r="CB900" s="126"/>
      <c r="CC900" s="126"/>
      <c r="CD900" s="126"/>
      <c r="CE900" s="126"/>
      <c r="CF900" s="126"/>
      <c r="CG900" s="126"/>
      <c r="CH900" s="126"/>
      <c r="CI900" s="126"/>
      <c r="CJ900" s="126"/>
      <c r="CK900" s="126"/>
      <c r="CL900" s="126"/>
      <c r="CM900" s="126"/>
      <c r="CN900" s="126"/>
    </row>
    <row r="901" spans="1:92">
      <c r="A901" s="289" t="s">
        <v>6949</v>
      </c>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v>0</v>
      </c>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c r="BY901" s="126"/>
      <c r="BZ901" s="126"/>
      <c r="CA901" s="126"/>
      <c r="CB901" s="126"/>
      <c r="CC901" s="126"/>
      <c r="CD901" s="126"/>
      <c r="CE901" s="126"/>
      <c r="CF901" s="126"/>
      <c r="CG901" s="126"/>
      <c r="CH901" s="126"/>
      <c r="CI901" s="126"/>
      <c r="CJ901" s="126"/>
      <c r="CK901" s="126"/>
      <c r="CL901" s="126"/>
      <c r="CM901" s="126"/>
      <c r="CN901" s="126"/>
    </row>
    <row r="902" spans="1:92">
      <c r="A902" s="289" t="s">
        <v>6950</v>
      </c>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v>0</v>
      </c>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c r="BY902" s="126"/>
      <c r="BZ902" s="126"/>
      <c r="CA902" s="126"/>
      <c r="CB902" s="126"/>
      <c r="CC902" s="126"/>
      <c r="CD902" s="126"/>
      <c r="CE902" s="126"/>
      <c r="CF902" s="126"/>
      <c r="CG902" s="126"/>
      <c r="CH902" s="126"/>
      <c r="CI902" s="126"/>
      <c r="CJ902" s="126"/>
      <c r="CK902" s="126"/>
      <c r="CL902" s="126"/>
      <c r="CM902" s="126"/>
      <c r="CN902" s="126"/>
    </row>
    <row r="903" spans="1:92">
      <c r="A903" s="289" t="s">
        <v>6951</v>
      </c>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v>0</v>
      </c>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c r="BY903" s="126"/>
      <c r="BZ903" s="126"/>
      <c r="CA903" s="126"/>
      <c r="CB903" s="126"/>
      <c r="CC903" s="126"/>
      <c r="CD903" s="126"/>
      <c r="CE903" s="126"/>
      <c r="CF903" s="126"/>
      <c r="CG903" s="126"/>
      <c r="CH903" s="126"/>
      <c r="CI903" s="126"/>
      <c r="CJ903" s="126"/>
      <c r="CK903" s="126"/>
      <c r="CL903" s="126"/>
      <c r="CM903" s="126"/>
      <c r="CN903" s="126"/>
    </row>
    <row r="904" spans="1:92">
      <c r="A904" s="289" t="s">
        <v>6952</v>
      </c>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c r="BY904" s="126"/>
      <c r="BZ904" s="126"/>
      <c r="CA904" s="126"/>
      <c r="CB904" s="126"/>
      <c r="CC904" s="126"/>
      <c r="CD904" s="126"/>
      <c r="CE904" s="126"/>
      <c r="CF904" s="126"/>
      <c r="CG904" s="126"/>
      <c r="CH904" s="126"/>
      <c r="CI904" s="126"/>
      <c r="CJ904" s="126"/>
      <c r="CK904" s="126"/>
      <c r="CL904" s="126"/>
      <c r="CM904" s="126"/>
      <c r="CN904" s="126"/>
    </row>
    <row r="905" spans="1:92" ht="13.8" thickBot="1">
      <c r="A905" s="361" t="s">
        <v>6953</v>
      </c>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c r="BY905" s="126"/>
      <c r="BZ905" s="126"/>
      <c r="CA905" s="126"/>
      <c r="CB905" s="126"/>
      <c r="CC905" s="126"/>
      <c r="CD905" s="126"/>
      <c r="CE905" s="126"/>
      <c r="CF905" s="126"/>
      <c r="CG905" s="126"/>
      <c r="CH905" s="126"/>
      <c r="CI905" s="126"/>
      <c r="CJ905" s="126"/>
      <c r="CK905" s="126"/>
      <c r="CL905" s="126"/>
      <c r="CM905" s="126"/>
      <c r="CN905" s="126"/>
    </row>
    <row r="906" spans="1:92">
      <c r="A906" s="289" t="s">
        <v>6954</v>
      </c>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v>174658202.519999</v>
      </c>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c r="BY906" s="126"/>
      <c r="BZ906" s="126"/>
      <c r="CA906" s="126"/>
      <c r="CB906" s="126"/>
      <c r="CC906" s="126"/>
      <c r="CD906" s="126"/>
      <c r="CE906" s="126"/>
      <c r="CF906" s="126"/>
      <c r="CG906" s="126"/>
      <c r="CH906" s="126"/>
      <c r="CI906" s="126"/>
      <c r="CJ906" s="126"/>
      <c r="CK906" s="126"/>
      <c r="CL906" s="126"/>
      <c r="CM906" s="126"/>
      <c r="CN906" s="126"/>
    </row>
    <row r="907" spans="1:92">
      <c r="A907" s="289" t="s">
        <v>6955</v>
      </c>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v>49788714.420000002</v>
      </c>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c r="BY907" s="126"/>
      <c r="BZ907" s="126"/>
      <c r="CA907" s="126"/>
      <c r="CB907" s="126"/>
      <c r="CC907" s="126"/>
      <c r="CD907" s="126"/>
      <c r="CE907" s="126"/>
      <c r="CF907" s="126"/>
      <c r="CG907" s="126"/>
      <c r="CH907" s="126"/>
      <c r="CI907" s="126"/>
      <c r="CJ907" s="126"/>
      <c r="CK907" s="126"/>
      <c r="CL907" s="126"/>
      <c r="CM907" s="126"/>
      <c r="CN907" s="126"/>
    </row>
    <row r="908" spans="1:92">
      <c r="A908" s="289" t="s">
        <v>6956</v>
      </c>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v>150248084.63</v>
      </c>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c r="BY908" s="126"/>
      <c r="BZ908" s="126"/>
      <c r="CA908" s="126"/>
      <c r="CB908" s="126"/>
      <c r="CC908" s="126"/>
      <c r="CD908" s="126"/>
      <c r="CE908" s="126"/>
      <c r="CF908" s="126"/>
      <c r="CG908" s="126"/>
      <c r="CH908" s="126"/>
      <c r="CI908" s="126"/>
      <c r="CJ908" s="126"/>
      <c r="CK908" s="126"/>
      <c r="CL908" s="126"/>
      <c r="CM908" s="126"/>
      <c r="CN908" s="126"/>
    </row>
    <row r="909" spans="1:92">
      <c r="A909" s="289" t="s">
        <v>6957</v>
      </c>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v>0</v>
      </c>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c r="BY909" s="126"/>
      <c r="BZ909" s="126"/>
      <c r="CA909" s="126"/>
      <c r="CB909" s="126"/>
      <c r="CC909" s="126"/>
      <c r="CD909" s="126"/>
      <c r="CE909" s="126"/>
      <c r="CF909" s="126"/>
      <c r="CG909" s="126"/>
      <c r="CH909" s="126"/>
      <c r="CI909" s="126"/>
      <c r="CJ909" s="126"/>
      <c r="CK909" s="126"/>
      <c r="CL909" s="126"/>
      <c r="CM909" s="126"/>
      <c r="CN909" s="126"/>
    </row>
    <row r="910" spans="1:92">
      <c r="A910" s="289" t="s">
        <v>6958</v>
      </c>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v>111131022.98999999</v>
      </c>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c r="BY910" s="126"/>
      <c r="BZ910" s="126"/>
      <c r="CA910" s="126"/>
      <c r="CB910" s="126"/>
      <c r="CC910" s="126"/>
      <c r="CD910" s="126"/>
      <c r="CE910" s="126"/>
      <c r="CF910" s="126"/>
      <c r="CG910" s="126"/>
      <c r="CH910" s="126"/>
      <c r="CI910" s="126"/>
      <c r="CJ910" s="126"/>
      <c r="CK910" s="126"/>
      <c r="CL910" s="126"/>
      <c r="CM910" s="126"/>
      <c r="CN910" s="126"/>
    </row>
    <row r="911" spans="1:92">
      <c r="A911" s="289" t="s">
        <v>6959</v>
      </c>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v>2729628.66</v>
      </c>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c r="BY911" s="126"/>
      <c r="BZ911" s="126"/>
      <c r="CA911" s="126"/>
      <c r="CB911" s="126"/>
      <c r="CC911" s="126"/>
      <c r="CD911" s="126"/>
      <c r="CE911" s="126"/>
      <c r="CF911" s="126"/>
      <c r="CG911" s="126"/>
      <c r="CH911" s="126"/>
      <c r="CI911" s="126"/>
      <c r="CJ911" s="126"/>
      <c r="CK911" s="126"/>
      <c r="CL911" s="126"/>
      <c r="CM911" s="126"/>
      <c r="CN911" s="126"/>
    </row>
    <row r="912" spans="1:92">
      <c r="A912" s="289" t="s">
        <v>6960</v>
      </c>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v>14159814.380000001</v>
      </c>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c r="BY912" s="126"/>
      <c r="BZ912" s="126"/>
      <c r="CA912" s="126"/>
      <c r="CB912" s="126"/>
      <c r="CC912" s="126"/>
      <c r="CD912" s="126"/>
      <c r="CE912" s="126"/>
      <c r="CF912" s="126"/>
      <c r="CG912" s="126"/>
      <c r="CH912" s="126"/>
      <c r="CI912" s="126"/>
      <c r="CJ912" s="126"/>
      <c r="CK912" s="126"/>
      <c r="CL912" s="126"/>
      <c r="CM912" s="126"/>
      <c r="CN912" s="126"/>
    </row>
    <row r="913" spans="1:92">
      <c r="A913" s="289" t="s">
        <v>6961</v>
      </c>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v>0</v>
      </c>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c r="BY913" s="126"/>
      <c r="BZ913" s="126"/>
      <c r="CA913" s="126"/>
      <c r="CB913" s="126"/>
      <c r="CC913" s="126"/>
      <c r="CD913" s="126"/>
      <c r="CE913" s="126"/>
      <c r="CF913" s="126"/>
      <c r="CG913" s="126"/>
      <c r="CH913" s="126"/>
      <c r="CI913" s="126"/>
      <c r="CJ913" s="126"/>
      <c r="CK913" s="126"/>
      <c r="CL913" s="126"/>
      <c r="CM913" s="126"/>
      <c r="CN913" s="126"/>
    </row>
    <row r="914" spans="1:92">
      <c r="A914" s="289" t="s">
        <v>6962</v>
      </c>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v>301640343.17000002</v>
      </c>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c r="BY914" s="126"/>
      <c r="BZ914" s="126"/>
      <c r="CA914" s="126"/>
      <c r="CB914" s="126"/>
      <c r="CC914" s="126"/>
      <c r="CD914" s="126"/>
      <c r="CE914" s="126"/>
      <c r="CF914" s="126"/>
      <c r="CG914" s="126"/>
      <c r="CH914" s="126"/>
      <c r="CI914" s="126"/>
      <c r="CJ914" s="126"/>
      <c r="CK914" s="126"/>
      <c r="CL914" s="126"/>
      <c r="CM914" s="126"/>
      <c r="CN914" s="126"/>
    </row>
    <row r="915" spans="1:92">
      <c r="A915" s="289" t="s">
        <v>6963</v>
      </c>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v>804355810.76999998</v>
      </c>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c r="BY915" s="126"/>
      <c r="BZ915" s="126"/>
      <c r="CA915" s="126"/>
      <c r="CB915" s="126"/>
      <c r="CC915" s="126"/>
      <c r="CD915" s="126"/>
      <c r="CE915" s="126"/>
      <c r="CF915" s="126"/>
      <c r="CG915" s="126"/>
      <c r="CH915" s="126"/>
      <c r="CI915" s="126"/>
      <c r="CJ915" s="126"/>
      <c r="CK915" s="126"/>
      <c r="CL915" s="126"/>
      <c r="CM915" s="126"/>
      <c r="CN915" s="126"/>
    </row>
    <row r="916" spans="1:92">
      <c r="A916" s="289" t="s">
        <v>6964</v>
      </c>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v>2755580437.3899999</v>
      </c>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c r="BY916" s="126"/>
      <c r="BZ916" s="126"/>
      <c r="CA916" s="126"/>
      <c r="CB916" s="126"/>
      <c r="CC916" s="126"/>
      <c r="CD916" s="126"/>
      <c r="CE916" s="126"/>
      <c r="CF916" s="126"/>
      <c r="CG916" s="126"/>
      <c r="CH916" s="126"/>
      <c r="CI916" s="126"/>
      <c r="CJ916" s="126"/>
      <c r="CK916" s="126"/>
      <c r="CL916" s="126"/>
      <c r="CM916" s="126"/>
      <c r="CN916" s="126"/>
    </row>
    <row r="917" spans="1:92">
      <c r="A917" s="289" t="s">
        <v>6965</v>
      </c>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v>3559936248.1599998</v>
      </c>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c r="BY917" s="126"/>
      <c r="BZ917" s="126"/>
      <c r="CA917" s="126"/>
      <c r="CB917" s="126"/>
      <c r="CC917" s="126"/>
      <c r="CD917" s="126"/>
      <c r="CE917" s="126"/>
      <c r="CF917" s="126"/>
      <c r="CG917" s="126"/>
      <c r="CH917" s="126"/>
      <c r="CI917" s="126"/>
      <c r="CJ917" s="126"/>
      <c r="CK917" s="126"/>
      <c r="CL917" s="126"/>
      <c r="CM917" s="126"/>
      <c r="CN917" s="126"/>
    </row>
    <row r="918" spans="1:92">
      <c r="A918" s="289" t="s">
        <v>6966</v>
      </c>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v>0</v>
      </c>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c r="BY918" s="126"/>
      <c r="BZ918" s="126"/>
      <c r="CA918" s="126"/>
      <c r="CB918" s="126"/>
      <c r="CC918" s="126"/>
      <c r="CD918" s="126"/>
      <c r="CE918" s="126"/>
      <c r="CF918" s="126"/>
      <c r="CG918" s="126"/>
      <c r="CH918" s="126"/>
      <c r="CI918" s="126"/>
      <c r="CJ918" s="126"/>
      <c r="CK918" s="126"/>
      <c r="CL918" s="126"/>
      <c r="CM918" s="126"/>
      <c r="CN918" s="126"/>
    </row>
    <row r="919" spans="1:92">
      <c r="A919" s="289" t="s">
        <v>6967</v>
      </c>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c r="BY919" s="126"/>
      <c r="BZ919" s="126"/>
      <c r="CA919" s="126"/>
      <c r="CB919" s="126"/>
      <c r="CC919" s="126"/>
      <c r="CD919" s="126"/>
      <c r="CE919" s="126"/>
      <c r="CF919" s="126"/>
      <c r="CG919" s="126"/>
      <c r="CH919" s="126"/>
      <c r="CI919" s="126"/>
      <c r="CJ919" s="126"/>
      <c r="CK919" s="126"/>
      <c r="CL919" s="126"/>
      <c r="CM919" s="126"/>
      <c r="CN919" s="126"/>
    </row>
    <row r="920" spans="1:92">
      <c r="A920" s="289" t="s">
        <v>6968</v>
      </c>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v>909578060.73000002</v>
      </c>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c r="BY920" s="126"/>
      <c r="BZ920" s="126"/>
      <c r="CA920" s="126"/>
      <c r="CB920" s="126"/>
      <c r="CC920" s="126"/>
      <c r="CD920" s="126"/>
      <c r="CE920" s="126"/>
      <c r="CF920" s="126"/>
      <c r="CG920" s="126"/>
      <c r="CH920" s="126"/>
      <c r="CI920" s="126"/>
      <c r="CJ920" s="126"/>
      <c r="CK920" s="126"/>
      <c r="CL920" s="126"/>
      <c r="CM920" s="126"/>
      <c r="CN920" s="126"/>
    </row>
    <row r="921" spans="1:92">
      <c r="A921" s="289" t="s">
        <v>6969</v>
      </c>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v>909578060.73000002</v>
      </c>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c r="BY921" s="126"/>
      <c r="BZ921" s="126"/>
      <c r="CA921" s="126"/>
      <c r="CB921" s="126"/>
      <c r="CC921" s="126"/>
      <c r="CD921" s="126"/>
      <c r="CE921" s="126"/>
      <c r="CF921" s="126"/>
      <c r="CG921" s="126"/>
      <c r="CH921" s="126"/>
      <c r="CI921" s="126"/>
      <c r="CJ921" s="126"/>
      <c r="CK921" s="126"/>
      <c r="CL921" s="126"/>
      <c r="CM921" s="126"/>
      <c r="CN921" s="126"/>
    </row>
    <row r="922" spans="1:92" ht="13.8" thickBot="1">
      <c r="A922" s="361" t="s">
        <v>6970</v>
      </c>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c r="BY922" s="126"/>
      <c r="BZ922" s="126"/>
      <c r="CA922" s="126"/>
      <c r="CB922" s="126"/>
      <c r="CC922" s="126"/>
      <c r="CD922" s="126"/>
      <c r="CE922" s="126"/>
      <c r="CF922" s="126"/>
      <c r="CG922" s="126"/>
      <c r="CH922" s="126"/>
      <c r="CI922" s="126"/>
      <c r="CJ922" s="126"/>
      <c r="CK922" s="126"/>
      <c r="CL922" s="126"/>
      <c r="CM922" s="126"/>
      <c r="CN922" s="126"/>
    </row>
    <row r="923" spans="1:92">
      <c r="A923" s="289" t="s">
        <v>6971</v>
      </c>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v>894753992.63999903</v>
      </c>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c r="BY923" s="126"/>
      <c r="BZ923" s="126"/>
      <c r="CA923" s="126"/>
      <c r="CB923" s="126"/>
      <c r="CC923" s="126"/>
      <c r="CD923" s="126"/>
      <c r="CE923" s="126"/>
      <c r="CF923" s="126"/>
      <c r="CG923" s="126"/>
      <c r="CH923" s="126"/>
      <c r="CI923" s="126"/>
      <c r="CJ923" s="126"/>
      <c r="CK923" s="126"/>
      <c r="CL923" s="126"/>
      <c r="CM923" s="126"/>
      <c r="CN923" s="126"/>
    </row>
    <row r="924" spans="1:92">
      <c r="A924" s="289" t="s">
        <v>6972</v>
      </c>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v>889606638.575863</v>
      </c>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c r="BY924" s="126"/>
      <c r="BZ924" s="126"/>
      <c r="CA924" s="126"/>
      <c r="CB924" s="126"/>
      <c r="CC924" s="126"/>
      <c r="CD924" s="126"/>
      <c r="CE924" s="126"/>
      <c r="CF924" s="126"/>
      <c r="CG924" s="126"/>
      <c r="CH924" s="126"/>
      <c r="CI924" s="126"/>
      <c r="CJ924" s="126"/>
      <c r="CK924" s="126"/>
      <c r="CL924" s="126"/>
      <c r="CM924" s="126"/>
      <c r="CN924" s="126"/>
    </row>
    <row r="925" spans="1:92">
      <c r="A925" s="289" t="s">
        <v>6973</v>
      </c>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v>0</v>
      </c>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c r="BY925" s="126"/>
      <c r="BZ925" s="126"/>
      <c r="CA925" s="126"/>
      <c r="CB925" s="126"/>
      <c r="CC925" s="126"/>
      <c r="CD925" s="126"/>
      <c r="CE925" s="126"/>
      <c r="CF925" s="126"/>
      <c r="CG925" s="126"/>
      <c r="CH925" s="126"/>
      <c r="CI925" s="126"/>
      <c r="CJ925" s="126"/>
      <c r="CK925" s="126"/>
      <c r="CL925" s="126"/>
      <c r="CM925" s="126"/>
      <c r="CN925" s="126"/>
    </row>
    <row r="926" spans="1:92">
      <c r="A926" s="289" t="s">
        <v>6974</v>
      </c>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v>0</v>
      </c>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c r="BY926" s="126"/>
      <c r="BZ926" s="126"/>
      <c r="CA926" s="126"/>
      <c r="CB926" s="126"/>
      <c r="CC926" s="126"/>
      <c r="CD926" s="126"/>
      <c r="CE926" s="126"/>
      <c r="CF926" s="126"/>
      <c r="CG926" s="126"/>
      <c r="CH926" s="126"/>
      <c r="CI926" s="126"/>
      <c r="CJ926" s="126"/>
      <c r="CK926" s="126"/>
      <c r="CL926" s="126"/>
      <c r="CM926" s="126"/>
      <c r="CN926" s="126"/>
    </row>
    <row r="927" spans="1:92">
      <c r="A927" s="289" t="s">
        <v>6975</v>
      </c>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v>0</v>
      </c>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c r="BY927" s="126"/>
      <c r="BZ927" s="126"/>
      <c r="CA927" s="126"/>
      <c r="CB927" s="126"/>
      <c r="CC927" s="126"/>
      <c r="CD927" s="126"/>
      <c r="CE927" s="126"/>
      <c r="CF927" s="126"/>
      <c r="CG927" s="126"/>
      <c r="CH927" s="126"/>
      <c r="CI927" s="126"/>
      <c r="CJ927" s="126"/>
      <c r="CK927" s="126"/>
      <c r="CL927" s="126"/>
      <c r="CM927" s="126"/>
      <c r="CN927" s="126"/>
    </row>
    <row r="928" spans="1:92">
      <c r="A928" s="289" t="s">
        <v>6976</v>
      </c>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v>0</v>
      </c>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c r="BY928" s="126"/>
      <c r="BZ928" s="126"/>
      <c r="CA928" s="126"/>
      <c r="CB928" s="126"/>
      <c r="CC928" s="126"/>
      <c r="CD928" s="126"/>
      <c r="CE928" s="126"/>
      <c r="CF928" s="126"/>
      <c r="CG928" s="126"/>
      <c r="CH928" s="126"/>
      <c r="CI928" s="126"/>
      <c r="CJ928" s="126"/>
      <c r="CK928" s="126"/>
      <c r="CL928" s="126"/>
      <c r="CM928" s="126"/>
      <c r="CN928" s="126"/>
    </row>
    <row r="929" spans="1:92">
      <c r="A929" s="289" t="s">
        <v>6977</v>
      </c>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v>0</v>
      </c>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c r="BY929" s="126"/>
      <c r="BZ929" s="126"/>
      <c r="CA929" s="126"/>
      <c r="CB929" s="126"/>
      <c r="CC929" s="126"/>
      <c r="CD929" s="126"/>
      <c r="CE929" s="126"/>
      <c r="CF929" s="126"/>
      <c r="CG929" s="126"/>
      <c r="CH929" s="126"/>
      <c r="CI929" s="126"/>
      <c r="CJ929" s="126"/>
      <c r="CK929" s="126"/>
      <c r="CL929" s="126"/>
      <c r="CM929" s="126"/>
      <c r="CN929" s="126"/>
    </row>
    <row r="930" spans="1:92">
      <c r="A930" s="289" t="s">
        <v>6978</v>
      </c>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v>-5147354.0641360097</v>
      </c>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c r="BY930" s="126"/>
      <c r="BZ930" s="126"/>
      <c r="CA930" s="126"/>
      <c r="CB930" s="126"/>
      <c r="CC930" s="126"/>
      <c r="CD930" s="126"/>
      <c r="CE930" s="126"/>
      <c r="CF930" s="126"/>
      <c r="CG930" s="126"/>
      <c r="CH930" s="126"/>
      <c r="CI930" s="126"/>
      <c r="CJ930" s="126"/>
      <c r="CK930" s="126"/>
      <c r="CL930" s="126"/>
      <c r="CM930" s="126"/>
      <c r="CN930" s="126"/>
    </row>
    <row r="931" spans="1:92">
      <c r="A931" s="289" t="s">
        <v>6979</v>
      </c>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c r="BY931" s="126"/>
      <c r="BZ931" s="126"/>
      <c r="CA931" s="126"/>
      <c r="CB931" s="126"/>
      <c r="CC931" s="126"/>
      <c r="CD931" s="126"/>
      <c r="CE931" s="126"/>
      <c r="CF931" s="126"/>
      <c r="CG931" s="126"/>
      <c r="CH931" s="126"/>
      <c r="CI931" s="126"/>
      <c r="CJ931" s="126"/>
      <c r="CK931" s="126"/>
      <c r="CL931" s="126"/>
      <c r="CM931" s="126"/>
      <c r="CN931" s="126"/>
    </row>
    <row r="932" spans="1:92" ht="13.8" thickBot="1">
      <c r="A932" s="361" t="s">
        <v>6980</v>
      </c>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c r="BY932" s="126"/>
      <c r="BZ932" s="126"/>
      <c r="CA932" s="126"/>
      <c r="CB932" s="126"/>
      <c r="CC932" s="126"/>
      <c r="CD932" s="126"/>
      <c r="CE932" s="126"/>
      <c r="CF932" s="126"/>
      <c r="CG932" s="126"/>
      <c r="CH932" s="126"/>
      <c r="CI932" s="126"/>
      <c r="CJ932" s="126"/>
      <c r="CK932" s="126"/>
      <c r="CL932" s="126"/>
      <c r="CM932" s="126"/>
      <c r="CN932" s="126"/>
    </row>
    <row r="933" spans="1:92">
      <c r="A933" s="289" t="s">
        <v>6981</v>
      </c>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v>423239116.78110898</v>
      </c>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c r="BY933" s="126"/>
      <c r="BZ933" s="126"/>
      <c r="CA933" s="126"/>
      <c r="CB933" s="126"/>
      <c r="CC933" s="126"/>
      <c r="CD933" s="126"/>
      <c r="CE933" s="126"/>
      <c r="CF933" s="126"/>
      <c r="CG933" s="126"/>
      <c r="CH933" s="126"/>
      <c r="CI933" s="126"/>
      <c r="CJ933" s="126"/>
      <c r="CK933" s="126"/>
      <c r="CL933" s="126"/>
      <c r="CM933" s="126"/>
      <c r="CN933" s="126"/>
    </row>
    <row r="934" spans="1:92">
      <c r="A934" s="289" t="s">
        <v>6982</v>
      </c>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v>420985565.83999902</v>
      </c>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c r="BY934" s="126"/>
      <c r="BZ934" s="126"/>
      <c r="CA934" s="126"/>
      <c r="CB934" s="126"/>
      <c r="CC934" s="126"/>
      <c r="CD934" s="126"/>
      <c r="CE934" s="126"/>
      <c r="CF934" s="126"/>
      <c r="CG934" s="126"/>
      <c r="CH934" s="126"/>
      <c r="CI934" s="126"/>
      <c r="CJ934" s="126"/>
      <c r="CK934" s="126"/>
      <c r="CL934" s="126"/>
      <c r="CM934" s="126"/>
      <c r="CN934" s="126"/>
    </row>
    <row r="935" spans="1:92">
      <c r="A935" s="289" t="s">
        <v>6983</v>
      </c>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v>2253550.94110935</v>
      </c>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c r="BY935" s="126"/>
      <c r="BZ935" s="126"/>
      <c r="CA935" s="126"/>
      <c r="CB935" s="126"/>
      <c r="CC935" s="126"/>
      <c r="CD935" s="126"/>
      <c r="CE935" s="126"/>
      <c r="CF935" s="126"/>
      <c r="CG935" s="126"/>
      <c r="CH935" s="126"/>
      <c r="CI935" s="126"/>
      <c r="CJ935" s="126"/>
      <c r="CK935" s="126"/>
      <c r="CL935" s="126"/>
      <c r="CM935" s="126"/>
      <c r="CN935" s="126"/>
    </row>
    <row r="936" spans="1:92">
      <c r="A936" s="289" t="s">
        <v>6984</v>
      </c>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v>0</v>
      </c>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c r="BY936" s="126"/>
      <c r="BZ936" s="126"/>
      <c r="CA936" s="126"/>
      <c r="CB936" s="126"/>
      <c r="CC936" s="126"/>
      <c r="CD936" s="126"/>
      <c r="CE936" s="126"/>
      <c r="CF936" s="126"/>
      <c r="CG936" s="126"/>
      <c r="CH936" s="126"/>
      <c r="CI936" s="126"/>
      <c r="CJ936" s="126"/>
      <c r="CK936" s="126"/>
      <c r="CL936" s="126"/>
      <c r="CM936" s="126"/>
      <c r="CN936" s="126"/>
    </row>
    <row r="937" spans="1:92">
      <c r="A937" s="289" t="s">
        <v>6985</v>
      </c>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v>130565824.133242</v>
      </c>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c r="BY937" s="126"/>
      <c r="BZ937" s="126"/>
      <c r="CA937" s="126"/>
      <c r="CB937" s="126"/>
      <c r="CC937" s="126"/>
      <c r="CD937" s="126"/>
      <c r="CE937" s="126"/>
      <c r="CF937" s="126"/>
      <c r="CG937" s="126"/>
      <c r="CH937" s="126"/>
      <c r="CI937" s="126"/>
      <c r="CJ937" s="126"/>
      <c r="CK937" s="126"/>
      <c r="CL937" s="126"/>
      <c r="CM937" s="126"/>
      <c r="CN937" s="126"/>
    </row>
    <row r="938" spans="1:92">
      <c r="A938" s="289" t="s">
        <v>6986</v>
      </c>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v>133699169.739999</v>
      </c>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c r="BY938" s="126"/>
      <c r="BZ938" s="126"/>
      <c r="CA938" s="126"/>
      <c r="CB938" s="126"/>
      <c r="CC938" s="126"/>
      <c r="CD938" s="126"/>
      <c r="CE938" s="126"/>
      <c r="CF938" s="126"/>
      <c r="CG938" s="126"/>
      <c r="CH938" s="126"/>
      <c r="CI938" s="126"/>
      <c r="CJ938" s="126"/>
      <c r="CK938" s="126"/>
      <c r="CL938" s="126"/>
      <c r="CM938" s="126"/>
      <c r="CN938" s="126"/>
    </row>
    <row r="939" spans="1:92">
      <c r="A939" s="289" t="s">
        <v>6987</v>
      </c>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v>5386896.5478664599</v>
      </c>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c r="BY939" s="126"/>
      <c r="BZ939" s="126"/>
      <c r="CA939" s="126"/>
      <c r="CB939" s="126"/>
      <c r="CC939" s="126"/>
      <c r="CD939" s="126"/>
      <c r="CE939" s="126"/>
      <c r="CF939" s="126"/>
      <c r="CG939" s="126"/>
      <c r="CH939" s="126"/>
      <c r="CI939" s="126"/>
      <c r="CJ939" s="126"/>
      <c r="CK939" s="126"/>
      <c r="CL939" s="126"/>
      <c r="CM939" s="126"/>
      <c r="CN939" s="126"/>
    </row>
    <row r="940" spans="1:92">
      <c r="A940" s="289" t="s">
        <v>6988</v>
      </c>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c r="BY940" s="126"/>
      <c r="BZ940" s="126"/>
      <c r="CA940" s="126"/>
      <c r="CB940" s="126"/>
      <c r="CC940" s="126"/>
      <c r="CD940" s="126"/>
      <c r="CE940" s="126"/>
      <c r="CF940" s="126"/>
      <c r="CG940" s="126"/>
      <c r="CH940" s="126"/>
      <c r="CI940" s="126"/>
      <c r="CJ940" s="126"/>
      <c r="CK940" s="126"/>
      <c r="CL940" s="126"/>
      <c r="CM940" s="126"/>
      <c r="CN940" s="126"/>
    </row>
    <row r="941" spans="1:92">
      <c r="A941" s="289" t="s">
        <v>6989</v>
      </c>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c r="BY941" s="126"/>
      <c r="BZ941" s="126"/>
      <c r="CA941" s="126"/>
      <c r="CB941" s="126"/>
      <c r="CC941" s="126"/>
      <c r="CD941" s="126"/>
      <c r="CE941" s="126"/>
      <c r="CF941" s="126"/>
      <c r="CG941" s="126"/>
      <c r="CH941" s="126"/>
      <c r="CI941" s="126"/>
      <c r="CJ941" s="126"/>
      <c r="CK941" s="126"/>
      <c r="CL941" s="126"/>
      <c r="CM941" s="126"/>
      <c r="CN941" s="126"/>
    </row>
    <row r="942" spans="1:92">
      <c r="A942" s="289" t="s">
        <v>6990</v>
      </c>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c r="BY942" s="126"/>
      <c r="BZ942" s="126"/>
      <c r="CA942" s="126"/>
      <c r="CB942" s="126"/>
      <c r="CC942" s="126"/>
      <c r="CD942" s="126"/>
      <c r="CE942" s="126"/>
      <c r="CF942" s="126"/>
      <c r="CG942" s="126"/>
      <c r="CH942" s="126"/>
      <c r="CI942" s="126"/>
      <c r="CJ942" s="126"/>
      <c r="CK942" s="126"/>
      <c r="CL942" s="126"/>
      <c r="CM942" s="126"/>
      <c r="CN942" s="126"/>
    </row>
    <row r="943" spans="1:92">
      <c r="A943" s="289" t="s">
        <v>6991</v>
      </c>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v>319792896.32999998</v>
      </c>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c r="BY943" s="126"/>
      <c r="BZ943" s="126"/>
      <c r="CA943" s="126"/>
      <c r="CB943" s="126"/>
      <c r="CC943" s="126"/>
      <c r="CD943" s="126"/>
      <c r="CE943" s="126"/>
      <c r="CF943" s="126"/>
      <c r="CG943" s="126"/>
      <c r="CH943" s="126"/>
      <c r="CI943" s="126"/>
      <c r="CJ943" s="126"/>
      <c r="CK943" s="126"/>
      <c r="CL943" s="126"/>
      <c r="CM943" s="126"/>
      <c r="CN943" s="126"/>
    </row>
    <row r="944" spans="1:92">
      <c r="A944" s="289" t="s">
        <v>6992</v>
      </c>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v>6675148.0099999998</v>
      </c>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c r="BY944" s="126"/>
      <c r="BZ944" s="126"/>
      <c r="CA944" s="126"/>
      <c r="CB944" s="126"/>
      <c r="CC944" s="126"/>
      <c r="CD944" s="126"/>
      <c r="CE944" s="126"/>
      <c r="CF944" s="126"/>
      <c r="CG944" s="126"/>
      <c r="CH944" s="126"/>
      <c r="CI944" s="126"/>
      <c r="CJ944" s="126"/>
      <c r="CK944" s="126"/>
      <c r="CL944" s="126"/>
      <c r="CM944" s="126"/>
      <c r="CN944" s="126"/>
    </row>
    <row r="945" spans="1:92">
      <c r="A945" s="289" t="s">
        <v>6993</v>
      </c>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v>326468044.33999997</v>
      </c>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c r="BY945" s="126"/>
      <c r="BZ945" s="126"/>
      <c r="CA945" s="126"/>
      <c r="CB945" s="126"/>
      <c r="CC945" s="126"/>
      <c r="CD945" s="126"/>
      <c r="CE945" s="126"/>
      <c r="CF945" s="126"/>
      <c r="CG945" s="126"/>
      <c r="CH945" s="126"/>
      <c r="CI945" s="126"/>
      <c r="CJ945" s="126"/>
      <c r="CK945" s="126"/>
      <c r="CL945" s="126"/>
      <c r="CM945" s="126"/>
      <c r="CN945" s="126"/>
    </row>
    <row r="946" spans="1:92">
      <c r="A946" s="289" t="s">
        <v>6994</v>
      </c>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c r="BY946" s="126"/>
      <c r="BZ946" s="126"/>
      <c r="CA946" s="126"/>
      <c r="CB946" s="126"/>
      <c r="CC946" s="126"/>
      <c r="CD946" s="126"/>
      <c r="CE946" s="126"/>
      <c r="CF946" s="126"/>
      <c r="CG946" s="126"/>
      <c r="CH946" s="126"/>
      <c r="CI946" s="126"/>
      <c r="CJ946" s="126"/>
      <c r="CK946" s="126"/>
      <c r="CL946" s="126"/>
      <c r="CM946" s="126"/>
      <c r="CN946" s="126"/>
    </row>
    <row r="947" spans="1:92">
      <c r="A947" s="289" t="s">
        <v>6995</v>
      </c>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c r="BY947" s="126"/>
      <c r="BZ947" s="126"/>
      <c r="CA947" s="126"/>
      <c r="CB947" s="126"/>
      <c r="CC947" s="126"/>
      <c r="CD947" s="126"/>
      <c r="CE947" s="126"/>
      <c r="CF947" s="126"/>
      <c r="CG947" s="126"/>
      <c r="CH947" s="126"/>
      <c r="CI947" s="126"/>
      <c r="CJ947" s="126"/>
      <c r="CK947" s="126"/>
      <c r="CL947" s="126"/>
      <c r="CM947" s="126"/>
      <c r="CN947" s="126"/>
    </row>
    <row r="948" spans="1:92">
      <c r="A948" s="289" t="s">
        <v>6996</v>
      </c>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v>17379680.34</v>
      </c>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c r="BY948" s="126"/>
      <c r="BZ948" s="126"/>
      <c r="CA948" s="126"/>
      <c r="CB948" s="126"/>
      <c r="CC948" s="126"/>
      <c r="CD948" s="126"/>
      <c r="CE948" s="126"/>
      <c r="CF948" s="126"/>
      <c r="CG948" s="126"/>
      <c r="CH948" s="126"/>
      <c r="CI948" s="126"/>
      <c r="CJ948" s="126"/>
      <c r="CK948" s="126"/>
      <c r="CL948" s="126"/>
      <c r="CM948" s="126"/>
      <c r="CN948" s="126"/>
    </row>
    <row r="949" spans="1:92">
      <c r="A949" s="289" t="s">
        <v>6997</v>
      </c>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c r="BY949" s="126"/>
      <c r="BZ949" s="126"/>
      <c r="CA949" s="126"/>
      <c r="CB949" s="126"/>
      <c r="CC949" s="126"/>
      <c r="CD949" s="126"/>
      <c r="CE949" s="126"/>
      <c r="CF949" s="126"/>
      <c r="CG949" s="126"/>
      <c r="CH949" s="126"/>
      <c r="CI949" s="126"/>
      <c r="CJ949" s="126"/>
      <c r="CK949" s="126"/>
      <c r="CL949" s="126"/>
      <c r="CM949" s="126"/>
      <c r="CN949" s="126"/>
    </row>
    <row r="950" spans="1:92">
      <c r="A950" s="289" t="s">
        <v>6998</v>
      </c>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c r="BY950" s="126"/>
      <c r="BZ950" s="126"/>
      <c r="CA950" s="126"/>
      <c r="CB950" s="126"/>
      <c r="CC950" s="126"/>
      <c r="CD950" s="126"/>
      <c r="CE950" s="126"/>
      <c r="CF950" s="126"/>
      <c r="CG950" s="126"/>
      <c r="CH950" s="126"/>
      <c r="CI950" s="126"/>
      <c r="CJ950" s="126"/>
      <c r="CK950" s="126"/>
      <c r="CL950" s="126"/>
      <c r="CM950" s="126"/>
      <c r="CN950" s="126"/>
    </row>
    <row r="951" spans="1:92">
      <c r="A951" s="289" t="s">
        <v>6999</v>
      </c>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v>2573999.41</v>
      </c>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c r="BY951" s="126"/>
      <c r="BZ951" s="126"/>
      <c r="CA951" s="126"/>
      <c r="CB951" s="126"/>
      <c r="CC951" s="126"/>
      <c r="CD951" s="126"/>
      <c r="CE951" s="126"/>
      <c r="CF951" s="126"/>
      <c r="CG951" s="126"/>
      <c r="CH951" s="126"/>
      <c r="CI951" s="126"/>
      <c r="CJ951" s="126"/>
      <c r="CK951" s="126"/>
      <c r="CL951" s="126"/>
      <c r="CM951" s="126"/>
      <c r="CN951" s="126"/>
    </row>
    <row r="952" spans="1:92">
      <c r="A952" s="289" t="s">
        <v>7000</v>
      </c>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c r="BY952" s="126"/>
      <c r="BZ952" s="126"/>
      <c r="CA952" s="126"/>
      <c r="CB952" s="126"/>
      <c r="CC952" s="126"/>
      <c r="CD952" s="126"/>
      <c r="CE952" s="126"/>
      <c r="CF952" s="126"/>
      <c r="CG952" s="126"/>
      <c r="CH952" s="126"/>
      <c r="CI952" s="126"/>
      <c r="CJ952" s="126"/>
      <c r="CK952" s="126"/>
      <c r="CL952" s="126"/>
      <c r="CM952" s="126"/>
      <c r="CN952" s="126"/>
    </row>
    <row r="953" spans="1:92">
      <c r="A953" s="289" t="s">
        <v>7001</v>
      </c>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v>346421724.08999997</v>
      </c>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c r="BY953" s="126"/>
      <c r="BZ953" s="126"/>
      <c r="CA953" s="126"/>
      <c r="CB953" s="126"/>
      <c r="CC953" s="126"/>
      <c r="CD953" s="126"/>
      <c r="CE953" s="126"/>
      <c r="CF953" s="126"/>
      <c r="CG953" s="126"/>
      <c r="CH953" s="126"/>
      <c r="CI953" s="126"/>
      <c r="CJ953" s="126"/>
      <c r="CK953" s="126"/>
      <c r="CL953" s="126"/>
      <c r="CM953" s="126"/>
      <c r="CN953" s="126"/>
    </row>
    <row r="954" spans="1:92">
      <c r="A954" s="289" t="s">
        <v>7002</v>
      </c>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c r="BY954" s="126"/>
      <c r="BZ954" s="126"/>
      <c r="CA954" s="126"/>
      <c r="CB954" s="126"/>
      <c r="CC954" s="126"/>
      <c r="CD954" s="126"/>
      <c r="CE954" s="126"/>
      <c r="CF954" s="126"/>
      <c r="CG954" s="126"/>
      <c r="CH954" s="126"/>
      <c r="CI954" s="126"/>
      <c r="CJ954" s="126"/>
      <c r="CK954" s="126"/>
      <c r="CL954" s="126"/>
      <c r="CM954" s="126"/>
      <c r="CN954" s="126"/>
    </row>
    <row r="955" spans="1:92">
      <c r="A955" s="289" t="s">
        <v>7003</v>
      </c>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c r="BY955" s="126"/>
      <c r="BZ955" s="126"/>
      <c r="CA955" s="126"/>
      <c r="CB955" s="126"/>
      <c r="CC955" s="126"/>
      <c r="CD955" s="126"/>
      <c r="CE955" s="126"/>
      <c r="CF955" s="126"/>
      <c r="CG955" s="126"/>
      <c r="CH955" s="126"/>
      <c r="CI955" s="126"/>
      <c r="CJ955" s="126"/>
      <c r="CK955" s="126"/>
      <c r="CL955" s="126"/>
      <c r="CM955" s="126"/>
      <c r="CN955" s="126"/>
    </row>
    <row r="956" spans="1:92">
      <c r="A956" s="289" t="s">
        <v>7004</v>
      </c>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v>45.009999999999899</v>
      </c>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c r="BY956" s="126"/>
      <c r="BZ956" s="126"/>
      <c r="CA956" s="126"/>
      <c r="CB956" s="126"/>
      <c r="CC956" s="126"/>
      <c r="CD956" s="126"/>
      <c r="CE956" s="126"/>
      <c r="CF956" s="126"/>
      <c r="CG956" s="126"/>
      <c r="CH956" s="126"/>
      <c r="CI956" s="126"/>
      <c r="CJ956" s="126"/>
      <c r="CK956" s="126"/>
      <c r="CL956" s="126"/>
      <c r="CM956" s="126"/>
      <c r="CN956" s="126"/>
    </row>
    <row r="957" spans="1:92">
      <c r="A957" s="289" t="s">
        <v>7005</v>
      </c>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v>0</v>
      </c>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c r="BY957" s="126"/>
      <c r="BZ957" s="126"/>
      <c r="CA957" s="126"/>
      <c r="CB957" s="126"/>
      <c r="CC957" s="126"/>
      <c r="CD957" s="126"/>
      <c r="CE957" s="126"/>
      <c r="CF957" s="126"/>
      <c r="CG957" s="126"/>
      <c r="CH957" s="126"/>
      <c r="CI957" s="126"/>
      <c r="CJ957" s="126"/>
      <c r="CK957" s="126"/>
      <c r="CL957" s="126"/>
      <c r="CM957" s="126"/>
      <c r="CN957" s="126"/>
    </row>
    <row r="958" spans="1:92">
      <c r="A958" s="289" t="s">
        <v>7006</v>
      </c>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v>0</v>
      </c>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c r="BY958" s="126"/>
      <c r="BZ958" s="126"/>
      <c r="CA958" s="126"/>
      <c r="CB958" s="126"/>
      <c r="CC958" s="126"/>
      <c r="CD958" s="126"/>
      <c r="CE958" s="126"/>
      <c r="CF958" s="126"/>
      <c r="CG958" s="126"/>
      <c r="CH958" s="126"/>
      <c r="CI958" s="126"/>
      <c r="CJ958" s="126"/>
      <c r="CK958" s="126"/>
      <c r="CL958" s="126"/>
      <c r="CM958" s="126"/>
      <c r="CN958" s="126"/>
    </row>
    <row r="959" spans="1:92">
      <c r="A959" s="289" t="s">
        <v>7007</v>
      </c>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v>1476343.63</v>
      </c>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c r="BY959" s="126"/>
      <c r="BZ959" s="126"/>
      <c r="CA959" s="126"/>
      <c r="CB959" s="126"/>
      <c r="CC959" s="126"/>
      <c r="CD959" s="126"/>
      <c r="CE959" s="126"/>
      <c r="CF959" s="126"/>
      <c r="CG959" s="126"/>
      <c r="CH959" s="126"/>
      <c r="CI959" s="126"/>
      <c r="CJ959" s="126"/>
      <c r="CK959" s="126"/>
      <c r="CL959" s="126"/>
      <c r="CM959" s="126"/>
      <c r="CN959" s="126"/>
    </row>
    <row r="960" spans="1:92">
      <c r="A960" s="289" t="s">
        <v>7008</v>
      </c>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v>1597749.22</v>
      </c>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c r="BY960" s="126"/>
      <c r="BZ960" s="126"/>
      <c r="CA960" s="126"/>
      <c r="CB960" s="126"/>
      <c r="CC960" s="126"/>
      <c r="CD960" s="126"/>
      <c r="CE960" s="126"/>
      <c r="CF960" s="126"/>
      <c r="CG960" s="126"/>
      <c r="CH960" s="126"/>
      <c r="CI960" s="126"/>
      <c r="CJ960" s="126"/>
      <c r="CK960" s="126"/>
      <c r="CL960" s="126"/>
      <c r="CM960" s="126"/>
      <c r="CN960" s="126"/>
    </row>
    <row r="961" spans="1:92">
      <c r="A961" s="289" t="s">
        <v>7009</v>
      </c>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v>0</v>
      </c>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c r="BY961" s="126"/>
      <c r="BZ961" s="126"/>
      <c r="CA961" s="126"/>
      <c r="CB961" s="126"/>
      <c r="CC961" s="126"/>
      <c r="CD961" s="126"/>
      <c r="CE961" s="126"/>
      <c r="CF961" s="126"/>
      <c r="CG961" s="126"/>
      <c r="CH961" s="126"/>
      <c r="CI961" s="126"/>
      <c r="CJ961" s="126"/>
      <c r="CK961" s="126"/>
      <c r="CL961" s="126"/>
      <c r="CM961" s="126"/>
      <c r="CN961" s="126"/>
    </row>
    <row r="962" spans="1:92">
      <c r="A962" s="289" t="s">
        <v>7010</v>
      </c>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v>0</v>
      </c>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c r="BY962" s="126"/>
      <c r="BZ962" s="126"/>
      <c r="CA962" s="126"/>
      <c r="CB962" s="126"/>
      <c r="CC962" s="126"/>
      <c r="CD962" s="126"/>
      <c r="CE962" s="126"/>
      <c r="CF962" s="126"/>
      <c r="CG962" s="126"/>
      <c r="CH962" s="126"/>
      <c r="CI962" s="126"/>
      <c r="CJ962" s="126"/>
      <c r="CK962" s="126"/>
      <c r="CL962" s="126"/>
      <c r="CM962" s="126"/>
      <c r="CN962" s="126"/>
    </row>
    <row r="963" spans="1:92">
      <c r="A963" s="289" t="s">
        <v>7011</v>
      </c>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v>3074137.86</v>
      </c>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c r="BY963" s="126"/>
      <c r="BZ963" s="126"/>
      <c r="CA963" s="126"/>
      <c r="CB963" s="126"/>
      <c r="CC963" s="126"/>
      <c r="CD963" s="126"/>
      <c r="CE963" s="126"/>
      <c r="CF963" s="126"/>
      <c r="CG963" s="126"/>
      <c r="CH963" s="126"/>
      <c r="CI963" s="126"/>
      <c r="CJ963" s="126"/>
      <c r="CK963" s="126"/>
      <c r="CL963" s="126"/>
      <c r="CM963" s="126"/>
      <c r="CN963" s="126"/>
    </row>
    <row r="964" spans="1:92">
      <c r="A964" s="289" t="s">
        <v>7012</v>
      </c>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v>-6640594.5399999898</v>
      </c>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c r="BY964" s="126"/>
      <c r="BZ964" s="126"/>
      <c r="CA964" s="126"/>
      <c r="CB964" s="126"/>
      <c r="CC964" s="126"/>
      <c r="CD964" s="126"/>
      <c r="CE964" s="126"/>
      <c r="CF964" s="126"/>
      <c r="CG964" s="126"/>
      <c r="CH964" s="126"/>
      <c r="CI964" s="126"/>
      <c r="CJ964" s="126"/>
      <c r="CK964" s="126"/>
      <c r="CL964" s="126"/>
      <c r="CM964" s="126"/>
      <c r="CN964" s="126"/>
    </row>
    <row r="965" spans="1:92">
      <c r="A965" s="289" t="s">
        <v>7013</v>
      </c>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v>-3566456.6799999899</v>
      </c>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c r="BY965" s="126"/>
      <c r="BZ965" s="126"/>
      <c r="CA965" s="126"/>
      <c r="CB965" s="126"/>
      <c r="CC965" s="126"/>
      <c r="CD965" s="126"/>
      <c r="CE965" s="126"/>
      <c r="CF965" s="126"/>
      <c r="CG965" s="126"/>
      <c r="CH965" s="126"/>
      <c r="CI965" s="126"/>
      <c r="CJ965" s="126"/>
      <c r="CK965" s="126"/>
      <c r="CL965" s="126"/>
      <c r="CM965" s="126"/>
      <c r="CN965" s="126"/>
    </row>
    <row r="966" spans="1:92">
      <c r="A966" s="289" t="s">
        <v>5020</v>
      </c>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c r="BY966" s="126"/>
      <c r="BZ966" s="126"/>
      <c r="CA966" s="126"/>
      <c r="CB966" s="126"/>
      <c r="CC966" s="126"/>
      <c r="CD966" s="126"/>
      <c r="CE966" s="126"/>
      <c r="CF966" s="126"/>
      <c r="CG966" s="126"/>
      <c r="CH966" s="126"/>
      <c r="CI966" s="126"/>
      <c r="CJ966" s="126"/>
      <c r="CK966" s="126"/>
      <c r="CL966" s="126"/>
      <c r="CM966" s="126"/>
      <c r="CN966" s="126"/>
    </row>
    <row r="967" spans="1:92">
      <c r="A967" s="288" t="s">
        <v>7014</v>
      </c>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v>342855267.41000003</v>
      </c>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c r="BY967" s="126"/>
      <c r="BZ967" s="126"/>
      <c r="CA967" s="126"/>
      <c r="CB967" s="126"/>
      <c r="CC967" s="126"/>
      <c r="CD967" s="126"/>
      <c r="CE967" s="126"/>
      <c r="CF967" s="126"/>
      <c r="CG967" s="126"/>
      <c r="CH967" s="126"/>
      <c r="CI967" s="126"/>
      <c r="CJ967" s="126"/>
      <c r="CK967" s="126"/>
      <c r="CL967" s="126"/>
      <c r="CM967" s="126"/>
      <c r="CN967" s="126"/>
    </row>
    <row r="968" spans="1:92">
      <c r="A968" s="289" t="s">
        <v>7015</v>
      </c>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v>342855267.41000003</v>
      </c>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c r="BY968" s="126"/>
      <c r="BZ968" s="126"/>
      <c r="CA968" s="126"/>
      <c r="CB968" s="126"/>
      <c r="CC968" s="126"/>
      <c r="CD968" s="126"/>
      <c r="CE968" s="126"/>
      <c r="CF968" s="126"/>
      <c r="CG968" s="126"/>
      <c r="CH968" s="126"/>
      <c r="CI968" s="126"/>
      <c r="CJ968" s="126"/>
      <c r="CK968" s="126"/>
      <c r="CL968" s="126"/>
      <c r="CM968" s="126"/>
      <c r="CN968" s="126"/>
    </row>
    <row r="969" spans="1:92">
      <c r="A969" s="289" t="s">
        <v>7016</v>
      </c>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v>3.6379788070917101E-9</v>
      </c>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c r="BY969" s="126"/>
      <c r="BZ969" s="126"/>
      <c r="CA969" s="126"/>
      <c r="CB969" s="126"/>
      <c r="CC969" s="126"/>
      <c r="CD969" s="126"/>
      <c r="CE969" s="126"/>
      <c r="CF969" s="126"/>
      <c r="CG969" s="126"/>
      <c r="CH969" s="126"/>
      <c r="CI969" s="126"/>
      <c r="CJ969" s="126"/>
      <c r="CK969" s="126"/>
      <c r="CL969" s="126"/>
      <c r="CM969" s="126"/>
      <c r="CN969" s="126"/>
    </row>
    <row r="970" spans="1:92">
      <c r="A970" s="289" t="s">
        <v>7017</v>
      </c>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c r="BY970" s="126"/>
      <c r="BZ970" s="126"/>
      <c r="CA970" s="126"/>
      <c r="CB970" s="126"/>
      <c r="CC970" s="126"/>
      <c r="CD970" s="126"/>
      <c r="CE970" s="126"/>
      <c r="CF970" s="126"/>
      <c r="CG970" s="126"/>
      <c r="CH970" s="126"/>
      <c r="CI970" s="126"/>
      <c r="CJ970" s="126"/>
      <c r="CK970" s="126"/>
      <c r="CL970" s="126"/>
      <c r="CM970" s="126"/>
      <c r="CN970" s="126"/>
    </row>
    <row r="971" spans="1:92">
      <c r="A971" s="362" t="s">
        <v>7018</v>
      </c>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c r="CL971" s="127"/>
      <c r="CM971" s="127"/>
      <c r="CN971" s="127"/>
    </row>
    <row r="972" spans="1:92">
      <c r="A972" s="289" t="s">
        <v>7019</v>
      </c>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v>-55631824.700607002</v>
      </c>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c r="BY972" s="126"/>
      <c r="BZ972" s="126"/>
      <c r="CA972" s="126"/>
      <c r="CB972" s="126"/>
      <c r="CC972" s="126"/>
      <c r="CD972" s="126"/>
      <c r="CE972" s="126"/>
      <c r="CF972" s="126"/>
      <c r="CG972" s="126"/>
      <c r="CH972" s="126"/>
      <c r="CI972" s="126"/>
      <c r="CJ972" s="126"/>
      <c r="CK972" s="126"/>
      <c r="CL972" s="126"/>
      <c r="CM972" s="126"/>
      <c r="CN972" s="126"/>
    </row>
    <row r="973" spans="1:92">
      <c r="A973" s="289" t="s">
        <v>7020</v>
      </c>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v>342537638.66000003</v>
      </c>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c r="BY973" s="126"/>
      <c r="BZ973" s="126"/>
      <c r="CA973" s="126"/>
      <c r="CB973" s="126"/>
      <c r="CC973" s="126"/>
      <c r="CD973" s="126"/>
      <c r="CE973" s="126"/>
      <c r="CF973" s="126"/>
      <c r="CG973" s="126"/>
      <c r="CH973" s="126"/>
      <c r="CI973" s="126"/>
      <c r="CJ973" s="126"/>
      <c r="CK973" s="126"/>
      <c r="CL973" s="126"/>
      <c r="CM973" s="126"/>
      <c r="CN973" s="126"/>
    </row>
    <row r="974" spans="1:92">
      <c r="A974" s="289" t="s">
        <v>7021</v>
      </c>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c r="BY974" s="126"/>
      <c r="BZ974" s="126"/>
      <c r="CA974" s="126"/>
      <c r="CB974" s="126"/>
      <c r="CC974" s="126"/>
      <c r="CD974" s="126"/>
      <c r="CE974" s="126"/>
      <c r="CF974" s="126"/>
      <c r="CG974" s="126"/>
      <c r="CH974" s="126"/>
      <c r="CI974" s="126"/>
      <c r="CJ974" s="126"/>
      <c r="CK974" s="126"/>
      <c r="CL974" s="126"/>
      <c r="CM974" s="126"/>
      <c r="CN974" s="126"/>
    </row>
    <row r="975" spans="1:92">
      <c r="A975" s="363" t="s">
        <v>7022</v>
      </c>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v>-1.04988483869792</v>
      </c>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c r="CL975" s="127"/>
      <c r="CM975" s="127"/>
      <c r="CN975" s="127"/>
    </row>
    <row r="976" spans="1:92">
      <c r="A976" s="363" t="s">
        <v>7023</v>
      </c>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v>13.049884838697899</v>
      </c>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c r="CL976" s="127"/>
      <c r="CM976" s="127"/>
      <c r="CN976" s="127"/>
    </row>
    <row r="977" spans="1:92">
      <c r="A977" s="363" t="s">
        <v>7024</v>
      </c>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v>6.0827999999999998</v>
      </c>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c r="CL977" s="127"/>
      <c r="CM977" s="127"/>
      <c r="CN977" s="127"/>
    </row>
    <row r="978" spans="1:92">
      <c r="A978" s="363" t="s">
        <v>7025</v>
      </c>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v>144</v>
      </c>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c r="CL978" s="127"/>
      <c r="CM978" s="127"/>
      <c r="CN978" s="127"/>
    </row>
    <row r="979" spans="1:92">
      <c r="A979" s="289" t="s">
        <v>7026</v>
      </c>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c r="BY979" s="126"/>
      <c r="BZ979" s="126"/>
      <c r="CA979" s="126"/>
      <c r="CB979" s="126"/>
      <c r="CC979" s="126"/>
      <c r="CD979" s="126"/>
      <c r="CE979" s="126"/>
      <c r="CF979" s="126"/>
      <c r="CG979" s="126"/>
      <c r="CH979" s="126"/>
      <c r="CI979" s="126"/>
      <c r="CJ979" s="126"/>
      <c r="CK979" s="126"/>
      <c r="CL979" s="126"/>
      <c r="CM979" s="126"/>
      <c r="CN979" s="126"/>
    </row>
    <row r="980" spans="1:92">
      <c r="A980" s="289" t="s">
        <v>7027</v>
      </c>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v>-17323244.049197201</v>
      </c>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c r="BY980" s="126"/>
      <c r="BZ980" s="126"/>
      <c r="CA980" s="126"/>
      <c r="CB980" s="126"/>
      <c r="CC980" s="126"/>
      <c r="CD980" s="126"/>
      <c r="CE980" s="126"/>
      <c r="CF980" s="126"/>
      <c r="CG980" s="126"/>
      <c r="CH980" s="126"/>
      <c r="CI980" s="126"/>
      <c r="CJ980" s="126"/>
      <c r="CK980" s="126"/>
      <c r="CL980" s="126"/>
      <c r="CM980" s="126"/>
      <c r="CN980" s="126"/>
    </row>
    <row r="981" spans="1:92">
      <c r="A981" s="289" t="s">
        <v>7028</v>
      </c>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v>283838284.43141401</v>
      </c>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c r="BY981" s="126"/>
      <c r="BZ981" s="126"/>
      <c r="CA981" s="126"/>
      <c r="CB981" s="126"/>
      <c r="CC981" s="126"/>
      <c r="CD981" s="126"/>
      <c r="CE981" s="126"/>
      <c r="CF981" s="126"/>
      <c r="CG981" s="126"/>
      <c r="CH981" s="126"/>
      <c r="CI981" s="126"/>
      <c r="CJ981" s="126"/>
      <c r="CK981" s="126"/>
      <c r="CL981" s="126"/>
      <c r="CM981" s="126"/>
      <c r="CN981" s="126"/>
    </row>
    <row r="982" spans="1:92">
      <c r="A982" s="289" t="s">
        <v>7029</v>
      </c>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v>2426478000</v>
      </c>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c r="BY982" s="126"/>
      <c r="BZ982" s="126"/>
      <c r="CA982" s="126"/>
      <c r="CB982" s="126"/>
      <c r="CC982" s="126"/>
      <c r="CD982" s="126"/>
      <c r="CE982" s="126"/>
      <c r="CF982" s="126"/>
      <c r="CG982" s="126"/>
      <c r="CH982" s="126"/>
      <c r="CI982" s="126"/>
      <c r="CJ982" s="126"/>
      <c r="CK982" s="126"/>
      <c r="CL982" s="126"/>
      <c r="CM982" s="126"/>
      <c r="CN982" s="126"/>
    </row>
    <row r="983" spans="1:92">
      <c r="A983" s="289" t="s">
        <v>7030</v>
      </c>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v>2420412000</v>
      </c>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c r="BY983" s="126"/>
      <c r="BZ983" s="126"/>
      <c r="CA983" s="126"/>
      <c r="CB983" s="126"/>
      <c r="CC983" s="126"/>
      <c r="CD983" s="126"/>
      <c r="CE983" s="126"/>
      <c r="CF983" s="126"/>
      <c r="CG983" s="126"/>
      <c r="CH983" s="126"/>
      <c r="CI983" s="126"/>
      <c r="CJ983" s="126"/>
      <c r="CK983" s="126"/>
      <c r="CL983" s="126"/>
      <c r="CM983" s="126"/>
      <c r="CN983" s="126"/>
    </row>
    <row r="984" spans="1:92">
      <c r="A984" s="289" t="s">
        <v>7031</v>
      </c>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v>-72002444.279999897</v>
      </c>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c r="BY984" s="126"/>
      <c r="BZ984" s="126"/>
      <c r="CA984" s="126"/>
      <c r="CB984" s="126"/>
      <c r="CC984" s="126"/>
      <c r="CD984" s="126"/>
      <c r="CE984" s="126"/>
      <c r="CF984" s="126"/>
      <c r="CG984" s="126"/>
      <c r="CH984" s="126"/>
      <c r="CI984" s="126"/>
      <c r="CJ984" s="126"/>
      <c r="CK984" s="126"/>
      <c r="CL984" s="126"/>
      <c r="CM984" s="126"/>
      <c r="CN984" s="126"/>
    </row>
    <row r="985" spans="1:92">
      <c r="A985" s="289" t="s">
        <v>7032</v>
      </c>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v>0</v>
      </c>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c r="BY985" s="126"/>
      <c r="BZ985" s="126"/>
      <c r="CA985" s="126"/>
      <c r="CB985" s="126"/>
      <c r="CC985" s="126"/>
      <c r="CD985" s="126"/>
      <c r="CE985" s="126"/>
      <c r="CF985" s="126"/>
      <c r="CG985" s="126"/>
      <c r="CH985" s="126"/>
      <c r="CI985" s="126"/>
      <c r="CJ985" s="126"/>
      <c r="CK985" s="126"/>
      <c r="CL985" s="126"/>
      <c r="CM985" s="126"/>
      <c r="CN985" s="126"/>
    </row>
    <row r="986" spans="1:92">
      <c r="A986" s="289" t="s">
        <v>7033</v>
      </c>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v>-72002444.279999897</v>
      </c>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c r="BY986" s="126"/>
      <c r="BZ986" s="126"/>
      <c r="CA986" s="126"/>
      <c r="CB986" s="126"/>
      <c r="CC986" s="126"/>
      <c r="CD986" s="126"/>
      <c r="CE986" s="126"/>
      <c r="CF986" s="126"/>
      <c r="CG986" s="126"/>
      <c r="CH986" s="126"/>
      <c r="CI986" s="126"/>
      <c r="CJ986" s="126"/>
      <c r="CK986" s="126"/>
      <c r="CL986" s="126"/>
      <c r="CM986" s="126"/>
      <c r="CN986" s="126"/>
    </row>
    <row r="987" spans="1:92">
      <c r="A987" s="289" t="s">
        <v>7034</v>
      </c>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v>283770494.66000003</v>
      </c>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c r="BY987" s="126"/>
      <c r="BZ987" s="126"/>
      <c r="CA987" s="126"/>
      <c r="CB987" s="126"/>
      <c r="CC987" s="126"/>
      <c r="CD987" s="126"/>
      <c r="CE987" s="126"/>
      <c r="CF987" s="126"/>
      <c r="CG987" s="126"/>
      <c r="CH987" s="126"/>
      <c r="CI987" s="126"/>
      <c r="CJ987" s="126"/>
      <c r="CK987" s="126"/>
      <c r="CL987" s="126"/>
      <c r="CM987" s="126"/>
      <c r="CN987" s="126"/>
    </row>
    <row r="988" spans="1:92">
      <c r="A988" s="289" t="s">
        <v>7035</v>
      </c>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v>-72002444.279999897</v>
      </c>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c r="BY988" s="126"/>
      <c r="BZ988" s="126"/>
      <c r="CA988" s="126"/>
      <c r="CB988" s="126"/>
      <c r="CC988" s="126"/>
      <c r="CD988" s="126"/>
      <c r="CE988" s="126"/>
      <c r="CF988" s="126"/>
      <c r="CG988" s="126"/>
      <c r="CH988" s="126"/>
      <c r="CI988" s="126"/>
      <c r="CJ988" s="126"/>
      <c r="CK988" s="126"/>
      <c r="CL988" s="126"/>
      <c r="CM988" s="126"/>
      <c r="CN988" s="126"/>
    </row>
    <row r="989" spans="1:92">
      <c r="A989" s="289" t="s">
        <v>7036</v>
      </c>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v>283770494.66000003</v>
      </c>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c r="BY989" s="126"/>
      <c r="BZ989" s="126"/>
      <c r="CA989" s="126"/>
      <c r="CB989" s="126"/>
      <c r="CC989" s="126"/>
      <c r="CD989" s="126"/>
      <c r="CE989" s="126"/>
      <c r="CF989" s="126"/>
      <c r="CG989" s="126"/>
      <c r="CH989" s="126"/>
      <c r="CI989" s="126"/>
      <c r="CJ989" s="126"/>
      <c r="CK989" s="126"/>
      <c r="CL989" s="126"/>
      <c r="CM989" s="126"/>
      <c r="CN989" s="126"/>
    </row>
    <row r="990" spans="1:92">
      <c r="A990" s="289" t="s">
        <v>7037</v>
      </c>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c r="BY990" s="126"/>
      <c r="BZ990" s="126"/>
      <c r="CA990" s="126"/>
      <c r="CB990" s="126"/>
      <c r="CC990" s="126"/>
      <c r="CD990" s="126"/>
      <c r="CE990" s="126"/>
      <c r="CF990" s="126"/>
      <c r="CG990" s="126"/>
      <c r="CH990" s="126"/>
      <c r="CI990" s="126"/>
      <c r="CJ990" s="126"/>
      <c r="CK990" s="126"/>
      <c r="CL990" s="126"/>
      <c r="CM990" s="126"/>
      <c r="CN990" s="126"/>
    </row>
    <row r="991" spans="1:92">
      <c r="A991" s="289" t="s">
        <v>7038</v>
      </c>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v>-58767144</v>
      </c>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c r="BY991" s="126"/>
      <c r="BZ991" s="126"/>
      <c r="CA991" s="126"/>
      <c r="CB991" s="126"/>
      <c r="CC991" s="126"/>
      <c r="CD991" s="126"/>
      <c r="CE991" s="126"/>
      <c r="CF991" s="126"/>
      <c r="CG991" s="126"/>
      <c r="CH991" s="126"/>
      <c r="CI991" s="126"/>
      <c r="CJ991" s="126"/>
      <c r="CK991" s="126"/>
      <c r="CL991" s="126"/>
      <c r="CM991" s="126"/>
      <c r="CN991" s="126"/>
    </row>
    <row r="992" spans="1:92">
      <c r="A992" s="289" t="s">
        <v>6089</v>
      </c>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c r="BY992" s="126"/>
      <c r="BZ992" s="126"/>
      <c r="CA992" s="126"/>
      <c r="CB992" s="126"/>
      <c r="CC992" s="126"/>
      <c r="CD992" s="126"/>
      <c r="CE992" s="126"/>
      <c r="CF992" s="126"/>
      <c r="CG992" s="126"/>
      <c r="CH992" s="126"/>
      <c r="CI992" s="126"/>
      <c r="CJ992" s="126"/>
      <c r="CK992" s="126"/>
      <c r="CL992" s="126"/>
      <c r="CM992" s="126"/>
      <c r="CN992" s="126"/>
    </row>
    <row r="993" spans="1:92">
      <c r="A993" s="289" t="s">
        <v>7039</v>
      </c>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v>0</v>
      </c>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c r="BY993" s="126"/>
      <c r="BZ993" s="126"/>
      <c r="CA993" s="126"/>
      <c r="CB993" s="126"/>
      <c r="CC993" s="126"/>
      <c r="CD993" s="126"/>
      <c r="CE993" s="126"/>
      <c r="CF993" s="126"/>
      <c r="CG993" s="126"/>
      <c r="CH993" s="126"/>
      <c r="CI993" s="126"/>
      <c r="CJ993" s="126"/>
      <c r="CK993" s="126"/>
      <c r="CL993" s="126"/>
      <c r="CM993" s="126"/>
      <c r="CN993" s="126"/>
    </row>
    <row r="994" spans="1:92">
      <c r="A994" s="289" t="s">
        <v>7040</v>
      </c>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v>0</v>
      </c>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c r="BY994" s="126"/>
      <c r="BZ994" s="126"/>
      <c r="CA994" s="126"/>
      <c r="CB994" s="126"/>
      <c r="CC994" s="126"/>
      <c r="CD994" s="126"/>
      <c r="CE994" s="126"/>
      <c r="CF994" s="126"/>
      <c r="CG994" s="126"/>
      <c r="CH994" s="126"/>
      <c r="CI994" s="126"/>
      <c r="CJ994" s="126"/>
      <c r="CK994" s="126"/>
      <c r="CL994" s="126"/>
      <c r="CM994" s="126"/>
      <c r="CN994" s="126"/>
    </row>
    <row r="995" spans="1:92">
      <c r="A995" s="289" t="s">
        <v>1093</v>
      </c>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v>0</v>
      </c>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c r="BY995" s="126"/>
      <c r="BZ995" s="126"/>
      <c r="CA995" s="126"/>
      <c r="CB995" s="126"/>
      <c r="CC995" s="126"/>
      <c r="CD995" s="126"/>
      <c r="CE995" s="126"/>
      <c r="CF995" s="126"/>
      <c r="CG995" s="126"/>
      <c r="CH995" s="126"/>
      <c r="CI995" s="126"/>
      <c r="CJ995" s="126"/>
      <c r="CK995" s="126"/>
      <c r="CL995" s="126"/>
      <c r="CM995" s="126"/>
      <c r="CN995" s="126"/>
    </row>
    <row r="996" spans="1:92">
      <c r="A996" s="289" t="s">
        <v>7041</v>
      </c>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v>2399.7938619101401</v>
      </c>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c r="BY996" s="126"/>
      <c r="BZ996" s="126"/>
      <c r="CA996" s="126"/>
      <c r="CB996" s="126"/>
      <c r="CC996" s="126"/>
      <c r="CD996" s="126"/>
      <c r="CE996" s="126"/>
      <c r="CF996" s="126"/>
      <c r="CG996" s="126"/>
      <c r="CH996" s="126"/>
      <c r="CI996" s="126"/>
      <c r="CJ996" s="126"/>
      <c r="CK996" s="126"/>
      <c r="CL996" s="126"/>
      <c r="CM996" s="126"/>
      <c r="CN996" s="126"/>
    </row>
    <row r="997" spans="1:92">
      <c r="A997" s="289" t="s">
        <v>7042</v>
      </c>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v>0</v>
      </c>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c r="BY997" s="126"/>
      <c r="BZ997" s="126"/>
      <c r="CA997" s="126"/>
      <c r="CB997" s="126"/>
      <c r="CC997" s="126"/>
      <c r="CD997" s="126"/>
      <c r="CE997" s="126"/>
      <c r="CF997" s="126"/>
      <c r="CG997" s="126"/>
      <c r="CH997" s="126"/>
      <c r="CI997" s="126"/>
      <c r="CJ997" s="126"/>
      <c r="CK997" s="126"/>
      <c r="CL997" s="126"/>
      <c r="CM997" s="126"/>
      <c r="CN997" s="126"/>
    </row>
    <row r="998" spans="1:92">
      <c r="A998" s="289" t="s">
        <v>7043</v>
      </c>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v>2399.7938619101401</v>
      </c>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c r="BY998" s="126"/>
      <c r="BZ998" s="126"/>
      <c r="CA998" s="126"/>
      <c r="CB998" s="126"/>
      <c r="CC998" s="126"/>
      <c r="CD998" s="126"/>
      <c r="CE998" s="126"/>
      <c r="CF998" s="126"/>
      <c r="CG998" s="126"/>
      <c r="CH998" s="126"/>
      <c r="CI998" s="126"/>
      <c r="CJ998" s="126"/>
      <c r="CK998" s="126"/>
      <c r="CL998" s="126"/>
      <c r="CM998" s="126"/>
      <c r="CN998" s="126"/>
    </row>
    <row r="999" spans="1:92">
      <c r="A999" s="289" t="s">
        <v>7044</v>
      </c>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c r="BY999" s="126"/>
      <c r="BZ999" s="126"/>
      <c r="CA999" s="126"/>
      <c r="CB999" s="126"/>
      <c r="CC999" s="126"/>
      <c r="CD999" s="126"/>
      <c r="CE999" s="126"/>
      <c r="CF999" s="126"/>
      <c r="CG999" s="126"/>
      <c r="CH999" s="126"/>
      <c r="CI999" s="126"/>
      <c r="CJ999" s="126"/>
      <c r="CK999" s="126"/>
      <c r="CL999" s="126"/>
      <c r="CM999" s="126"/>
      <c r="CN999" s="126"/>
    </row>
    <row r="1000" spans="1:92">
      <c r="A1000" s="289" t="s">
        <v>7045</v>
      </c>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v>0</v>
      </c>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c r="BY1000" s="126"/>
      <c r="BZ1000" s="126"/>
      <c r="CA1000" s="126"/>
      <c r="CB1000" s="126"/>
      <c r="CC1000" s="126"/>
      <c r="CD1000" s="126"/>
      <c r="CE1000" s="126"/>
      <c r="CF1000" s="126"/>
      <c r="CG1000" s="126"/>
      <c r="CH1000" s="126"/>
      <c r="CI1000" s="126"/>
      <c r="CJ1000" s="126"/>
      <c r="CK1000" s="126"/>
      <c r="CL1000" s="126"/>
      <c r="CM1000" s="126"/>
      <c r="CN1000" s="126"/>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8D429-5DE5-4240-9FF5-BD03E48B55AE}">
  <dimension ref="A1:CN969"/>
  <sheetViews>
    <sheetView tabSelected="1" workbookViewId="0">
      <selection activeCell="E16" sqref="E16:K43"/>
    </sheetView>
  </sheetViews>
  <sheetFormatPr defaultRowHeight="13.2"/>
  <cols>
    <col min="1" max="1" width="67.33203125" style="364" customWidth="1"/>
    <col min="2" max="13" width="12.109375" hidden="1" customWidth="1"/>
    <col min="14" max="14" width="13.77734375" hidden="1" customWidth="1"/>
    <col min="15" max="26" width="12.109375" hidden="1" customWidth="1"/>
    <col min="27" max="27" width="13.77734375" bestFit="1" customWidth="1"/>
    <col min="28" max="39" width="12.109375" bestFit="1" customWidth="1"/>
    <col min="40" max="40" width="13.77734375" bestFit="1" customWidth="1"/>
    <col min="41" max="52" width="12.109375" bestFit="1" customWidth="1"/>
    <col min="53" max="53" width="13.77734375" bestFit="1" customWidth="1"/>
    <col min="54" max="65" width="12.109375" bestFit="1" customWidth="1"/>
    <col min="66" max="66" width="13.77734375" bestFit="1" customWidth="1"/>
    <col min="67" max="78" width="12.109375" bestFit="1" customWidth="1"/>
    <col min="79" max="79" width="13.77734375" bestFit="1" customWidth="1"/>
    <col min="80" max="91" width="12.109375" bestFit="1" customWidth="1"/>
    <col min="92" max="92" width="13.77734375" bestFit="1" customWidth="1"/>
  </cols>
  <sheetData>
    <row r="1" spans="1:92" ht="21">
      <c r="A1" s="286" t="s">
        <v>7046</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row>
    <row r="2" spans="1:92">
      <c r="A2" s="287" t="s">
        <v>7047</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t="s">
        <v>83</v>
      </c>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row>
    <row r="3" spans="1:92">
      <c r="A3" s="287"/>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row>
    <row r="4" spans="1:92">
      <c r="A4" s="289" t="s">
        <v>102</v>
      </c>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row>
    <row r="5" spans="1:92">
      <c r="A5" s="289" t="s">
        <v>1322</v>
      </c>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v>0</v>
      </c>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row>
    <row r="6" spans="1:92">
      <c r="A6" s="289" t="s">
        <v>1323</v>
      </c>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v>0</v>
      </c>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row>
    <row r="7" spans="1:92">
      <c r="A7" s="289" t="s">
        <v>1324</v>
      </c>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v>0</v>
      </c>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row>
    <row r="8" spans="1:92">
      <c r="A8" s="289" t="s">
        <v>1325</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v>0</v>
      </c>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row>
    <row r="9" spans="1:92">
      <c r="A9" s="289" t="s">
        <v>1326</v>
      </c>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v>0</v>
      </c>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row>
    <row r="10" spans="1:92">
      <c r="A10" s="289" t="s">
        <v>1327</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v>2425.2421386966798</v>
      </c>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row>
    <row r="11" spans="1:92" ht="13.8" thickBot="1">
      <c r="A11" s="360" t="s">
        <v>1328</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row>
    <row r="12" spans="1:92" ht="13.8" thickBot="1">
      <c r="A12" s="360" t="s">
        <v>1329</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row>
    <row r="13" spans="1:92">
      <c r="A13" s="289" t="s">
        <v>1330</v>
      </c>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row>
    <row r="14" spans="1:92">
      <c r="A14" s="289" t="s">
        <v>1331</v>
      </c>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v>-2901902570.7599902</v>
      </c>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row>
    <row r="15" spans="1:92">
      <c r="A15" s="289" t="s">
        <v>7048</v>
      </c>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v>0</v>
      </c>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row>
    <row r="16" spans="1:92">
      <c r="A16" s="289" t="s">
        <v>7049</v>
      </c>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v>0</v>
      </c>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row>
    <row r="17" spans="1:92">
      <c r="A17" s="289" t="s">
        <v>7050</v>
      </c>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v>0</v>
      </c>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row>
    <row r="18" spans="1:92">
      <c r="A18" s="289" t="s">
        <v>7051</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v>0</v>
      </c>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row>
    <row r="19" spans="1:92">
      <c r="A19" s="289" t="s">
        <v>7052</v>
      </c>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v>-2901902570.7599902</v>
      </c>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row>
    <row r="20" spans="1:92">
      <c r="A20" s="289" t="s">
        <v>7053</v>
      </c>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v>-1183844980.9199901</v>
      </c>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row>
    <row r="21" spans="1:92">
      <c r="A21" s="289" t="s">
        <v>7054</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v>-256560585.90000001</v>
      </c>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row>
    <row r="22" spans="1:92">
      <c r="A22" s="289" t="s">
        <v>7055</v>
      </c>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v>-2493044.37</v>
      </c>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row>
    <row r="23" spans="1:92">
      <c r="A23" s="289" t="s">
        <v>7056</v>
      </c>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v>-301846269.20999998</v>
      </c>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row>
    <row r="24" spans="1:92">
      <c r="A24" s="289" t="s">
        <v>7057</v>
      </c>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v>-4646647451.1599998</v>
      </c>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row>
    <row r="25" spans="1:92">
      <c r="A25" s="288" t="s">
        <v>7058</v>
      </c>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row>
    <row r="26" spans="1:92">
      <c r="A26" s="289" t="s">
        <v>7059</v>
      </c>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v>-221448451.59</v>
      </c>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row>
    <row r="27" spans="1:92">
      <c r="A27" s="289" t="s">
        <v>7060</v>
      </c>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v>0</v>
      </c>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row>
    <row r="28" spans="1:92">
      <c r="A28" s="289" t="s">
        <v>7061</v>
      </c>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v>0</v>
      </c>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row>
    <row r="29" spans="1:92">
      <c r="A29" s="289" t="s">
        <v>7062</v>
      </c>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v>-221448451.59</v>
      </c>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row>
    <row r="30" spans="1:92">
      <c r="A30" s="288" t="s">
        <v>7063</v>
      </c>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row>
    <row r="31" spans="1:92">
      <c r="A31" s="289" t="s">
        <v>7064</v>
      </c>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v>-888.59</v>
      </c>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row>
    <row r="32" spans="1:92">
      <c r="A32" s="289" t="s">
        <v>7065</v>
      </c>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v>0</v>
      </c>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row>
    <row r="33" spans="1:92">
      <c r="A33" s="289" t="s">
        <v>7066</v>
      </c>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v>0</v>
      </c>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row>
    <row r="34" spans="1:92">
      <c r="A34" s="289" t="s">
        <v>7067</v>
      </c>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v>0</v>
      </c>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row>
    <row r="35" spans="1:92">
      <c r="A35" s="289" t="s">
        <v>7068</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v>-888.59</v>
      </c>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row>
    <row r="36" spans="1:92">
      <c r="A36" s="289" t="s">
        <v>7069</v>
      </c>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row>
    <row r="37" spans="1:92">
      <c r="A37" s="289" t="s">
        <v>7070</v>
      </c>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v>-16027552.829999899</v>
      </c>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row>
    <row r="38" spans="1:92">
      <c r="A38" s="289" t="s">
        <v>7071</v>
      </c>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v>-21775853.029999901</v>
      </c>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row>
    <row r="39" spans="1:92">
      <c r="A39" s="289" t="s">
        <v>7072</v>
      </c>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v>0</v>
      </c>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row>
    <row r="40" spans="1:92">
      <c r="A40" s="289" t="s">
        <v>7073</v>
      </c>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v>-85626909.25</v>
      </c>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row>
    <row r="41" spans="1:92">
      <c r="A41" s="289" t="s">
        <v>7074</v>
      </c>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v>-7710892.6200000001</v>
      </c>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row>
    <row r="42" spans="1:92">
      <c r="A42" s="289" t="s">
        <v>7075</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v>-188530.18</v>
      </c>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row>
    <row r="43" spans="1:92">
      <c r="A43" s="289" t="s">
        <v>7076</v>
      </c>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v>-300135.94999999902</v>
      </c>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row>
    <row r="44" spans="1:92">
      <c r="A44" s="289" t="s">
        <v>7077</v>
      </c>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v>-52500</v>
      </c>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row>
    <row r="45" spans="1:92">
      <c r="A45" s="289" t="s">
        <v>7078</v>
      </c>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v>-260462.43999999901</v>
      </c>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row>
    <row r="46" spans="1:92">
      <c r="A46" s="289" t="s">
        <v>7079</v>
      </c>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v>-10135108.869999999</v>
      </c>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row>
    <row r="47" spans="1:92">
      <c r="A47" s="289" t="s">
        <v>7080</v>
      </c>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v>-1975990.26</v>
      </c>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row>
    <row r="48" spans="1:92">
      <c r="A48" s="289" t="s">
        <v>7081</v>
      </c>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v>-4083724.2</v>
      </c>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row>
    <row r="49" spans="1:92">
      <c r="A49" s="289" t="s">
        <v>7082</v>
      </c>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v>0</v>
      </c>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row>
    <row r="50" spans="1:92">
      <c r="A50" s="289" t="s">
        <v>7083</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v>166.35</v>
      </c>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row>
    <row r="51" spans="1:92">
      <c r="A51" s="289" t="s">
        <v>7084</v>
      </c>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v>-325747.83</v>
      </c>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row>
    <row r="52" spans="1:92">
      <c r="A52" s="289" t="s">
        <v>7085</v>
      </c>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v>41782824.520000003</v>
      </c>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row>
    <row r="53" spans="1:92">
      <c r="A53" s="289" t="s">
        <v>7086</v>
      </c>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v>0</v>
      </c>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row>
    <row r="54" spans="1:92">
      <c r="A54" s="289" t="s">
        <v>7087</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v>-307228.73</v>
      </c>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row>
    <row r="55" spans="1:92">
      <c r="A55" s="289" t="s">
        <v>7088</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v>0</v>
      </c>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row>
    <row r="56" spans="1:92">
      <c r="A56" s="289" t="s">
        <v>7089</v>
      </c>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v>-10297.359999999901</v>
      </c>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row>
    <row r="57" spans="1:92">
      <c r="A57" s="289" t="s">
        <v>7090</v>
      </c>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v>0</v>
      </c>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row>
    <row r="58" spans="1:92">
      <c r="A58" s="289" t="s">
        <v>7091</v>
      </c>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v>-4845.63</v>
      </c>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row>
    <row r="59" spans="1:92">
      <c r="A59" s="289" t="s">
        <v>7092</v>
      </c>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v>-1293559.8799999999</v>
      </c>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row>
    <row r="60" spans="1:92">
      <c r="A60" s="289" t="s">
        <v>1377</v>
      </c>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v>-120895079.48999999</v>
      </c>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row>
    <row r="61" spans="1:92">
      <c r="A61" s="289" t="s">
        <v>1378</v>
      </c>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v>-3863549.09</v>
      </c>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row>
    <row r="62" spans="1:92">
      <c r="A62" s="289" t="s">
        <v>1379</v>
      </c>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v>-6496002.54</v>
      </c>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row>
    <row r="63" spans="1:92">
      <c r="A63" s="289" t="s">
        <v>1380</v>
      </c>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v>-5440051.0699999901</v>
      </c>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row>
    <row r="64" spans="1:92">
      <c r="A64" s="289" t="s">
        <v>1381</v>
      </c>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v>-146999.62</v>
      </c>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row>
    <row r="65" spans="1:92">
      <c r="A65" s="289" t="s">
        <v>1382</v>
      </c>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v>-451649.53999999899</v>
      </c>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row>
    <row r="66" spans="1:92">
      <c r="A66" s="289" t="s">
        <v>1383</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v>-402416.25</v>
      </c>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row>
    <row r="67" spans="1:92">
      <c r="A67" s="289" t="s">
        <v>1384</v>
      </c>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v>0</v>
      </c>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row>
    <row r="68" spans="1:92">
      <c r="A68" s="289" t="s">
        <v>1385</v>
      </c>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v>0</v>
      </c>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row>
    <row r="69" spans="1:92">
      <c r="A69" s="289" t="s">
        <v>1386</v>
      </c>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v>2268016.38</v>
      </c>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row>
    <row r="70" spans="1:92">
      <c r="A70" s="289" t="s">
        <v>1387</v>
      </c>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v>-25619.45</v>
      </c>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row>
    <row r="71" spans="1:92">
      <c r="A71" s="289" t="s">
        <v>1388</v>
      </c>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v>-990.06</v>
      </c>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row>
    <row r="72" spans="1:92">
      <c r="A72" s="289" t="s">
        <v>1389</v>
      </c>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v>0</v>
      </c>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row>
    <row r="73" spans="1:92">
      <c r="A73" s="289" t="s">
        <v>1390</v>
      </c>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v>-243750688.91999999</v>
      </c>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row>
    <row r="74" spans="1:92">
      <c r="A74" s="288" t="s">
        <v>1391</v>
      </c>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v>-5111847480.2600002</v>
      </c>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row>
    <row r="75" spans="1:92">
      <c r="A75" s="289" t="s">
        <v>1392</v>
      </c>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row>
    <row r="76" spans="1:92" ht="13.8" thickBot="1">
      <c r="A76" s="360" t="s">
        <v>1393</v>
      </c>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row>
    <row r="77" spans="1:92" ht="13.8" thickBot="1">
      <c r="A77" s="361" t="s">
        <v>1394</v>
      </c>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row>
    <row r="78" spans="1:92">
      <c r="A78" s="288" t="s">
        <v>1395</v>
      </c>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row>
    <row r="79" spans="1:92">
      <c r="A79" s="289" t="s">
        <v>1396</v>
      </c>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v>3904250.92</v>
      </c>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row>
    <row r="80" spans="1:92">
      <c r="A80" s="289" t="s">
        <v>7093</v>
      </c>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v>6720.73</v>
      </c>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row>
    <row r="81" spans="1:92">
      <c r="A81" s="289" t="s">
        <v>7094</v>
      </c>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v>0</v>
      </c>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row>
    <row r="82" spans="1:92">
      <c r="A82" s="289" t="s">
        <v>7095</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v>0</v>
      </c>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row>
    <row r="83" spans="1:92">
      <c r="A83" s="289" t="s">
        <v>7096</v>
      </c>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v>-2566434.84</v>
      </c>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row>
    <row r="84" spans="1:92">
      <c r="A84" s="289" t="s">
        <v>7097</v>
      </c>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v>0</v>
      </c>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row>
    <row r="85" spans="1:92">
      <c r="A85" s="289" t="s">
        <v>7098</v>
      </c>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v>0</v>
      </c>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row>
    <row r="86" spans="1:92">
      <c r="A86" s="289" t="s">
        <v>7099</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v>0</v>
      </c>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row>
    <row r="87" spans="1:92">
      <c r="A87" s="289" t="s">
        <v>7100</v>
      </c>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v>439190.2</v>
      </c>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row>
    <row r="88" spans="1:92">
      <c r="A88" s="289" t="s">
        <v>7101</v>
      </c>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v>0</v>
      </c>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row>
    <row r="89" spans="1:92">
      <c r="A89" s="289" t="s">
        <v>7102</v>
      </c>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v>69568.359999999899</v>
      </c>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row>
    <row r="90" spans="1:92">
      <c r="A90" s="289" t="s">
        <v>7103</v>
      </c>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v>4362873.5999999996</v>
      </c>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row>
    <row r="91" spans="1:92">
      <c r="A91" s="289" t="s">
        <v>6142</v>
      </c>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v>6216168.9699999997</v>
      </c>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row>
    <row r="92" spans="1:92">
      <c r="A92" s="288" t="s">
        <v>6143</v>
      </c>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row>
    <row r="93" spans="1:92">
      <c r="A93" s="289" t="s">
        <v>6144</v>
      </c>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v>5987794.1299999999</v>
      </c>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row>
    <row r="94" spans="1:92">
      <c r="A94" s="289" t="s">
        <v>6145</v>
      </c>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v>19793333.699999999</v>
      </c>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row>
    <row r="95" spans="1:92">
      <c r="A95" s="289" t="s">
        <v>6146</v>
      </c>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v>7043600.4199999999</v>
      </c>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row>
    <row r="96" spans="1:92">
      <c r="A96" s="289" t="s">
        <v>6147</v>
      </c>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v>4440049.3</v>
      </c>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row>
    <row r="97" spans="1:92">
      <c r="A97" s="289" t="s">
        <v>6148</v>
      </c>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v>2263613.59</v>
      </c>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c r="CG97" s="126"/>
      <c r="CH97" s="126"/>
      <c r="CI97" s="126"/>
      <c r="CJ97" s="126"/>
      <c r="CK97" s="126"/>
      <c r="CL97" s="126"/>
      <c r="CM97" s="126"/>
      <c r="CN97" s="126"/>
    </row>
    <row r="98" spans="1:92">
      <c r="A98" s="289" t="s">
        <v>6149</v>
      </c>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v>39528391.140000001</v>
      </c>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row>
    <row r="99" spans="1:92">
      <c r="A99" s="289" t="s">
        <v>6150</v>
      </c>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v>45744560.109999999</v>
      </c>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row>
    <row r="100" spans="1:92">
      <c r="A100" s="288" t="s">
        <v>6151</v>
      </c>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row>
    <row r="101" spans="1:92">
      <c r="A101" s="289" t="s">
        <v>6152</v>
      </c>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v>0</v>
      </c>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row>
    <row r="102" spans="1:92">
      <c r="A102" s="289" t="s">
        <v>6153</v>
      </c>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v>0</v>
      </c>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row>
    <row r="103" spans="1:92">
      <c r="A103" s="289" t="s">
        <v>6154</v>
      </c>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v>0</v>
      </c>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row>
    <row r="104" spans="1:92">
      <c r="A104" s="289" t="s">
        <v>6155</v>
      </c>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v>0</v>
      </c>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row>
    <row r="105" spans="1:92">
      <c r="A105" s="289" t="s">
        <v>6156</v>
      </c>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v>0</v>
      </c>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row>
    <row r="106" spans="1:92">
      <c r="A106" s="289" t="s">
        <v>6157</v>
      </c>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v>-5762352.5999999996</v>
      </c>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row>
    <row r="107" spans="1:92">
      <c r="A107" s="289" t="s">
        <v>6158</v>
      </c>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v>-34.949999999999903</v>
      </c>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row>
    <row r="108" spans="1:92">
      <c r="A108" s="289" t="s">
        <v>6159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v>194.57</v>
      </c>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row>
    <row r="109" spans="1:92">
      <c r="A109" s="289" t="s">
        <v>6160</v>
      </c>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v>0</v>
      </c>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row>
    <row r="110" spans="1:92">
      <c r="A110" s="289" t="s">
        <v>6161</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v>0</v>
      </c>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row>
    <row r="111" spans="1:92">
      <c r="A111" s="289" t="s">
        <v>6162</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v>0</v>
      </c>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row>
    <row r="112" spans="1:92">
      <c r="A112" s="289" t="s">
        <v>6163</v>
      </c>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v>-5762192.9799999902</v>
      </c>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row>
    <row r="113" spans="1:92">
      <c r="A113" s="288" t="s">
        <v>6164</v>
      </c>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row>
    <row r="114" spans="1:92">
      <c r="A114" s="289" t="s">
        <v>6165</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v>10979582.52</v>
      </c>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row>
    <row r="115" spans="1:92">
      <c r="A115" s="289" t="s">
        <v>6166</v>
      </c>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v>0</v>
      </c>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row>
    <row r="116" spans="1:92">
      <c r="A116" s="289" t="s">
        <v>6167</v>
      </c>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v>1163796.99</v>
      </c>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row>
    <row r="117" spans="1:92">
      <c r="A117" s="289" t="s">
        <v>6168</v>
      </c>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v>0</v>
      </c>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row>
    <row r="118" spans="1:92">
      <c r="A118" s="289" t="s">
        <v>6169</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v>496454.40000000002</v>
      </c>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row>
    <row r="119" spans="1:92">
      <c r="A119" s="289" t="s">
        <v>6170</v>
      </c>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v>114670.78</v>
      </c>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row>
    <row r="120" spans="1:92">
      <c r="A120" s="289" t="s">
        <v>7104</v>
      </c>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v>82649.03</v>
      </c>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row>
    <row r="121" spans="1:92">
      <c r="A121" s="289" t="s">
        <v>7105</v>
      </c>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v>3367171.83</v>
      </c>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row>
    <row r="122" spans="1:92">
      <c r="A122" s="289" t="s">
        <v>7106</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v>18736169.089999899</v>
      </c>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row>
    <row r="123" spans="1:92">
      <c r="A123" s="289" t="s">
        <v>7107</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v>0</v>
      </c>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c r="CG123" s="126"/>
      <c r="CH123" s="126"/>
      <c r="CI123" s="126"/>
      <c r="CJ123" s="126"/>
      <c r="CK123" s="126"/>
      <c r="CL123" s="126"/>
      <c r="CM123" s="126"/>
      <c r="CN123" s="126"/>
    </row>
    <row r="124" spans="1:92">
      <c r="A124" s="289" t="s">
        <v>7108</v>
      </c>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v>34940494.639999896</v>
      </c>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row>
    <row r="125" spans="1:92">
      <c r="A125" s="288" t="s">
        <v>7109</v>
      </c>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row>
    <row r="126" spans="1:92">
      <c r="A126" s="289" t="s">
        <v>7110</v>
      </c>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v>8815502.7699999902</v>
      </c>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row>
    <row r="127" spans="1:92">
      <c r="A127" s="289" t="s">
        <v>7111</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v>3930.99</v>
      </c>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c r="CG127" s="126"/>
      <c r="CH127" s="126"/>
      <c r="CI127" s="126"/>
      <c r="CJ127" s="126"/>
      <c r="CK127" s="126"/>
      <c r="CL127" s="126"/>
      <c r="CM127" s="126"/>
      <c r="CN127" s="126"/>
    </row>
    <row r="128" spans="1:92">
      <c r="A128" s="289" t="s">
        <v>7112</v>
      </c>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v>5985414.1599999899</v>
      </c>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row>
    <row r="129" spans="1:92">
      <c r="A129" s="289" t="s">
        <v>7113</v>
      </c>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v>0</v>
      </c>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row>
    <row r="130" spans="1:92">
      <c r="A130" s="289" t="s">
        <v>7114</v>
      </c>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v>22350756.620000001</v>
      </c>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c r="CG130" s="126"/>
      <c r="CH130" s="126"/>
      <c r="CI130" s="126"/>
      <c r="CJ130" s="126"/>
      <c r="CK130" s="126"/>
      <c r="CL130" s="126"/>
      <c r="CM130" s="126"/>
      <c r="CN130" s="126"/>
    </row>
    <row r="131" spans="1:92">
      <c r="A131" s="289" t="s">
        <v>7115</v>
      </c>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v>40013523.490000002</v>
      </c>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row>
    <row r="132" spans="1:92">
      <c r="A132" s="289" t="s">
        <v>7116</v>
      </c>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v>0</v>
      </c>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c r="CE132" s="126"/>
      <c r="CF132" s="126"/>
      <c r="CG132" s="126"/>
      <c r="CH132" s="126"/>
      <c r="CI132" s="126"/>
      <c r="CJ132" s="126"/>
      <c r="CK132" s="126"/>
      <c r="CL132" s="126"/>
      <c r="CM132" s="126"/>
      <c r="CN132" s="126"/>
    </row>
    <row r="133" spans="1:92">
      <c r="A133" s="289" t="s">
        <v>7117</v>
      </c>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v>0</v>
      </c>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c r="BY133" s="126"/>
      <c r="BZ133" s="126"/>
      <c r="CA133" s="126"/>
      <c r="CB133" s="126"/>
      <c r="CC133" s="126"/>
      <c r="CD133" s="126"/>
      <c r="CE133" s="126"/>
      <c r="CF133" s="126"/>
      <c r="CG133" s="126"/>
      <c r="CH133" s="126"/>
      <c r="CI133" s="126"/>
      <c r="CJ133" s="126"/>
      <c r="CK133" s="126"/>
      <c r="CL133" s="126"/>
      <c r="CM133" s="126"/>
      <c r="CN133" s="126"/>
    </row>
    <row r="134" spans="1:92">
      <c r="A134" s="289" t="s">
        <v>7118</v>
      </c>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v>77169128.029999897</v>
      </c>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c r="BY134" s="126"/>
      <c r="BZ134" s="126"/>
      <c r="CA134" s="126"/>
      <c r="CB134" s="126"/>
      <c r="CC134" s="126"/>
      <c r="CD134" s="126"/>
      <c r="CE134" s="126"/>
      <c r="CF134" s="126"/>
      <c r="CG134" s="126"/>
      <c r="CH134" s="126"/>
      <c r="CI134" s="126"/>
      <c r="CJ134" s="126"/>
      <c r="CK134" s="126"/>
      <c r="CL134" s="126"/>
      <c r="CM134" s="126"/>
      <c r="CN134" s="126"/>
    </row>
    <row r="135" spans="1:92">
      <c r="A135" s="289" t="s">
        <v>7119</v>
      </c>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v>112109622.67</v>
      </c>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row>
    <row r="136" spans="1:92">
      <c r="A136" s="288" t="s">
        <v>7120</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c r="BY136" s="126"/>
      <c r="BZ136" s="126"/>
      <c r="CA136" s="126"/>
      <c r="CB136" s="126"/>
      <c r="CC136" s="126"/>
      <c r="CD136" s="126"/>
      <c r="CE136" s="126"/>
      <c r="CF136" s="126"/>
      <c r="CG136" s="126"/>
      <c r="CH136" s="126"/>
      <c r="CI136" s="126"/>
      <c r="CJ136" s="126"/>
      <c r="CK136" s="126"/>
      <c r="CL136" s="126"/>
      <c r="CM136" s="126"/>
      <c r="CN136" s="126"/>
    </row>
    <row r="137" spans="1:92">
      <c r="A137" s="289" t="s">
        <v>7121</v>
      </c>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v>0</v>
      </c>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c r="BY137" s="126"/>
      <c r="BZ137" s="126"/>
      <c r="CA137" s="126"/>
      <c r="CB137" s="126"/>
      <c r="CC137" s="126"/>
      <c r="CD137" s="126"/>
      <c r="CE137" s="126"/>
      <c r="CF137" s="126"/>
      <c r="CG137" s="126"/>
      <c r="CH137" s="126"/>
      <c r="CI137" s="126"/>
      <c r="CJ137" s="126"/>
      <c r="CK137" s="126"/>
      <c r="CL137" s="126"/>
      <c r="CM137" s="126"/>
      <c r="CN137" s="126"/>
    </row>
    <row r="138" spans="1:92">
      <c r="A138" s="289" t="s">
        <v>7122</v>
      </c>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v>2090844.9099999899</v>
      </c>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c r="BY138" s="126"/>
      <c r="BZ138" s="126"/>
      <c r="CA138" s="126"/>
      <c r="CB138" s="126"/>
      <c r="CC138" s="126"/>
      <c r="CD138" s="126"/>
      <c r="CE138" s="126"/>
      <c r="CF138" s="126"/>
      <c r="CG138" s="126"/>
      <c r="CH138" s="126"/>
      <c r="CI138" s="126"/>
      <c r="CJ138" s="126"/>
      <c r="CK138" s="126"/>
      <c r="CL138" s="126"/>
      <c r="CM138" s="126"/>
      <c r="CN138" s="126"/>
    </row>
    <row r="139" spans="1:92">
      <c r="A139" s="289" t="s">
        <v>7123</v>
      </c>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v>-3039125.06</v>
      </c>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c r="BY139" s="126"/>
      <c r="BZ139" s="126"/>
      <c r="CA139" s="126"/>
      <c r="CB139" s="126"/>
      <c r="CC139" s="126"/>
      <c r="CD139" s="126"/>
      <c r="CE139" s="126"/>
      <c r="CF139" s="126"/>
      <c r="CG139" s="126"/>
      <c r="CH139" s="126"/>
      <c r="CI139" s="126"/>
      <c r="CJ139" s="126"/>
      <c r="CK139" s="126"/>
      <c r="CL139" s="126"/>
      <c r="CM139" s="126"/>
      <c r="CN139" s="126"/>
    </row>
    <row r="140" spans="1:92">
      <c r="A140" s="289" t="s">
        <v>7124</v>
      </c>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v>-948280.15</v>
      </c>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c r="BY140" s="126"/>
      <c r="BZ140" s="126"/>
      <c r="CA140" s="126"/>
      <c r="CB140" s="126"/>
      <c r="CC140" s="126"/>
      <c r="CD140" s="126"/>
      <c r="CE140" s="126"/>
      <c r="CF140" s="126"/>
      <c r="CG140" s="126"/>
      <c r="CH140" s="126"/>
      <c r="CI140" s="126"/>
      <c r="CJ140" s="126"/>
      <c r="CK140" s="126"/>
      <c r="CL140" s="126"/>
      <c r="CM140" s="126"/>
      <c r="CN140" s="126"/>
    </row>
    <row r="141" spans="1:92">
      <c r="A141" s="288" t="s">
        <v>7125</v>
      </c>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c r="BY141" s="126"/>
      <c r="BZ141" s="126"/>
      <c r="CA141" s="126"/>
      <c r="CB141" s="126"/>
      <c r="CC141" s="126"/>
      <c r="CD141" s="126"/>
      <c r="CE141" s="126"/>
      <c r="CF141" s="126"/>
      <c r="CG141" s="126"/>
      <c r="CH141" s="126"/>
      <c r="CI141" s="126"/>
      <c r="CJ141" s="126"/>
      <c r="CK141" s="126"/>
      <c r="CL141" s="126"/>
      <c r="CM141" s="126"/>
      <c r="CN141" s="126"/>
    </row>
    <row r="142" spans="1:92">
      <c r="A142" s="289" t="s">
        <v>7126</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v>0</v>
      </c>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c r="BY142" s="126"/>
      <c r="BZ142" s="126"/>
      <c r="CA142" s="126"/>
      <c r="CB142" s="126"/>
      <c r="CC142" s="126"/>
      <c r="CD142" s="126"/>
      <c r="CE142" s="126"/>
      <c r="CF142" s="126"/>
      <c r="CG142" s="126"/>
      <c r="CH142" s="126"/>
      <c r="CI142" s="126"/>
      <c r="CJ142" s="126"/>
      <c r="CK142" s="126"/>
      <c r="CL142" s="126"/>
      <c r="CM142" s="126"/>
      <c r="CN142" s="126"/>
    </row>
    <row r="143" spans="1:92">
      <c r="A143" s="289" t="s">
        <v>7127</v>
      </c>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v>0</v>
      </c>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c r="BY143" s="126"/>
      <c r="BZ143" s="126"/>
      <c r="CA143" s="126"/>
      <c r="CB143" s="126"/>
      <c r="CC143" s="126"/>
      <c r="CD143" s="126"/>
      <c r="CE143" s="126"/>
      <c r="CF143" s="126"/>
      <c r="CG143" s="126"/>
      <c r="CH143" s="126"/>
      <c r="CI143" s="126"/>
      <c r="CJ143" s="126"/>
      <c r="CK143" s="126"/>
      <c r="CL143" s="126"/>
      <c r="CM143" s="126"/>
      <c r="CN143" s="126"/>
    </row>
    <row r="144" spans="1:92">
      <c r="A144" s="289" t="s">
        <v>7128</v>
      </c>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v>0</v>
      </c>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c r="BY144" s="126"/>
      <c r="BZ144" s="126"/>
      <c r="CA144" s="126"/>
      <c r="CB144" s="126"/>
      <c r="CC144" s="126"/>
      <c r="CD144" s="126"/>
      <c r="CE144" s="126"/>
      <c r="CF144" s="126"/>
      <c r="CG144" s="126"/>
      <c r="CH144" s="126"/>
      <c r="CI144" s="126"/>
      <c r="CJ144" s="126"/>
      <c r="CK144" s="126"/>
      <c r="CL144" s="126"/>
      <c r="CM144" s="126"/>
      <c r="CN144" s="126"/>
    </row>
    <row r="145" spans="1:92">
      <c r="A145" s="289" t="s">
        <v>7129</v>
      </c>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v>0</v>
      </c>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CA145" s="126"/>
      <c r="CB145" s="126"/>
      <c r="CC145" s="126"/>
      <c r="CD145" s="126"/>
      <c r="CE145" s="126"/>
      <c r="CF145" s="126"/>
      <c r="CG145" s="126"/>
      <c r="CH145" s="126"/>
      <c r="CI145" s="126"/>
      <c r="CJ145" s="126"/>
      <c r="CK145" s="126"/>
      <c r="CL145" s="126"/>
      <c r="CM145" s="126"/>
      <c r="CN145" s="126"/>
    </row>
    <row r="146" spans="1:92">
      <c r="A146" s="289" t="s">
        <v>7130</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v>0</v>
      </c>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c r="CE146" s="126"/>
      <c r="CF146" s="126"/>
      <c r="CG146" s="126"/>
      <c r="CH146" s="126"/>
      <c r="CI146" s="126"/>
      <c r="CJ146" s="126"/>
      <c r="CK146" s="126"/>
      <c r="CL146" s="126"/>
      <c r="CM146" s="126"/>
      <c r="CN146" s="126"/>
    </row>
    <row r="147" spans="1:92">
      <c r="A147" s="289" t="s">
        <v>7131</v>
      </c>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v>0</v>
      </c>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c r="BY147" s="126"/>
      <c r="BZ147" s="126"/>
      <c r="CA147" s="126"/>
      <c r="CB147" s="126"/>
      <c r="CC147" s="126"/>
      <c r="CD147" s="126"/>
      <c r="CE147" s="126"/>
      <c r="CF147" s="126"/>
      <c r="CG147" s="126"/>
      <c r="CH147" s="126"/>
      <c r="CI147" s="126"/>
      <c r="CJ147" s="126"/>
      <c r="CK147" s="126"/>
      <c r="CL147" s="126"/>
      <c r="CM147" s="126"/>
      <c r="CN147" s="126"/>
    </row>
    <row r="148" spans="1:92">
      <c r="A148" s="289" t="s">
        <v>7132</v>
      </c>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v>0</v>
      </c>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c r="BY148" s="126"/>
      <c r="BZ148" s="126"/>
      <c r="CA148" s="126"/>
      <c r="CB148" s="126"/>
      <c r="CC148" s="126"/>
      <c r="CD148" s="126"/>
      <c r="CE148" s="126"/>
      <c r="CF148" s="126"/>
      <c r="CG148" s="126"/>
      <c r="CH148" s="126"/>
      <c r="CI148" s="126"/>
      <c r="CJ148" s="126"/>
      <c r="CK148" s="126"/>
      <c r="CL148" s="126"/>
      <c r="CM148" s="126"/>
      <c r="CN148" s="126"/>
    </row>
    <row r="149" spans="1:92">
      <c r="A149" s="289" t="s">
        <v>7133</v>
      </c>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v>0</v>
      </c>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c r="BY149" s="126"/>
      <c r="BZ149" s="126"/>
      <c r="CA149" s="126"/>
      <c r="CB149" s="126"/>
      <c r="CC149" s="126"/>
      <c r="CD149" s="126"/>
      <c r="CE149" s="126"/>
      <c r="CF149" s="126"/>
      <c r="CG149" s="126"/>
      <c r="CH149" s="126"/>
      <c r="CI149" s="126"/>
      <c r="CJ149" s="126"/>
      <c r="CK149" s="126"/>
      <c r="CL149" s="126"/>
      <c r="CM149" s="126"/>
      <c r="CN149" s="126"/>
    </row>
    <row r="150" spans="1:92">
      <c r="A150" s="288" t="s">
        <v>7134</v>
      </c>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c r="BY150" s="126"/>
      <c r="BZ150" s="126"/>
      <c r="CA150" s="126"/>
      <c r="CB150" s="126"/>
      <c r="CC150" s="126"/>
      <c r="CD150" s="126"/>
      <c r="CE150" s="126"/>
      <c r="CF150" s="126"/>
      <c r="CG150" s="126"/>
      <c r="CH150" s="126"/>
      <c r="CI150" s="126"/>
      <c r="CJ150" s="126"/>
      <c r="CK150" s="126"/>
      <c r="CL150" s="126"/>
      <c r="CM150" s="126"/>
      <c r="CN150" s="126"/>
    </row>
    <row r="151" spans="1:92">
      <c r="A151" s="289" t="s">
        <v>7135</v>
      </c>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v>607354.15</v>
      </c>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c r="BY151" s="126"/>
      <c r="BZ151" s="126"/>
      <c r="CA151" s="126"/>
      <c r="CB151" s="126"/>
      <c r="CC151" s="126"/>
      <c r="CD151" s="126"/>
      <c r="CE151" s="126"/>
      <c r="CF151" s="126"/>
      <c r="CG151" s="126"/>
      <c r="CH151" s="126"/>
      <c r="CI151" s="126"/>
      <c r="CJ151" s="126"/>
      <c r="CK151" s="126"/>
      <c r="CL151" s="126"/>
      <c r="CM151" s="126"/>
      <c r="CN151" s="126"/>
    </row>
    <row r="152" spans="1:92">
      <c r="A152" s="289" t="s">
        <v>7136</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v>0</v>
      </c>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c r="BY152" s="126"/>
      <c r="BZ152" s="126"/>
      <c r="CA152" s="126"/>
      <c r="CB152" s="126"/>
      <c r="CC152" s="126"/>
      <c r="CD152" s="126"/>
      <c r="CE152" s="126"/>
      <c r="CF152" s="126"/>
      <c r="CG152" s="126"/>
      <c r="CH152" s="126"/>
      <c r="CI152" s="126"/>
      <c r="CJ152" s="126"/>
      <c r="CK152" s="126"/>
      <c r="CL152" s="126"/>
      <c r="CM152" s="126"/>
      <c r="CN152" s="126"/>
    </row>
    <row r="153" spans="1:92">
      <c r="A153" s="289" t="s">
        <v>7137</v>
      </c>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v>0</v>
      </c>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CA153" s="126"/>
      <c r="CB153" s="126"/>
      <c r="CC153" s="126"/>
      <c r="CD153" s="126"/>
      <c r="CE153" s="126"/>
      <c r="CF153" s="126"/>
      <c r="CG153" s="126"/>
      <c r="CH153" s="126"/>
      <c r="CI153" s="126"/>
      <c r="CJ153" s="126"/>
      <c r="CK153" s="126"/>
      <c r="CL153" s="126"/>
      <c r="CM153" s="126"/>
      <c r="CN153" s="126"/>
    </row>
    <row r="154" spans="1:92">
      <c r="A154" s="289" t="s">
        <v>7138</v>
      </c>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v>17831.75</v>
      </c>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c r="BY154" s="126"/>
      <c r="BZ154" s="126"/>
      <c r="CA154" s="126"/>
      <c r="CB154" s="126"/>
      <c r="CC154" s="126"/>
      <c r="CD154" s="126"/>
      <c r="CE154" s="126"/>
      <c r="CF154" s="126"/>
      <c r="CG154" s="126"/>
      <c r="CH154" s="126"/>
      <c r="CI154" s="126"/>
      <c r="CJ154" s="126"/>
      <c r="CK154" s="126"/>
      <c r="CL154" s="126"/>
      <c r="CM154" s="126"/>
      <c r="CN154" s="126"/>
    </row>
    <row r="155" spans="1:92">
      <c r="A155" s="289" t="s">
        <v>7139</v>
      </c>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v>40606.620000000003</v>
      </c>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c r="BY155" s="126"/>
      <c r="BZ155" s="126"/>
      <c r="CA155" s="126"/>
      <c r="CB155" s="126"/>
      <c r="CC155" s="126"/>
      <c r="CD155" s="126"/>
      <c r="CE155" s="126"/>
      <c r="CF155" s="126"/>
      <c r="CG155" s="126"/>
      <c r="CH155" s="126"/>
      <c r="CI155" s="126"/>
      <c r="CJ155" s="126"/>
      <c r="CK155" s="126"/>
      <c r="CL155" s="126"/>
      <c r="CM155" s="126"/>
      <c r="CN155" s="126"/>
    </row>
    <row r="156" spans="1:92">
      <c r="A156" s="289" t="s">
        <v>7140</v>
      </c>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v>24660</v>
      </c>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c r="BY156" s="126"/>
      <c r="BZ156" s="126"/>
      <c r="CA156" s="126"/>
      <c r="CB156" s="126"/>
      <c r="CC156" s="126"/>
      <c r="CD156" s="126"/>
      <c r="CE156" s="126"/>
      <c r="CF156" s="126"/>
      <c r="CG156" s="126"/>
      <c r="CH156" s="126"/>
      <c r="CI156" s="126"/>
      <c r="CJ156" s="126"/>
      <c r="CK156" s="126"/>
      <c r="CL156" s="126"/>
      <c r="CM156" s="126"/>
      <c r="CN156" s="126"/>
    </row>
    <row r="157" spans="1:92">
      <c r="A157" s="289" t="s">
        <v>7141</v>
      </c>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v>0</v>
      </c>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c r="BY157" s="126"/>
      <c r="BZ157" s="126"/>
      <c r="CA157" s="126"/>
      <c r="CB157" s="126"/>
      <c r="CC157" s="126"/>
      <c r="CD157" s="126"/>
      <c r="CE157" s="126"/>
      <c r="CF157" s="126"/>
      <c r="CG157" s="126"/>
      <c r="CH157" s="126"/>
      <c r="CI157" s="126"/>
      <c r="CJ157" s="126"/>
      <c r="CK157" s="126"/>
      <c r="CL157" s="126"/>
      <c r="CM157" s="126"/>
      <c r="CN157" s="126"/>
    </row>
    <row r="158" spans="1:92">
      <c r="A158" s="289" t="s">
        <v>6209</v>
      </c>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v>0</v>
      </c>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c r="BY158" s="126"/>
      <c r="BZ158" s="126"/>
      <c r="CA158" s="126"/>
      <c r="CB158" s="126"/>
      <c r="CC158" s="126"/>
      <c r="CD158" s="126"/>
      <c r="CE158" s="126"/>
      <c r="CF158" s="126"/>
      <c r="CG158" s="126"/>
      <c r="CH158" s="126"/>
      <c r="CI158" s="126"/>
      <c r="CJ158" s="126"/>
      <c r="CK158" s="126"/>
      <c r="CL158" s="126"/>
      <c r="CM158" s="126"/>
      <c r="CN158" s="126"/>
    </row>
    <row r="159" spans="1:92">
      <c r="A159" s="289" t="s">
        <v>6210</v>
      </c>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v>690452.51999999897</v>
      </c>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c r="BY159" s="126"/>
      <c r="BZ159" s="126"/>
      <c r="CA159" s="126"/>
      <c r="CB159" s="126"/>
      <c r="CC159" s="126"/>
      <c r="CD159" s="126"/>
      <c r="CE159" s="126"/>
      <c r="CF159" s="126"/>
      <c r="CG159" s="126"/>
      <c r="CH159" s="126"/>
      <c r="CI159" s="126"/>
      <c r="CJ159" s="126"/>
      <c r="CK159" s="126"/>
      <c r="CL159" s="126"/>
      <c r="CM159" s="126"/>
      <c r="CN159" s="126"/>
    </row>
    <row r="160" spans="1:92">
      <c r="A160" s="289" t="s">
        <v>6211</v>
      </c>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v>151834162.16999999</v>
      </c>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c r="BY160" s="126"/>
      <c r="BZ160" s="126"/>
      <c r="CA160" s="126"/>
      <c r="CB160" s="126"/>
      <c r="CC160" s="126"/>
      <c r="CD160" s="126"/>
      <c r="CE160" s="126"/>
      <c r="CF160" s="126"/>
      <c r="CG160" s="126"/>
      <c r="CH160" s="126"/>
      <c r="CI160" s="126"/>
      <c r="CJ160" s="126"/>
      <c r="CK160" s="126"/>
      <c r="CL160" s="126"/>
      <c r="CM160" s="126"/>
      <c r="CN160" s="126"/>
    </row>
    <row r="161" spans="1:92">
      <c r="A161" s="288" t="s">
        <v>6212</v>
      </c>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c r="BY161" s="126"/>
      <c r="BZ161" s="126"/>
      <c r="CA161" s="126"/>
      <c r="CB161" s="126"/>
      <c r="CC161" s="126"/>
      <c r="CD161" s="126"/>
      <c r="CE161" s="126"/>
      <c r="CF161" s="126"/>
      <c r="CG161" s="126"/>
      <c r="CH161" s="126"/>
      <c r="CI161" s="126"/>
      <c r="CJ161" s="126"/>
      <c r="CK161" s="126"/>
      <c r="CL161" s="126"/>
      <c r="CM161" s="126"/>
      <c r="CN161" s="126"/>
    </row>
    <row r="162" spans="1:92">
      <c r="A162" s="289" t="s">
        <v>6213</v>
      </c>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c r="BY162" s="126"/>
      <c r="BZ162" s="126"/>
      <c r="CA162" s="126"/>
      <c r="CB162" s="126"/>
      <c r="CC162" s="126"/>
      <c r="CD162" s="126"/>
      <c r="CE162" s="126"/>
      <c r="CF162" s="126"/>
      <c r="CG162" s="126"/>
      <c r="CH162" s="126"/>
      <c r="CI162" s="126"/>
      <c r="CJ162" s="126"/>
      <c r="CK162" s="126"/>
      <c r="CL162" s="126"/>
      <c r="CM162" s="126"/>
      <c r="CN162" s="126"/>
    </row>
    <row r="163" spans="1:92">
      <c r="A163" s="289" t="s">
        <v>6214</v>
      </c>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v>45130.63</v>
      </c>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CA163" s="126"/>
      <c r="CB163" s="126"/>
      <c r="CC163" s="126"/>
      <c r="CD163" s="126"/>
      <c r="CE163" s="126"/>
      <c r="CF163" s="126"/>
      <c r="CG163" s="126"/>
      <c r="CH163" s="126"/>
      <c r="CI163" s="126"/>
      <c r="CJ163" s="126"/>
      <c r="CK163" s="126"/>
      <c r="CL163" s="126"/>
      <c r="CM163" s="126"/>
      <c r="CN163" s="126"/>
    </row>
    <row r="164" spans="1:92">
      <c r="A164" s="289" t="s">
        <v>6215</v>
      </c>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v>45130.63</v>
      </c>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c r="CE164" s="126"/>
      <c r="CF164" s="126"/>
      <c r="CG164" s="126"/>
      <c r="CH164" s="126"/>
      <c r="CI164" s="126"/>
      <c r="CJ164" s="126"/>
      <c r="CK164" s="126"/>
      <c r="CL164" s="126"/>
      <c r="CM164" s="126"/>
      <c r="CN164" s="126"/>
    </row>
    <row r="165" spans="1:92">
      <c r="A165" s="289" t="s">
        <v>6216</v>
      </c>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c r="BY165" s="126"/>
      <c r="BZ165" s="126"/>
      <c r="CA165" s="126"/>
      <c r="CB165" s="126"/>
      <c r="CC165" s="126"/>
      <c r="CD165" s="126"/>
      <c r="CE165" s="126"/>
      <c r="CF165" s="126"/>
      <c r="CG165" s="126"/>
      <c r="CH165" s="126"/>
      <c r="CI165" s="126"/>
      <c r="CJ165" s="126"/>
      <c r="CK165" s="126"/>
      <c r="CL165" s="126"/>
      <c r="CM165" s="126"/>
      <c r="CN165" s="126"/>
    </row>
    <row r="166" spans="1:92">
      <c r="A166" s="289" t="s">
        <v>6217</v>
      </c>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v>5213654.7699999996</v>
      </c>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c r="BY166" s="126"/>
      <c r="BZ166" s="126"/>
      <c r="CA166" s="126"/>
      <c r="CB166" s="126"/>
      <c r="CC166" s="126"/>
      <c r="CD166" s="126"/>
      <c r="CE166" s="126"/>
      <c r="CF166" s="126"/>
      <c r="CG166" s="126"/>
      <c r="CH166" s="126"/>
      <c r="CI166" s="126"/>
      <c r="CJ166" s="126"/>
      <c r="CK166" s="126"/>
      <c r="CL166" s="126"/>
      <c r="CM166" s="126"/>
      <c r="CN166" s="126"/>
    </row>
    <row r="167" spans="1:92">
      <c r="A167" s="289" t="s">
        <v>6218</v>
      </c>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v>3323323.59</v>
      </c>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c r="BY167" s="126"/>
      <c r="BZ167" s="126"/>
      <c r="CA167" s="126"/>
      <c r="CB167" s="126"/>
      <c r="CC167" s="126"/>
      <c r="CD167" s="126"/>
      <c r="CE167" s="126"/>
      <c r="CF167" s="126"/>
      <c r="CG167" s="126"/>
      <c r="CH167" s="126"/>
      <c r="CI167" s="126"/>
      <c r="CJ167" s="126"/>
      <c r="CK167" s="126"/>
      <c r="CL167" s="126"/>
      <c r="CM167" s="126"/>
      <c r="CN167" s="126"/>
    </row>
    <row r="168" spans="1:92">
      <c r="A168" s="289" t="s">
        <v>6219</v>
      </c>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v>1262386.72</v>
      </c>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c r="BY168" s="126"/>
      <c r="BZ168" s="126"/>
      <c r="CA168" s="126"/>
      <c r="CB168" s="126"/>
      <c r="CC168" s="126"/>
      <c r="CD168" s="126"/>
      <c r="CE168" s="126"/>
      <c r="CF168" s="126"/>
      <c r="CG168" s="126"/>
      <c r="CH168" s="126"/>
      <c r="CI168" s="126"/>
      <c r="CJ168" s="126"/>
      <c r="CK168" s="126"/>
      <c r="CL168" s="126"/>
      <c r="CM168" s="126"/>
      <c r="CN168" s="126"/>
    </row>
    <row r="169" spans="1:92">
      <c r="A169" s="289" t="s">
        <v>6220</v>
      </c>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v>237553.59999999899</v>
      </c>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c r="BY169" s="126"/>
      <c r="BZ169" s="126"/>
      <c r="CA169" s="126"/>
      <c r="CB169" s="126"/>
      <c r="CC169" s="126"/>
      <c r="CD169" s="126"/>
      <c r="CE169" s="126"/>
      <c r="CF169" s="126"/>
      <c r="CG169" s="126"/>
      <c r="CH169" s="126"/>
      <c r="CI169" s="126"/>
      <c r="CJ169" s="126"/>
      <c r="CK169" s="126"/>
      <c r="CL169" s="126"/>
      <c r="CM169" s="126"/>
      <c r="CN169" s="126"/>
    </row>
    <row r="170" spans="1:92">
      <c r="A170" s="289" t="s">
        <v>6221</v>
      </c>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v>39212.519999999997</v>
      </c>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c r="BY170" s="126"/>
      <c r="BZ170" s="126"/>
      <c r="CA170" s="126"/>
      <c r="CB170" s="126"/>
      <c r="CC170" s="126"/>
      <c r="CD170" s="126"/>
      <c r="CE170" s="126"/>
      <c r="CF170" s="126"/>
      <c r="CG170" s="126"/>
      <c r="CH170" s="126"/>
      <c r="CI170" s="126"/>
      <c r="CJ170" s="126"/>
      <c r="CK170" s="126"/>
      <c r="CL170" s="126"/>
      <c r="CM170" s="126"/>
      <c r="CN170" s="126"/>
    </row>
    <row r="171" spans="1:92">
      <c r="A171" s="289" t="s">
        <v>6222</v>
      </c>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v>-42098.499999999898</v>
      </c>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c r="BY171" s="126"/>
      <c r="BZ171" s="126"/>
      <c r="CA171" s="126"/>
      <c r="CB171" s="126"/>
      <c r="CC171" s="126"/>
      <c r="CD171" s="126"/>
      <c r="CE171" s="126"/>
      <c r="CF171" s="126"/>
      <c r="CG171" s="126"/>
      <c r="CH171" s="126"/>
      <c r="CI171" s="126"/>
      <c r="CJ171" s="126"/>
      <c r="CK171" s="126"/>
      <c r="CL171" s="126"/>
      <c r="CM171" s="126"/>
      <c r="CN171" s="126"/>
    </row>
    <row r="172" spans="1:92">
      <c r="A172" s="289" t="s">
        <v>6223</v>
      </c>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v>1455198.55999999</v>
      </c>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c r="BY172" s="126"/>
      <c r="BZ172" s="126"/>
      <c r="CA172" s="126"/>
      <c r="CB172" s="126"/>
      <c r="CC172" s="126"/>
      <c r="CD172" s="126"/>
      <c r="CE172" s="126"/>
      <c r="CF172" s="126"/>
      <c r="CG172" s="126"/>
      <c r="CH172" s="126"/>
      <c r="CI172" s="126"/>
      <c r="CJ172" s="126"/>
      <c r="CK172" s="126"/>
      <c r="CL172" s="126"/>
      <c r="CM172" s="126"/>
      <c r="CN172" s="126"/>
    </row>
    <row r="173" spans="1:92">
      <c r="A173" s="289" t="s">
        <v>6224</v>
      </c>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v>-1321490.04999999</v>
      </c>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c r="BY173" s="126"/>
      <c r="BZ173" s="126"/>
      <c r="CA173" s="126"/>
      <c r="CB173" s="126"/>
      <c r="CC173" s="126"/>
      <c r="CD173" s="126"/>
      <c r="CE173" s="126"/>
      <c r="CF173" s="126"/>
      <c r="CG173" s="126"/>
      <c r="CH173" s="126"/>
      <c r="CI173" s="126"/>
      <c r="CJ173" s="126"/>
      <c r="CK173" s="126"/>
      <c r="CL173" s="126"/>
      <c r="CM173" s="126"/>
      <c r="CN173" s="126"/>
    </row>
    <row r="174" spans="1:92">
      <c r="A174" s="289" t="s">
        <v>6225</v>
      </c>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v>10167741.210000001</v>
      </c>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c r="BY174" s="126"/>
      <c r="BZ174" s="126"/>
      <c r="CA174" s="126"/>
      <c r="CB174" s="126"/>
      <c r="CC174" s="126"/>
      <c r="CD174" s="126"/>
      <c r="CE174" s="126"/>
      <c r="CF174" s="126"/>
      <c r="CG174" s="126"/>
      <c r="CH174" s="126"/>
      <c r="CI174" s="126"/>
      <c r="CJ174" s="126"/>
      <c r="CK174" s="126"/>
      <c r="CL174" s="126"/>
      <c r="CM174" s="126"/>
      <c r="CN174" s="126"/>
    </row>
    <row r="175" spans="1:92">
      <c r="A175" s="289" t="s">
        <v>6226</v>
      </c>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c r="BY175" s="126"/>
      <c r="BZ175" s="126"/>
      <c r="CA175" s="126"/>
      <c r="CB175" s="126"/>
      <c r="CC175" s="126"/>
      <c r="CD175" s="126"/>
      <c r="CE175" s="126"/>
      <c r="CF175" s="126"/>
      <c r="CG175" s="126"/>
      <c r="CH175" s="126"/>
      <c r="CI175" s="126"/>
      <c r="CJ175" s="126"/>
      <c r="CK175" s="126"/>
      <c r="CL175" s="126"/>
      <c r="CM175" s="126"/>
      <c r="CN175" s="126"/>
    </row>
    <row r="176" spans="1:92">
      <c r="A176" s="289" t="s">
        <v>6227</v>
      </c>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v>1295696.54</v>
      </c>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c r="BY176" s="126"/>
      <c r="BZ176" s="126"/>
      <c r="CA176" s="126"/>
      <c r="CB176" s="126"/>
      <c r="CC176" s="126"/>
      <c r="CD176" s="126"/>
      <c r="CE176" s="126"/>
      <c r="CF176" s="126"/>
      <c r="CG176" s="126"/>
      <c r="CH176" s="126"/>
      <c r="CI176" s="126"/>
      <c r="CJ176" s="126"/>
      <c r="CK176" s="126"/>
      <c r="CL176" s="126"/>
      <c r="CM176" s="126"/>
      <c r="CN176" s="126"/>
    </row>
    <row r="177" spans="1:92">
      <c r="A177" s="289" t="s">
        <v>6228</v>
      </c>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v>1295696.54</v>
      </c>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c r="BY177" s="126"/>
      <c r="BZ177" s="126"/>
      <c r="CA177" s="126"/>
      <c r="CB177" s="126"/>
      <c r="CC177" s="126"/>
      <c r="CD177" s="126"/>
      <c r="CE177" s="126"/>
      <c r="CF177" s="126"/>
      <c r="CG177" s="126"/>
      <c r="CH177" s="126"/>
      <c r="CI177" s="126"/>
      <c r="CJ177" s="126"/>
      <c r="CK177" s="126"/>
      <c r="CL177" s="126"/>
      <c r="CM177" s="126"/>
      <c r="CN177" s="126"/>
    </row>
    <row r="178" spans="1:92">
      <c r="A178" s="289" t="s">
        <v>6229</v>
      </c>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c r="BY178" s="126"/>
      <c r="BZ178" s="126"/>
      <c r="CA178" s="126"/>
      <c r="CB178" s="126"/>
      <c r="CC178" s="126"/>
      <c r="CD178" s="126"/>
      <c r="CE178" s="126"/>
      <c r="CF178" s="126"/>
      <c r="CG178" s="126"/>
      <c r="CH178" s="126"/>
      <c r="CI178" s="126"/>
      <c r="CJ178" s="126"/>
      <c r="CK178" s="126"/>
      <c r="CL178" s="126"/>
      <c r="CM178" s="126"/>
      <c r="CN178" s="126"/>
    </row>
    <row r="179" spans="1:92">
      <c r="A179" s="289" t="s">
        <v>6230</v>
      </c>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v>400073.82999999903</v>
      </c>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c r="BY179" s="126"/>
      <c r="BZ179" s="126"/>
      <c r="CA179" s="126"/>
      <c r="CB179" s="126"/>
      <c r="CC179" s="126"/>
      <c r="CD179" s="126"/>
      <c r="CE179" s="126"/>
      <c r="CF179" s="126"/>
      <c r="CG179" s="126"/>
      <c r="CH179" s="126"/>
      <c r="CI179" s="126"/>
      <c r="CJ179" s="126"/>
      <c r="CK179" s="126"/>
      <c r="CL179" s="126"/>
      <c r="CM179" s="126"/>
      <c r="CN179" s="126"/>
    </row>
    <row r="180" spans="1:92">
      <c r="A180" s="289" t="s">
        <v>6231</v>
      </c>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v>400073.82999999903</v>
      </c>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c r="BY180" s="126"/>
      <c r="BZ180" s="126"/>
      <c r="CA180" s="126"/>
      <c r="CB180" s="126"/>
      <c r="CC180" s="126"/>
      <c r="CD180" s="126"/>
      <c r="CE180" s="126"/>
      <c r="CF180" s="126"/>
      <c r="CG180" s="126"/>
      <c r="CH180" s="126"/>
      <c r="CI180" s="126"/>
      <c r="CJ180" s="126"/>
      <c r="CK180" s="126"/>
      <c r="CL180" s="126"/>
      <c r="CM180" s="126"/>
      <c r="CN180" s="126"/>
    </row>
    <row r="181" spans="1:92">
      <c r="A181" s="289" t="s">
        <v>6232</v>
      </c>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c r="BY181" s="126"/>
      <c r="BZ181" s="126"/>
      <c r="CA181" s="126"/>
      <c r="CB181" s="126"/>
      <c r="CC181" s="126"/>
      <c r="CD181" s="126"/>
      <c r="CE181" s="126"/>
      <c r="CF181" s="126"/>
      <c r="CG181" s="126"/>
      <c r="CH181" s="126"/>
      <c r="CI181" s="126"/>
      <c r="CJ181" s="126"/>
      <c r="CK181" s="126"/>
      <c r="CL181" s="126"/>
      <c r="CM181" s="126"/>
      <c r="CN181" s="126"/>
    </row>
    <row r="182" spans="1:92">
      <c r="A182" s="289" t="s">
        <v>6233</v>
      </c>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v>7289210.1699999999</v>
      </c>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c r="BY182" s="126"/>
      <c r="BZ182" s="126"/>
      <c r="CA182" s="126"/>
      <c r="CB182" s="126"/>
      <c r="CC182" s="126"/>
      <c r="CD182" s="126"/>
      <c r="CE182" s="126"/>
      <c r="CF182" s="126"/>
      <c r="CG182" s="126"/>
      <c r="CH182" s="126"/>
      <c r="CI182" s="126"/>
      <c r="CJ182" s="126"/>
      <c r="CK182" s="126"/>
      <c r="CL182" s="126"/>
      <c r="CM182" s="126"/>
      <c r="CN182" s="126"/>
    </row>
    <row r="183" spans="1:92">
      <c r="A183" s="289" t="s">
        <v>6234</v>
      </c>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v>0</v>
      </c>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c r="BY183" s="126"/>
      <c r="BZ183" s="126"/>
      <c r="CA183" s="126"/>
      <c r="CB183" s="126"/>
      <c r="CC183" s="126"/>
      <c r="CD183" s="126"/>
      <c r="CE183" s="126"/>
      <c r="CF183" s="126"/>
      <c r="CG183" s="126"/>
      <c r="CH183" s="126"/>
      <c r="CI183" s="126"/>
      <c r="CJ183" s="126"/>
      <c r="CK183" s="126"/>
      <c r="CL183" s="126"/>
      <c r="CM183" s="126"/>
      <c r="CN183" s="126"/>
    </row>
    <row r="184" spans="1:92">
      <c r="A184" s="289" t="s">
        <v>6235</v>
      </c>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v>7289210.1699999999</v>
      </c>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c r="BY184" s="126"/>
      <c r="BZ184" s="126"/>
      <c r="CA184" s="126"/>
      <c r="CB184" s="126"/>
      <c r="CC184" s="126"/>
      <c r="CD184" s="126"/>
      <c r="CE184" s="126"/>
      <c r="CF184" s="126"/>
      <c r="CG184" s="126"/>
      <c r="CH184" s="126"/>
      <c r="CI184" s="126"/>
      <c r="CJ184" s="126"/>
      <c r="CK184" s="126"/>
      <c r="CL184" s="126"/>
      <c r="CM184" s="126"/>
      <c r="CN184" s="126"/>
    </row>
    <row r="185" spans="1:92">
      <c r="A185" s="289" t="s">
        <v>6236</v>
      </c>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c r="BY185" s="126"/>
      <c r="BZ185" s="126"/>
      <c r="CA185" s="126"/>
      <c r="CB185" s="126"/>
      <c r="CC185" s="126"/>
      <c r="CD185" s="126"/>
      <c r="CE185" s="126"/>
      <c r="CF185" s="126"/>
      <c r="CG185" s="126"/>
      <c r="CH185" s="126"/>
      <c r="CI185" s="126"/>
      <c r="CJ185" s="126"/>
      <c r="CK185" s="126"/>
      <c r="CL185" s="126"/>
      <c r="CM185" s="126"/>
      <c r="CN185" s="126"/>
    </row>
    <row r="186" spans="1:92">
      <c r="A186" s="289" t="s">
        <v>6237</v>
      </c>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v>5032788.43</v>
      </c>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c r="BY186" s="126"/>
      <c r="BZ186" s="126"/>
      <c r="CA186" s="126"/>
      <c r="CB186" s="126"/>
      <c r="CC186" s="126"/>
      <c r="CD186" s="126"/>
      <c r="CE186" s="126"/>
      <c r="CF186" s="126"/>
      <c r="CG186" s="126"/>
      <c r="CH186" s="126"/>
      <c r="CI186" s="126"/>
      <c r="CJ186" s="126"/>
      <c r="CK186" s="126"/>
      <c r="CL186" s="126"/>
      <c r="CM186" s="126"/>
      <c r="CN186" s="126"/>
    </row>
    <row r="187" spans="1:92">
      <c r="A187" s="289" t="s">
        <v>6238</v>
      </c>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v>77735.009999999995</v>
      </c>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CA187" s="126"/>
      <c r="CB187" s="126"/>
      <c r="CC187" s="126"/>
      <c r="CD187" s="126"/>
      <c r="CE187" s="126"/>
      <c r="CF187" s="126"/>
      <c r="CG187" s="126"/>
      <c r="CH187" s="126"/>
      <c r="CI187" s="126"/>
      <c r="CJ187" s="126"/>
      <c r="CK187" s="126"/>
      <c r="CL187" s="126"/>
      <c r="CM187" s="126"/>
      <c r="CN187" s="126"/>
    </row>
    <row r="188" spans="1:92">
      <c r="A188" s="289" t="s">
        <v>6239</v>
      </c>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v>5110523.4399999902</v>
      </c>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row>
    <row r="189" spans="1:92">
      <c r="A189" s="289" t="s">
        <v>6240</v>
      </c>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c r="BY189" s="126"/>
      <c r="BZ189" s="126"/>
      <c r="CA189" s="126"/>
      <c r="CB189" s="126"/>
      <c r="CC189" s="126"/>
      <c r="CD189" s="126"/>
      <c r="CE189" s="126"/>
      <c r="CF189" s="126"/>
      <c r="CG189" s="126"/>
      <c r="CH189" s="126"/>
      <c r="CI189" s="126"/>
      <c r="CJ189" s="126"/>
      <c r="CK189" s="126"/>
      <c r="CL189" s="126"/>
      <c r="CM189" s="126"/>
      <c r="CN189" s="126"/>
    </row>
    <row r="190" spans="1:92">
      <c r="A190" s="289" t="s">
        <v>6241</v>
      </c>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v>1277838.49</v>
      </c>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c r="BY190" s="126"/>
      <c r="BZ190" s="126"/>
      <c r="CA190" s="126"/>
      <c r="CB190" s="126"/>
      <c r="CC190" s="126"/>
      <c r="CD190" s="126"/>
      <c r="CE190" s="126"/>
      <c r="CF190" s="126"/>
      <c r="CG190" s="126"/>
      <c r="CH190" s="126"/>
      <c r="CI190" s="126"/>
      <c r="CJ190" s="126"/>
      <c r="CK190" s="126"/>
      <c r="CL190" s="126"/>
      <c r="CM190" s="126"/>
      <c r="CN190" s="126"/>
    </row>
    <row r="191" spans="1:92">
      <c r="A191" s="289" t="s">
        <v>6242</v>
      </c>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v>1277838.49</v>
      </c>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c r="BY191" s="126"/>
      <c r="BZ191" s="126"/>
      <c r="CA191" s="126"/>
      <c r="CB191" s="126"/>
      <c r="CC191" s="126"/>
      <c r="CD191" s="126"/>
      <c r="CE191" s="126"/>
      <c r="CF191" s="126"/>
      <c r="CG191" s="126"/>
      <c r="CH191" s="126"/>
      <c r="CI191" s="126"/>
      <c r="CJ191" s="126"/>
      <c r="CK191" s="126"/>
      <c r="CL191" s="126"/>
      <c r="CM191" s="126"/>
      <c r="CN191" s="126"/>
    </row>
    <row r="192" spans="1:92">
      <c r="A192" s="289" t="s">
        <v>6243</v>
      </c>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v>25586214.309999999</v>
      </c>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CA192" s="126"/>
      <c r="CB192" s="126"/>
      <c r="CC192" s="126"/>
      <c r="CD192" s="126"/>
      <c r="CE192" s="126"/>
      <c r="CF192" s="126"/>
      <c r="CG192" s="126"/>
      <c r="CH192" s="126"/>
      <c r="CI192" s="126"/>
      <c r="CJ192" s="126"/>
      <c r="CK192" s="126"/>
      <c r="CL192" s="126"/>
      <c r="CM192" s="126"/>
      <c r="CN192" s="126"/>
    </row>
    <row r="193" spans="1:92">
      <c r="A193" s="288" t="s">
        <v>6244</v>
      </c>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CA193" s="126"/>
      <c r="CB193" s="126"/>
      <c r="CC193" s="126"/>
      <c r="CD193" s="126"/>
      <c r="CE193" s="126"/>
      <c r="CF193" s="126"/>
      <c r="CG193" s="126"/>
      <c r="CH193" s="126"/>
      <c r="CI193" s="126"/>
      <c r="CJ193" s="126"/>
      <c r="CK193" s="126"/>
      <c r="CL193" s="126"/>
      <c r="CM193" s="126"/>
      <c r="CN193" s="126"/>
    </row>
    <row r="194" spans="1:92">
      <c r="A194" s="289" t="s">
        <v>6245</v>
      </c>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CA194" s="126"/>
      <c r="CB194" s="126"/>
      <c r="CC194" s="126"/>
      <c r="CD194" s="126"/>
      <c r="CE194" s="126"/>
      <c r="CF194" s="126"/>
      <c r="CG194" s="126"/>
      <c r="CH194" s="126"/>
      <c r="CI194" s="126"/>
      <c r="CJ194" s="126"/>
      <c r="CK194" s="126"/>
      <c r="CL194" s="126"/>
      <c r="CM194" s="126"/>
      <c r="CN194" s="126"/>
    </row>
    <row r="195" spans="1:92">
      <c r="A195" s="289" t="s">
        <v>6246</v>
      </c>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v>4537.8099999999904</v>
      </c>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CA195" s="126"/>
      <c r="CB195" s="126"/>
      <c r="CC195" s="126"/>
      <c r="CD195" s="126"/>
      <c r="CE195" s="126"/>
      <c r="CF195" s="126"/>
      <c r="CG195" s="126"/>
      <c r="CH195" s="126"/>
      <c r="CI195" s="126"/>
      <c r="CJ195" s="126"/>
      <c r="CK195" s="126"/>
      <c r="CL195" s="126"/>
      <c r="CM195" s="126"/>
      <c r="CN195" s="126"/>
    </row>
    <row r="196" spans="1:92">
      <c r="A196" s="289" t="s">
        <v>6247</v>
      </c>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v>4537.8099999999904</v>
      </c>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CA196" s="126"/>
      <c r="CB196" s="126"/>
      <c r="CC196" s="126"/>
      <c r="CD196" s="126"/>
      <c r="CE196" s="126"/>
      <c r="CF196" s="126"/>
      <c r="CG196" s="126"/>
      <c r="CH196" s="126"/>
      <c r="CI196" s="126"/>
      <c r="CJ196" s="126"/>
      <c r="CK196" s="126"/>
      <c r="CL196" s="126"/>
      <c r="CM196" s="126"/>
      <c r="CN196" s="126"/>
    </row>
    <row r="197" spans="1:92">
      <c r="A197" s="289" t="s">
        <v>6248</v>
      </c>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CA197" s="126"/>
      <c r="CB197" s="126"/>
      <c r="CC197" s="126"/>
      <c r="CD197" s="126"/>
      <c r="CE197" s="126"/>
      <c r="CF197" s="126"/>
      <c r="CG197" s="126"/>
      <c r="CH197" s="126"/>
      <c r="CI197" s="126"/>
      <c r="CJ197" s="126"/>
      <c r="CK197" s="126"/>
      <c r="CL197" s="126"/>
      <c r="CM197" s="126"/>
      <c r="CN197" s="126"/>
    </row>
    <row r="198" spans="1:92">
      <c r="A198" s="289" t="s">
        <v>6249</v>
      </c>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v>784695.84</v>
      </c>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CA198" s="126"/>
      <c r="CB198" s="126"/>
      <c r="CC198" s="126"/>
      <c r="CD198" s="126"/>
      <c r="CE198" s="126"/>
      <c r="CF198" s="126"/>
      <c r="CG198" s="126"/>
      <c r="CH198" s="126"/>
      <c r="CI198" s="126"/>
      <c r="CJ198" s="126"/>
      <c r="CK198" s="126"/>
      <c r="CL198" s="126"/>
      <c r="CM198" s="126"/>
      <c r="CN198" s="126"/>
    </row>
    <row r="199" spans="1:92">
      <c r="A199" s="289" t="s">
        <v>6250</v>
      </c>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v>0</v>
      </c>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CA199" s="126"/>
      <c r="CB199" s="126"/>
      <c r="CC199" s="126"/>
      <c r="CD199" s="126"/>
      <c r="CE199" s="126"/>
      <c r="CF199" s="126"/>
      <c r="CG199" s="126"/>
      <c r="CH199" s="126"/>
      <c r="CI199" s="126"/>
      <c r="CJ199" s="126"/>
      <c r="CK199" s="126"/>
      <c r="CL199" s="126"/>
      <c r="CM199" s="126"/>
      <c r="CN199" s="126"/>
    </row>
    <row r="200" spans="1:92">
      <c r="A200" s="289" t="s">
        <v>6251</v>
      </c>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v>1877119.1599999899</v>
      </c>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row>
    <row r="201" spans="1:92">
      <c r="A201" s="289" t="s">
        <v>6252</v>
      </c>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v>0</v>
      </c>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CA201" s="126"/>
      <c r="CB201" s="126"/>
      <c r="CC201" s="126"/>
      <c r="CD201" s="126"/>
      <c r="CE201" s="126"/>
      <c r="CF201" s="126"/>
      <c r="CG201" s="126"/>
      <c r="CH201" s="126"/>
      <c r="CI201" s="126"/>
      <c r="CJ201" s="126"/>
      <c r="CK201" s="126"/>
      <c r="CL201" s="126"/>
      <c r="CM201" s="126"/>
      <c r="CN201" s="126"/>
    </row>
    <row r="202" spans="1:92">
      <c r="A202" s="289" t="s">
        <v>6253</v>
      </c>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v>2661815</v>
      </c>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CA202" s="126"/>
      <c r="CB202" s="126"/>
      <c r="CC202" s="126"/>
      <c r="CD202" s="126"/>
      <c r="CE202" s="126"/>
      <c r="CF202" s="126"/>
      <c r="CG202" s="126"/>
      <c r="CH202" s="126"/>
      <c r="CI202" s="126"/>
      <c r="CJ202" s="126"/>
      <c r="CK202" s="126"/>
      <c r="CL202" s="126"/>
      <c r="CM202" s="126"/>
      <c r="CN202" s="126"/>
    </row>
    <row r="203" spans="1:92">
      <c r="A203" s="289" t="s">
        <v>6254</v>
      </c>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CA203" s="126"/>
      <c r="CB203" s="126"/>
      <c r="CC203" s="126"/>
      <c r="CD203" s="126"/>
      <c r="CE203" s="126"/>
      <c r="CF203" s="126"/>
      <c r="CG203" s="126"/>
      <c r="CH203" s="126"/>
      <c r="CI203" s="126"/>
      <c r="CJ203" s="126"/>
      <c r="CK203" s="126"/>
      <c r="CL203" s="126"/>
      <c r="CM203" s="126"/>
      <c r="CN203" s="126"/>
    </row>
    <row r="204" spans="1:92">
      <c r="A204" s="289" t="s">
        <v>6255</v>
      </c>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v>458105.50999999902</v>
      </c>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CA204" s="126"/>
      <c r="CB204" s="126"/>
      <c r="CC204" s="126"/>
      <c r="CD204" s="126"/>
      <c r="CE204" s="126"/>
      <c r="CF204" s="126"/>
      <c r="CG204" s="126"/>
      <c r="CH204" s="126"/>
      <c r="CI204" s="126"/>
      <c r="CJ204" s="126"/>
      <c r="CK204" s="126"/>
      <c r="CL204" s="126"/>
      <c r="CM204" s="126"/>
      <c r="CN204" s="126"/>
    </row>
    <row r="205" spans="1:92">
      <c r="A205" s="289" t="s">
        <v>6256</v>
      </c>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v>3190037.8499999898</v>
      </c>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CA205" s="126"/>
      <c r="CB205" s="126"/>
      <c r="CC205" s="126"/>
      <c r="CD205" s="126"/>
      <c r="CE205" s="126"/>
      <c r="CF205" s="126"/>
      <c r="CG205" s="126"/>
      <c r="CH205" s="126"/>
      <c r="CI205" s="126"/>
      <c r="CJ205" s="126"/>
      <c r="CK205" s="126"/>
      <c r="CL205" s="126"/>
      <c r="CM205" s="126"/>
      <c r="CN205" s="126"/>
    </row>
    <row r="206" spans="1:92">
      <c r="A206" s="289" t="s">
        <v>6257</v>
      </c>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v>3648143.3599999901</v>
      </c>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CA206" s="126"/>
      <c r="CB206" s="126"/>
      <c r="CC206" s="126"/>
      <c r="CD206" s="126"/>
      <c r="CE206" s="126"/>
      <c r="CF206" s="126"/>
      <c r="CG206" s="126"/>
      <c r="CH206" s="126"/>
      <c r="CI206" s="126"/>
      <c r="CJ206" s="126"/>
      <c r="CK206" s="126"/>
      <c r="CL206" s="126"/>
      <c r="CM206" s="126"/>
      <c r="CN206" s="126"/>
    </row>
    <row r="207" spans="1:92">
      <c r="A207" s="289" t="s">
        <v>6258</v>
      </c>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CA207" s="126"/>
      <c r="CB207" s="126"/>
      <c r="CC207" s="126"/>
      <c r="CD207" s="126"/>
      <c r="CE207" s="126"/>
      <c r="CF207" s="126"/>
      <c r="CG207" s="126"/>
      <c r="CH207" s="126"/>
      <c r="CI207" s="126"/>
      <c r="CJ207" s="126"/>
      <c r="CK207" s="126"/>
      <c r="CL207" s="126"/>
      <c r="CM207" s="126"/>
      <c r="CN207" s="126"/>
    </row>
    <row r="208" spans="1:92">
      <c r="A208" s="289" t="s">
        <v>6259</v>
      </c>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v>10003684.48</v>
      </c>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CA208" s="126"/>
      <c r="CB208" s="126"/>
      <c r="CC208" s="126"/>
      <c r="CD208" s="126"/>
      <c r="CE208" s="126"/>
      <c r="CF208" s="126"/>
      <c r="CG208" s="126"/>
      <c r="CH208" s="126"/>
      <c r="CI208" s="126"/>
      <c r="CJ208" s="126"/>
      <c r="CK208" s="126"/>
      <c r="CL208" s="126"/>
      <c r="CM208" s="126"/>
      <c r="CN208" s="126"/>
    </row>
    <row r="209" spans="1:92">
      <c r="A209" s="289" t="s">
        <v>6260</v>
      </c>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v>10003684.48</v>
      </c>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CA209" s="126"/>
      <c r="CB209" s="126"/>
      <c r="CC209" s="126"/>
      <c r="CD209" s="126"/>
      <c r="CE209" s="126"/>
      <c r="CF209" s="126"/>
      <c r="CG209" s="126"/>
      <c r="CH209" s="126"/>
      <c r="CI209" s="126"/>
      <c r="CJ209" s="126"/>
      <c r="CK209" s="126"/>
      <c r="CL209" s="126"/>
      <c r="CM209" s="126"/>
      <c r="CN209" s="126"/>
    </row>
    <row r="210" spans="1:92">
      <c r="A210" s="289" t="s">
        <v>6261</v>
      </c>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CA210" s="126"/>
      <c r="CB210" s="126"/>
      <c r="CC210" s="126"/>
      <c r="CD210" s="126"/>
      <c r="CE210" s="126"/>
      <c r="CF210" s="126"/>
      <c r="CG210" s="126"/>
      <c r="CH210" s="126"/>
      <c r="CI210" s="126"/>
      <c r="CJ210" s="126"/>
      <c r="CK210" s="126"/>
      <c r="CL210" s="126"/>
      <c r="CM210" s="126"/>
      <c r="CN210" s="126"/>
    </row>
    <row r="211" spans="1:92">
      <c r="A211" s="289" t="s">
        <v>6262</v>
      </c>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v>603932.46</v>
      </c>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CA211" s="126"/>
      <c r="CB211" s="126"/>
      <c r="CC211" s="126"/>
      <c r="CD211" s="126"/>
      <c r="CE211" s="126"/>
      <c r="CF211" s="126"/>
      <c r="CG211" s="126"/>
      <c r="CH211" s="126"/>
      <c r="CI211" s="126"/>
      <c r="CJ211" s="126"/>
      <c r="CK211" s="126"/>
      <c r="CL211" s="126"/>
      <c r="CM211" s="126"/>
      <c r="CN211" s="126"/>
    </row>
    <row r="212" spans="1:92">
      <c r="A212" s="289" t="s">
        <v>6263</v>
      </c>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v>603932.46</v>
      </c>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CA212" s="126"/>
      <c r="CB212" s="126"/>
      <c r="CC212" s="126"/>
      <c r="CD212" s="126"/>
      <c r="CE212" s="126"/>
      <c r="CF212" s="126"/>
      <c r="CG212" s="126"/>
      <c r="CH212" s="126"/>
      <c r="CI212" s="126"/>
      <c r="CJ212" s="126"/>
      <c r="CK212" s="126"/>
      <c r="CL212" s="126"/>
      <c r="CM212" s="126"/>
      <c r="CN212" s="126"/>
    </row>
    <row r="213" spans="1:92">
      <c r="A213" s="289" t="s">
        <v>6264</v>
      </c>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CA213" s="126"/>
      <c r="CB213" s="126"/>
      <c r="CC213" s="126"/>
      <c r="CD213" s="126"/>
      <c r="CE213" s="126"/>
      <c r="CF213" s="126"/>
      <c r="CG213" s="126"/>
      <c r="CH213" s="126"/>
      <c r="CI213" s="126"/>
      <c r="CJ213" s="126"/>
      <c r="CK213" s="126"/>
      <c r="CL213" s="126"/>
      <c r="CM213" s="126"/>
      <c r="CN213" s="126"/>
    </row>
    <row r="214" spans="1:92">
      <c r="A214" s="289" t="s">
        <v>6265</v>
      </c>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v>-117704.02</v>
      </c>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CA214" s="126"/>
      <c r="CB214" s="126"/>
      <c r="CC214" s="126"/>
      <c r="CD214" s="126"/>
      <c r="CE214" s="126"/>
      <c r="CF214" s="126"/>
      <c r="CG214" s="126"/>
      <c r="CH214" s="126"/>
      <c r="CI214" s="126"/>
      <c r="CJ214" s="126"/>
      <c r="CK214" s="126"/>
      <c r="CL214" s="126"/>
      <c r="CM214" s="126"/>
      <c r="CN214" s="126"/>
    </row>
    <row r="215" spans="1:92">
      <c r="A215" s="289" t="s">
        <v>6266</v>
      </c>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v>-117704.02</v>
      </c>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CA215" s="126"/>
      <c r="CB215" s="126"/>
      <c r="CC215" s="126"/>
      <c r="CD215" s="126"/>
      <c r="CE215" s="126"/>
      <c r="CF215" s="126"/>
      <c r="CG215" s="126"/>
      <c r="CH215" s="126"/>
      <c r="CI215" s="126"/>
      <c r="CJ215" s="126"/>
      <c r="CK215" s="126"/>
      <c r="CL215" s="126"/>
      <c r="CM215" s="126"/>
      <c r="CN215" s="126"/>
    </row>
    <row r="216" spans="1:92">
      <c r="A216" s="289" t="s">
        <v>6267</v>
      </c>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v>16804409.089999899</v>
      </c>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CA216" s="126"/>
      <c r="CB216" s="126"/>
      <c r="CC216" s="126"/>
      <c r="CD216" s="126"/>
      <c r="CE216" s="126"/>
      <c r="CF216" s="126"/>
      <c r="CG216" s="126"/>
      <c r="CH216" s="126"/>
      <c r="CI216" s="126"/>
      <c r="CJ216" s="126"/>
      <c r="CK216" s="126"/>
      <c r="CL216" s="126"/>
      <c r="CM216" s="126"/>
      <c r="CN216" s="126"/>
    </row>
    <row r="217" spans="1:92">
      <c r="A217" s="289" t="s">
        <v>6268</v>
      </c>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v>42390623.399999999</v>
      </c>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c r="CE217" s="126"/>
      <c r="CF217" s="126"/>
      <c r="CG217" s="126"/>
      <c r="CH217" s="126"/>
      <c r="CI217" s="126"/>
      <c r="CJ217" s="126"/>
      <c r="CK217" s="126"/>
      <c r="CL217" s="126"/>
      <c r="CM217" s="126"/>
      <c r="CN217" s="126"/>
    </row>
    <row r="218" spans="1:92">
      <c r="A218" s="288" t="s">
        <v>6269</v>
      </c>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c r="CE218" s="126"/>
      <c r="CF218" s="126"/>
      <c r="CG218" s="126"/>
      <c r="CH218" s="126"/>
      <c r="CI218" s="126"/>
      <c r="CJ218" s="126"/>
      <c r="CK218" s="126"/>
      <c r="CL218" s="126"/>
      <c r="CM218" s="126"/>
      <c r="CN218" s="126"/>
    </row>
    <row r="219" spans="1:92">
      <c r="A219" s="289" t="s">
        <v>6270</v>
      </c>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c r="CE219" s="126"/>
      <c r="CF219" s="126"/>
      <c r="CG219" s="126"/>
      <c r="CH219" s="126"/>
      <c r="CI219" s="126"/>
      <c r="CJ219" s="126"/>
      <c r="CK219" s="126"/>
      <c r="CL219" s="126"/>
      <c r="CM219" s="126"/>
      <c r="CN219" s="126"/>
    </row>
    <row r="220" spans="1:92">
      <c r="A220" s="289" t="s">
        <v>6271</v>
      </c>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v>1515893.02</v>
      </c>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c r="CE220" s="126"/>
      <c r="CF220" s="126"/>
      <c r="CG220" s="126"/>
      <c r="CH220" s="126"/>
      <c r="CI220" s="126"/>
      <c r="CJ220" s="126"/>
      <c r="CK220" s="126"/>
      <c r="CL220" s="126"/>
      <c r="CM220" s="126"/>
      <c r="CN220" s="126"/>
    </row>
    <row r="221" spans="1:92">
      <c r="A221" s="289" t="s">
        <v>6272</v>
      </c>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v>352.08</v>
      </c>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c r="CE221" s="126"/>
      <c r="CF221" s="126"/>
      <c r="CG221" s="126"/>
      <c r="CH221" s="126"/>
      <c r="CI221" s="126"/>
      <c r="CJ221" s="126"/>
      <c r="CK221" s="126"/>
      <c r="CL221" s="126"/>
      <c r="CM221" s="126"/>
      <c r="CN221" s="126"/>
    </row>
    <row r="222" spans="1:92">
      <c r="A222" s="289" t="s">
        <v>6273</v>
      </c>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v>0</v>
      </c>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c r="CE222" s="126"/>
      <c r="CF222" s="126"/>
      <c r="CG222" s="126"/>
      <c r="CH222" s="126"/>
      <c r="CI222" s="126"/>
      <c r="CJ222" s="126"/>
      <c r="CK222" s="126"/>
      <c r="CL222" s="126"/>
      <c r="CM222" s="126"/>
      <c r="CN222" s="126"/>
    </row>
    <row r="223" spans="1:92">
      <c r="A223" s="289" t="s">
        <v>6274</v>
      </c>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v>1516245.0999999901</v>
      </c>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c r="CE223" s="126"/>
      <c r="CF223" s="126"/>
      <c r="CG223" s="126"/>
      <c r="CH223" s="126"/>
      <c r="CI223" s="126"/>
      <c r="CJ223" s="126"/>
      <c r="CK223" s="126"/>
      <c r="CL223" s="126"/>
      <c r="CM223" s="126"/>
      <c r="CN223" s="126"/>
    </row>
    <row r="224" spans="1:92">
      <c r="A224" s="289" t="s">
        <v>6275</v>
      </c>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c r="CE224" s="126"/>
      <c r="CF224" s="126"/>
      <c r="CG224" s="126"/>
      <c r="CH224" s="126"/>
      <c r="CI224" s="126"/>
      <c r="CJ224" s="126"/>
      <c r="CK224" s="126"/>
      <c r="CL224" s="126"/>
      <c r="CM224" s="126"/>
      <c r="CN224" s="126"/>
    </row>
    <row r="225" spans="1:92">
      <c r="A225" s="289" t="s">
        <v>6276</v>
      </c>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v>5262796.76</v>
      </c>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c r="CE225" s="126"/>
      <c r="CF225" s="126"/>
      <c r="CG225" s="126"/>
      <c r="CH225" s="126"/>
      <c r="CI225" s="126"/>
      <c r="CJ225" s="126"/>
      <c r="CK225" s="126"/>
      <c r="CL225" s="126"/>
      <c r="CM225" s="126"/>
      <c r="CN225" s="126"/>
    </row>
    <row r="226" spans="1:92">
      <c r="A226" s="289" t="s">
        <v>6277</v>
      </c>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v>5262796.76</v>
      </c>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c r="CE226" s="126"/>
      <c r="CF226" s="126"/>
      <c r="CG226" s="126"/>
      <c r="CH226" s="126"/>
      <c r="CI226" s="126"/>
      <c r="CJ226" s="126"/>
      <c r="CK226" s="126"/>
      <c r="CL226" s="126"/>
      <c r="CM226" s="126"/>
      <c r="CN226" s="126"/>
    </row>
    <row r="227" spans="1:92">
      <c r="A227" s="289" t="s">
        <v>6278</v>
      </c>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c r="CE227" s="126"/>
      <c r="CF227" s="126"/>
      <c r="CG227" s="126"/>
      <c r="CH227" s="126"/>
      <c r="CI227" s="126"/>
      <c r="CJ227" s="126"/>
      <c r="CK227" s="126"/>
      <c r="CL227" s="126"/>
      <c r="CM227" s="126"/>
      <c r="CN227" s="126"/>
    </row>
    <row r="228" spans="1:92">
      <c r="A228" s="289" t="s">
        <v>6279</v>
      </c>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v>390001.76</v>
      </c>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c r="CE228" s="126"/>
      <c r="CF228" s="126"/>
      <c r="CG228" s="126"/>
      <c r="CH228" s="126"/>
      <c r="CI228" s="126"/>
      <c r="CJ228" s="126"/>
      <c r="CK228" s="126"/>
      <c r="CL228" s="126"/>
      <c r="CM228" s="126"/>
      <c r="CN228" s="126"/>
    </row>
    <row r="229" spans="1:92">
      <c r="A229" s="289" t="s">
        <v>6280</v>
      </c>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v>2429.2199999999998</v>
      </c>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c r="CE229" s="126"/>
      <c r="CF229" s="126"/>
      <c r="CG229" s="126"/>
      <c r="CH229" s="126"/>
      <c r="CI229" s="126"/>
      <c r="CJ229" s="126"/>
      <c r="CK229" s="126"/>
      <c r="CL229" s="126"/>
      <c r="CM229" s="126"/>
      <c r="CN229" s="126"/>
    </row>
    <row r="230" spans="1:92">
      <c r="A230" s="289" t="s">
        <v>6281</v>
      </c>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v>392430.98</v>
      </c>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c r="CE230" s="126"/>
      <c r="CF230" s="126"/>
      <c r="CG230" s="126"/>
      <c r="CH230" s="126"/>
      <c r="CI230" s="126"/>
      <c r="CJ230" s="126"/>
      <c r="CK230" s="126"/>
      <c r="CL230" s="126"/>
      <c r="CM230" s="126"/>
      <c r="CN230" s="126"/>
    </row>
    <row r="231" spans="1:92">
      <c r="A231" s="289" t="s">
        <v>6282</v>
      </c>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c r="CE231" s="126"/>
      <c r="CF231" s="126"/>
      <c r="CG231" s="126"/>
      <c r="CH231" s="126"/>
      <c r="CI231" s="126"/>
      <c r="CJ231" s="126"/>
      <c r="CK231" s="126"/>
      <c r="CL231" s="126"/>
      <c r="CM231" s="126"/>
      <c r="CN231" s="126"/>
    </row>
    <row r="232" spans="1:92">
      <c r="A232" s="289" t="s">
        <v>6283</v>
      </c>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v>6228435.6199999899</v>
      </c>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c r="CE232" s="126"/>
      <c r="CF232" s="126"/>
      <c r="CG232" s="126"/>
      <c r="CH232" s="126"/>
      <c r="CI232" s="126"/>
      <c r="CJ232" s="126"/>
      <c r="CK232" s="126"/>
      <c r="CL232" s="126"/>
      <c r="CM232" s="126"/>
      <c r="CN232" s="126"/>
    </row>
    <row r="233" spans="1:92">
      <c r="A233" s="289" t="s">
        <v>6284</v>
      </c>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v>727150.95</v>
      </c>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c r="CE233" s="126"/>
      <c r="CF233" s="126"/>
      <c r="CG233" s="126"/>
      <c r="CH233" s="126"/>
      <c r="CI233" s="126"/>
      <c r="CJ233" s="126"/>
      <c r="CK233" s="126"/>
      <c r="CL233" s="126"/>
      <c r="CM233" s="126"/>
      <c r="CN233" s="126"/>
    </row>
    <row r="234" spans="1:92">
      <c r="A234" s="289" t="s">
        <v>6285</v>
      </c>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v>6955586.5699999901</v>
      </c>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c r="CE234" s="126"/>
      <c r="CF234" s="126"/>
      <c r="CG234" s="126"/>
      <c r="CH234" s="126"/>
      <c r="CI234" s="126"/>
      <c r="CJ234" s="126"/>
      <c r="CK234" s="126"/>
      <c r="CL234" s="126"/>
      <c r="CM234" s="126"/>
      <c r="CN234" s="126"/>
    </row>
    <row r="235" spans="1:92">
      <c r="A235" s="289" t="s">
        <v>6286</v>
      </c>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c r="CE235" s="126"/>
      <c r="CF235" s="126"/>
      <c r="CG235" s="126"/>
      <c r="CH235" s="126"/>
      <c r="CI235" s="126"/>
      <c r="CJ235" s="126"/>
      <c r="CK235" s="126"/>
      <c r="CL235" s="126"/>
      <c r="CM235" s="126"/>
      <c r="CN235" s="126"/>
    </row>
    <row r="236" spans="1:92">
      <c r="A236" s="289" t="s">
        <v>6287</v>
      </c>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v>3482149.65</v>
      </c>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CA236" s="126"/>
      <c r="CB236" s="126"/>
      <c r="CC236" s="126"/>
      <c r="CD236" s="126"/>
      <c r="CE236" s="126"/>
      <c r="CF236" s="126"/>
      <c r="CG236" s="126"/>
      <c r="CH236" s="126"/>
      <c r="CI236" s="126"/>
      <c r="CJ236" s="126"/>
      <c r="CK236" s="126"/>
      <c r="CL236" s="126"/>
      <c r="CM236" s="126"/>
      <c r="CN236" s="126"/>
    </row>
    <row r="237" spans="1:92">
      <c r="A237" s="289" t="s">
        <v>7142</v>
      </c>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v>3482149.65</v>
      </c>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CA237" s="126"/>
      <c r="CB237" s="126"/>
      <c r="CC237" s="126"/>
      <c r="CD237" s="126"/>
      <c r="CE237" s="126"/>
      <c r="CF237" s="126"/>
      <c r="CG237" s="126"/>
      <c r="CH237" s="126"/>
      <c r="CI237" s="126"/>
      <c r="CJ237" s="126"/>
      <c r="CK237" s="126"/>
      <c r="CL237" s="126"/>
      <c r="CM237" s="126"/>
      <c r="CN237" s="126"/>
    </row>
    <row r="238" spans="1:92">
      <c r="A238" s="289" t="s">
        <v>7143</v>
      </c>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CA238" s="126"/>
      <c r="CB238" s="126"/>
      <c r="CC238" s="126"/>
      <c r="CD238" s="126"/>
      <c r="CE238" s="126"/>
      <c r="CF238" s="126"/>
      <c r="CG238" s="126"/>
      <c r="CH238" s="126"/>
      <c r="CI238" s="126"/>
      <c r="CJ238" s="126"/>
      <c r="CK238" s="126"/>
      <c r="CL238" s="126"/>
      <c r="CM238" s="126"/>
      <c r="CN238" s="126"/>
    </row>
    <row r="239" spans="1:92">
      <c r="A239" s="289" t="s">
        <v>7144</v>
      </c>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v>0</v>
      </c>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CA239" s="126"/>
      <c r="CB239" s="126"/>
      <c r="CC239" s="126"/>
      <c r="CD239" s="126"/>
      <c r="CE239" s="126"/>
      <c r="CF239" s="126"/>
      <c r="CG239" s="126"/>
      <c r="CH239" s="126"/>
      <c r="CI239" s="126"/>
      <c r="CJ239" s="126"/>
      <c r="CK239" s="126"/>
      <c r="CL239" s="126"/>
      <c r="CM239" s="126"/>
      <c r="CN239" s="126"/>
    </row>
    <row r="240" spans="1:92">
      <c r="A240" s="289" t="s">
        <v>7145</v>
      </c>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v>0</v>
      </c>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CA240" s="126"/>
      <c r="CB240" s="126"/>
      <c r="CC240" s="126"/>
      <c r="CD240" s="126"/>
      <c r="CE240" s="126"/>
      <c r="CF240" s="126"/>
      <c r="CG240" s="126"/>
      <c r="CH240" s="126"/>
      <c r="CI240" s="126"/>
      <c r="CJ240" s="126"/>
      <c r="CK240" s="126"/>
      <c r="CL240" s="126"/>
      <c r="CM240" s="126"/>
      <c r="CN240" s="126"/>
    </row>
    <row r="241" spans="1:92">
      <c r="A241" s="289" t="s">
        <v>7146</v>
      </c>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CA241" s="126"/>
      <c r="CB241" s="126"/>
      <c r="CC241" s="126"/>
      <c r="CD241" s="126"/>
      <c r="CE241" s="126"/>
      <c r="CF241" s="126"/>
      <c r="CG241" s="126"/>
      <c r="CH241" s="126"/>
      <c r="CI241" s="126"/>
      <c r="CJ241" s="126"/>
      <c r="CK241" s="126"/>
      <c r="CL241" s="126"/>
      <c r="CM241" s="126"/>
      <c r="CN241" s="126"/>
    </row>
    <row r="242" spans="1:92">
      <c r="A242" s="289" t="s">
        <v>7147</v>
      </c>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v>7023409.6100000003</v>
      </c>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CA242" s="126"/>
      <c r="CB242" s="126"/>
      <c r="CC242" s="126"/>
      <c r="CD242" s="126"/>
      <c r="CE242" s="126"/>
      <c r="CF242" s="126"/>
      <c r="CG242" s="126"/>
      <c r="CH242" s="126"/>
      <c r="CI242" s="126"/>
      <c r="CJ242" s="126"/>
      <c r="CK242" s="126"/>
      <c r="CL242" s="126"/>
      <c r="CM242" s="126"/>
      <c r="CN242" s="126"/>
    </row>
    <row r="243" spans="1:92">
      <c r="A243" s="289" t="s">
        <v>7148</v>
      </c>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v>7023409.6100000003</v>
      </c>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CA243" s="126"/>
      <c r="CB243" s="126"/>
      <c r="CC243" s="126"/>
      <c r="CD243" s="126"/>
      <c r="CE243" s="126"/>
      <c r="CF243" s="126"/>
      <c r="CG243" s="126"/>
      <c r="CH243" s="126"/>
      <c r="CI243" s="126"/>
      <c r="CJ243" s="126"/>
      <c r="CK243" s="126"/>
      <c r="CL243" s="126"/>
      <c r="CM243" s="126"/>
      <c r="CN243" s="126"/>
    </row>
    <row r="244" spans="1:92">
      <c r="A244" s="289" t="s">
        <v>7149</v>
      </c>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CA244" s="126"/>
      <c r="CB244" s="126"/>
      <c r="CC244" s="126"/>
      <c r="CD244" s="126"/>
      <c r="CE244" s="126"/>
      <c r="CF244" s="126"/>
      <c r="CG244" s="126"/>
      <c r="CH244" s="126"/>
      <c r="CI244" s="126"/>
      <c r="CJ244" s="126"/>
      <c r="CK244" s="126"/>
      <c r="CL244" s="126"/>
      <c r="CM244" s="126"/>
      <c r="CN244" s="126"/>
    </row>
    <row r="245" spans="1:92">
      <c r="A245" s="289" t="s">
        <v>7150</v>
      </c>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v>3430174.07</v>
      </c>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c r="BY245" s="126"/>
      <c r="BZ245" s="126"/>
      <c r="CA245" s="126"/>
      <c r="CB245" s="126"/>
      <c r="CC245" s="126"/>
      <c r="CD245" s="126"/>
      <c r="CE245" s="126"/>
      <c r="CF245" s="126"/>
      <c r="CG245" s="126"/>
      <c r="CH245" s="126"/>
      <c r="CI245" s="126"/>
      <c r="CJ245" s="126"/>
      <c r="CK245" s="126"/>
      <c r="CL245" s="126"/>
      <c r="CM245" s="126"/>
      <c r="CN245" s="126"/>
    </row>
    <row r="246" spans="1:92">
      <c r="A246" s="289" t="s">
        <v>7151</v>
      </c>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v>3430174.07</v>
      </c>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c r="BY246" s="126"/>
      <c r="BZ246" s="126"/>
      <c r="CA246" s="126"/>
      <c r="CB246" s="126"/>
      <c r="CC246" s="126"/>
      <c r="CD246" s="126"/>
      <c r="CE246" s="126"/>
      <c r="CF246" s="126"/>
      <c r="CG246" s="126"/>
      <c r="CH246" s="126"/>
      <c r="CI246" s="126"/>
      <c r="CJ246" s="126"/>
      <c r="CK246" s="126"/>
      <c r="CL246" s="126"/>
      <c r="CM246" s="126"/>
      <c r="CN246" s="126"/>
    </row>
    <row r="247" spans="1:92">
      <c r="A247" s="289" t="s">
        <v>7152</v>
      </c>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c r="BY247" s="126"/>
      <c r="BZ247" s="126"/>
      <c r="CA247" s="126"/>
      <c r="CB247" s="126"/>
      <c r="CC247" s="126"/>
      <c r="CD247" s="126"/>
      <c r="CE247" s="126"/>
      <c r="CF247" s="126"/>
      <c r="CG247" s="126"/>
      <c r="CH247" s="126"/>
      <c r="CI247" s="126"/>
      <c r="CJ247" s="126"/>
      <c r="CK247" s="126"/>
      <c r="CL247" s="126"/>
      <c r="CM247" s="126"/>
      <c r="CN247" s="126"/>
    </row>
    <row r="248" spans="1:92">
      <c r="A248" s="289" t="s">
        <v>7153</v>
      </c>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v>22853279.7999999</v>
      </c>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26"/>
      <c r="CC248" s="126"/>
      <c r="CD248" s="126"/>
      <c r="CE248" s="126"/>
      <c r="CF248" s="126"/>
      <c r="CG248" s="126"/>
      <c r="CH248" s="126"/>
      <c r="CI248" s="126"/>
      <c r="CJ248" s="126"/>
      <c r="CK248" s="126"/>
      <c r="CL248" s="126"/>
      <c r="CM248" s="126"/>
      <c r="CN248" s="126"/>
    </row>
    <row r="249" spans="1:92">
      <c r="A249" s="289" t="s">
        <v>7154</v>
      </c>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v>357618.27</v>
      </c>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26"/>
      <c r="CC249" s="126"/>
      <c r="CD249" s="126"/>
      <c r="CE249" s="126"/>
      <c r="CF249" s="126"/>
      <c r="CG249" s="126"/>
      <c r="CH249" s="126"/>
      <c r="CI249" s="126"/>
      <c r="CJ249" s="126"/>
      <c r="CK249" s="126"/>
      <c r="CL249" s="126"/>
      <c r="CM249" s="126"/>
      <c r="CN249" s="126"/>
    </row>
    <row r="250" spans="1:92">
      <c r="A250" s="289" t="s">
        <v>7155</v>
      </c>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v>23210898.07</v>
      </c>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26"/>
      <c r="CD250" s="126"/>
      <c r="CE250" s="126"/>
      <c r="CF250" s="126"/>
      <c r="CG250" s="126"/>
      <c r="CH250" s="126"/>
      <c r="CI250" s="126"/>
      <c r="CJ250" s="126"/>
      <c r="CK250" s="126"/>
      <c r="CL250" s="126"/>
      <c r="CM250" s="126"/>
      <c r="CN250" s="126"/>
    </row>
    <row r="251" spans="1:92">
      <c r="A251" s="289" t="s">
        <v>7156</v>
      </c>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26"/>
      <c r="CC251" s="126"/>
      <c r="CD251" s="126"/>
      <c r="CE251" s="126"/>
      <c r="CF251" s="126"/>
      <c r="CG251" s="126"/>
      <c r="CH251" s="126"/>
      <c r="CI251" s="126"/>
      <c r="CJ251" s="126"/>
      <c r="CK251" s="126"/>
      <c r="CL251" s="126"/>
      <c r="CM251" s="126"/>
      <c r="CN251" s="126"/>
    </row>
    <row r="252" spans="1:92">
      <c r="A252" s="289" t="s">
        <v>7157</v>
      </c>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v>1041641.72</v>
      </c>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26"/>
      <c r="CD252" s="126"/>
      <c r="CE252" s="126"/>
      <c r="CF252" s="126"/>
      <c r="CG252" s="126"/>
      <c r="CH252" s="126"/>
      <c r="CI252" s="126"/>
      <c r="CJ252" s="126"/>
      <c r="CK252" s="126"/>
      <c r="CL252" s="126"/>
      <c r="CM252" s="126"/>
      <c r="CN252" s="126"/>
    </row>
    <row r="253" spans="1:92">
      <c r="A253" s="289" t="s">
        <v>7158</v>
      </c>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v>1041641.72</v>
      </c>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26"/>
      <c r="CC253" s="126"/>
      <c r="CD253" s="126"/>
      <c r="CE253" s="126"/>
      <c r="CF253" s="126"/>
      <c r="CG253" s="126"/>
      <c r="CH253" s="126"/>
      <c r="CI253" s="126"/>
      <c r="CJ253" s="126"/>
      <c r="CK253" s="126"/>
      <c r="CL253" s="126"/>
      <c r="CM253" s="126"/>
      <c r="CN253" s="126"/>
    </row>
    <row r="254" spans="1:92">
      <c r="A254" s="289" t="s">
        <v>7159</v>
      </c>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v>52315332.530000001</v>
      </c>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c r="BY254" s="126"/>
      <c r="BZ254" s="126"/>
      <c r="CA254" s="126"/>
      <c r="CB254" s="126"/>
      <c r="CC254" s="126"/>
      <c r="CD254" s="126"/>
      <c r="CE254" s="126"/>
      <c r="CF254" s="126"/>
      <c r="CG254" s="126"/>
      <c r="CH254" s="126"/>
      <c r="CI254" s="126"/>
      <c r="CJ254" s="126"/>
      <c r="CK254" s="126"/>
      <c r="CL254" s="126"/>
      <c r="CM254" s="126"/>
      <c r="CN254" s="126"/>
    </row>
    <row r="255" spans="1:92">
      <c r="A255" s="288" t="s">
        <v>7160</v>
      </c>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c r="BY255" s="126"/>
      <c r="BZ255" s="126"/>
      <c r="CA255" s="126"/>
      <c r="CB255" s="126"/>
      <c r="CC255" s="126"/>
      <c r="CD255" s="126"/>
      <c r="CE255" s="126"/>
      <c r="CF255" s="126"/>
      <c r="CG255" s="126"/>
      <c r="CH255" s="126"/>
      <c r="CI255" s="126"/>
      <c r="CJ255" s="126"/>
      <c r="CK255" s="126"/>
      <c r="CL255" s="126"/>
      <c r="CM255" s="126"/>
      <c r="CN255" s="126"/>
    </row>
    <row r="256" spans="1:92">
      <c r="A256" s="289" t="s">
        <v>7161</v>
      </c>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c r="BY256" s="126"/>
      <c r="BZ256" s="126"/>
      <c r="CA256" s="126"/>
      <c r="CB256" s="126"/>
      <c r="CC256" s="126"/>
      <c r="CD256" s="126"/>
      <c r="CE256" s="126"/>
      <c r="CF256" s="126"/>
      <c r="CG256" s="126"/>
      <c r="CH256" s="126"/>
      <c r="CI256" s="126"/>
      <c r="CJ256" s="126"/>
      <c r="CK256" s="126"/>
      <c r="CL256" s="126"/>
      <c r="CM256" s="126"/>
      <c r="CN256" s="126"/>
    </row>
    <row r="257" spans="1:92">
      <c r="A257" s="289" t="s">
        <v>7162</v>
      </c>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v>846117.09</v>
      </c>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c r="BY257" s="126"/>
      <c r="BZ257" s="126"/>
      <c r="CA257" s="126"/>
      <c r="CB257" s="126"/>
      <c r="CC257" s="126"/>
      <c r="CD257" s="126"/>
      <c r="CE257" s="126"/>
      <c r="CF257" s="126"/>
      <c r="CG257" s="126"/>
      <c r="CH257" s="126"/>
      <c r="CI257" s="126"/>
      <c r="CJ257" s="126"/>
      <c r="CK257" s="126"/>
      <c r="CL257" s="126"/>
      <c r="CM257" s="126"/>
      <c r="CN257" s="126"/>
    </row>
    <row r="258" spans="1:92">
      <c r="A258" s="289" t="s">
        <v>7163</v>
      </c>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v>846117.09</v>
      </c>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c r="BY258" s="126"/>
      <c r="BZ258" s="126"/>
      <c r="CA258" s="126"/>
      <c r="CB258" s="126"/>
      <c r="CC258" s="126"/>
      <c r="CD258" s="126"/>
      <c r="CE258" s="126"/>
      <c r="CF258" s="126"/>
      <c r="CG258" s="126"/>
      <c r="CH258" s="126"/>
      <c r="CI258" s="126"/>
      <c r="CJ258" s="126"/>
      <c r="CK258" s="126"/>
      <c r="CL258" s="126"/>
      <c r="CM258" s="126"/>
      <c r="CN258" s="126"/>
    </row>
    <row r="259" spans="1:92">
      <c r="A259" s="289" t="s">
        <v>7164</v>
      </c>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c r="BY259" s="126"/>
      <c r="BZ259" s="126"/>
      <c r="CA259" s="126"/>
      <c r="CB259" s="126"/>
      <c r="CC259" s="126"/>
      <c r="CD259" s="126"/>
      <c r="CE259" s="126"/>
      <c r="CF259" s="126"/>
      <c r="CG259" s="126"/>
      <c r="CH259" s="126"/>
      <c r="CI259" s="126"/>
      <c r="CJ259" s="126"/>
      <c r="CK259" s="126"/>
      <c r="CL259" s="126"/>
      <c r="CM259" s="126"/>
      <c r="CN259" s="126"/>
    </row>
    <row r="260" spans="1:92">
      <c r="A260" s="289" t="s">
        <v>7165</v>
      </c>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v>0</v>
      </c>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c r="BY260" s="126"/>
      <c r="BZ260" s="126"/>
      <c r="CA260" s="126"/>
      <c r="CB260" s="126"/>
      <c r="CC260" s="126"/>
      <c r="CD260" s="126"/>
      <c r="CE260" s="126"/>
      <c r="CF260" s="126"/>
      <c r="CG260" s="126"/>
      <c r="CH260" s="126"/>
      <c r="CI260" s="126"/>
      <c r="CJ260" s="126"/>
      <c r="CK260" s="126"/>
      <c r="CL260" s="126"/>
      <c r="CM260" s="126"/>
      <c r="CN260" s="126"/>
    </row>
    <row r="261" spans="1:92">
      <c r="A261" s="289" t="s">
        <v>7166</v>
      </c>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v>0</v>
      </c>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c r="BY261" s="126"/>
      <c r="BZ261" s="126"/>
      <c r="CA261" s="126"/>
      <c r="CB261" s="126"/>
      <c r="CC261" s="126"/>
      <c r="CD261" s="126"/>
      <c r="CE261" s="126"/>
      <c r="CF261" s="126"/>
      <c r="CG261" s="126"/>
      <c r="CH261" s="126"/>
      <c r="CI261" s="126"/>
      <c r="CJ261" s="126"/>
      <c r="CK261" s="126"/>
      <c r="CL261" s="126"/>
      <c r="CM261" s="126"/>
      <c r="CN261" s="126"/>
    </row>
    <row r="262" spans="1:92">
      <c r="A262" s="289" t="s">
        <v>7167</v>
      </c>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v>0</v>
      </c>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c r="BY262" s="126"/>
      <c r="BZ262" s="126"/>
      <c r="CA262" s="126"/>
      <c r="CB262" s="126"/>
      <c r="CC262" s="126"/>
      <c r="CD262" s="126"/>
      <c r="CE262" s="126"/>
      <c r="CF262" s="126"/>
      <c r="CG262" s="126"/>
      <c r="CH262" s="126"/>
      <c r="CI262" s="126"/>
      <c r="CJ262" s="126"/>
      <c r="CK262" s="126"/>
      <c r="CL262" s="126"/>
      <c r="CM262" s="126"/>
      <c r="CN262" s="126"/>
    </row>
    <row r="263" spans="1:92">
      <c r="A263" s="289" t="s">
        <v>7168</v>
      </c>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c r="BY263" s="126"/>
      <c r="BZ263" s="126"/>
      <c r="CA263" s="126"/>
      <c r="CB263" s="126"/>
      <c r="CC263" s="126"/>
      <c r="CD263" s="126"/>
      <c r="CE263" s="126"/>
      <c r="CF263" s="126"/>
      <c r="CG263" s="126"/>
      <c r="CH263" s="126"/>
      <c r="CI263" s="126"/>
      <c r="CJ263" s="126"/>
      <c r="CK263" s="126"/>
      <c r="CL263" s="126"/>
      <c r="CM263" s="126"/>
      <c r="CN263" s="126"/>
    </row>
    <row r="264" spans="1:92">
      <c r="A264" s="289" t="s">
        <v>7169</v>
      </c>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v>433211.989999999</v>
      </c>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c r="BY264" s="126"/>
      <c r="BZ264" s="126"/>
      <c r="CA264" s="126"/>
      <c r="CB264" s="126"/>
      <c r="CC264" s="126"/>
      <c r="CD264" s="126"/>
      <c r="CE264" s="126"/>
      <c r="CF264" s="126"/>
      <c r="CG264" s="126"/>
      <c r="CH264" s="126"/>
      <c r="CI264" s="126"/>
      <c r="CJ264" s="126"/>
      <c r="CK264" s="126"/>
      <c r="CL264" s="126"/>
      <c r="CM264" s="126"/>
      <c r="CN264" s="126"/>
    </row>
    <row r="265" spans="1:92">
      <c r="A265" s="289" t="s">
        <v>7170</v>
      </c>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v>2398758.5999999898</v>
      </c>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c r="BY265" s="126"/>
      <c r="BZ265" s="126"/>
      <c r="CA265" s="126"/>
      <c r="CB265" s="126"/>
      <c r="CC265" s="126"/>
      <c r="CD265" s="126"/>
      <c r="CE265" s="126"/>
      <c r="CF265" s="126"/>
      <c r="CG265" s="126"/>
      <c r="CH265" s="126"/>
      <c r="CI265" s="126"/>
      <c r="CJ265" s="126"/>
      <c r="CK265" s="126"/>
      <c r="CL265" s="126"/>
      <c r="CM265" s="126"/>
      <c r="CN265" s="126"/>
    </row>
    <row r="266" spans="1:92">
      <c r="A266" s="289" t="s">
        <v>7171</v>
      </c>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v>2831970.59</v>
      </c>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26"/>
      <c r="CD266" s="126"/>
      <c r="CE266" s="126"/>
      <c r="CF266" s="126"/>
      <c r="CG266" s="126"/>
      <c r="CH266" s="126"/>
      <c r="CI266" s="126"/>
      <c r="CJ266" s="126"/>
      <c r="CK266" s="126"/>
      <c r="CL266" s="126"/>
      <c r="CM266" s="126"/>
      <c r="CN266" s="126"/>
    </row>
    <row r="267" spans="1:92">
      <c r="A267" s="289" t="s">
        <v>7172</v>
      </c>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c r="BY267" s="126"/>
      <c r="BZ267" s="126"/>
      <c r="CA267" s="126"/>
      <c r="CB267" s="126"/>
      <c r="CC267" s="126"/>
      <c r="CD267" s="126"/>
      <c r="CE267" s="126"/>
      <c r="CF267" s="126"/>
      <c r="CG267" s="126"/>
      <c r="CH267" s="126"/>
      <c r="CI267" s="126"/>
      <c r="CJ267" s="126"/>
      <c r="CK267" s="126"/>
      <c r="CL267" s="126"/>
      <c r="CM267" s="126"/>
      <c r="CN267" s="126"/>
    </row>
    <row r="268" spans="1:92">
      <c r="A268" s="289" t="s">
        <v>7173</v>
      </c>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v>28077343.329999901</v>
      </c>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c r="BY268" s="126"/>
      <c r="BZ268" s="126"/>
      <c r="CA268" s="126"/>
      <c r="CB268" s="126"/>
      <c r="CC268" s="126"/>
      <c r="CD268" s="126"/>
      <c r="CE268" s="126"/>
      <c r="CF268" s="126"/>
      <c r="CG268" s="126"/>
      <c r="CH268" s="126"/>
      <c r="CI268" s="126"/>
      <c r="CJ268" s="126"/>
      <c r="CK268" s="126"/>
      <c r="CL268" s="126"/>
      <c r="CM268" s="126"/>
      <c r="CN268" s="126"/>
    </row>
    <row r="269" spans="1:92">
      <c r="A269" s="289" t="s">
        <v>7174</v>
      </c>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v>40948814.450000003</v>
      </c>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c r="BY269" s="126"/>
      <c r="BZ269" s="126"/>
      <c r="CA269" s="126"/>
      <c r="CB269" s="126"/>
      <c r="CC269" s="126"/>
      <c r="CD269" s="126"/>
      <c r="CE269" s="126"/>
      <c r="CF269" s="126"/>
      <c r="CG269" s="126"/>
      <c r="CH269" s="126"/>
      <c r="CI269" s="126"/>
      <c r="CJ269" s="126"/>
      <c r="CK269" s="126"/>
      <c r="CL269" s="126"/>
      <c r="CM269" s="126"/>
      <c r="CN269" s="126"/>
    </row>
    <row r="270" spans="1:92">
      <c r="A270" s="289" t="s">
        <v>7175</v>
      </c>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v>69026157.780000001</v>
      </c>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c r="BY270" s="126"/>
      <c r="BZ270" s="126"/>
      <c r="CA270" s="126"/>
      <c r="CB270" s="126"/>
      <c r="CC270" s="126"/>
      <c r="CD270" s="126"/>
      <c r="CE270" s="126"/>
      <c r="CF270" s="126"/>
      <c r="CG270" s="126"/>
      <c r="CH270" s="126"/>
      <c r="CI270" s="126"/>
      <c r="CJ270" s="126"/>
      <c r="CK270" s="126"/>
      <c r="CL270" s="126"/>
      <c r="CM270" s="126"/>
      <c r="CN270" s="126"/>
    </row>
    <row r="271" spans="1:92">
      <c r="A271" s="289" t="s">
        <v>7176</v>
      </c>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c r="BY271" s="126"/>
      <c r="BZ271" s="126"/>
      <c r="CA271" s="126"/>
      <c r="CB271" s="126"/>
      <c r="CC271" s="126"/>
      <c r="CD271" s="126"/>
      <c r="CE271" s="126"/>
      <c r="CF271" s="126"/>
      <c r="CG271" s="126"/>
      <c r="CH271" s="126"/>
      <c r="CI271" s="126"/>
      <c r="CJ271" s="126"/>
      <c r="CK271" s="126"/>
      <c r="CL271" s="126"/>
      <c r="CM271" s="126"/>
      <c r="CN271" s="126"/>
    </row>
    <row r="272" spans="1:92">
      <c r="A272" s="289" t="s">
        <v>7177</v>
      </c>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v>6824087.25</v>
      </c>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c r="BY272" s="126"/>
      <c r="BZ272" s="126"/>
      <c r="CA272" s="126"/>
      <c r="CB272" s="126"/>
      <c r="CC272" s="126"/>
      <c r="CD272" s="126"/>
      <c r="CE272" s="126"/>
      <c r="CF272" s="126"/>
      <c r="CG272" s="126"/>
      <c r="CH272" s="126"/>
      <c r="CI272" s="126"/>
      <c r="CJ272" s="126"/>
      <c r="CK272" s="126"/>
      <c r="CL272" s="126"/>
      <c r="CM272" s="126"/>
      <c r="CN272" s="126"/>
    </row>
    <row r="273" spans="1:92">
      <c r="A273" s="289" t="s">
        <v>7178</v>
      </c>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v>6824087.25</v>
      </c>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c r="BY273" s="126"/>
      <c r="BZ273" s="126"/>
      <c r="CA273" s="126"/>
      <c r="CB273" s="126"/>
      <c r="CC273" s="126"/>
      <c r="CD273" s="126"/>
      <c r="CE273" s="126"/>
      <c r="CF273" s="126"/>
      <c r="CG273" s="126"/>
      <c r="CH273" s="126"/>
      <c r="CI273" s="126"/>
      <c r="CJ273" s="126"/>
      <c r="CK273" s="126"/>
      <c r="CL273" s="126"/>
      <c r="CM273" s="126"/>
      <c r="CN273" s="126"/>
    </row>
    <row r="274" spans="1:92">
      <c r="A274" s="289" t="s">
        <v>7179</v>
      </c>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c r="BY274" s="126"/>
      <c r="BZ274" s="126"/>
      <c r="CA274" s="126"/>
      <c r="CB274" s="126"/>
      <c r="CC274" s="126"/>
      <c r="CD274" s="126"/>
      <c r="CE274" s="126"/>
      <c r="CF274" s="126"/>
      <c r="CG274" s="126"/>
      <c r="CH274" s="126"/>
      <c r="CI274" s="126"/>
      <c r="CJ274" s="126"/>
      <c r="CK274" s="126"/>
      <c r="CL274" s="126"/>
      <c r="CM274" s="126"/>
      <c r="CN274" s="126"/>
    </row>
    <row r="275" spans="1:92">
      <c r="A275" s="289" t="s">
        <v>7180</v>
      </c>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v>1716928.02999999</v>
      </c>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c r="BY275" s="126"/>
      <c r="BZ275" s="126"/>
      <c r="CA275" s="126"/>
      <c r="CB275" s="126"/>
      <c r="CC275" s="126"/>
      <c r="CD275" s="126"/>
      <c r="CE275" s="126"/>
      <c r="CF275" s="126"/>
      <c r="CG275" s="126"/>
      <c r="CH275" s="126"/>
      <c r="CI275" s="126"/>
      <c r="CJ275" s="126"/>
      <c r="CK275" s="126"/>
      <c r="CL275" s="126"/>
      <c r="CM275" s="126"/>
      <c r="CN275" s="126"/>
    </row>
    <row r="276" spans="1:92">
      <c r="A276" s="289" t="s">
        <v>7181</v>
      </c>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v>-8843.6199999999899</v>
      </c>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c r="BY276" s="126"/>
      <c r="BZ276" s="126"/>
      <c r="CA276" s="126"/>
      <c r="CB276" s="126"/>
      <c r="CC276" s="126"/>
      <c r="CD276" s="126"/>
      <c r="CE276" s="126"/>
      <c r="CF276" s="126"/>
      <c r="CG276" s="126"/>
      <c r="CH276" s="126"/>
      <c r="CI276" s="126"/>
      <c r="CJ276" s="126"/>
      <c r="CK276" s="126"/>
      <c r="CL276" s="126"/>
      <c r="CM276" s="126"/>
      <c r="CN276" s="126"/>
    </row>
    <row r="277" spans="1:92">
      <c r="A277" s="289" t="s">
        <v>7182</v>
      </c>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v>1708084.4099999899</v>
      </c>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c r="BY277" s="126"/>
      <c r="BZ277" s="126"/>
      <c r="CA277" s="126"/>
      <c r="CB277" s="126"/>
      <c r="CC277" s="126"/>
      <c r="CD277" s="126"/>
      <c r="CE277" s="126"/>
      <c r="CF277" s="126"/>
      <c r="CG277" s="126"/>
      <c r="CH277" s="126"/>
      <c r="CI277" s="126"/>
      <c r="CJ277" s="126"/>
      <c r="CK277" s="126"/>
      <c r="CL277" s="126"/>
      <c r="CM277" s="126"/>
      <c r="CN277" s="126"/>
    </row>
    <row r="278" spans="1:92">
      <c r="A278" s="289" t="s">
        <v>7183</v>
      </c>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c r="BY278" s="126"/>
      <c r="BZ278" s="126"/>
      <c r="CA278" s="126"/>
      <c r="CB278" s="126"/>
      <c r="CC278" s="126"/>
      <c r="CD278" s="126"/>
      <c r="CE278" s="126"/>
      <c r="CF278" s="126"/>
      <c r="CG278" s="126"/>
      <c r="CH278" s="126"/>
      <c r="CI278" s="126"/>
      <c r="CJ278" s="126"/>
      <c r="CK278" s="126"/>
      <c r="CL278" s="126"/>
      <c r="CM278" s="126"/>
      <c r="CN278" s="126"/>
    </row>
    <row r="279" spans="1:92">
      <c r="A279" s="289" t="s">
        <v>7184</v>
      </c>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v>9113137.8599999901</v>
      </c>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c r="BY279" s="126"/>
      <c r="BZ279" s="126"/>
      <c r="CA279" s="126"/>
      <c r="CB279" s="126"/>
      <c r="CC279" s="126"/>
      <c r="CD279" s="126"/>
      <c r="CE279" s="126"/>
      <c r="CF279" s="126"/>
      <c r="CG279" s="126"/>
      <c r="CH279" s="126"/>
      <c r="CI279" s="126"/>
      <c r="CJ279" s="126"/>
      <c r="CK279" s="126"/>
      <c r="CL279" s="126"/>
      <c r="CM279" s="126"/>
      <c r="CN279" s="126"/>
    </row>
    <row r="280" spans="1:92">
      <c r="A280" s="289" t="s">
        <v>7185</v>
      </c>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v>9113137.8599999901</v>
      </c>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c r="BY280" s="126"/>
      <c r="BZ280" s="126"/>
      <c r="CA280" s="126"/>
      <c r="CB280" s="126"/>
      <c r="CC280" s="126"/>
      <c r="CD280" s="126"/>
      <c r="CE280" s="126"/>
      <c r="CF280" s="126"/>
      <c r="CG280" s="126"/>
      <c r="CH280" s="126"/>
      <c r="CI280" s="126"/>
      <c r="CJ280" s="126"/>
      <c r="CK280" s="126"/>
      <c r="CL280" s="126"/>
      <c r="CM280" s="126"/>
      <c r="CN280" s="126"/>
    </row>
    <row r="281" spans="1:92">
      <c r="A281" s="289" t="s">
        <v>7186</v>
      </c>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c r="BY281" s="126"/>
      <c r="BZ281" s="126"/>
      <c r="CA281" s="126"/>
      <c r="CB281" s="126"/>
      <c r="CC281" s="126"/>
      <c r="CD281" s="126"/>
      <c r="CE281" s="126"/>
      <c r="CF281" s="126"/>
      <c r="CG281" s="126"/>
      <c r="CH281" s="126"/>
      <c r="CI281" s="126"/>
      <c r="CJ281" s="126"/>
      <c r="CK281" s="126"/>
      <c r="CL281" s="126"/>
      <c r="CM281" s="126"/>
      <c r="CN281" s="126"/>
    </row>
    <row r="282" spans="1:92">
      <c r="A282" s="289" t="s">
        <v>7187</v>
      </c>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v>1961234.38</v>
      </c>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c r="BY282" s="126"/>
      <c r="BZ282" s="126"/>
      <c r="CA282" s="126"/>
      <c r="CB282" s="126"/>
      <c r="CC282" s="126"/>
      <c r="CD282" s="126"/>
      <c r="CE282" s="126"/>
      <c r="CF282" s="126"/>
      <c r="CG282" s="126"/>
      <c r="CH282" s="126"/>
      <c r="CI282" s="126"/>
      <c r="CJ282" s="126"/>
      <c r="CK282" s="126"/>
      <c r="CL282" s="126"/>
      <c r="CM282" s="126"/>
      <c r="CN282" s="126"/>
    </row>
    <row r="283" spans="1:92">
      <c r="A283" s="289" t="s">
        <v>7188</v>
      </c>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v>1961234.38</v>
      </c>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c r="BY283" s="126"/>
      <c r="BZ283" s="126"/>
      <c r="CA283" s="126"/>
      <c r="CB283" s="126"/>
      <c r="CC283" s="126"/>
      <c r="CD283" s="126"/>
      <c r="CE283" s="126"/>
      <c r="CF283" s="126"/>
      <c r="CG283" s="126"/>
      <c r="CH283" s="126"/>
      <c r="CI283" s="126"/>
      <c r="CJ283" s="126"/>
      <c r="CK283" s="126"/>
      <c r="CL283" s="126"/>
      <c r="CM283" s="126"/>
      <c r="CN283" s="126"/>
    </row>
    <row r="284" spans="1:92">
      <c r="A284" s="289" t="s">
        <v>7189</v>
      </c>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c r="BY284" s="126"/>
      <c r="BZ284" s="126"/>
      <c r="CA284" s="126"/>
      <c r="CB284" s="126"/>
      <c r="CC284" s="126"/>
      <c r="CD284" s="126"/>
      <c r="CE284" s="126"/>
      <c r="CF284" s="126"/>
      <c r="CG284" s="126"/>
      <c r="CH284" s="126"/>
      <c r="CI284" s="126"/>
      <c r="CJ284" s="126"/>
      <c r="CK284" s="126"/>
      <c r="CL284" s="126"/>
      <c r="CM284" s="126"/>
      <c r="CN284" s="126"/>
    </row>
    <row r="285" spans="1:92">
      <c r="A285" s="289" t="s">
        <v>7190</v>
      </c>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v>1016534.83</v>
      </c>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126"/>
      <c r="CB285" s="126"/>
      <c r="CC285" s="126"/>
      <c r="CD285" s="126"/>
      <c r="CE285" s="126"/>
      <c r="CF285" s="126"/>
      <c r="CG285" s="126"/>
      <c r="CH285" s="126"/>
      <c r="CI285" s="126"/>
      <c r="CJ285" s="126"/>
      <c r="CK285" s="126"/>
      <c r="CL285" s="126"/>
      <c r="CM285" s="126"/>
      <c r="CN285" s="126"/>
    </row>
    <row r="286" spans="1:92">
      <c r="A286" s="289" t="s">
        <v>7191</v>
      </c>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v>1016534.83</v>
      </c>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126"/>
      <c r="CB286" s="126"/>
      <c r="CC286" s="126"/>
      <c r="CD286" s="126"/>
      <c r="CE286" s="126"/>
      <c r="CF286" s="126"/>
      <c r="CG286" s="126"/>
      <c r="CH286" s="126"/>
      <c r="CI286" s="126"/>
      <c r="CJ286" s="126"/>
      <c r="CK286" s="126"/>
      <c r="CL286" s="126"/>
      <c r="CM286" s="126"/>
      <c r="CN286" s="126"/>
    </row>
    <row r="287" spans="1:92">
      <c r="A287" s="289" t="s">
        <v>7192</v>
      </c>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v>93327324.189999998</v>
      </c>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c r="BY287" s="126"/>
      <c r="BZ287" s="126"/>
      <c r="CA287" s="126"/>
      <c r="CB287" s="126"/>
      <c r="CC287" s="126"/>
      <c r="CD287" s="126"/>
      <c r="CE287" s="126"/>
      <c r="CF287" s="126"/>
      <c r="CG287" s="126"/>
      <c r="CH287" s="126"/>
      <c r="CI287" s="126"/>
      <c r="CJ287" s="126"/>
      <c r="CK287" s="126"/>
      <c r="CL287" s="126"/>
      <c r="CM287" s="126"/>
      <c r="CN287" s="126"/>
    </row>
    <row r="288" spans="1:92">
      <c r="A288" s="289" t="s">
        <v>7193</v>
      </c>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v>145642656.71999899</v>
      </c>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c r="BY288" s="126"/>
      <c r="BZ288" s="126"/>
      <c r="CA288" s="126"/>
      <c r="CB288" s="126"/>
      <c r="CC288" s="126"/>
      <c r="CD288" s="126"/>
      <c r="CE288" s="126"/>
      <c r="CF288" s="126"/>
      <c r="CG288" s="126"/>
      <c r="CH288" s="126"/>
      <c r="CI288" s="126"/>
      <c r="CJ288" s="126"/>
      <c r="CK288" s="126"/>
      <c r="CL288" s="126"/>
      <c r="CM288" s="126"/>
      <c r="CN288" s="126"/>
    </row>
    <row r="289" spans="1:92">
      <c r="A289" s="288" t="s">
        <v>7194</v>
      </c>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c r="BY289" s="126"/>
      <c r="BZ289" s="126"/>
      <c r="CA289" s="126"/>
      <c r="CB289" s="126"/>
      <c r="CC289" s="126"/>
      <c r="CD289" s="126"/>
      <c r="CE289" s="126"/>
      <c r="CF289" s="126"/>
      <c r="CG289" s="126"/>
      <c r="CH289" s="126"/>
      <c r="CI289" s="126"/>
      <c r="CJ289" s="126"/>
      <c r="CK289" s="126"/>
      <c r="CL289" s="126"/>
      <c r="CM289" s="126"/>
      <c r="CN289" s="126"/>
    </row>
    <row r="290" spans="1:92">
      <c r="A290" s="289" t="s">
        <v>7195</v>
      </c>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v>0</v>
      </c>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c r="BY290" s="126"/>
      <c r="BZ290" s="126"/>
      <c r="CA290" s="126"/>
      <c r="CB290" s="126"/>
      <c r="CC290" s="126"/>
      <c r="CD290" s="126"/>
      <c r="CE290" s="126"/>
      <c r="CF290" s="126"/>
      <c r="CG290" s="126"/>
      <c r="CH290" s="126"/>
      <c r="CI290" s="126"/>
      <c r="CJ290" s="126"/>
      <c r="CK290" s="126"/>
      <c r="CL290" s="126"/>
      <c r="CM290" s="126"/>
      <c r="CN290" s="126"/>
    </row>
    <row r="291" spans="1:92">
      <c r="A291" s="289" t="s">
        <v>7196</v>
      </c>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c r="AA291" s="126">
        <v>0</v>
      </c>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c r="BY291" s="126"/>
      <c r="BZ291" s="126"/>
      <c r="CA291" s="126"/>
      <c r="CB291" s="126"/>
      <c r="CC291" s="126"/>
      <c r="CD291" s="126"/>
      <c r="CE291" s="126"/>
      <c r="CF291" s="126"/>
      <c r="CG291" s="126"/>
      <c r="CH291" s="126"/>
      <c r="CI291" s="126"/>
      <c r="CJ291" s="126"/>
      <c r="CK291" s="126"/>
      <c r="CL291" s="126"/>
      <c r="CM291" s="126"/>
      <c r="CN291" s="126"/>
    </row>
    <row r="292" spans="1:92">
      <c r="A292" s="289" t="s">
        <v>7197</v>
      </c>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v>0</v>
      </c>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c r="BY292" s="126"/>
      <c r="BZ292" s="126"/>
      <c r="CA292" s="126"/>
      <c r="CB292" s="126"/>
      <c r="CC292" s="126"/>
      <c r="CD292" s="126"/>
      <c r="CE292" s="126"/>
      <c r="CF292" s="126"/>
      <c r="CG292" s="126"/>
      <c r="CH292" s="126"/>
      <c r="CI292" s="126"/>
      <c r="CJ292" s="126"/>
      <c r="CK292" s="126"/>
      <c r="CL292" s="126"/>
      <c r="CM292" s="126"/>
      <c r="CN292" s="126"/>
    </row>
    <row r="293" spans="1:92">
      <c r="A293" s="288" t="s">
        <v>7198</v>
      </c>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c r="BY293" s="126"/>
      <c r="BZ293" s="126"/>
      <c r="CA293" s="126"/>
      <c r="CB293" s="126"/>
      <c r="CC293" s="126"/>
      <c r="CD293" s="126"/>
      <c r="CE293" s="126"/>
      <c r="CF293" s="126"/>
      <c r="CG293" s="126"/>
      <c r="CH293" s="126"/>
      <c r="CI293" s="126"/>
      <c r="CJ293" s="126"/>
      <c r="CK293" s="126"/>
      <c r="CL293" s="126"/>
      <c r="CM293" s="126"/>
      <c r="CN293" s="126"/>
    </row>
    <row r="294" spans="1:92">
      <c r="A294" s="289" t="s">
        <v>7199</v>
      </c>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c r="BY294" s="126"/>
      <c r="BZ294" s="126"/>
      <c r="CA294" s="126"/>
      <c r="CB294" s="126"/>
      <c r="CC294" s="126"/>
      <c r="CD294" s="126"/>
      <c r="CE294" s="126"/>
      <c r="CF294" s="126"/>
      <c r="CG294" s="126"/>
      <c r="CH294" s="126"/>
      <c r="CI294" s="126"/>
      <c r="CJ294" s="126"/>
      <c r="CK294" s="126"/>
      <c r="CL294" s="126"/>
      <c r="CM294" s="126"/>
      <c r="CN294" s="126"/>
    </row>
    <row r="295" spans="1:92">
      <c r="A295" s="289" t="s">
        <v>7200</v>
      </c>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v>418268.17</v>
      </c>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26"/>
      <c r="CC295" s="126"/>
      <c r="CD295" s="126"/>
      <c r="CE295" s="126"/>
      <c r="CF295" s="126"/>
      <c r="CG295" s="126"/>
      <c r="CH295" s="126"/>
      <c r="CI295" s="126"/>
      <c r="CJ295" s="126"/>
      <c r="CK295" s="126"/>
      <c r="CL295" s="126"/>
      <c r="CM295" s="126"/>
      <c r="CN295" s="126"/>
    </row>
    <row r="296" spans="1:92">
      <c r="A296" s="289" t="s">
        <v>7201</v>
      </c>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v>418268.17</v>
      </c>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c r="BY296" s="126"/>
      <c r="BZ296" s="126"/>
      <c r="CA296" s="126"/>
      <c r="CB296" s="126"/>
      <c r="CC296" s="126"/>
      <c r="CD296" s="126"/>
      <c r="CE296" s="126"/>
      <c r="CF296" s="126"/>
      <c r="CG296" s="126"/>
      <c r="CH296" s="126"/>
      <c r="CI296" s="126"/>
      <c r="CJ296" s="126"/>
      <c r="CK296" s="126"/>
      <c r="CL296" s="126"/>
      <c r="CM296" s="126"/>
      <c r="CN296" s="126"/>
    </row>
    <row r="297" spans="1:92">
      <c r="A297" s="289" t="s">
        <v>7202</v>
      </c>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c r="BY297" s="126"/>
      <c r="BZ297" s="126"/>
      <c r="CA297" s="126"/>
      <c r="CB297" s="126"/>
      <c r="CC297" s="126"/>
      <c r="CD297" s="126"/>
      <c r="CE297" s="126"/>
      <c r="CF297" s="126"/>
      <c r="CG297" s="126"/>
      <c r="CH297" s="126"/>
      <c r="CI297" s="126"/>
      <c r="CJ297" s="126"/>
      <c r="CK297" s="126"/>
      <c r="CL297" s="126"/>
      <c r="CM297" s="126"/>
      <c r="CN297" s="126"/>
    </row>
    <row r="298" spans="1:92">
      <c r="A298" s="289" t="s">
        <v>7203</v>
      </c>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v>1872128.19</v>
      </c>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c r="BY298" s="126"/>
      <c r="BZ298" s="126"/>
      <c r="CA298" s="126"/>
      <c r="CB298" s="126"/>
      <c r="CC298" s="126"/>
      <c r="CD298" s="126"/>
      <c r="CE298" s="126"/>
      <c r="CF298" s="126"/>
      <c r="CG298" s="126"/>
      <c r="CH298" s="126"/>
      <c r="CI298" s="126"/>
      <c r="CJ298" s="126"/>
      <c r="CK298" s="126"/>
      <c r="CL298" s="126"/>
      <c r="CM298" s="126"/>
      <c r="CN298" s="126"/>
    </row>
    <row r="299" spans="1:92">
      <c r="A299" s="289" t="s">
        <v>7204</v>
      </c>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v>1872128.19</v>
      </c>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c r="BY299" s="126"/>
      <c r="BZ299" s="126"/>
      <c r="CA299" s="126"/>
      <c r="CB299" s="126"/>
      <c r="CC299" s="126"/>
      <c r="CD299" s="126"/>
      <c r="CE299" s="126"/>
      <c r="CF299" s="126"/>
      <c r="CG299" s="126"/>
      <c r="CH299" s="126"/>
      <c r="CI299" s="126"/>
      <c r="CJ299" s="126"/>
      <c r="CK299" s="126"/>
      <c r="CL299" s="126"/>
      <c r="CM299" s="126"/>
      <c r="CN299" s="126"/>
    </row>
    <row r="300" spans="1:92">
      <c r="A300" s="289" t="s">
        <v>7205</v>
      </c>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26"/>
      <c r="CC300" s="126"/>
      <c r="CD300" s="126"/>
      <c r="CE300" s="126"/>
      <c r="CF300" s="126"/>
      <c r="CG300" s="126"/>
      <c r="CH300" s="126"/>
      <c r="CI300" s="126"/>
      <c r="CJ300" s="126"/>
      <c r="CK300" s="126"/>
      <c r="CL300" s="126"/>
      <c r="CM300" s="126"/>
      <c r="CN300" s="126"/>
    </row>
    <row r="301" spans="1:92">
      <c r="A301" s="289" t="s">
        <v>7206</v>
      </c>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v>11210298.8199999</v>
      </c>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26"/>
      <c r="CC301" s="126"/>
      <c r="CD301" s="126"/>
      <c r="CE301" s="126"/>
      <c r="CF301" s="126"/>
      <c r="CG301" s="126"/>
      <c r="CH301" s="126"/>
      <c r="CI301" s="126"/>
      <c r="CJ301" s="126"/>
      <c r="CK301" s="126"/>
      <c r="CL301" s="126"/>
      <c r="CM301" s="126"/>
      <c r="CN301" s="126"/>
    </row>
    <row r="302" spans="1:92">
      <c r="A302" s="289" t="s">
        <v>7207</v>
      </c>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v>16102264.02</v>
      </c>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c r="BY302" s="126"/>
      <c r="BZ302" s="126"/>
      <c r="CA302" s="126"/>
      <c r="CB302" s="126"/>
      <c r="CC302" s="126"/>
      <c r="CD302" s="126"/>
      <c r="CE302" s="126"/>
      <c r="CF302" s="126"/>
      <c r="CG302" s="126"/>
      <c r="CH302" s="126"/>
      <c r="CI302" s="126"/>
      <c r="CJ302" s="126"/>
      <c r="CK302" s="126"/>
      <c r="CL302" s="126"/>
      <c r="CM302" s="126"/>
      <c r="CN302" s="126"/>
    </row>
    <row r="303" spans="1:92">
      <c r="A303" s="289" t="s">
        <v>7208</v>
      </c>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c r="AA303" s="126">
        <v>9066904.1699999999</v>
      </c>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c r="BY303" s="126"/>
      <c r="BZ303" s="126"/>
      <c r="CA303" s="126"/>
      <c r="CB303" s="126"/>
      <c r="CC303" s="126"/>
      <c r="CD303" s="126"/>
      <c r="CE303" s="126"/>
      <c r="CF303" s="126"/>
      <c r="CG303" s="126"/>
      <c r="CH303" s="126"/>
      <c r="CI303" s="126"/>
      <c r="CJ303" s="126"/>
      <c r="CK303" s="126"/>
      <c r="CL303" s="126"/>
      <c r="CM303" s="126"/>
      <c r="CN303" s="126"/>
    </row>
    <row r="304" spans="1:92">
      <c r="A304" s="289" t="s">
        <v>7209</v>
      </c>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v>0</v>
      </c>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c r="BY304" s="126"/>
      <c r="BZ304" s="126"/>
      <c r="CA304" s="126"/>
      <c r="CB304" s="126"/>
      <c r="CC304" s="126"/>
      <c r="CD304" s="126"/>
      <c r="CE304" s="126"/>
      <c r="CF304" s="126"/>
      <c r="CG304" s="126"/>
      <c r="CH304" s="126"/>
      <c r="CI304" s="126"/>
      <c r="CJ304" s="126"/>
      <c r="CK304" s="126"/>
      <c r="CL304" s="126"/>
      <c r="CM304" s="126"/>
      <c r="CN304" s="126"/>
    </row>
    <row r="305" spans="1:92">
      <c r="A305" s="289" t="s">
        <v>7210</v>
      </c>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v>6729578.3600000003</v>
      </c>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c r="BY305" s="126"/>
      <c r="BZ305" s="126"/>
      <c r="CA305" s="126"/>
      <c r="CB305" s="126"/>
      <c r="CC305" s="126"/>
      <c r="CD305" s="126"/>
      <c r="CE305" s="126"/>
      <c r="CF305" s="126"/>
      <c r="CG305" s="126"/>
      <c r="CH305" s="126"/>
      <c r="CI305" s="126"/>
      <c r="CJ305" s="126"/>
      <c r="CK305" s="126"/>
      <c r="CL305" s="126"/>
      <c r="CM305" s="126"/>
      <c r="CN305" s="126"/>
    </row>
    <row r="306" spans="1:92">
      <c r="A306" s="289" t="s">
        <v>7211</v>
      </c>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v>781972.41999999899</v>
      </c>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26"/>
      <c r="CD306" s="126"/>
      <c r="CE306" s="126"/>
      <c r="CF306" s="126"/>
      <c r="CG306" s="126"/>
      <c r="CH306" s="126"/>
      <c r="CI306" s="126"/>
      <c r="CJ306" s="126"/>
      <c r="CK306" s="126"/>
      <c r="CL306" s="126"/>
      <c r="CM306" s="126"/>
      <c r="CN306" s="126"/>
    </row>
    <row r="307" spans="1:92">
      <c r="A307" s="289" t="s">
        <v>7212</v>
      </c>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v>0</v>
      </c>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c r="BY307" s="126"/>
      <c r="BZ307" s="126"/>
      <c r="CA307" s="126"/>
      <c r="CB307" s="126"/>
      <c r="CC307" s="126"/>
      <c r="CD307" s="126"/>
      <c r="CE307" s="126"/>
      <c r="CF307" s="126"/>
      <c r="CG307" s="126"/>
      <c r="CH307" s="126"/>
      <c r="CI307" s="126"/>
      <c r="CJ307" s="126"/>
      <c r="CK307" s="126"/>
      <c r="CL307" s="126"/>
      <c r="CM307" s="126"/>
      <c r="CN307" s="126"/>
    </row>
    <row r="308" spans="1:92">
      <c r="A308" s="289" t="s">
        <v>7213</v>
      </c>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v>43891017.789999999</v>
      </c>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c r="BY308" s="126"/>
      <c r="BZ308" s="126"/>
      <c r="CA308" s="126"/>
      <c r="CB308" s="126"/>
      <c r="CC308" s="126"/>
      <c r="CD308" s="126"/>
      <c r="CE308" s="126"/>
      <c r="CF308" s="126"/>
      <c r="CG308" s="126"/>
      <c r="CH308" s="126"/>
      <c r="CI308" s="126"/>
      <c r="CJ308" s="126"/>
      <c r="CK308" s="126"/>
      <c r="CL308" s="126"/>
      <c r="CM308" s="126"/>
      <c r="CN308" s="126"/>
    </row>
    <row r="309" spans="1:92">
      <c r="A309" s="289" t="s">
        <v>7214</v>
      </c>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c r="BY309" s="126"/>
      <c r="BZ309" s="126"/>
      <c r="CA309" s="126"/>
      <c r="CB309" s="126"/>
      <c r="CC309" s="126"/>
      <c r="CD309" s="126"/>
      <c r="CE309" s="126"/>
      <c r="CF309" s="126"/>
      <c r="CG309" s="126"/>
      <c r="CH309" s="126"/>
      <c r="CI309" s="126"/>
      <c r="CJ309" s="126"/>
      <c r="CK309" s="126"/>
      <c r="CL309" s="126"/>
      <c r="CM309" s="126"/>
      <c r="CN309" s="126"/>
    </row>
    <row r="310" spans="1:92">
      <c r="A310" s="289" t="s">
        <v>7215</v>
      </c>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v>10485582.119999999</v>
      </c>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c r="BY310" s="126"/>
      <c r="BZ310" s="126"/>
      <c r="CA310" s="126"/>
      <c r="CB310" s="126"/>
      <c r="CC310" s="126"/>
      <c r="CD310" s="126"/>
      <c r="CE310" s="126"/>
      <c r="CF310" s="126"/>
      <c r="CG310" s="126"/>
      <c r="CH310" s="126"/>
      <c r="CI310" s="126"/>
      <c r="CJ310" s="126"/>
      <c r="CK310" s="126"/>
      <c r="CL310" s="126"/>
      <c r="CM310" s="126"/>
      <c r="CN310" s="126"/>
    </row>
    <row r="311" spans="1:92">
      <c r="A311" s="289" t="s">
        <v>7216</v>
      </c>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v>3035386.8999999901</v>
      </c>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26"/>
      <c r="CC311" s="126"/>
      <c r="CD311" s="126"/>
      <c r="CE311" s="126"/>
      <c r="CF311" s="126"/>
      <c r="CG311" s="126"/>
      <c r="CH311" s="126"/>
      <c r="CI311" s="126"/>
      <c r="CJ311" s="126"/>
      <c r="CK311" s="126"/>
      <c r="CL311" s="126"/>
      <c r="CM311" s="126"/>
      <c r="CN311" s="126"/>
    </row>
    <row r="312" spans="1:92">
      <c r="A312" s="289" t="s">
        <v>7217</v>
      </c>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v>13520969.02</v>
      </c>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c r="BY312" s="126"/>
      <c r="BZ312" s="126"/>
      <c r="CA312" s="126"/>
      <c r="CB312" s="126"/>
      <c r="CC312" s="126"/>
      <c r="CD312" s="126"/>
      <c r="CE312" s="126"/>
      <c r="CF312" s="126"/>
      <c r="CG312" s="126"/>
      <c r="CH312" s="126"/>
      <c r="CI312" s="126"/>
      <c r="CJ312" s="126"/>
      <c r="CK312" s="126"/>
      <c r="CL312" s="126"/>
      <c r="CM312" s="126"/>
      <c r="CN312" s="126"/>
    </row>
    <row r="313" spans="1:92">
      <c r="A313" s="289" t="s">
        <v>7218</v>
      </c>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c r="BY313" s="126"/>
      <c r="BZ313" s="126"/>
      <c r="CA313" s="126"/>
      <c r="CB313" s="126"/>
      <c r="CC313" s="126"/>
      <c r="CD313" s="126"/>
      <c r="CE313" s="126"/>
      <c r="CF313" s="126"/>
      <c r="CG313" s="126"/>
      <c r="CH313" s="126"/>
      <c r="CI313" s="126"/>
      <c r="CJ313" s="126"/>
      <c r="CK313" s="126"/>
      <c r="CL313" s="126"/>
      <c r="CM313" s="126"/>
      <c r="CN313" s="126"/>
    </row>
    <row r="314" spans="1:92">
      <c r="A314" s="289" t="s">
        <v>7219</v>
      </c>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v>15508.84</v>
      </c>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26"/>
      <c r="CC314" s="126"/>
      <c r="CD314" s="126"/>
      <c r="CE314" s="126"/>
      <c r="CF314" s="126"/>
      <c r="CG314" s="126"/>
      <c r="CH314" s="126"/>
      <c r="CI314" s="126"/>
      <c r="CJ314" s="126"/>
      <c r="CK314" s="126"/>
      <c r="CL314" s="126"/>
      <c r="CM314" s="126"/>
      <c r="CN314" s="126"/>
    </row>
    <row r="315" spans="1:92">
      <c r="A315" s="289" t="s">
        <v>7220</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v>15508.84</v>
      </c>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c r="BY315" s="126"/>
      <c r="BZ315" s="126"/>
      <c r="CA315" s="126"/>
      <c r="CB315" s="126"/>
      <c r="CC315" s="126"/>
      <c r="CD315" s="126"/>
      <c r="CE315" s="126"/>
      <c r="CF315" s="126"/>
      <c r="CG315" s="126"/>
      <c r="CH315" s="126"/>
      <c r="CI315" s="126"/>
      <c r="CJ315" s="126"/>
      <c r="CK315" s="126"/>
      <c r="CL315" s="126"/>
      <c r="CM315" s="126"/>
      <c r="CN315" s="126"/>
    </row>
    <row r="316" spans="1:92">
      <c r="A316" s="289" t="s">
        <v>7221</v>
      </c>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v>59717892.009999998</v>
      </c>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c r="BY316" s="126"/>
      <c r="BZ316" s="126"/>
      <c r="CA316" s="126"/>
      <c r="CB316" s="126"/>
      <c r="CC316" s="126"/>
      <c r="CD316" s="126"/>
      <c r="CE316" s="126"/>
      <c r="CF316" s="126"/>
      <c r="CG316" s="126"/>
      <c r="CH316" s="126"/>
      <c r="CI316" s="126"/>
      <c r="CJ316" s="126"/>
      <c r="CK316" s="126"/>
      <c r="CL316" s="126"/>
      <c r="CM316" s="126"/>
      <c r="CN316" s="126"/>
    </row>
    <row r="317" spans="1:92">
      <c r="A317" s="288" t="s">
        <v>7222</v>
      </c>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26"/>
      <c r="CC317" s="126"/>
      <c r="CD317" s="126"/>
      <c r="CE317" s="126"/>
      <c r="CF317" s="126"/>
      <c r="CG317" s="126"/>
      <c r="CH317" s="126"/>
      <c r="CI317" s="126"/>
      <c r="CJ317" s="126"/>
      <c r="CK317" s="126"/>
      <c r="CL317" s="126"/>
      <c r="CM317" s="126"/>
      <c r="CN317" s="126"/>
    </row>
    <row r="318" spans="1:92">
      <c r="A318" s="289" t="s">
        <v>7223</v>
      </c>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c r="BY318" s="126"/>
      <c r="BZ318" s="126"/>
      <c r="CA318" s="126"/>
      <c r="CB318" s="126"/>
      <c r="CC318" s="126"/>
      <c r="CD318" s="126"/>
      <c r="CE318" s="126"/>
      <c r="CF318" s="126"/>
      <c r="CG318" s="126"/>
      <c r="CH318" s="126"/>
      <c r="CI318" s="126"/>
      <c r="CJ318" s="126"/>
      <c r="CK318" s="126"/>
      <c r="CL318" s="126"/>
      <c r="CM318" s="126"/>
      <c r="CN318" s="126"/>
    </row>
    <row r="319" spans="1:92">
      <c r="A319" s="289" t="s">
        <v>7224</v>
      </c>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v>0</v>
      </c>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c r="BY319" s="126"/>
      <c r="BZ319" s="126"/>
      <c r="CA319" s="126"/>
      <c r="CB319" s="126"/>
      <c r="CC319" s="126"/>
      <c r="CD319" s="126"/>
      <c r="CE319" s="126"/>
      <c r="CF319" s="126"/>
      <c r="CG319" s="126"/>
      <c r="CH319" s="126"/>
      <c r="CI319" s="126"/>
      <c r="CJ319" s="126"/>
      <c r="CK319" s="126"/>
      <c r="CL319" s="126"/>
      <c r="CM319" s="126"/>
      <c r="CN319" s="126"/>
    </row>
    <row r="320" spans="1:92">
      <c r="A320" s="289" t="s">
        <v>7225</v>
      </c>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v>0</v>
      </c>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c r="BY320" s="126"/>
      <c r="BZ320" s="126"/>
      <c r="CA320" s="126"/>
      <c r="CB320" s="126"/>
      <c r="CC320" s="126"/>
      <c r="CD320" s="126"/>
      <c r="CE320" s="126"/>
      <c r="CF320" s="126"/>
      <c r="CG320" s="126"/>
      <c r="CH320" s="126"/>
      <c r="CI320" s="126"/>
      <c r="CJ320" s="126"/>
      <c r="CK320" s="126"/>
      <c r="CL320" s="126"/>
      <c r="CM320" s="126"/>
      <c r="CN320" s="126"/>
    </row>
    <row r="321" spans="1:92">
      <c r="A321" s="289" t="s">
        <v>7226</v>
      </c>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c r="BY321" s="126"/>
      <c r="BZ321" s="126"/>
      <c r="CA321" s="126"/>
      <c r="CB321" s="126"/>
      <c r="CC321" s="126"/>
      <c r="CD321" s="126"/>
      <c r="CE321" s="126"/>
      <c r="CF321" s="126"/>
      <c r="CG321" s="126"/>
      <c r="CH321" s="126"/>
      <c r="CI321" s="126"/>
      <c r="CJ321" s="126"/>
      <c r="CK321" s="126"/>
      <c r="CL321" s="126"/>
      <c r="CM321" s="126"/>
      <c r="CN321" s="126"/>
    </row>
    <row r="322" spans="1:92">
      <c r="A322" s="289" t="s">
        <v>7227</v>
      </c>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v>0</v>
      </c>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c r="BY322" s="126"/>
      <c r="BZ322" s="126"/>
      <c r="CA322" s="126"/>
      <c r="CB322" s="126"/>
      <c r="CC322" s="126"/>
      <c r="CD322" s="126"/>
      <c r="CE322" s="126"/>
      <c r="CF322" s="126"/>
      <c r="CG322" s="126"/>
      <c r="CH322" s="126"/>
      <c r="CI322" s="126"/>
      <c r="CJ322" s="126"/>
      <c r="CK322" s="126"/>
      <c r="CL322" s="126"/>
      <c r="CM322" s="126"/>
      <c r="CN322" s="126"/>
    </row>
    <row r="323" spans="1:92">
      <c r="A323" s="289" t="s">
        <v>7228</v>
      </c>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v>0</v>
      </c>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c r="BY323" s="126"/>
      <c r="BZ323" s="126"/>
      <c r="CA323" s="126"/>
      <c r="CB323" s="126"/>
      <c r="CC323" s="126"/>
      <c r="CD323" s="126"/>
      <c r="CE323" s="126"/>
      <c r="CF323" s="126"/>
      <c r="CG323" s="126"/>
      <c r="CH323" s="126"/>
      <c r="CI323" s="126"/>
      <c r="CJ323" s="126"/>
      <c r="CK323" s="126"/>
      <c r="CL323" s="126"/>
      <c r="CM323" s="126"/>
      <c r="CN323" s="126"/>
    </row>
    <row r="324" spans="1:92">
      <c r="A324" s="289" t="s">
        <v>7229</v>
      </c>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v>0</v>
      </c>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26"/>
      <c r="CC324" s="126"/>
      <c r="CD324" s="126"/>
      <c r="CE324" s="126"/>
      <c r="CF324" s="126"/>
      <c r="CG324" s="126"/>
      <c r="CH324" s="126"/>
      <c r="CI324" s="126"/>
      <c r="CJ324" s="126"/>
      <c r="CK324" s="126"/>
      <c r="CL324" s="126"/>
      <c r="CM324" s="126"/>
      <c r="CN324" s="126"/>
    </row>
    <row r="325" spans="1:92">
      <c r="A325" s="289" t="s">
        <v>7230</v>
      </c>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v>0</v>
      </c>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c r="BY325" s="126"/>
      <c r="BZ325" s="126"/>
      <c r="CA325" s="126"/>
      <c r="CB325" s="126"/>
      <c r="CC325" s="126"/>
      <c r="CD325" s="126"/>
      <c r="CE325" s="126"/>
      <c r="CF325" s="126"/>
      <c r="CG325" s="126"/>
      <c r="CH325" s="126"/>
      <c r="CI325" s="126"/>
      <c r="CJ325" s="126"/>
      <c r="CK325" s="126"/>
      <c r="CL325" s="126"/>
      <c r="CM325" s="126"/>
      <c r="CN325" s="126"/>
    </row>
    <row r="326" spans="1:92">
      <c r="A326" s="289" t="s">
        <v>7231</v>
      </c>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v>0</v>
      </c>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c r="BY326" s="126"/>
      <c r="BZ326" s="126"/>
      <c r="CA326" s="126"/>
      <c r="CB326" s="126"/>
      <c r="CC326" s="126"/>
      <c r="CD326" s="126"/>
      <c r="CE326" s="126"/>
      <c r="CF326" s="126"/>
      <c r="CG326" s="126"/>
      <c r="CH326" s="126"/>
      <c r="CI326" s="126"/>
      <c r="CJ326" s="126"/>
      <c r="CK326" s="126"/>
      <c r="CL326" s="126"/>
      <c r="CM326" s="126"/>
      <c r="CN326" s="126"/>
    </row>
    <row r="327" spans="1:92">
      <c r="A327" s="289" t="s">
        <v>7232</v>
      </c>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c r="BY327" s="126"/>
      <c r="BZ327" s="126"/>
      <c r="CA327" s="126"/>
      <c r="CB327" s="126"/>
      <c r="CC327" s="126"/>
      <c r="CD327" s="126"/>
      <c r="CE327" s="126"/>
      <c r="CF327" s="126"/>
      <c r="CG327" s="126"/>
      <c r="CH327" s="126"/>
      <c r="CI327" s="126"/>
      <c r="CJ327" s="126"/>
      <c r="CK327" s="126"/>
      <c r="CL327" s="126"/>
      <c r="CM327" s="126"/>
      <c r="CN327" s="126"/>
    </row>
    <row r="328" spans="1:92">
      <c r="A328" s="289" t="s">
        <v>7233</v>
      </c>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v>172624.21999999901</v>
      </c>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c r="BY328" s="126"/>
      <c r="BZ328" s="126"/>
      <c r="CA328" s="126"/>
      <c r="CB328" s="126"/>
      <c r="CC328" s="126"/>
      <c r="CD328" s="126"/>
      <c r="CE328" s="126"/>
      <c r="CF328" s="126"/>
      <c r="CG328" s="126"/>
      <c r="CH328" s="126"/>
      <c r="CI328" s="126"/>
      <c r="CJ328" s="126"/>
      <c r="CK328" s="126"/>
      <c r="CL328" s="126"/>
      <c r="CM328" s="126"/>
      <c r="CN328" s="126"/>
    </row>
    <row r="329" spans="1:92">
      <c r="A329" s="289" t="s">
        <v>7234</v>
      </c>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c r="AA329" s="126">
        <v>172624.21999999901</v>
      </c>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c r="BY329" s="126"/>
      <c r="BZ329" s="126"/>
      <c r="CA329" s="126"/>
      <c r="CB329" s="126"/>
      <c r="CC329" s="126"/>
      <c r="CD329" s="126"/>
      <c r="CE329" s="126"/>
      <c r="CF329" s="126"/>
      <c r="CG329" s="126"/>
      <c r="CH329" s="126"/>
      <c r="CI329" s="126"/>
      <c r="CJ329" s="126"/>
      <c r="CK329" s="126"/>
      <c r="CL329" s="126"/>
      <c r="CM329" s="126"/>
      <c r="CN329" s="126"/>
    </row>
    <row r="330" spans="1:92">
      <c r="A330" s="289" t="s">
        <v>7235</v>
      </c>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c r="BY330" s="126"/>
      <c r="BZ330" s="126"/>
      <c r="CA330" s="126"/>
      <c r="CB330" s="126"/>
      <c r="CC330" s="126"/>
      <c r="CD330" s="126"/>
      <c r="CE330" s="126"/>
      <c r="CF330" s="126"/>
      <c r="CG330" s="126"/>
      <c r="CH330" s="126"/>
      <c r="CI330" s="126"/>
      <c r="CJ330" s="126"/>
      <c r="CK330" s="126"/>
      <c r="CL330" s="126"/>
      <c r="CM330" s="126"/>
      <c r="CN330" s="126"/>
    </row>
    <row r="331" spans="1:92">
      <c r="A331" s="289" t="s">
        <v>7236</v>
      </c>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c r="AA331" s="126">
        <v>48245.599999999999</v>
      </c>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c r="BY331" s="126"/>
      <c r="BZ331" s="126"/>
      <c r="CA331" s="126"/>
      <c r="CB331" s="126"/>
      <c r="CC331" s="126"/>
      <c r="CD331" s="126"/>
      <c r="CE331" s="126"/>
      <c r="CF331" s="126"/>
      <c r="CG331" s="126"/>
      <c r="CH331" s="126"/>
      <c r="CI331" s="126"/>
      <c r="CJ331" s="126"/>
      <c r="CK331" s="126"/>
      <c r="CL331" s="126"/>
      <c r="CM331" s="126"/>
      <c r="CN331" s="126"/>
    </row>
    <row r="332" spans="1:92">
      <c r="A332" s="289" t="s">
        <v>7237</v>
      </c>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v>1162853.70999999</v>
      </c>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26"/>
      <c r="CC332" s="126"/>
      <c r="CD332" s="126"/>
      <c r="CE332" s="126"/>
      <c r="CF332" s="126"/>
      <c r="CG332" s="126"/>
      <c r="CH332" s="126"/>
      <c r="CI332" s="126"/>
      <c r="CJ332" s="126"/>
      <c r="CK332" s="126"/>
      <c r="CL332" s="126"/>
      <c r="CM332" s="126"/>
      <c r="CN332" s="126"/>
    </row>
    <row r="333" spans="1:92">
      <c r="A333" s="289" t="s">
        <v>7238</v>
      </c>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v>1211099.30999999</v>
      </c>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c r="BY333" s="126"/>
      <c r="BZ333" s="126"/>
      <c r="CA333" s="126"/>
      <c r="CB333" s="126"/>
      <c r="CC333" s="126"/>
      <c r="CD333" s="126"/>
      <c r="CE333" s="126"/>
      <c r="CF333" s="126"/>
      <c r="CG333" s="126"/>
      <c r="CH333" s="126"/>
      <c r="CI333" s="126"/>
      <c r="CJ333" s="126"/>
      <c r="CK333" s="126"/>
      <c r="CL333" s="126"/>
      <c r="CM333" s="126"/>
      <c r="CN333" s="126"/>
    </row>
    <row r="334" spans="1:92">
      <c r="A334" s="289" t="s">
        <v>7239</v>
      </c>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v>1383723.52999999</v>
      </c>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c r="BY334" s="126"/>
      <c r="BZ334" s="126"/>
      <c r="CA334" s="126"/>
      <c r="CB334" s="126"/>
      <c r="CC334" s="126"/>
      <c r="CD334" s="126"/>
      <c r="CE334" s="126"/>
      <c r="CF334" s="126"/>
      <c r="CG334" s="126"/>
      <c r="CH334" s="126"/>
      <c r="CI334" s="126"/>
      <c r="CJ334" s="126"/>
      <c r="CK334" s="126"/>
      <c r="CL334" s="126"/>
      <c r="CM334" s="126"/>
      <c r="CN334" s="126"/>
    </row>
    <row r="335" spans="1:92">
      <c r="A335" s="288" t="s">
        <v>7240</v>
      </c>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c r="BY335" s="126"/>
      <c r="BZ335" s="126"/>
      <c r="CA335" s="126"/>
      <c r="CB335" s="126"/>
      <c r="CC335" s="126"/>
      <c r="CD335" s="126"/>
      <c r="CE335" s="126"/>
      <c r="CF335" s="126"/>
      <c r="CG335" s="126"/>
      <c r="CH335" s="126"/>
      <c r="CI335" s="126"/>
      <c r="CJ335" s="126"/>
      <c r="CK335" s="126"/>
      <c r="CL335" s="126"/>
      <c r="CM335" s="126"/>
      <c r="CN335" s="126"/>
    </row>
    <row r="336" spans="1:92">
      <c r="A336" s="289" t="s">
        <v>7241</v>
      </c>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c r="BY336" s="126"/>
      <c r="BZ336" s="126"/>
      <c r="CA336" s="126"/>
      <c r="CB336" s="126"/>
      <c r="CC336" s="126"/>
      <c r="CD336" s="126"/>
      <c r="CE336" s="126"/>
      <c r="CF336" s="126"/>
      <c r="CG336" s="126"/>
      <c r="CH336" s="126"/>
      <c r="CI336" s="126"/>
      <c r="CJ336" s="126"/>
      <c r="CK336" s="126"/>
      <c r="CL336" s="126"/>
      <c r="CM336" s="126"/>
      <c r="CN336" s="126"/>
    </row>
    <row r="337" spans="1:92">
      <c r="A337" s="289" t="s">
        <v>7242</v>
      </c>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v>0</v>
      </c>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c r="BY337" s="126"/>
      <c r="BZ337" s="126"/>
      <c r="CA337" s="126"/>
      <c r="CB337" s="126"/>
      <c r="CC337" s="126"/>
      <c r="CD337" s="126"/>
      <c r="CE337" s="126"/>
      <c r="CF337" s="126"/>
      <c r="CG337" s="126"/>
      <c r="CH337" s="126"/>
      <c r="CI337" s="126"/>
      <c r="CJ337" s="126"/>
      <c r="CK337" s="126"/>
      <c r="CL337" s="126"/>
      <c r="CM337" s="126"/>
      <c r="CN337" s="126"/>
    </row>
    <row r="338" spans="1:92">
      <c r="A338" s="289" t="s">
        <v>7243</v>
      </c>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v>0</v>
      </c>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c r="BY338" s="126"/>
      <c r="BZ338" s="126"/>
      <c r="CA338" s="126"/>
      <c r="CB338" s="126"/>
      <c r="CC338" s="126"/>
      <c r="CD338" s="126"/>
      <c r="CE338" s="126"/>
      <c r="CF338" s="126"/>
      <c r="CG338" s="126"/>
      <c r="CH338" s="126"/>
      <c r="CI338" s="126"/>
      <c r="CJ338" s="126"/>
      <c r="CK338" s="126"/>
      <c r="CL338" s="126"/>
      <c r="CM338" s="126"/>
      <c r="CN338" s="126"/>
    </row>
    <row r="339" spans="1:92">
      <c r="A339" s="289" t="s">
        <v>7244</v>
      </c>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c r="BY339" s="126"/>
      <c r="BZ339" s="126"/>
      <c r="CA339" s="126"/>
      <c r="CB339" s="126"/>
      <c r="CC339" s="126"/>
      <c r="CD339" s="126"/>
      <c r="CE339" s="126"/>
      <c r="CF339" s="126"/>
      <c r="CG339" s="126"/>
      <c r="CH339" s="126"/>
      <c r="CI339" s="126"/>
      <c r="CJ339" s="126"/>
      <c r="CK339" s="126"/>
      <c r="CL339" s="126"/>
      <c r="CM339" s="126"/>
      <c r="CN339" s="126"/>
    </row>
    <row r="340" spans="1:92">
      <c r="A340" s="289" t="s">
        <v>7245</v>
      </c>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v>10674504.2099999</v>
      </c>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c r="BY340" s="126"/>
      <c r="BZ340" s="126"/>
      <c r="CA340" s="126"/>
      <c r="CB340" s="126"/>
      <c r="CC340" s="126"/>
      <c r="CD340" s="126"/>
      <c r="CE340" s="126"/>
      <c r="CF340" s="126"/>
      <c r="CG340" s="126"/>
      <c r="CH340" s="126"/>
      <c r="CI340" s="126"/>
      <c r="CJ340" s="126"/>
      <c r="CK340" s="126"/>
      <c r="CL340" s="126"/>
      <c r="CM340" s="126"/>
      <c r="CN340" s="126"/>
    </row>
    <row r="341" spans="1:92">
      <c r="A341" s="289" t="s">
        <v>7246</v>
      </c>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v>70.880000000000706</v>
      </c>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c r="BY341" s="126"/>
      <c r="BZ341" s="126"/>
      <c r="CA341" s="126"/>
      <c r="CB341" s="126"/>
      <c r="CC341" s="126"/>
      <c r="CD341" s="126"/>
      <c r="CE341" s="126"/>
      <c r="CF341" s="126"/>
      <c r="CG341" s="126"/>
      <c r="CH341" s="126"/>
      <c r="CI341" s="126"/>
      <c r="CJ341" s="126"/>
      <c r="CK341" s="126"/>
      <c r="CL341" s="126"/>
      <c r="CM341" s="126"/>
      <c r="CN341" s="126"/>
    </row>
    <row r="342" spans="1:92">
      <c r="A342" s="289" t="s">
        <v>7247</v>
      </c>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v>0</v>
      </c>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c r="BY342" s="126"/>
      <c r="BZ342" s="126"/>
      <c r="CA342" s="126"/>
      <c r="CB342" s="126"/>
      <c r="CC342" s="126"/>
      <c r="CD342" s="126"/>
      <c r="CE342" s="126"/>
      <c r="CF342" s="126"/>
      <c r="CG342" s="126"/>
      <c r="CH342" s="126"/>
      <c r="CI342" s="126"/>
      <c r="CJ342" s="126"/>
      <c r="CK342" s="126"/>
      <c r="CL342" s="126"/>
      <c r="CM342" s="126"/>
      <c r="CN342" s="126"/>
    </row>
    <row r="343" spans="1:92">
      <c r="A343" s="289" t="s">
        <v>7248</v>
      </c>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v>142625.87</v>
      </c>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c r="BY343" s="126"/>
      <c r="BZ343" s="126"/>
      <c r="CA343" s="126"/>
      <c r="CB343" s="126"/>
      <c r="CC343" s="126"/>
      <c r="CD343" s="126"/>
      <c r="CE343" s="126"/>
      <c r="CF343" s="126"/>
      <c r="CG343" s="126"/>
      <c r="CH343" s="126"/>
      <c r="CI343" s="126"/>
      <c r="CJ343" s="126"/>
      <c r="CK343" s="126"/>
      <c r="CL343" s="126"/>
      <c r="CM343" s="126"/>
      <c r="CN343" s="126"/>
    </row>
    <row r="344" spans="1:92">
      <c r="A344" s="289" t="s">
        <v>7249</v>
      </c>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v>10817200.9599999</v>
      </c>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c r="BY344" s="126"/>
      <c r="BZ344" s="126"/>
      <c r="CA344" s="126"/>
      <c r="CB344" s="126"/>
      <c r="CC344" s="126"/>
      <c r="CD344" s="126"/>
      <c r="CE344" s="126"/>
      <c r="CF344" s="126"/>
      <c r="CG344" s="126"/>
      <c r="CH344" s="126"/>
      <c r="CI344" s="126"/>
      <c r="CJ344" s="126"/>
      <c r="CK344" s="126"/>
      <c r="CL344" s="126"/>
      <c r="CM344" s="126"/>
      <c r="CN344" s="126"/>
    </row>
    <row r="345" spans="1:92">
      <c r="A345" s="289" t="s">
        <v>7250</v>
      </c>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c r="BY345" s="126"/>
      <c r="BZ345" s="126"/>
      <c r="CA345" s="126"/>
      <c r="CB345" s="126"/>
      <c r="CC345" s="126"/>
      <c r="CD345" s="126"/>
      <c r="CE345" s="126"/>
      <c r="CF345" s="126"/>
      <c r="CG345" s="126"/>
      <c r="CH345" s="126"/>
      <c r="CI345" s="126"/>
      <c r="CJ345" s="126"/>
      <c r="CK345" s="126"/>
      <c r="CL345" s="126"/>
      <c r="CM345" s="126"/>
      <c r="CN345" s="126"/>
    </row>
    <row r="346" spans="1:92">
      <c r="A346" s="289" t="s">
        <v>7251</v>
      </c>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v>121611.44</v>
      </c>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c r="BY346" s="126"/>
      <c r="BZ346" s="126"/>
      <c r="CA346" s="126"/>
      <c r="CB346" s="126"/>
      <c r="CC346" s="126"/>
      <c r="CD346" s="126"/>
      <c r="CE346" s="126"/>
      <c r="CF346" s="126"/>
      <c r="CG346" s="126"/>
      <c r="CH346" s="126"/>
      <c r="CI346" s="126"/>
      <c r="CJ346" s="126"/>
      <c r="CK346" s="126"/>
      <c r="CL346" s="126"/>
      <c r="CM346" s="126"/>
      <c r="CN346" s="126"/>
    </row>
    <row r="347" spans="1:92">
      <c r="A347" s="289" t="s">
        <v>7252</v>
      </c>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v>121611.44</v>
      </c>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c r="BY347" s="126"/>
      <c r="BZ347" s="126"/>
      <c r="CA347" s="126"/>
      <c r="CB347" s="126"/>
      <c r="CC347" s="126"/>
      <c r="CD347" s="126"/>
      <c r="CE347" s="126"/>
      <c r="CF347" s="126"/>
      <c r="CG347" s="126"/>
      <c r="CH347" s="126"/>
      <c r="CI347" s="126"/>
      <c r="CJ347" s="126"/>
      <c r="CK347" s="126"/>
      <c r="CL347" s="126"/>
      <c r="CM347" s="126"/>
      <c r="CN347" s="126"/>
    </row>
    <row r="348" spans="1:92">
      <c r="A348" s="289" t="s">
        <v>7253</v>
      </c>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c r="BY348" s="126"/>
      <c r="BZ348" s="126"/>
      <c r="CA348" s="126"/>
      <c r="CB348" s="126"/>
      <c r="CC348" s="126"/>
      <c r="CD348" s="126"/>
      <c r="CE348" s="126"/>
      <c r="CF348" s="126"/>
      <c r="CG348" s="126"/>
      <c r="CH348" s="126"/>
      <c r="CI348" s="126"/>
      <c r="CJ348" s="126"/>
      <c r="CK348" s="126"/>
      <c r="CL348" s="126"/>
      <c r="CM348" s="126"/>
      <c r="CN348" s="126"/>
    </row>
    <row r="349" spans="1:92">
      <c r="A349" s="289" t="s">
        <v>7254</v>
      </c>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v>293510.98</v>
      </c>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c r="BY349" s="126"/>
      <c r="BZ349" s="126"/>
      <c r="CA349" s="126"/>
      <c r="CB349" s="126"/>
      <c r="CC349" s="126"/>
      <c r="CD349" s="126"/>
      <c r="CE349" s="126"/>
      <c r="CF349" s="126"/>
      <c r="CG349" s="126"/>
      <c r="CH349" s="126"/>
      <c r="CI349" s="126"/>
      <c r="CJ349" s="126"/>
      <c r="CK349" s="126"/>
      <c r="CL349" s="126"/>
      <c r="CM349" s="126"/>
      <c r="CN349" s="126"/>
    </row>
    <row r="350" spans="1:92">
      <c r="A350" s="289" t="s">
        <v>7255</v>
      </c>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v>293510.98</v>
      </c>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c r="BY350" s="126"/>
      <c r="BZ350" s="126"/>
      <c r="CA350" s="126"/>
      <c r="CB350" s="126"/>
      <c r="CC350" s="126"/>
      <c r="CD350" s="126"/>
      <c r="CE350" s="126"/>
      <c r="CF350" s="126"/>
      <c r="CG350" s="126"/>
      <c r="CH350" s="126"/>
      <c r="CI350" s="126"/>
      <c r="CJ350" s="126"/>
      <c r="CK350" s="126"/>
      <c r="CL350" s="126"/>
      <c r="CM350" s="126"/>
      <c r="CN350" s="126"/>
    </row>
    <row r="351" spans="1:92">
      <c r="A351" s="289" t="s">
        <v>7256</v>
      </c>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v>11232323.3799999</v>
      </c>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c r="BY351" s="126"/>
      <c r="BZ351" s="126"/>
      <c r="CA351" s="126"/>
      <c r="CB351" s="126"/>
      <c r="CC351" s="126"/>
      <c r="CD351" s="126"/>
      <c r="CE351" s="126"/>
      <c r="CF351" s="126"/>
      <c r="CG351" s="126"/>
      <c r="CH351" s="126"/>
      <c r="CI351" s="126"/>
      <c r="CJ351" s="126"/>
      <c r="CK351" s="126"/>
      <c r="CL351" s="126"/>
      <c r="CM351" s="126"/>
      <c r="CN351" s="126"/>
    </row>
    <row r="352" spans="1:92">
      <c r="A352" s="289" t="s">
        <v>7257</v>
      </c>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c r="BY352" s="126"/>
      <c r="BZ352" s="126"/>
      <c r="CA352" s="126"/>
      <c r="CB352" s="126"/>
      <c r="CC352" s="126"/>
      <c r="CD352" s="126"/>
      <c r="CE352" s="126"/>
      <c r="CF352" s="126"/>
      <c r="CG352" s="126"/>
      <c r="CH352" s="126"/>
      <c r="CI352" s="126"/>
      <c r="CJ352" s="126"/>
      <c r="CK352" s="126"/>
      <c r="CL352" s="126"/>
      <c r="CM352" s="126"/>
      <c r="CN352" s="126"/>
    </row>
    <row r="353" spans="1:92">
      <c r="A353" s="289" t="s">
        <v>7258</v>
      </c>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v>0</v>
      </c>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c r="BY353" s="126"/>
      <c r="BZ353" s="126"/>
      <c r="CA353" s="126"/>
      <c r="CB353" s="126"/>
      <c r="CC353" s="126"/>
      <c r="CD353" s="126"/>
      <c r="CE353" s="126"/>
      <c r="CF353" s="126"/>
      <c r="CG353" s="126"/>
      <c r="CH353" s="126"/>
      <c r="CI353" s="126"/>
      <c r="CJ353" s="126"/>
      <c r="CK353" s="126"/>
      <c r="CL353" s="126"/>
      <c r="CM353" s="126"/>
      <c r="CN353" s="126"/>
    </row>
    <row r="354" spans="1:92">
      <c r="A354" s="289" t="s">
        <v>7259</v>
      </c>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c r="BY354" s="126"/>
      <c r="BZ354" s="126"/>
      <c r="CA354" s="126"/>
      <c r="CB354" s="126"/>
      <c r="CC354" s="126"/>
      <c r="CD354" s="126"/>
      <c r="CE354" s="126"/>
      <c r="CF354" s="126"/>
      <c r="CG354" s="126"/>
      <c r="CH354" s="126"/>
      <c r="CI354" s="126"/>
      <c r="CJ354" s="126"/>
      <c r="CK354" s="126"/>
      <c r="CL354" s="126"/>
      <c r="CM354" s="126"/>
      <c r="CN354" s="126"/>
    </row>
    <row r="355" spans="1:92">
      <c r="A355" s="289" t="s">
        <v>7260</v>
      </c>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c r="BY355" s="126"/>
      <c r="BZ355" s="126"/>
      <c r="CA355" s="126"/>
      <c r="CB355" s="126"/>
      <c r="CC355" s="126"/>
      <c r="CD355" s="126"/>
      <c r="CE355" s="126"/>
      <c r="CF355" s="126"/>
      <c r="CG355" s="126"/>
      <c r="CH355" s="126"/>
      <c r="CI355" s="126"/>
      <c r="CJ355" s="126"/>
      <c r="CK355" s="126"/>
      <c r="CL355" s="126"/>
      <c r="CM355" s="126"/>
      <c r="CN355" s="126"/>
    </row>
    <row r="356" spans="1:92">
      <c r="A356" s="289" t="s">
        <v>7261</v>
      </c>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v>89699057.909999907</v>
      </c>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c r="BY356" s="126"/>
      <c r="BZ356" s="126"/>
      <c r="CA356" s="126"/>
      <c r="CB356" s="126"/>
      <c r="CC356" s="126"/>
      <c r="CD356" s="126"/>
      <c r="CE356" s="126"/>
      <c r="CF356" s="126"/>
      <c r="CG356" s="126"/>
      <c r="CH356" s="126"/>
      <c r="CI356" s="126"/>
      <c r="CJ356" s="126"/>
      <c r="CK356" s="126"/>
      <c r="CL356" s="126"/>
      <c r="CM356" s="126"/>
      <c r="CN356" s="126"/>
    </row>
    <row r="357" spans="1:92">
      <c r="A357" s="289" t="s">
        <v>7262</v>
      </c>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v>0</v>
      </c>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c r="BY357" s="126"/>
      <c r="BZ357" s="126"/>
      <c r="CA357" s="126"/>
      <c r="CB357" s="126"/>
      <c r="CC357" s="126"/>
      <c r="CD357" s="126"/>
      <c r="CE357" s="126"/>
      <c r="CF357" s="126"/>
      <c r="CG357" s="126"/>
      <c r="CH357" s="126"/>
      <c r="CI357" s="126"/>
      <c r="CJ357" s="126"/>
      <c r="CK357" s="126"/>
      <c r="CL357" s="126"/>
      <c r="CM357" s="126"/>
      <c r="CN357" s="126"/>
    </row>
    <row r="358" spans="1:92">
      <c r="A358" s="289" t="s">
        <v>7263</v>
      </c>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v>0</v>
      </c>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c r="BY358" s="126"/>
      <c r="BZ358" s="126"/>
      <c r="CA358" s="126"/>
      <c r="CB358" s="126"/>
      <c r="CC358" s="126"/>
      <c r="CD358" s="126"/>
      <c r="CE358" s="126"/>
      <c r="CF358" s="126"/>
      <c r="CG358" s="126"/>
      <c r="CH358" s="126"/>
      <c r="CI358" s="126"/>
      <c r="CJ358" s="126"/>
      <c r="CK358" s="126"/>
      <c r="CL358" s="126"/>
      <c r="CM358" s="126"/>
      <c r="CN358" s="126"/>
    </row>
    <row r="359" spans="1:92">
      <c r="A359" s="289" t="s">
        <v>7264</v>
      </c>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v>89699057.909999907</v>
      </c>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c r="BY359" s="126"/>
      <c r="BZ359" s="126"/>
      <c r="CA359" s="126"/>
      <c r="CB359" s="126"/>
      <c r="CC359" s="126"/>
      <c r="CD359" s="126"/>
      <c r="CE359" s="126"/>
      <c r="CF359" s="126"/>
      <c r="CG359" s="126"/>
      <c r="CH359" s="126"/>
      <c r="CI359" s="126"/>
      <c r="CJ359" s="126"/>
      <c r="CK359" s="126"/>
      <c r="CL359" s="126"/>
      <c r="CM359" s="126"/>
      <c r="CN359" s="126"/>
    </row>
    <row r="360" spans="1:92">
      <c r="A360" s="289" t="s">
        <v>7265</v>
      </c>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c r="BY360" s="126"/>
      <c r="BZ360" s="126"/>
      <c r="CA360" s="126"/>
      <c r="CB360" s="126"/>
      <c r="CC360" s="126"/>
      <c r="CD360" s="126"/>
      <c r="CE360" s="126"/>
      <c r="CF360" s="126"/>
      <c r="CG360" s="126"/>
      <c r="CH360" s="126"/>
      <c r="CI360" s="126"/>
      <c r="CJ360" s="126"/>
      <c r="CK360" s="126"/>
      <c r="CL360" s="126"/>
      <c r="CM360" s="126"/>
      <c r="CN360" s="126"/>
    </row>
    <row r="361" spans="1:92">
      <c r="A361" s="289" t="s">
        <v>7266</v>
      </c>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v>183.98</v>
      </c>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c r="BY361" s="126"/>
      <c r="BZ361" s="126"/>
      <c r="CA361" s="126"/>
      <c r="CB361" s="126"/>
      <c r="CC361" s="126"/>
      <c r="CD361" s="126"/>
      <c r="CE361" s="126"/>
      <c r="CF361" s="126"/>
      <c r="CG361" s="126"/>
      <c r="CH361" s="126"/>
      <c r="CI361" s="126"/>
      <c r="CJ361" s="126"/>
      <c r="CK361" s="126"/>
      <c r="CL361" s="126"/>
      <c r="CM361" s="126"/>
      <c r="CN361" s="126"/>
    </row>
    <row r="362" spans="1:92">
      <c r="A362" s="289" t="s">
        <v>7267</v>
      </c>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v>1386963.98</v>
      </c>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c r="BY362" s="126"/>
      <c r="BZ362" s="126"/>
      <c r="CA362" s="126"/>
      <c r="CB362" s="126"/>
      <c r="CC362" s="126"/>
      <c r="CD362" s="126"/>
      <c r="CE362" s="126"/>
      <c r="CF362" s="126"/>
      <c r="CG362" s="126"/>
      <c r="CH362" s="126"/>
      <c r="CI362" s="126"/>
      <c r="CJ362" s="126"/>
      <c r="CK362" s="126"/>
      <c r="CL362" s="126"/>
      <c r="CM362" s="126"/>
      <c r="CN362" s="126"/>
    </row>
    <row r="363" spans="1:92">
      <c r="A363" s="289" t="s">
        <v>7268</v>
      </c>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v>0</v>
      </c>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c r="BY363" s="126"/>
      <c r="BZ363" s="126"/>
      <c r="CA363" s="126"/>
      <c r="CB363" s="126"/>
      <c r="CC363" s="126"/>
      <c r="CD363" s="126"/>
      <c r="CE363" s="126"/>
      <c r="CF363" s="126"/>
      <c r="CG363" s="126"/>
      <c r="CH363" s="126"/>
      <c r="CI363" s="126"/>
      <c r="CJ363" s="126"/>
      <c r="CK363" s="126"/>
      <c r="CL363" s="126"/>
      <c r="CM363" s="126"/>
      <c r="CN363" s="126"/>
    </row>
    <row r="364" spans="1:92">
      <c r="A364" s="289" t="s">
        <v>7269</v>
      </c>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v>289.82</v>
      </c>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c r="BY364" s="126"/>
      <c r="BZ364" s="126"/>
      <c r="CA364" s="126"/>
      <c r="CB364" s="126"/>
      <c r="CC364" s="126"/>
      <c r="CD364" s="126"/>
      <c r="CE364" s="126"/>
      <c r="CF364" s="126"/>
      <c r="CG364" s="126"/>
      <c r="CH364" s="126"/>
      <c r="CI364" s="126"/>
      <c r="CJ364" s="126"/>
      <c r="CK364" s="126"/>
      <c r="CL364" s="126"/>
      <c r="CM364" s="126"/>
      <c r="CN364" s="126"/>
    </row>
    <row r="365" spans="1:92">
      <c r="A365" s="289" t="s">
        <v>7270</v>
      </c>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v>0</v>
      </c>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c r="BY365" s="126"/>
      <c r="BZ365" s="126"/>
      <c r="CA365" s="126"/>
      <c r="CB365" s="126"/>
      <c r="CC365" s="126"/>
      <c r="CD365" s="126"/>
      <c r="CE365" s="126"/>
      <c r="CF365" s="126"/>
      <c r="CG365" s="126"/>
      <c r="CH365" s="126"/>
      <c r="CI365" s="126"/>
      <c r="CJ365" s="126"/>
      <c r="CK365" s="126"/>
      <c r="CL365" s="126"/>
      <c r="CM365" s="126"/>
      <c r="CN365" s="126"/>
    </row>
    <row r="366" spans="1:92">
      <c r="A366" s="289" t="s">
        <v>7271</v>
      </c>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v>5959990.9099999899</v>
      </c>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c r="BY366" s="126"/>
      <c r="BZ366" s="126"/>
      <c r="CA366" s="126"/>
      <c r="CB366" s="126"/>
      <c r="CC366" s="126"/>
      <c r="CD366" s="126"/>
      <c r="CE366" s="126"/>
      <c r="CF366" s="126"/>
      <c r="CG366" s="126"/>
      <c r="CH366" s="126"/>
      <c r="CI366" s="126"/>
      <c r="CJ366" s="126"/>
      <c r="CK366" s="126"/>
      <c r="CL366" s="126"/>
      <c r="CM366" s="126"/>
      <c r="CN366" s="126"/>
    </row>
    <row r="367" spans="1:92">
      <c r="A367" s="289" t="s">
        <v>7272</v>
      </c>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v>3800.55</v>
      </c>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c r="BY367" s="126"/>
      <c r="BZ367" s="126"/>
      <c r="CA367" s="126"/>
      <c r="CB367" s="126"/>
      <c r="CC367" s="126"/>
      <c r="CD367" s="126"/>
      <c r="CE367" s="126"/>
      <c r="CF367" s="126"/>
      <c r="CG367" s="126"/>
      <c r="CH367" s="126"/>
      <c r="CI367" s="126"/>
      <c r="CJ367" s="126"/>
      <c r="CK367" s="126"/>
      <c r="CL367" s="126"/>
      <c r="CM367" s="126"/>
      <c r="CN367" s="126"/>
    </row>
    <row r="368" spans="1:92">
      <c r="A368" s="289" t="s">
        <v>7273</v>
      </c>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v>3272450.94</v>
      </c>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c r="BY368" s="126"/>
      <c r="BZ368" s="126"/>
      <c r="CA368" s="126"/>
      <c r="CB368" s="126"/>
      <c r="CC368" s="126"/>
      <c r="CD368" s="126"/>
      <c r="CE368" s="126"/>
      <c r="CF368" s="126"/>
      <c r="CG368" s="126"/>
      <c r="CH368" s="126"/>
      <c r="CI368" s="126"/>
      <c r="CJ368" s="126"/>
      <c r="CK368" s="126"/>
      <c r="CL368" s="126"/>
      <c r="CM368" s="126"/>
      <c r="CN368" s="126"/>
    </row>
    <row r="369" spans="1:92">
      <c r="A369" s="289" t="s">
        <v>7274</v>
      </c>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v>4217609.2099999897</v>
      </c>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26"/>
      <c r="CC369" s="126"/>
      <c r="CD369" s="126"/>
      <c r="CE369" s="126"/>
      <c r="CF369" s="126"/>
      <c r="CG369" s="126"/>
      <c r="CH369" s="126"/>
      <c r="CI369" s="126"/>
      <c r="CJ369" s="126"/>
      <c r="CK369" s="126"/>
      <c r="CL369" s="126"/>
      <c r="CM369" s="126"/>
      <c r="CN369" s="126"/>
    </row>
    <row r="370" spans="1:92">
      <c r="A370" s="289" t="s">
        <v>7275</v>
      </c>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v>-869393.17</v>
      </c>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c r="BY370" s="126"/>
      <c r="BZ370" s="126"/>
      <c r="CA370" s="126"/>
      <c r="CB370" s="126"/>
      <c r="CC370" s="126"/>
      <c r="CD370" s="126"/>
      <c r="CE370" s="126"/>
      <c r="CF370" s="126"/>
      <c r="CG370" s="126"/>
      <c r="CH370" s="126"/>
      <c r="CI370" s="126"/>
      <c r="CJ370" s="126"/>
      <c r="CK370" s="126"/>
      <c r="CL370" s="126"/>
      <c r="CM370" s="126"/>
      <c r="CN370" s="126"/>
    </row>
    <row r="371" spans="1:92">
      <c r="A371" s="289" t="s">
        <v>7276</v>
      </c>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v>0</v>
      </c>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c r="BY371" s="126"/>
      <c r="BZ371" s="126"/>
      <c r="CA371" s="126"/>
      <c r="CB371" s="126"/>
      <c r="CC371" s="126"/>
      <c r="CD371" s="126"/>
      <c r="CE371" s="126"/>
      <c r="CF371" s="126"/>
      <c r="CG371" s="126"/>
      <c r="CH371" s="126"/>
      <c r="CI371" s="126"/>
      <c r="CJ371" s="126"/>
      <c r="CK371" s="126"/>
      <c r="CL371" s="126"/>
      <c r="CM371" s="126"/>
      <c r="CN371" s="126"/>
    </row>
    <row r="372" spans="1:92">
      <c r="A372" s="289" t="s">
        <v>7277</v>
      </c>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v>0</v>
      </c>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c r="BY372" s="126"/>
      <c r="BZ372" s="126"/>
      <c r="CA372" s="126"/>
      <c r="CB372" s="126"/>
      <c r="CC372" s="126"/>
      <c r="CD372" s="126"/>
      <c r="CE372" s="126"/>
      <c r="CF372" s="126"/>
      <c r="CG372" s="126"/>
      <c r="CH372" s="126"/>
      <c r="CI372" s="126"/>
      <c r="CJ372" s="126"/>
      <c r="CK372" s="126"/>
      <c r="CL372" s="126"/>
      <c r="CM372" s="126"/>
      <c r="CN372" s="126"/>
    </row>
    <row r="373" spans="1:92">
      <c r="A373" s="289" t="s">
        <v>7278</v>
      </c>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v>36643944.329999998</v>
      </c>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c r="BY373" s="126"/>
      <c r="BZ373" s="126"/>
      <c r="CA373" s="126"/>
      <c r="CB373" s="126"/>
      <c r="CC373" s="126"/>
      <c r="CD373" s="126"/>
      <c r="CE373" s="126"/>
      <c r="CF373" s="126"/>
      <c r="CG373" s="126"/>
      <c r="CH373" s="126"/>
      <c r="CI373" s="126"/>
      <c r="CJ373" s="126"/>
      <c r="CK373" s="126"/>
      <c r="CL373" s="126"/>
      <c r="CM373" s="126"/>
      <c r="CN373" s="126"/>
    </row>
    <row r="374" spans="1:92">
      <c r="A374" s="289" t="s">
        <v>7279</v>
      </c>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v>50615840.549999997</v>
      </c>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c r="BY374" s="126"/>
      <c r="BZ374" s="126"/>
      <c r="CA374" s="126"/>
      <c r="CB374" s="126"/>
      <c r="CC374" s="126"/>
      <c r="CD374" s="126"/>
      <c r="CE374" s="126"/>
      <c r="CF374" s="126"/>
      <c r="CG374" s="126"/>
      <c r="CH374" s="126"/>
      <c r="CI374" s="126"/>
      <c r="CJ374" s="126"/>
      <c r="CK374" s="126"/>
      <c r="CL374" s="126"/>
      <c r="CM374" s="126"/>
      <c r="CN374" s="126"/>
    </row>
    <row r="375" spans="1:92">
      <c r="A375" s="289" t="s">
        <v>7280</v>
      </c>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c r="BY375" s="126"/>
      <c r="BZ375" s="126"/>
      <c r="CA375" s="126"/>
      <c r="CB375" s="126"/>
      <c r="CC375" s="126"/>
      <c r="CD375" s="126"/>
      <c r="CE375" s="126"/>
      <c r="CF375" s="126"/>
      <c r="CG375" s="126"/>
      <c r="CH375" s="126"/>
      <c r="CI375" s="126"/>
      <c r="CJ375" s="126"/>
      <c r="CK375" s="126"/>
      <c r="CL375" s="126"/>
      <c r="CM375" s="126"/>
      <c r="CN375" s="126"/>
    </row>
    <row r="376" spans="1:92">
      <c r="A376" s="289" t="s">
        <v>7281</v>
      </c>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v>-42.22</v>
      </c>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c r="BY376" s="126"/>
      <c r="BZ376" s="126"/>
      <c r="CA376" s="126"/>
      <c r="CB376" s="126"/>
      <c r="CC376" s="126"/>
      <c r="CD376" s="126"/>
      <c r="CE376" s="126"/>
      <c r="CF376" s="126"/>
      <c r="CG376" s="126"/>
      <c r="CH376" s="126"/>
      <c r="CI376" s="126"/>
      <c r="CJ376" s="126"/>
      <c r="CK376" s="126"/>
      <c r="CL376" s="126"/>
      <c r="CM376" s="126"/>
      <c r="CN376" s="126"/>
    </row>
    <row r="377" spans="1:92">
      <c r="A377" s="289" t="s">
        <v>7282</v>
      </c>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v>0</v>
      </c>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c r="BY377" s="126"/>
      <c r="BZ377" s="126"/>
      <c r="CA377" s="126"/>
      <c r="CB377" s="126"/>
      <c r="CC377" s="126"/>
      <c r="CD377" s="126"/>
      <c r="CE377" s="126"/>
      <c r="CF377" s="126"/>
      <c r="CG377" s="126"/>
      <c r="CH377" s="126"/>
      <c r="CI377" s="126"/>
      <c r="CJ377" s="126"/>
      <c r="CK377" s="126"/>
      <c r="CL377" s="126"/>
      <c r="CM377" s="126"/>
      <c r="CN377" s="126"/>
    </row>
    <row r="378" spans="1:92">
      <c r="A378" s="289" t="s">
        <v>7283</v>
      </c>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v>0</v>
      </c>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c r="BY378" s="126"/>
      <c r="BZ378" s="126"/>
      <c r="CA378" s="126"/>
      <c r="CB378" s="126"/>
      <c r="CC378" s="126"/>
      <c r="CD378" s="126"/>
      <c r="CE378" s="126"/>
      <c r="CF378" s="126"/>
      <c r="CG378" s="126"/>
      <c r="CH378" s="126"/>
      <c r="CI378" s="126"/>
      <c r="CJ378" s="126"/>
      <c r="CK378" s="126"/>
      <c r="CL378" s="126"/>
      <c r="CM378" s="126"/>
      <c r="CN378" s="126"/>
    </row>
    <row r="379" spans="1:92">
      <c r="A379" s="289" t="s">
        <v>7284</v>
      </c>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v>-42.22</v>
      </c>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c r="BY379" s="126"/>
      <c r="BZ379" s="126"/>
      <c r="CA379" s="126"/>
      <c r="CB379" s="126"/>
      <c r="CC379" s="126"/>
      <c r="CD379" s="126"/>
      <c r="CE379" s="126"/>
      <c r="CF379" s="126"/>
      <c r="CG379" s="126"/>
      <c r="CH379" s="126"/>
      <c r="CI379" s="126"/>
      <c r="CJ379" s="126"/>
      <c r="CK379" s="126"/>
      <c r="CL379" s="126"/>
      <c r="CM379" s="126"/>
      <c r="CN379" s="126"/>
    </row>
    <row r="380" spans="1:92">
      <c r="A380" s="289" t="s">
        <v>7285</v>
      </c>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c r="BY380" s="126"/>
      <c r="BZ380" s="126"/>
      <c r="CA380" s="126"/>
      <c r="CB380" s="126"/>
      <c r="CC380" s="126"/>
      <c r="CD380" s="126"/>
      <c r="CE380" s="126"/>
      <c r="CF380" s="126"/>
      <c r="CG380" s="126"/>
      <c r="CH380" s="126"/>
      <c r="CI380" s="126"/>
      <c r="CJ380" s="126"/>
      <c r="CK380" s="126"/>
      <c r="CL380" s="126"/>
      <c r="CM380" s="126"/>
      <c r="CN380" s="126"/>
    </row>
    <row r="381" spans="1:92">
      <c r="A381" s="289" t="s">
        <v>7286</v>
      </c>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v>36364847.539999902</v>
      </c>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c r="BY381" s="126"/>
      <c r="BZ381" s="126"/>
      <c r="CA381" s="126"/>
      <c r="CB381" s="126"/>
      <c r="CC381" s="126"/>
      <c r="CD381" s="126"/>
      <c r="CE381" s="126"/>
      <c r="CF381" s="126"/>
      <c r="CG381" s="126"/>
      <c r="CH381" s="126"/>
      <c r="CI381" s="126"/>
      <c r="CJ381" s="126"/>
      <c r="CK381" s="126"/>
      <c r="CL381" s="126"/>
      <c r="CM381" s="126"/>
      <c r="CN381" s="126"/>
    </row>
    <row r="382" spans="1:92">
      <c r="A382" s="289" t="s">
        <v>7287</v>
      </c>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v>1354547.2</v>
      </c>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c r="BY382" s="126"/>
      <c r="BZ382" s="126"/>
      <c r="CA382" s="126"/>
      <c r="CB382" s="126"/>
      <c r="CC382" s="126"/>
      <c r="CD382" s="126"/>
      <c r="CE382" s="126"/>
      <c r="CF382" s="126"/>
      <c r="CG382" s="126"/>
      <c r="CH382" s="126"/>
      <c r="CI382" s="126"/>
      <c r="CJ382" s="126"/>
      <c r="CK382" s="126"/>
      <c r="CL382" s="126"/>
      <c r="CM382" s="126"/>
      <c r="CN382" s="126"/>
    </row>
    <row r="383" spans="1:92">
      <c r="A383" s="289" t="s">
        <v>7288</v>
      </c>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v>37719394.739999898</v>
      </c>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26"/>
      <c r="CC383" s="126"/>
      <c r="CD383" s="126"/>
      <c r="CE383" s="126"/>
      <c r="CF383" s="126"/>
      <c r="CG383" s="126"/>
      <c r="CH383" s="126"/>
      <c r="CI383" s="126"/>
      <c r="CJ383" s="126"/>
      <c r="CK383" s="126"/>
      <c r="CL383" s="126"/>
      <c r="CM383" s="126"/>
      <c r="CN383" s="126"/>
    </row>
    <row r="384" spans="1:92">
      <c r="A384" s="289" t="s">
        <v>7289</v>
      </c>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c r="BY384" s="126"/>
      <c r="BZ384" s="126"/>
      <c r="CA384" s="126"/>
      <c r="CB384" s="126"/>
      <c r="CC384" s="126"/>
      <c r="CD384" s="126"/>
      <c r="CE384" s="126"/>
      <c r="CF384" s="126"/>
      <c r="CG384" s="126"/>
      <c r="CH384" s="126"/>
      <c r="CI384" s="126"/>
      <c r="CJ384" s="126"/>
      <c r="CK384" s="126"/>
      <c r="CL384" s="126"/>
      <c r="CM384" s="126"/>
      <c r="CN384" s="126"/>
    </row>
    <row r="385" spans="1:92">
      <c r="A385" s="289" t="s">
        <v>7290</v>
      </c>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v>82705.429999999993</v>
      </c>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c r="BY385" s="126"/>
      <c r="BZ385" s="126"/>
      <c r="CA385" s="126"/>
      <c r="CB385" s="126"/>
      <c r="CC385" s="126"/>
      <c r="CD385" s="126"/>
      <c r="CE385" s="126"/>
      <c r="CF385" s="126"/>
      <c r="CG385" s="126"/>
      <c r="CH385" s="126"/>
      <c r="CI385" s="126"/>
      <c r="CJ385" s="126"/>
      <c r="CK385" s="126"/>
      <c r="CL385" s="126"/>
      <c r="CM385" s="126"/>
      <c r="CN385" s="126"/>
    </row>
    <row r="386" spans="1:92">
      <c r="A386" s="289" t="s">
        <v>7291</v>
      </c>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v>0</v>
      </c>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c r="BY386" s="126"/>
      <c r="BZ386" s="126"/>
      <c r="CA386" s="126"/>
      <c r="CB386" s="126"/>
      <c r="CC386" s="126"/>
      <c r="CD386" s="126"/>
      <c r="CE386" s="126"/>
      <c r="CF386" s="126"/>
      <c r="CG386" s="126"/>
      <c r="CH386" s="126"/>
      <c r="CI386" s="126"/>
      <c r="CJ386" s="126"/>
      <c r="CK386" s="126"/>
      <c r="CL386" s="126"/>
      <c r="CM386" s="126"/>
      <c r="CN386" s="126"/>
    </row>
    <row r="387" spans="1:92">
      <c r="A387" s="289" t="s">
        <v>7292</v>
      </c>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v>15140384.039999999</v>
      </c>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c r="BY387" s="126"/>
      <c r="BZ387" s="126"/>
      <c r="CA387" s="126"/>
      <c r="CB387" s="126"/>
      <c r="CC387" s="126"/>
      <c r="CD387" s="126"/>
      <c r="CE387" s="126"/>
      <c r="CF387" s="126"/>
      <c r="CG387" s="126"/>
      <c r="CH387" s="126"/>
      <c r="CI387" s="126"/>
      <c r="CJ387" s="126"/>
      <c r="CK387" s="126"/>
      <c r="CL387" s="126"/>
      <c r="CM387" s="126"/>
      <c r="CN387" s="126"/>
    </row>
    <row r="388" spans="1:92">
      <c r="A388" s="289" t="s">
        <v>7293</v>
      </c>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v>2387445.48</v>
      </c>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c r="BY388" s="126"/>
      <c r="BZ388" s="126"/>
      <c r="CA388" s="126"/>
      <c r="CB388" s="126"/>
      <c r="CC388" s="126"/>
      <c r="CD388" s="126"/>
      <c r="CE388" s="126"/>
      <c r="CF388" s="126"/>
      <c r="CG388" s="126"/>
      <c r="CH388" s="126"/>
      <c r="CI388" s="126"/>
      <c r="CJ388" s="126"/>
      <c r="CK388" s="126"/>
      <c r="CL388" s="126"/>
      <c r="CM388" s="126"/>
      <c r="CN388" s="126"/>
    </row>
    <row r="389" spans="1:92">
      <c r="A389" s="289" t="s">
        <v>7294</v>
      </c>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v>17610534.949999999</v>
      </c>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c r="BY389" s="126"/>
      <c r="BZ389" s="126"/>
      <c r="CA389" s="126"/>
      <c r="CB389" s="126"/>
      <c r="CC389" s="126"/>
      <c r="CD389" s="126"/>
      <c r="CE389" s="126"/>
      <c r="CF389" s="126"/>
      <c r="CG389" s="126"/>
      <c r="CH389" s="126"/>
      <c r="CI389" s="126"/>
      <c r="CJ389" s="126"/>
      <c r="CK389" s="126"/>
      <c r="CL389" s="126"/>
      <c r="CM389" s="126"/>
      <c r="CN389" s="126"/>
    </row>
    <row r="390" spans="1:92">
      <c r="A390" s="289" t="s">
        <v>7295</v>
      </c>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c r="BY390" s="126"/>
      <c r="BZ390" s="126"/>
      <c r="CA390" s="126"/>
      <c r="CB390" s="126"/>
      <c r="CC390" s="126"/>
      <c r="CD390" s="126"/>
      <c r="CE390" s="126"/>
      <c r="CF390" s="126"/>
      <c r="CG390" s="126"/>
      <c r="CH390" s="126"/>
      <c r="CI390" s="126"/>
      <c r="CJ390" s="126"/>
      <c r="CK390" s="126"/>
      <c r="CL390" s="126"/>
      <c r="CM390" s="126"/>
      <c r="CN390" s="126"/>
    </row>
    <row r="391" spans="1:92">
      <c r="A391" s="289" t="s">
        <v>7296</v>
      </c>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v>0</v>
      </c>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26"/>
      <c r="CC391" s="126"/>
      <c r="CD391" s="126"/>
      <c r="CE391" s="126"/>
      <c r="CF391" s="126"/>
      <c r="CG391" s="126"/>
      <c r="CH391" s="126"/>
      <c r="CI391" s="126"/>
      <c r="CJ391" s="126"/>
      <c r="CK391" s="126"/>
      <c r="CL391" s="126"/>
      <c r="CM391" s="126"/>
      <c r="CN391" s="126"/>
    </row>
    <row r="392" spans="1:92">
      <c r="A392" s="289" t="s">
        <v>7297</v>
      </c>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v>170218029.47</v>
      </c>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26"/>
      <c r="CC392" s="126"/>
      <c r="CD392" s="126"/>
      <c r="CE392" s="126"/>
      <c r="CF392" s="126"/>
      <c r="CG392" s="126"/>
      <c r="CH392" s="126"/>
      <c r="CI392" s="126"/>
      <c r="CJ392" s="126"/>
      <c r="CK392" s="126"/>
      <c r="CL392" s="126"/>
      <c r="CM392" s="126"/>
      <c r="CN392" s="126"/>
    </row>
    <row r="393" spans="1:92">
      <c r="A393" s="289" t="s">
        <v>7298</v>
      </c>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v>0</v>
      </c>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26"/>
      <c r="CC393" s="126"/>
      <c r="CD393" s="126"/>
      <c r="CE393" s="126"/>
      <c r="CF393" s="126"/>
      <c r="CG393" s="126"/>
      <c r="CH393" s="126"/>
      <c r="CI393" s="126"/>
      <c r="CJ393" s="126"/>
      <c r="CK393" s="126"/>
      <c r="CL393" s="126"/>
      <c r="CM393" s="126"/>
      <c r="CN393" s="126"/>
    </row>
    <row r="394" spans="1:92">
      <c r="A394" s="289" t="s">
        <v>7299</v>
      </c>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v>170218029.47</v>
      </c>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26"/>
      <c r="CC394" s="126"/>
      <c r="CD394" s="126"/>
      <c r="CE394" s="126"/>
      <c r="CF394" s="126"/>
      <c r="CG394" s="126"/>
      <c r="CH394" s="126"/>
      <c r="CI394" s="126"/>
      <c r="CJ394" s="126"/>
      <c r="CK394" s="126"/>
      <c r="CL394" s="126"/>
      <c r="CM394" s="126"/>
      <c r="CN394" s="126"/>
    </row>
    <row r="395" spans="1:92">
      <c r="A395" s="289" t="s">
        <v>7300</v>
      </c>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v>0</v>
      </c>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c r="BY395" s="126"/>
      <c r="BZ395" s="126"/>
      <c r="CA395" s="126"/>
      <c r="CB395" s="126"/>
      <c r="CC395" s="126"/>
      <c r="CD395" s="126"/>
      <c r="CE395" s="126"/>
      <c r="CF395" s="126"/>
      <c r="CG395" s="126"/>
      <c r="CH395" s="126"/>
      <c r="CI395" s="126"/>
      <c r="CJ395" s="126"/>
      <c r="CK395" s="126"/>
      <c r="CL395" s="126"/>
      <c r="CM395" s="126"/>
      <c r="CN395" s="126"/>
    </row>
    <row r="396" spans="1:92">
      <c r="A396" s="289" t="s">
        <v>7301</v>
      </c>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v>0</v>
      </c>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c r="BY396" s="126"/>
      <c r="BZ396" s="126"/>
      <c r="CA396" s="126"/>
      <c r="CB396" s="126"/>
      <c r="CC396" s="126"/>
      <c r="CD396" s="126"/>
      <c r="CE396" s="126"/>
      <c r="CF396" s="126"/>
      <c r="CG396" s="126"/>
      <c r="CH396" s="126"/>
      <c r="CI396" s="126"/>
      <c r="CJ396" s="126"/>
      <c r="CK396" s="126"/>
      <c r="CL396" s="126"/>
      <c r="CM396" s="126"/>
      <c r="CN396" s="126"/>
    </row>
    <row r="397" spans="1:92">
      <c r="A397" s="289" t="s">
        <v>7302</v>
      </c>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v>0</v>
      </c>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c r="BY397" s="126"/>
      <c r="BZ397" s="126"/>
      <c r="CA397" s="126"/>
      <c r="CB397" s="126"/>
      <c r="CC397" s="126"/>
      <c r="CD397" s="126"/>
      <c r="CE397" s="126"/>
      <c r="CF397" s="126"/>
      <c r="CG397" s="126"/>
      <c r="CH397" s="126"/>
      <c r="CI397" s="126"/>
      <c r="CJ397" s="126"/>
      <c r="CK397" s="126"/>
      <c r="CL397" s="126"/>
      <c r="CM397" s="126"/>
      <c r="CN397" s="126"/>
    </row>
    <row r="398" spans="1:92">
      <c r="A398" s="289" t="s">
        <v>7303</v>
      </c>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v>170218029.47</v>
      </c>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c r="BY398" s="126"/>
      <c r="BZ398" s="126"/>
      <c r="CA398" s="126"/>
      <c r="CB398" s="126"/>
      <c r="CC398" s="126"/>
      <c r="CD398" s="126"/>
      <c r="CE398" s="126"/>
      <c r="CF398" s="126"/>
      <c r="CG398" s="126"/>
      <c r="CH398" s="126"/>
      <c r="CI398" s="126"/>
      <c r="CJ398" s="126"/>
      <c r="CK398" s="126"/>
      <c r="CL398" s="126"/>
      <c r="CM398" s="126"/>
      <c r="CN398" s="126"/>
    </row>
    <row r="399" spans="1:92">
      <c r="A399" s="289" t="s">
        <v>7304</v>
      </c>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c r="BY399" s="126"/>
      <c r="BZ399" s="126"/>
      <c r="CA399" s="126"/>
      <c r="CB399" s="126"/>
      <c r="CC399" s="126"/>
      <c r="CD399" s="126"/>
      <c r="CE399" s="126"/>
      <c r="CF399" s="126"/>
      <c r="CG399" s="126"/>
      <c r="CH399" s="126"/>
      <c r="CI399" s="126"/>
      <c r="CJ399" s="126"/>
      <c r="CK399" s="126"/>
      <c r="CL399" s="126"/>
      <c r="CM399" s="126"/>
      <c r="CN399" s="126"/>
    </row>
    <row r="400" spans="1:92">
      <c r="A400" s="289" t="s">
        <v>7305</v>
      </c>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v>4230922.7300000004</v>
      </c>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c r="BY400" s="126"/>
      <c r="BZ400" s="126"/>
      <c r="CA400" s="126"/>
      <c r="CB400" s="126"/>
      <c r="CC400" s="126"/>
      <c r="CD400" s="126"/>
      <c r="CE400" s="126"/>
      <c r="CF400" s="126"/>
      <c r="CG400" s="126"/>
      <c r="CH400" s="126"/>
      <c r="CI400" s="126"/>
      <c r="CJ400" s="126"/>
      <c r="CK400" s="126"/>
      <c r="CL400" s="126"/>
      <c r="CM400" s="126"/>
      <c r="CN400" s="126"/>
    </row>
    <row r="401" spans="1:92">
      <c r="A401" s="289" t="s">
        <v>7306</v>
      </c>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v>5642148.96</v>
      </c>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c r="BY401" s="126"/>
      <c r="BZ401" s="126"/>
      <c r="CA401" s="126"/>
      <c r="CB401" s="126"/>
      <c r="CC401" s="126"/>
      <c r="CD401" s="126"/>
      <c r="CE401" s="126"/>
      <c r="CF401" s="126"/>
      <c r="CG401" s="126"/>
      <c r="CH401" s="126"/>
      <c r="CI401" s="126"/>
      <c r="CJ401" s="126"/>
      <c r="CK401" s="126"/>
      <c r="CL401" s="126"/>
      <c r="CM401" s="126"/>
      <c r="CN401" s="126"/>
    </row>
    <row r="402" spans="1:92">
      <c r="A402" s="289" t="s">
        <v>7307</v>
      </c>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v>76240.740000000005</v>
      </c>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26"/>
      <c r="CC402" s="126"/>
      <c r="CD402" s="126"/>
      <c r="CE402" s="126"/>
      <c r="CF402" s="126"/>
      <c r="CG402" s="126"/>
      <c r="CH402" s="126"/>
      <c r="CI402" s="126"/>
      <c r="CJ402" s="126"/>
      <c r="CK402" s="126"/>
      <c r="CL402" s="126"/>
      <c r="CM402" s="126"/>
      <c r="CN402" s="126"/>
    </row>
    <row r="403" spans="1:92">
      <c r="A403" s="289" t="s">
        <v>7308</v>
      </c>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v>4276000</v>
      </c>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26"/>
      <c r="CC403" s="126"/>
      <c r="CD403" s="126"/>
      <c r="CE403" s="126"/>
      <c r="CF403" s="126"/>
      <c r="CG403" s="126"/>
      <c r="CH403" s="126"/>
      <c r="CI403" s="126"/>
      <c r="CJ403" s="126"/>
      <c r="CK403" s="126"/>
      <c r="CL403" s="126"/>
      <c r="CM403" s="126"/>
      <c r="CN403" s="126"/>
    </row>
    <row r="404" spans="1:92">
      <c r="A404" s="289" t="s">
        <v>7309</v>
      </c>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v>192977.47</v>
      </c>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c r="BY404" s="126"/>
      <c r="BZ404" s="126"/>
      <c r="CA404" s="126"/>
      <c r="CB404" s="126"/>
      <c r="CC404" s="126"/>
      <c r="CD404" s="126"/>
      <c r="CE404" s="126"/>
      <c r="CF404" s="126"/>
      <c r="CG404" s="126"/>
      <c r="CH404" s="126"/>
      <c r="CI404" s="126"/>
      <c r="CJ404" s="126"/>
      <c r="CK404" s="126"/>
      <c r="CL404" s="126"/>
      <c r="CM404" s="126"/>
      <c r="CN404" s="126"/>
    </row>
    <row r="405" spans="1:92">
      <c r="A405" s="289" t="s">
        <v>7310</v>
      </c>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v>14418289.9</v>
      </c>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c r="BY405" s="126"/>
      <c r="BZ405" s="126"/>
      <c r="CA405" s="126"/>
      <c r="CB405" s="126"/>
      <c r="CC405" s="126"/>
      <c r="CD405" s="126"/>
      <c r="CE405" s="126"/>
      <c r="CF405" s="126"/>
      <c r="CG405" s="126"/>
      <c r="CH405" s="126"/>
      <c r="CI405" s="126"/>
      <c r="CJ405" s="126"/>
      <c r="CK405" s="126"/>
      <c r="CL405" s="126"/>
      <c r="CM405" s="126"/>
      <c r="CN405" s="126"/>
    </row>
    <row r="406" spans="1:92">
      <c r="A406" s="289" t="s">
        <v>7311</v>
      </c>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c r="BY406" s="126"/>
      <c r="BZ406" s="126"/>
      <c r="CA406" s="126"/>
      <c r="CB406" s="126"/>
      <c r="CC406" s="126"/>
      <c r="CD406" s="126"/>
      <c r="CE406" s="126"/>
      <c r="CF406" s="126"/>
      <c r="CG406" s="126"/>
      <c r="CH406" s="126"/>
      <c r="CI406" s="126"/>
      <c r="CJ406" s="126"/>
      <c r="CK406" s="126"/>
      <c r="CL406" s="126"/>
      <c r="CM406" s="126"/>
      <c r="CN406" s="126"/>
    </row>
    <row r="407" spans="1:92">
      <c r="A407" s="289" t="s">
        <v>7312</v>
      </c>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v>87973895.450000003</v>
      </c>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c r="BY407" s="126"/>
      <c r="BZ407" s="126"/>
      <c r="CA407" s="126"/>
      <c r="CB407" s="126"/>
      <c r="CC407" s="126"/>
      <c r="CD407" s="126"/>
      <c r="CE407" s="126"/>
      <c r="CF407" s="126"/>
      <c r="CG407" s="126"/>
      <c r="CH407" s="126"/>
      <c r="CI407" s="126"/>
      <c r="CJ407" s="126"/>
      <c r="CK407" s="126"/>
      <c r="CL407" s="126"/>
      <c r="CM407" s="126"/>
      <c r="CN407" s="126"/>
    </row>
    <row r="408" spans="1:92">
      <c r="A408" s="289" t="s">
        <v>7313</v>
      </c>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v>0</v>
      </c>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c r="BY408" s="126"/>
      <c r="BZ408" s="126"/>
      <c r="CA408" s="126"/>
      <c r="CB408" s="126"/>
      <c r="CC408" s="126"/>
      <c r="CD408" s="126"/>
      <c r="CE408" s="126"/>
      <c r="CF408" s="126"/>
      <c r="CG408" s="126"/>
      <c r="CH408" s="126"/>
      <c r="CI408" s="126"/>
      <c r="CJ408" s="126"/>
      <c r="CK408" s="126"/>
      <c r="CL408" s="126"/>
      <c r="CM408" s="126"/>
      <c r="CN408" s="126"/>
    </row>
    <row r="409" spans="1:92">
      <c r="A409" s="289" t="s">
        <v>7314</v>
      </c>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v>518.69999999999902</v>
      </c>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26"/>
      <c r="CC409" s="126"/>
      <c r="CD409" s="126"/>
      <c r="CE409" s="126"/>
      <c r="CF409" s="126"/>
      <c r="CG409" s="126"/>
      <c r="CH409" s="126"/>
      <c r="CI409" s="126"/>
      <c r="CJ409" s="126"/>
      <c r="CK409" s="126"/>
      <c r="CL409" s="126"/>
      <c r="CM409" s="126"/>
      <c r="CN409" s="126"/>
    </row>
    <row r="410" spans="1:92">
      <c r="A410" s="289" t="s">
        <v>7315</v>
      </c>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v>17841.37</v>
      </c>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c r="BY410" s="126"/>
      <c r="BZ410" s="126"/>
      <c r="CA410" s="126"/>
      <c r="CB410" s="126"/>
      <c r="CC410" s="126"/>
      <c r="CD410" s="126"/>
      <c r="CE410" s="126"/>
      <c r="CF410" s="126"/>
      <c r="CG410" s="126"/>
      <c r="CH410" s="126"/>
      <c r="CI410" s="126"/>
      <c r="CJ410" s="126"/>
      <c r="CK410" s="126"/>
      <c r="CL410" s="126"/>
      <c r="CM410" s="126"/>
      <c r="CN410" s="126"/>
    </row>
    <row r="411" spans="1:92">
      <c r="A411" s="289" t="s">
        <v>7316</v>
      </c>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v>0</v>
      </c>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c r="BY411" s="126"/>
      <c r="BZ411" s="126"/>
      <c r="CA411" s="126"/>
      <c r="CB411" s="126"/>
      <c r="CC411" s="126"/>
      <c r="CD411" s="126"/>
      <c r="CE411" s="126"/>
      <c r="CF411" s="126"/>
      <c r="CG411" s="126"/>
      <c r="CH411" s="126"/>
      <c r="CI411" s="126"/>
      <c r="CJ411" s="126"/>
      <c r="CK411" s="126"/>
      <c r="CL411" s="126"/>
      <c r="CM411" s="126"/>
      <c r="CN411" s="126"/>
    </row>
    <row r="412" spans="1:92">
      <c r="A412" s="289" t="s">
        <v>7317</v>
      </c>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v>0</v>
      </c>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c r="BY412" s="126"/>
      <c r="BZ412" s="126"/>
      <c r="CA412" s="126"/>
      <c r="CB412" s="126"/>
      <c r="CC412" s="126"/>
      <c r="CD412" s="126"/>
      <c r="CE412" s="126"/>
      <c r="CF412" s="126"/>
      <c r="CG412" s="126"/>
      <c r="CH412" s="126"/>
      <c r="CI412" s="126"/>
      <c r="CJ412" s="126"/>
      <c r="CK412" s="126"/>
      <c r="CL412" s="126"/>
      <c r="CM412" s="126"/>
      <c r="CN412" s="126"/>
    </row>
    <row r="413" spans="1:92">
      <c r="A413" s="289" t="s">
        <v>7318</v>
      </c>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v>-29980736.780000001</v>
      </c>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c r="BY413" s="126"/>
      <c r="BZ413" s="126"/>
      <c r="CA413" s="126"/>
      <c r="CB413" s="126"/>
      <c r="CC413" s="126"/>
      <c r="CD413" s="126"/>
      <c r="CE413" s="126"/>
      <c r="CF413" s="126"/>
      <c r="CG413" s="126"/>
      <c r="CH413" s="126"/>
      <c r="CI413" s="126"/>
      <c r="CJ413" s="126"/>
      <c r="CK413" s="126"/>
      <c r="CL413" s="126"/>
      <c r="CM413" s="126"/>
      <c r="CN413" s="126"/>
    </row>
    <row r="414" spans="1:92">
      <c r="A414" s="289" t="s">
        <v>7319</v>
      </c>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v>-44451346.390000001</v>
      </c>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c r="BY414" s="126"/>
      <c r="BZ414" s="126"/>
      <c r="CA414" s="126"/>
      <c r="CB414" s="126"/>
      <c r="CC414" s="126"/>
      <c r="CD414" s="126"/>
      <c r="CE414" s="126"/>
      <c r="CF414" s="126"/>
      <c r="CG414" s="126"/>
      <c r="CH414" s="126"/>
      <c r="CI414" s="126"/>
      <c r="CJ414" s="126"/>
      <c r="CK414" s="126"/>
      <c r="CL414" s="126"/>
      <c r="CM414" s="126"/>
      <c r="CN414" s="126"/>
    </row>
    <row r="415" spans="1:92">
      <c r="A415" s="289" t="s">
        <v>7320</v>
      </c>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v>13560172.349999901</v>
      </c>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c r="BY415" s="126"/>
      <c r="BZ415" s="126"/>
      <c r="CA415" s="126"/>
      <c r="CB415" s="126"/>
      <c r="CC415" s="126"/>
      <c r="CD415" s="126"/>
      <c r="CE415" s="126"/>
      <c r="CF415" s="126"/>
      <c r="CG415" s="126"/>
      <c r="CH415" s="126"/>
      <c r="CI415" s="126"/>
      <c r="CJ415" s="126"/>
      <c r="CK415" s="126"/>
      <c r="CL415" s="126"/>
      <c r="CM415" s="126"/>
      <c r="CN415" s="126"/>
    </row>
    <row r="416" spans="1:92">
      <c r="A416" s="289" t="s">
        <v>7321</v>
      </c>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c r="BY416" s="126"/>
      <c r="BZ416" s="126"/>
      <c r="CA416" s="126"/>
      <c r="CB416" s="126"/>
      <c r="CC416" s="126"/>
      <c r="CD416" s="126"/>
      <c r="CE416" s="126"/>
      <c r="CF416" s="126"/>
      <c r="CG416" s="126"/>
      <c r="CH416" s="126"/>
      <c r="CI416" s="126"/>
      <c r="CJ416" s="126"/>
      <c r="CK416" s="126"/>
      <c r="CL416" s="126"/>
      <c r="CM416" s="126"/>
      <c r="CN416" s="126"/>
    </row>
    <row r="417" spans="1:92">
      <c r="A417" s="289" t="s">
        <v>7322</v>
      </c>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v>0</v>
      </c>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c r="BY417" s="126"/>
      <c r="BZ417" s="126"/>
      <c r="CA417" s="126"/>
      <c r="CB417" s="126"/>
      <c r="CC417" s="126"/>
      <c r="CD417" s="126"/>
      <c r="CE417" s="126"/>
      <c r="CF417" s="126"/>
      <c r="CG417" s="126"/>
      <c r="CH417" s="126"/>
      <c r="CI417" s="126"/>
      <c r="CJ417" s="126"/>
      <c r="CK417" s="126"/>
      <c r="CL417" s="126"/>
      <c r="CM417" s="126"/>
      <c r="CN417" s="126"/>
    </row>
    <row r="418" spans="1:92">
      <c r="A418" s="289" t="s">
        <v>7323</v>
      </c>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v>0</v>
      </c>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c r="BY418" s="126"/>
      <c r="BZ418" s="126"/>
      <c r="CA418" s="126"/>
      <c r="CB418" s="126"/>
      <c r="CC418" s="126"/>
      <c r="CD418" s="126"/>
      <c r="CE418" s="126"/>
      <c r="CF418" s="126"/>
      <c r="CG418" s="126"/>
      <c r="CH418" s="126"/>
      <c r="CI418" s="126"/>
      <c r="CJ418" s="126"/>
      <c r="CK418" s="126"/>
      <c r="CL418" s="126"/>
      <c r="CM418" s="126"/>
      <c r="CN418" s="126"/>
    </row>
    <row r="419" spans="1:92">
      <c r="A419" s="289" t="s">
        <v>7324</v>
      </c>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c r="BY419" s="126"/>
      <c r="BZ419" s="126"/>
      <c r="CA419" s="126"/>
      <c r="CB419" s="126"/>
      <c r="CC419" s="126"/>
      <c r="CD419" s="126"/>
      <c r="CE419" s="126"/>
      <c r="CF419" s="126"/>
      <c r="CG419" s="126"/>
      <c r="CH419" s="126"/>
      <c r="CI419" s="126"/>
      <c r="CJ419" s="126"/>
      <c r="CK419" s="126"/>
      <c r="CL419" s="126"/>
      <c r="CM419" s="126"/>
      <c r="CN419" s="126"/>
    </row>
    <row r="420" spans="1:92">
      <c r="A420" s="289" t="s">
        <v>7325</v>
      </c>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v>4992758.68</v>
      </c>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c r="BY420" s="126"/>
      <c r="BZ420" s="126"/>
      <c r="CA420" s="126"/>
      <c r="CB420" s="126"/>
      <c r="CC420" s="126"/>
      <c r="CD420" s="126"/>
      <c r="CE420" s="126"/>
      <c r="CF420" s="126"/>
      <c r="CG420" s="126"/>
      <c r="CH420" s="126"/>
      <c r="CI420" s="126"/>
      <c r="CJ420" s="126"/>
      <c r="CK420" s="126"/>
      <c r="CL420" s="126"/>
      <c r="CM420" s="126"/>
      <c r="CN420" s="126"/>
    </row>
    <row r="421" spans="1:92">
      <c r="A421" s="289" t="s">
        <v>7326</v>
      </c>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v>4992758.68</v>
      </c>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c r="BY421" s="126"/>
      <c r="BZ421" s="126"/>
      <c r="CA421" s="126"/>
      <c r="CB421" s="126"/>
      <c r="CC421" s="126"/>
      <c r="CD421" s="126"/>
      <c r="CE421" s="126"/>
      <c r="CF421" s="126"/>
      <c r="CG421" s="126"/>
      <c r="CH421" s="126"/>
      <c r="CI421" s="126"/>
      <c r="CJ421" s="126"/>
      <c r="CK421" s="126"/>
      <c r="CL421" s="126"/>
      <c r="CM421" s="126"/>
      <c r="CN421" s="126"/>
    </row>
    <row r="422" spans="1:92">
      <c r="A422" s="289" t="s">
        <v>7327</v>
      </c>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c r="BY422" s="126"/>
      <c r="BZ422" s="126"/>
      <c r="CA422" s="126"/>
      <c r="CB422" s="126"/>
      <c r="CC422" s="126"/>
      <c r="CD422" s="126"/>
      <c r="CE422" s="126"/>
      <c r="CF422" s="126"/>
      <c r="CG422" s="126"/>
      <c r="CH422" s="126"/>
      <c r="CI422" s="126"/>
      <c r="CJ422" s="126"/>
      <c r="CK422" s="126"/>
      <c r="CL422" s="126"/>
      <c r="CM422" s="126"/>
      <c r="CN422" s="126"/>
    </row>
    <row r="423" spans="1:92">
      <c r="A423" s="289" t="s">
        <v>7328</v>
      </c>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v>0</v>
      </c>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c r="BY423" s="126"/>
      <c r="BZ423" s="126"/>
      <c r="CA423" s="126"/>
      <c r="CB423" s="126"/>
      <c r="CC423" s="126"/>
      <c r="CD423" s="126"/>
      <c r="CE423" s="126"/>
      <c r="CF423" s="126"/>
      <c r="CG423" s="126"/>
      <c r="CH423" s="126"/>
      <c r="CI423" s="126"/>
      <c r="CJ423" s="126"/>
      <c r="CK423" s="126"/>
      <c r="CL423" s="126"/>
      <c r="CM423" s="126"/>
      <c r="CN423" s="126"/>
    </row>
    <row r="424" spans="1:92">
      <c r="A424" s="289" t="s">
        <v>7329</v>
      </c>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v>-1315238.28</v>
      </c>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c r="BY424" s="126"/>
      <c r="BZ424" s="126"/>
      <c r="CA424" s="126"/>
      <c r="CB424" s="126"/>
      <c r="CC424" s="126"/>
      <c r="CD424" s="126"/>
      <c r="CE424" s="126"/>
      <c r="CF424" s="126"/>
      <c r="CG424" s="126"/>
      <c r="CH424" s="126"/>
      <c r="CI424" s="126"/>
      <c r="CJ424" s="126"/>
      <c r="CK424" s="126"/>
      <c r="CL424" s="126"/>
      <c r="CM424" s="126"/>
      <c r="CN424" s="126"/>
    </row>
    <row r="425" spans="1:92">
      <c r="A425" s="289" t="s">
        <v>7330</v>
      </c>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v>-1315238.28</v>
      </c>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c r="BY425" s="126"/>
      <c r="BZ425" s="126"/>
      <c r="CA425" s="126"/>
      <c r="CB425" s="126"/>
      <c r="CC425" s="126"/>
      <c r="CD425" s="126"/>
      <c r="CE425" s="126"/>
      <c r="CF425" s="126"/>
      <c r="CG425" s="126"/>
      <c r="CH425" s="126"/>
      <c r="CI425" s="126"/>
      <c r="CJ425" s="126"/>
      <c r="CK425" s="126"/>
      <c r="CL425" s="126"/>
      <c r="CM425" s="126"/>
      <c r="CN425" s="126"/>
    </row>
    <row r="426" spans="1:92">
      <c r="A426" s="289" t="s">
        <v>7331</v>
      </c>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c r="BY426" s="126"/>
      <c r="BZ426" s="126"/>
      <c r="CA426" s="126"/>
      <c r="CB426" s="126"/>
      <c r="CC426" s="126"/>
      <c r="CD426" s="126"/>
      <c r="CE426" s="126"/>
      <c r="CF426" s="126"/>
      <c r="CG426" s="126"/>
      <c r="CH426" s="126"/>
      <c r="CI426" s="126"/>
      <c r="CJ426" s="126"/>
      <c r="CK426" s="126"/>
      <c r="CL426" s="126"/>
      <c r="CM426" s="126"/>
      <c r="CN426" s="126"/>
    </row>
    <row r="427" spans="1:92">
      <c r="A427" s="289" t="s">
        <v>7332</v>
      </c>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v>2375570.42</v>
      </c>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c r="BY427" s="126"/>
      <c r="BZ427" s="126"/>
      <c r="CA427" s="126"/>
      <c r="CB427" s="126"/>
      <c r="CC427" s="126"/>
      <c r="CD427" s="126"/>
      <c r="CE427" s="126"/>
      <c r="CF427" s="126"/>
      <c r="CG427" s="126"/>
      <c r="CH427" s="126"/>
      <c r="CI427" s="126"/>
      <c r="CJ427" s="126"/>
      <c r="CK427" s="126"/>
      <c r="CL427" s="126"/>
      <c r="CM427" s="126"/>
      <c r="CN427" s="126"/>
    </row>
    <row r="428" spans="1:92">
      <c r="A428" s="289" t="s">
        <v>7333</v>
      </c>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v>-15437094.7999999</v>
      </c>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c r="BY428" s="126"/>
      <c r="BZ428" s="126"/>
      <c r="CA428" s="126"/>
      <c r="CB428" s="126"/>
      <c r="CC428" s="126"/>
      <c r="CD428" s="126"/>
      <c r="CE428" s="126"/>
      <c r="CF428" s="126"/>
      <c r="CG428" s="126"/>
      <c r="CH428" s="126"/>
      <c r="CI428" s="126"/>
      <c r="CJ428" s="126"/>
      <c r="CK428" s="126"/>
      <c r="CL428" s="126"/>
      <c r="CM428" s="126"/>
      <c r="CN428" s="126"/>
    </row>
    <row r="429" spans="1:92">
      <c r="A429" s="289" t="s">
        <v>7334</v>
      </c>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v>613477</v>
      </c>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c r="BY429" s="126"/>
      <c r="BZ429" s="126"/>
      <c r="CA429" s="126"/>
      <c r="CB429" s="126"/>
      <c r="CC429" s="126"/>
      <c r="CD429" s="126"/>
      <c r="CE429" s="126"/>
      <c r="CF429" s="126"/>
      <c r="CG429" s="126"/>
      <c r="CH429" s="126"/>
      <c r="CI429" s="126"/>
      <c r="CJ429" s="126"/>
      <c r="CK429" s="126"/>
      <c r="CL429" s="126"/>
      <c r="CM429" s="126"/>
      <c r="CN429" s="126"/>
    </row>
    <row r="430" spans="1:92">
      <c r="A430" s="289" t="s">
        <v>7335</v>
      </c>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v>163089.57999999999</v>
      </c>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c r="BY430" s="126"/>
      <c r="BZ430" s="126"/>
      <c r="CA430" s="126"/>
      <c r="CB430" s="126"/>
      <c r="CC430" s="126"/>
      <c r="CD430" s="126"/>
      <c r="CE430" s="126"/>
      <c r="CF430" s="126"/>
      <c r="CG430" s="126"/>
      <c r="CH430" s="126"/>
      <c r="CI430" s="126"/>
      <c r="CJ430" s="126"/>
      <c r="CK430" s="126"/>
      <c r="CL430" s="126"/>
      <c r="CM430" s="126"/>
      <c r="CN430" s="126"/>
    </row>
    <row r="431" spans="1:92">
      <c r="A431" s="289" t="s">
        <v>7336</v>
      </c>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v>456646.16999999899</v>
      </c>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c r="BY431" s="126"/>
      <c r="BZ431" s="126"/>
      <c r="CA431" s="126"/>
      <c r="CB431" s="126"/>
      <c r="CC431" s="126"/>
      <c r="CD431" s="126"/>
      <c r="CE431" s="126"/>
      <c r="CF431" s="126"/>
      <c r="CG431" s="126"/>
      <c r="CH431" s="126"/>
      <c r="CI431" s="126"/>
      <c r="CJ431" s="126"/>
      <c r="CK431" s="126"/>
      <c r="CL431" s="126"/>
      <c r="CM431" s="126"/>
      <c r="CN431" s="126"/>
    </row>
    <row r="432" spans="1:92">
      <c r="A432" s="289" t="s">
        <v>7337</v>
      </c>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v>665556.47999999998</v>
      </c>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c r="BY432" s="126"/>
      <c r="BZ432" s="126"/>
      <c r="CA432" s="126"/>
      <c r="CB432" s="126"/>
      <c r="CC432" s="126"/>
      <c r="CD432" s="126"/>
      <c r="CE432" s="126"/>
      <c r="CF432" s="126"/>
      <c r="CG432" s="126"/>
      <c r="CH432" s="126"/>
      <c r="CI432" s="126"/>
      <c r="CJ432" s="126"/>
      <c r="CK432" s="126"/>
      <c r="CL432" s="126"/>
      <c r="CM432" s="126"/>
      <c r="CN432" s="126"/>
    </row>
    <row r="433" spans="1:92">
      <c r="A433" s="289" t="s">
        <v>7338</v>
      </c>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v>149601.91</v>
      </c>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c r="BY433" s="126"/>
      <c r="BZ433" s="126"/>
      <c r="CA433" s="126"/>
      <c r="CB433" s="126"/>
      <c r="CC433" s="126"/>
      <c r="CD433" s="126"/>
      <c r="CE433" s="126"/>
      <c r="CF433" s="126"/>
      <c r="CG433" s="126"/>
      <c r="CH433" s="126"/>
      <c r="CI433" s="126"/>
      <c r="CJ433" s="126"/>
      <c r="CK433" s="126"/>
      <c r="CL433" s="126"/>
      <c r="CM433" s="126"/>
      <c r="CN433" s="126"/>
    </row>
    <row r="434" spans="1:92">
      <c r="A434" s="289" t="s">
        <v>7339</v>
      </c>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v>0.99</v>
      </c>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c r="BY434" s="126"/>
      <c r="BZ434" s="126"/>
      <c r="CA434" s="126"/>
      <c r="CB434" s="126"/>
      <c r="CC434" s="126"/>
      <c r="CD434" s="126"/>
      <c r="CE434" s="126"/>
      <c r="CF434" s="126"/>
      <c r="CG434" s="126"/>
      <c r="CH434" s="126"/>
      <c r="CI434" s="126"/>
      <c r="CJ434" s="126"/>
      <c r="CK434" s="126"/>
      <c r="CL434" s="126"/>
      <c r="CM434" s="126"/>
      <c r="CN434" s="126"/>
    </row>
    <row r="435" spans="1:92">
      <c r="A435" s="289" t="s">
        <v>7340</v>
      </c>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v>55731.48</v>
      </c>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c r="BY435" s="126"/>
      <c r="BZ435" s="126"/>
      <c r="CA435" s="126"/>
      <c r="CB435" s="126"/>
      <c r="CC435" s="126"/>
      <c r="CD435" s="126"/>
      <c r="CE435" s="126"/>
      <c r="CF435" s="126"/>
      <c r="CG435" s="126"/>
      <c r="CH435" s="126"/>
      <c r="CI435" s="126"/>
      <c r="CJ435" s="126"/>
      <c r="CK435" s="126"/>
      <c r="CL435" s="126"/>
      <c r="CM435" s="126"/>
      <c r="CN435" s="126"/>
    </row>
    <row r="436" spans="1:92">
      <c r="A436" s="289" t="s">
        <v>7341</v>
      </c>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v>0</v>
      </c>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c r="BY436" s="126"/>
      <c r="BZ436" s="126"/>
      <c r="CA436" s="126"/>
      <c r="CB436" s="126"/>
      <c r="CC436" s="126"/>
      <c r="CD436" s="126"/>
      <c r="CE436" s="126"/>
      <c r="CF436" s="126"/>
      <c r="CG436" s="126"/>
      <c r="CH436" s="126"/>
      <c r="CI436" s="126"/>
      <c r="CJ436" s="126"/>
      <c r="CK436" s="126"/>
      <c r="CL436" s="126"/>
      <c r="CM436" s="126"/>
      <c r="CN436" s="126"/>
    </row>
    <row r="437" spans="1:92">
      <c r="A437" s="289" t="s">
        <v>7342</v>
      </c>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v>24552.15</v>
      </c>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c r="BY437" s="126"/>
      <c r="BZ437" s="126"/>
      <c r="CA437" s="126"/>
      <c r="CB437" s="126"/>
      <c r="CC437" s="126"/>
      <c r="CD437" s="126"/>
      <c r="CE437" s="126"/>
      <c r="CF437" s="126"/>
      <c r="CG437" s="126"/>
      <c r="CH437" s="126"/>
      <c r="CI437" s="126"/>
      <c r="CJ437" s="126"/>
      <c r="CK437" s="126"/>
      <c r="CL437" s="126"/>
      <c r="CM437" s="126"/>
      <c r="CN437" s="126"/>
    </row>
    <row r="438" spans="1:92">
      <c r="A438" s="289" t="s">
        <v>7343</v>
      </c>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v>-10932868.619999999</v>
      </c>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c r="BY438" s="126"/>
      <c r="BZ438" s="126"/>
      <c r="CA438" s="126"/>
      <c r="CB438" s="126"/>
      <c r="CC438" s="126"/>
      <c r="CD438" s="126"/>
      <c r="CE438" s="126"/>
      <c r="CF438" s="126"/>
      <c r="CG438" s="126"/>
      <c r="CH438" s="126"/>
      <c r="CI438" s="126"/>
      <c r="CJ438" s="126"/>
      <c r="CK438" s="126"/>
      <c r="CL438" s="126"/>
      <c r="CM438" s="126"/>
      <c r="CN438" s="126"/>
    </row>
    <row r="439" spans="1:92">
      <c r="A439" s="289" t="s">
        <v>7344</v>
      </c>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c r="BY439" s="126"/>
      <c r="BZ439" s="126"/>
      <c r="CA439" s="126"/>
      <c r="CB439" s="126"/>
      <c r="CC439" s="126"/>
      <c r="CD439" s="126"/>
      <c r="CE439" s="126"/>
      <c r="CF439" s="126"/>
      <c r="CG439" s="126"/>
      <c r="CH439" s="126"/>
      <c r="CI439" s="126"/>
      <c r="CJ439" s="126"/>
      <c r="CK439" s="126"/>
      <c r="CL439" s="126"/>
      <c r="CM439" s="126"/>
      <c r="CN439" s="126"/>
    </row>
    <row r="440" spans="1:92">
      <c r="A440" s="289" t="s">
        <v>7345</v>
      </c>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v>16205433.609999999</v>
      </c>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c r="BY440" s="126"/>
      <c r="BZ440" s="126"/>
      <c r="CA440" s="126"/>
      <c r="CB440" s="126"/>
      <c r="CC440" s="126"/>
      <c r="CD440" s="126"/>
      <c r="CE440" s="126"/>
      <c r="CF440" s="126"/>
      <c r="CG440" s="126"/>
      <c r="CH440" s="126"/>
      <c r="CI440" s="126"/>
      <c r="CJ440" s="126"/>
      <c r="CK440" s="126"/>
      <c r="CL440" s="126"/>
      <c r="CM440" s="126"/>
      <c r="CN440" s="126"/>
    </row>
    <row r="441" spans="1:92">
      <c r="A441" s="289" t="s">
        <v>7346</v>
      </c>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v>-2586421.8399999901</v>
      </c>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c r="BY441" s="126"/>
      <c r="BZ441" s="126"/>
      <c r="CA441" s="126"/>
      <c r="CB441" s="126"/>
      <c r="CC441" s="126"/>
      <c r="CD441" s="126"/>
      <c r="CE441" s="126"/>
      <c r="CF441" s="126"/>
      <c r="CG441" s="126"/>
      <c r="CH441" s="126"/>
      <c r="CI441" s="126"/>
      <c r="CJ441" s="126"/>
      <c r="CK441" s="126"/>
      <c r="CL441" s="126"/>
      <c r="CM441" s="126"/>
      <c r="CN441" s="126"/>
    </row>
    <row r="442" spans="1:92">
      <c r="A442" s="289" t="s">
        <v>7347</v>
      </c>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v>8464757</v>
      </c>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c r="BY442" s="126"/>
      <c r="BZ442" s="126"/>
      <c r="CA442" s="126"/>
      <c r="CB442" s="126"/>
      <c r="CC442" s="126"/>
      <c r="CD442" s="126"/>
      <c r="CE442" s="126"/>
      <c r="CF442" s="126"/>
      <c r="CG442" s="126"/>
      <c r="CH442" s="126"/>
      <c r="CI442" s="126"/>
      <c r="CJ442" s="126"/>
      <c r="CK442" s="126"/>
      <c r="CL442" s="126"/>
      <c r="CM442" s="126"/>
      <c r="CN442" s="126"/>
    </row>
    <row r="443" spans="1:92">
      <c r="A443" s="289" t="s">
        <v>7348</v>
      </c>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v>22083768.769999899</v>
      </c>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c r="BY443" s="126"/>
      <c r="BZ443" s="126"/>
      <c r="CA443" s="126"/>
      <c r="CB443" s="126"/>
      <c r="CC443" s="126"/>
      <c r="CD443" s="126"/>
      <c r="CE443" s="126"/>
      <c r="CF443" s="126"/>
      <c r="CG443" s="126"/>
      <c r="CH443" s="126"/>
      <c r="CI443" s="126"/>
      <c r="CJ443" s="126"/>
      <c r="CK443" s="126"/>
      <c r="CL443" s="126"/>
      <c r="CM443" s="126"/>
      <c r="CN443" s="126"/>
    </row>
    <row r="444" spans="1:92">
      <c r="A444" s="289" t="s">
        <v>7349</v>
      </c>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c r="BY444" s="126"/>
      <c r="BZ444" s="126"/>
      <c r="CA444" s="126"/>
      <c r="CB444" s="126"/>
      <c r="CC444" s="126"/>
      <c r="CD444" s="126"/>
      <c r="CE444" s="126"/>
      <c r="CF444" s="126"/>
      <c r="CG444" s="126"/>
      <c r="CH444" s="126"/>
      <c r="CI444" s="126"/>
      <c r="CJ444" s="126"/>
      <c r="CK444" s="126"/>
      <c r="CL444" s="126"/>
      <c r="CM444" s="126"/>
      <c r="CN444" s="126"/>
    </row>
    <row r="445" spans="1:92">
      <c r="A445" s="289" t="s">
        <v>7350</v>
      </c>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v>509233.51</v>
      </c>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c r="BY445" s="126"/>
      <c r="BZ445" s="126"/>
      <c r="CA445" s="126"/>
      <c r="CB445" s="126"/>
      <c r="CC445" s="126"/>
      <c r="CD445" s="126"/>
      <c r="CE445" s="126"/>
      <c r="CF445" s="126"/>
      <c r="CG445" s="126"/>
      <c r="CH445" s="126"/>
      <c r="CI445" s="126"/>
      <c r="CJ445" s="126"/>
      <c r="CK445" s="126"/>
      <c r="CL445" s="126"/>
      <c r="CM445" s="126"/>
      <c r="CN445" s="126"/>
    </row>
    <row r="446" spans="1:92">
      <c r="A446" s="289" t="s">
        <v>7351</v>
      </c>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v>7669.84</v>
      </c>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c r="BY446" s="126"/>
      <c r="BZ446" s="126"/>
      <c r="CA446" s="126"/>
      <c r="CB446" s="126"/>
      <c r="CC446" s="126"/>
      <c r="CD446" s="126"/>
      <c r="CE446" s="126"/>
      <c r="CF446" s="126"/>
      <c r="CG446" s="126"/>
      <c r="CH446" s="126"/>
      <c r="CI446" s="126"/>
      <c r="CJ446" s="126"/>
      <c r="CK446" s="126"/>
      <c r="CL446" s="126"/>
      <c r="CM446" s="126"/>
      <c r="CN446" s="126"/>
    </row>
    <row r="447" spans="1:92">
      <c r="A447" s="289" t="s">
        <v>7352</v>
      </c>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v>0</v>
      </c>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c r="BY447" s="126"/>
      <c r="BZ447" s="126"/>
      <c r="CA447" s="126"/>
      <c r="CB447" s="126"/>
      <c r="CC447" s="126"/>
      <c r="CD447" s="126"/>
      <c r="CE447" s="126"/>
      <c r="CF447" s="126"/>
      <c r="CG447" s="126"/>
      <c r="CH447" s="126"/>
      <c r="CI447" s="126"/>
      <c r="CJ447" s="126"/>
      <c r="CK447" s="126"/>
      <c r="CL447" s="126"/>
      <c r="CM447" s="126"/>
      <c r="CN447" s="126"/>
    </row>
    <row r="448" spans="1:92">
      <c r="A448" s="289" t="s">
        <v>7353</v>
      </c>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v>516903.35</v>
      </c>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c r="BY448" s="126"/>
      <c r="BZ448" s="126"/>
      <c r="CA448" s="126"/>
      <c r="CB448" s="126"/>
      <c r="CC448" s="126"/>
      <c r="CD448" s="126"/>
      <c r="CE448" s="126"/>
      <c r="CF448" s="126"/>
      <c r="CG448" s="126"/>
      <c r="CH448" s="126"/>
      <c r="CI448" s="126"/>
      <c r="CJ448" s="126"/>
      <c r="CK448" s="126"/>
      <c r="CL448" s="126"/>
      <c r="CM448" s="126"/>
      <c r="CN448" s="126"/>
    </row>
    <row r="449" spans="1:92">
      <c r="A449" s="289" t="s">
        <v>7354</v>
      </c>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v>409186601.55000001</v>
      </c>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c r="BY449" s="126"/>
      <c r="BZ449" s="126"/>
      <c r="CA449" s="126"/>
      <c r="CB449" s="126"/>
      <c r="CC449" s="126"/>
      <c r="CD449" s="126"/>
      <c r="CE449" s="126"/>
      <c r="CF449" s="126"/>
      <c r="CG449" s="126"/>
      <c r="CH449" s="126"/>
      <c r="CI449" s="126"/>
      <c r="CJ449" s="126"/>
      <c r="CK449" s="126"/>
      <c r="CL449" s="126"/>
      <c r="CM449" s="126"/>
      <c r="CN449" s="126"/>
    </row>
    <row r="450" spans="1:92">
      <c r="A450" s="288" t="s">
        <v>7355</v>
      </c>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v>821387982.75999904</v>
      </c>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c r="BY450" s="126"/>
      <c r="BZ450" s="126"/>
      <c r="CA450" s="126"/>
      <c r="CB450" s="126"/>
      <c r="CC450" s="126"/>
      <c r="CD450" s="126"/>
      <c r="CE450" s="126"/>
      <c r="CF450" s="126"/>
      <c r="CG450" s="126"/>
      <c r="CH450" s="126"/>
      <c r="CI450" s="126"/>
      <c r="CJ450" s="126"/>
      <c r="CK450" s="126"/>
      <c r="CL450" s="126"/>
      <c r="CM450" s="126"/>
      <c r="CN450" s="126"/>
    </row>
    <row r="451" spans="1:92" ht="13.8" thickBot="1">
      <c r="A451" s="360" t="s">
        <v>7356</v>
      </c>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c r="BY451" s="126"/>
      <c r="BZ451" s="126"/>
      <c r="CA451" s="126"/>
      <c r="CB451" s="126"/>
      <c r="CC451" s="126"/>
      <c r="CD451" s="126"/>
      <c r="CE451" s="126"/>
      <c r="CF451" s="126"/>
      <c r="CG451" s="126"/>
      <c r="CH451" s="126"/>
      <c r="CI451" s="126"/>
      <c r="CJ451" s="126"/>
      <c r="CK451" s="126"/>
      <c r="CL451" s="126"/>
      <c r="CM451" s="126"/>
      <c r="CN451" s="126"/>
    </row>
    <row r="452" spans="1:92">
      <c r="A452" s="288" t="s">
        <v>7357</v>
      </c>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v>0</v>
      </c>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c r="BY452" s="126"/>
      <c r="BZ452" s="126"/>
      <c r="CA452" s="126"/>
      <c r="CB452" s="126"/>
      <c r="CC452" s="126"/>
      <c r="CD452" s="126"/>
      <c r="CE452" s="126"/>
      <c r="CF452" s="126"/>
      <c r="CG452" s="126"/>
      <c r="CH452" s="126"/>
      <c r="CI452" s="126"/>
      <c r="CJ452" s="126"/>
      <c r="CK452" s="126"/>
      <c r="CL452" s="126"/>
      <c r="CM452" s="126"/>
      <c r="CN452" s="126"/>
    </row>
    <row r="453" spans="1:92">
      <c r="A453" s="289" t="s">
        <v>7358</v>
      </c>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v>9070.68</v>
      </c>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c r="BY453" s="126"/>
      <c r="BZ453" s="126"/>
      <c r="CA453" s="126"/>
      <c r="CB453" s="126"/>
      <c r="CC453" s="126"/>
      <c r="CD453" s="126"/>
      <c r="CE453" s="126"/>
      <c r="CF453" s="126"/>
      <c r="CG453" s="126"/>
      <c r="CH453" s="126"/>
      <c r="CI453" s="126"/>
      <c r="CJ453" s="126"/>
      <c r="CK453" s="126"/>
      <c r="CL453" s="126"/>
      <c r="CM453" s="126"/>
      <c r="CN453" s="126"/>
    </row>
    <row r="454" spans="1:92">
      <c r="A454" s="289" t="s">
        <v>7359</v>
      </c>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v>0</v>
      </c>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c r="BY454" s="126"/>
      <c r="BZ454" s="126"/>
      <c r="CA454" s="126"/>
      <c r="CB454" s="126"/>
      <c r="CC454" s="126"/>
      <c r="CD454" s="126"/>
      <c r="CE454" s="126"/>
      <c r="CF454" s="126"/>
      <c r="CG454" s="126"/>
      <c r="CH454" s="126"/>
      <c r="CI454" s="126"/>
      <c r="CJ454" s="126"/>
      <c r="CK454" s="126"/>
      <c r="CL454" s="126"/>
      <c r="CM454" s="126"/>
      <c r="CN454" s="126"/>
    </row>
    <row r="455" spans="1:92">
      <c r="A455" s="289" t="s">
        <v>7360</v>
      </c>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v>0</v>
      </c>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c r="BY455" s="126"/>
      <c r="BZ455" s="126"/>
      <c r="CA455" s="126"/>
      <c r="CB455" s="126"/>
      <c r="CC455" s="126"/>
      <c r="CD455" s="126"/>
      <c r="CE455" s="126"/>
      <c r="CF455" s="126"/>
      <c r="CG455" s="126"/>
      <c r="CH455" s="126"/>
      <c r="CI455" s="126"/>
      <c r="CJ455" s="126"/>
      <c r="CK455" s="126"/>
      <c r="CL455" s="126"/>
      <c r="CM455" s="126"/>
      <c r="CN455" s="126"/>
    </row>
    <row r="456" spans="1:92">
      <c r="A456" s="288" t="s">
        <v>7361</v>
      </c>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c r="BY456" s="126"/>
      <c r="BZ456" s="126"/>
      <c r="CA456" s="126"/>
      <c r="CB456" s="126"/>
      <c r="CC456" s="126"/>
      <c r="CD456" s="126"/>
      <c r="CE456" s="126"/>
      <c r="CF456" s="126"/>
      <c r="CG456" s="126"/>
      <c r="CH456" s="126"/>
      <c r="CI456" s="126"/>
      <c r="CJ456" s="126"/>
      <c r="CK456" s="126"/>
      <c r="CL456" s="126"/>
      <c r="CM456" s="126"/>
      <c r="CN456" s="126"/>
    </row>
    <row r="457" spans="1:92">
      <c r="A457" s="289" t="s">
        <v>7362</v>
      </c>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v>94695802.469999999</v>
      </c>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c r="BY457" s="126"/>
      <c r="BZ457" s="126"/>
      <c r="CA457" s="126"/>
      <c r="CB457" s="126"/>
      <c r="CC457" s="126"/>
      <c r="CD457" s="126"/>
      <c r="CE457" s="126"/>
      <c r="CF457" s="126"/>
      <c r="CG457" s="126"/>
      <c r="CH457" s="126"/>
      <c r="CI457" s="126"/>
      <c r="CJ457" s="126"/>
      <c r="CK457" s="126"/>
      <c r="CL457" s="126"/>
      <c r="CM457" s="126"/>
      <c r="CN457" s="126"/>
    </row>
    <row r="458" spans="1:92">
      <c r="A458" s="289" t="s">
        <v>7363</v>
      </c>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v>16894626.09</v>
      </c>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row>
    <row r="459" spans="1:92">
      <c r="A459" s="289" t="s">
        <v>7364</v>
      </c>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v>6396446</v>
      </c>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c r="BY459" s="126"/>
      <c r="BZ459" s="126"/>
      <c r="CA459" s="126"/>
      <c r="CB459" s="126"/>
      <c r="CC459" s="126"/>
      <c r="CD459" s="126"/>
      <c r="CE459" s="126"/>
      <c r="CF459" s="126"/>
      <c r="CG459" s="126"/>
      <c r="CH459" s="126"/>
      <c r="CI459" s="126"/>
      <c r="CJ459" s="126"/>
      <c r="CK459" s="126"/>
      <c r="CL459" s="126"/>
      <c r="CM459" s="126"/>
      <c r="CN459" s="126"/>
    </row>
    <row r="460" spans="1:92">
      <c r="A460" s="289" t="s">
        <v>7365</v>
      </c>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v>270865.24999999901</v>
      </c>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c r="BY460" s="126"/>
      <c r="BZ460" s="126"/>
      <c r="CA460" s="126"/>
      <c r="CB460" s="126"/>
      <c r="CC460" s="126"/>
      <c r="CD460" s="126"/>
      <c r="CE460" s="126"/>
      <c r="CF460" s="126"/>
      <c r="CG460" s="126"/>
      <c r="CH460" s="126"/>
      <c r="CI460" s="126"/>
      <c r="CJ460" s="126"/>
      <c r="CK460" s="126"/>
      <c r="CL460" s="126"/>
      <c r="CM460" s="126"/>
      <c r="CN460" s="126"/>
    </row>
    <row r="461" spans="1:92">
      <c r="A461" s="289" t="s">
        <v>7366</v>
      </c>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v>118257739.809999</v>
      </c>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c r="BY461" s="126"/>
      <c r="BZ461" s="126"/>
      <c r="CA461" s="126"/>
      <c r="CB461" s="126"/>
      <c r="CC461" s="126"/>
      <c r="CD461" s="126"/>
      <c r="CE461" s="126"/>
      <c r="CF461" s="126"/>
      <c r="CG461" s="126"/>
      <c r="CH461" s="126"/>
      <c r="CI461" s="126"/>
      <c r="CJ461" s="126"/>
      <c r="CK461" s="126"/>
      <c r="CL461" s="126"/>
      <c r="CM461" s="126"/>
      <c r="CN461" s="126"/>
    </row>
    <row r="462" spans="1:92">
      <c r="A462" s="288" t="s">
        <v>7367</v>
      </c>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c r="BY462" s="126"/>
      <c r="BZ462" s="126"/>
      <c r="CA462" s="126"/>
      <c r="CB462" s="126"/>
      <c r="CC462" s="126"/>
      <c r="CD462" s="126"/>
      <c r="CE462" s="126"/>
      <c r="CF462" s="126"/>
      <c r="CG462" s="126"/>
      <c r="CH462" s="126"/>
      <c r="CI462" s="126"/>
      <c r="CJ462" s="126"/>
      <c r="CK462" s="126"/>
      <c r="CL462" s="126"/>
      <c r="CM462" s="126"/>
      <c r="CN462" s="126"/>
    </row>
    <row r="463" spans="1:92">
      <c r="A463" s="289" t="s">
        <v>7368</v>
      </c>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c r="AA463" s="126">
        <v>994677.17</v>
      </c>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c r="BY463" s="126"/>
      <c r="BZ463" s="126"/>
      <c r="CA463" s="126"/>
      <c r="CB463" s="126"/>
      <c r="CC463" s="126"/>
      <c r="CD463" s="126"/>
      <c r="CE463" s="126"/>
      <c r="CF463" s="126"/>
      <c r="CG463" s="126"/>
      <c r="CH463" s="126"/>
      <c r="CI463" s="126"/>
      <c r="CJ463" s="126"/>
      <c r="CK463" s="126"/>
      <c r="CL463" s="126"/>
      <c r="CM463" s="126"/>
      <c r="CN463" s="126"/>
    </row>
    <row r="464" spans="1:92">
      <c r="A464" s="289" t="s">
        <v>7369</v>
      </c>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v>234024.03999999899</v>
      </c>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c r="BY464" s="126"/>
      <c r="BZ464" s="126"/>
      <c r="CA464" s="126"/>
      <c r="CB464" s="126"/>
      <c r="CC464" s="126"/>
      <c r="CD464" s="126"/>
      <c r="CE464" s="126"/>
      <c r="CF464" s="126"/>
      <c r="CG464" s="126"/>
      <c r="CH464" s="126"/>
      <c r="CI464" s="126"/>
      <c r="CJ464" s="126"/>
      <c r="CK464" s="126"/>
      <c r="CL464" s="126"/>
      <c r="CM464" s="126"/>
      <c r="CN464" s="126"/>
    </row>
    <row r="465" spans="1:92">
      <c r="A465" s="289" t="s">
        <v>7370</v>
      </c>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v>-13519.449999999901</v>
      </c>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c r="BY465" s="126"/>
      <c r="BZ465" s="126"/>
      <c r="CA465" s="126"/>
      <c r="CB465" s="126"/>
      <c r="CC465" s="126"/>
      <c r="CD465" s="126"/>
      <c r="CE465" s="126"/>
      <c r="CF465" s="126"/>
      <c r="CG465" s="126"/>
      <c r="CH465" s="126"/>
      <c r="CI465" s="126"/>
      <c r="CJ465" s="126"/>
      <c r="CK465" s="126"/>
      <c r="CL465" s="126"/>
      <c r="CM465" s="126"/>
      <c r="CN465" s="126"/>
    </row>
    <row r="466" spans="1:92">
      <c r="A466" s="289" t="s">
        <v>7371</v>
      </c>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v>1922068.11</v>
      </c>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c r="BY466" s="126"/>
      <c r="BZ466" s="126"/>
      <c r="CA466" s="126"/>
      <c r="CB466" s="126"/>
      <c r="CC466" s="126"/>
      <c r="CD466" s="126"/>
      <c r="CE466" s="126"/>
      <c r="CF466" s="126"/>
      <c r="CG466" s="126"/>
      <c r="CH466" s="126"/>
      <c r="CI466" s="126"/>
      <c r="CJ466" s="126"/>
      <c r="CK466" s="126"/>
      <c r="CL466" s="126"/>
      <c r="CM466" s="126"/>
      <c r="CN466" s="126"/>
    </row>
    <row r="467" spans="1:92">
      <c r="A467" s="289" t="s">
        <v>7372</v>
      </c>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v>3082181.71</v>
      </c>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c r="BY467" s="126"/>
      <c r="BZ467" s="126"/>
      <c r="CA467" s="126"/>
      <c r="CB467" s="126"/>
      <c r="CC467" s="126"/>
      <c r="CD467" s="126"/>
      <c r="CE467" s="126"/>
      <c r="CF467" s="126"/>
      <c r="CG467" s="126"/>
      <c r="CH467" s="126"/>
      <c r="CI467" s="126"/>
      <c r="CJ467" s="126"/>
      <c r="CK467" s="126"/>
      <c r="CL467" s="126"/>
      <c r="CM467" s="126"/>
      <c r="CN467" s="126"/>
    </row>
    <row r="468" spans="1:92">
      <c r="A468" s="289" t="s">
        <v>7373</v>
      </c>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v>4185716.58</v>
      </c>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c r="BY468" s="126"/>
      <c r="BZ468" s="126"/>
      <c r="CA468" s="126"/>
      <c r="CB468" s="126"/>
      <c r="CC468" s="126"/>
      <c r="CD468" s="126"/>
      <c r="CE468" s="126"/>
      <c r="CF468" s="126"/>
      <c r="CG468" s="126"/>
      <c r="CH468" s="126"/>
      <c r="CI468" s="126"/>
      <c r="CJ468" s="126"/>
      <c r="CK468" s="126"/>
      <c r="CL468" s="126"/>
      <c r="CM468" s="126"/>
      <c r="CN468" s="126"/>
    </row>
    <row r="469" spans="1:92">
      <c r="A469" s="289" t="s">
        <v>7374</v>
      </c>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v>66849.879999999903</v>
      </c>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c r="BY469" s="126"/>
      <c r="BZ469" s="126"/>
      <c r="CA469" s="126"/>
      <c r="CB469" s="126"/>
      <c r="CC469" s="126"/>
      <c r="CD469" s="126"/>
      <c r="CE469" s="126"/>
      <c r="CF469" s="126"/>
      <c r="CG469" s="126"/>
      <c r="CH469" s="126"/>
      <c r="CI469" s="126"/>
      <c r="CJ469" s="126"/>
      <c r="CK469" s="126"/>
      <c r="CL469" s="126"/>
      <c r="CM469" s="126"/>
      <c r="CN469" s="126"/>
    </row>
    <row r="470" spans="1:92">
      <c r="A470" s="289" t="s">
        <v>7375</v>
      </c>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v>1327534.57</v>
      </c>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c r="BY470" s="126"/>
      <c r="BZ470" s="126"/>
      <c r="CA470" s="126"/>
      <c r="CB470" s="126"/>
      <c r="CC470" s="126"/>
      <c r="CD470" s="126"/>
      <c r="CE470" s="126"/>
      <c r="CF470" s="126"/>
      <c r="CG470" s="126"/>
      <c r="CH470" s="126"/>
      <c r="CI470" s="126"/>
      <c r="CJ470" s="126"/>
      <c r="CK470" s="126"/>
      <c r="CL470" s="126"/>
      <c r="CM470" s="126"/>
      <c r="CN470" s="126"/>
    </row>
    <row r="471" spans="1:92">
      <c r="A471" s="289" t="s">
        <v>7376</v>
      </c>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v>0</v>
      </c>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c r="BY471" s="126"/>
      <c r="BZ471" s="126"/>
      <c r="CA471" s="126"/>
      <c r="CB471" s="126"/>
      <c r="CC471" s="126"/>
      <c r="CD471" s="126"/>
      <c r="CE471" s="126"/>
      <c r="CF471" s="126"/>
      <c r="CG471" s="126"/>
      <c r="CH471" s="126"/>
      <c r="CI471" s="126"/>
      <c r="CJ471" s="126"/>
      <c r="CK471" s="126"/>
      <c r="CL471" s="126"/>
      <c r="CM471" s="126"/>
      <c r="CN471" s="126"/>
    </row>
    <row r="472" spans="1:92">
      <c r="A472" s="289" t="s">
        <v>7377</v>
      </c>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v>0</v>
      </c>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c r="BY472" s="126"/>
      <c r="BZ472" s="126"/>
      <c r="CA472" s="126"/>
      <c r="CB472" s="126"/>
      <c r="CC472" s="126"/>
      <c r="CD472" s="126"/>
      <c r="CE472" s="126"/>
      <c r="CF472" s="126"/>
      <c r="CG472" s="126"/>
      <c r="CH472" s="126"/>
      <c r="CI472" s="126"/>
      <c r="CJ472" s="126"/>
      <c r="CK472" s="126"/>
      <c r="CL472" s="126"/>
      <c r="CM472" s="126"/>
      <c r="CN472" s="126"/>
    </row>
    <row r="473" spans="1:92">
      <c r="A473" s="289" t="s">
        <v>7378</v>
      </c>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v>0</v>
      </c>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c r="BY473" s="126"/>
      <c r="BZ473" s="126"/>
      <c r="CA473" s="126"/>
      <c r="CB473" s="126"/>
      <c r="CC473" s="126"/>
      <c r="CD473" s="126"/>
      <c r="CE473" s="126"/>
      <c r="CF473" s="126"/>
      <c r="CG473" s="126"/>
      <c r="CH473" s="126"/>
      <c r="CI473" s="126"/>
      <c r="CJ473" s="126"/>
      <c r="CK473" s="126"/>
      <c r="CL473" s="126"/>
      <c r="CM473" s="126"/>
      <c r="CN473" s="126"/>
    </row>
    <row r="474" spans="1:92">
      <c r="A474" s="289" t="s">
        <v>7379</v>
      </c>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v>11799532.609999999</v>
      </c>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c r="BY474" s="126"/>
      <c r="BZ474" s="126"/>
      <c r="CA474" s="126"/>
      <c r="CB474" s="126"/>
      <c r="CC474" s="126"/>
      <c r="CD474" s="126"/>
      <c r="CE474" s="126"/>
      <c r="CF474" s="126"/>
      <c r="CG474" s="126"/>
      <c r="CH474" s="126"/>
      <c r="CI474" s="126"/>
      <c r="CJ474" s="126"/>
      <c r="CK474" s="126"/>
      <c r="CL474" s="126"/>
      <c r="CM474" s="126"/>
      <c r="CN474" s="126"/>
    </row>
    <row r="475" spans="1:92">
      <c r="A475" s="289" t="s">
        <v>7380</v>
      </c>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v>0</v>
      </c>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c r="BY475" s="126"/>
      <c r="BZ475" s="126"/>
      <c r="CA475" s="126"/>
      <c r="CB475" s="126"/>
      <c r="CC475" s="126"/>
      <c r="CD475" s="126"/>
      <c r="CE475" s="126"/>
      <c r="CF475" s="126"/>
      <c r="CG475" s="126"/>
      <c r="CH475" s="126"/>
      <c r="CI475" s="126"/>
      <c r="CJ475" s="126"/>
      <c r="CK475" s="126"/>
      <c r="CL475" s="126"/>
      <c r="CM475" s="126"/>
      <c r="CN475" s="126"/>
    </row>
    <row r="476" spans="1:92">
      <c r="A476" s="289" t="s">
        <v>7381</v>
      </c>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v>0</v>
      </c>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c r="BY476" s="126"/>
      <c r="BZ476" s="126"/>
      <c r="CA476" s="126"/>
      <c r="CB476" s="126"/>
      <c r="CC476" s="126"/>
      <c r="CD476" s="126"/>
      <c r="CE476" s="126"/>
      <c r="CF476" s="126"/>
      <c r="CG476" s="126"/>
      <c r="CH476" s="126"/>
      <c r="CI476" s="126"/>
      <c r="CJ476" s="126"/>
      <c r="CK476" s="126"/>
      <c r="CL476" s="126"/>
      <c r="CM476" s="126"/>
      <c r="CN476" s="126"/>
    </row>
    <row r="477" spans="1:92">
      <c r="A477" s="289" t="s">
        <v>7382</v>
      </c>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v>2304222.1</v>
      </c>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c r="BY477" s="126"/>
      <c r="BZ477" s="126"/>
      <c r="CA477" s="126"/>
      <c r="CB477" s="126"/>
      <c r="CC477" s="126"/>
      <c r="CD477" s="126"/>
      <c r="CE477" s="126"/>
      <c r="CF477" s="126"/>
      <c r="CG477" s="126"/>
      <c r="CH477" s="126"/>
      <c r="CI477" s="126"/>
      <c r="CJ477" s="126"/>
      <c r="CK477" s="126"/>
      <c r="CL477" s="126"/>
      <c r="CM477" s="126"/>
      <c r="CN477" s="126"/>
    </row>
    <row r="478" spans="1:92">
      <c r="A478" s="289" t="s">
        <v>7383</v>
      </c>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v>6965190.2699999996</v>
      </c>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c r="BY478" s="126"/>
      <c r="BZ478" s="126"/>
      <c r="CA478" s="126"/>
      <c r="CB478" s="126"/>
      <c r="CC478" s="126"/>
      <c r="CD478" s="126"/>
      <c r="CE478" s="126"/>
      <c r="CF478" s="126"/>
      <c r="CG478" s="126"/>
      <c r="CH478" s="126"/>
      <c r="CI478" s="126"/>
      <c r="CJ478" s="126"/>
      <c r="CK478" s="126"/>
      <c r="CL478" s="126"/>
      <c r="CM478" s="126"/>
      <c r="CN478" s="126"/>
    </row>
    <row r="479" spans="1:92">
      <c r="A479" s="289" t="s">
        <v>7384</v>
      </c>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v>0</v>
      </c>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c r="BY479" s="126"/>
      <c r="BZ479" s="126"/>
      <c r="CA479" s="126"/>
      <c r="CB479" s="126"/>
      <c r="CC479" s="126"/>
      <c r="CD479" s="126"/>
      <c r="CE479" s="126"/>
      <c r="CF479" s="126"/>
      <c r="CG479" s="126"/>
      <c r="CH479" s="126"/>
      <c r="CI479" s="126"/>
      <c r="CJ479" s="126"/>
      <c r="CK479" s="126"/>
      <c r="CL479" s="126"/>
      <c r="CM479" s="126"/>
      <c r="CN479" s="126"/>
    </row>
    <row r="480" spans="1:92">
      <c r="A480" s="289" t="s">
        <v>7385</v>
      </c>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v>0</v>
      </c>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c r="BY480" s="126"/>
      <c r="BZ480" s="126"/>
      <c r="CA480" s="126"/>
      <c r="CB480" s="126"/>
      <c r="CC480" s="126"/>
      <c r="CD480" s="126"/>
      <c r="CE480" s="126"/>
      <c r="CF480" s="126"/>
      <c r="CG480" s="126"/>
      <c r="CH480" s="126"/>
      <c r="CI480" s="126"/>
      <c r="CJ480" s="126"/>
      <c r="CK480" s="126"/>
      <c r="CL480" s="126"/>
      <c r="CM480" s="126"/>
      <c r="CN480" s="126"/>
    </row>
    <row r="481" spans="1:92">
      <c r="A481" s="289" t="s">
        <v>7386</v>
      </c>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v>-2911525.35</v>
      </c>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c r="BY481" s="126"/>
      <c r="BZ481" s="126"/>
      <c r="CA481" s="126"/>
      <c r="CB481" s="126"/>
      <c r="CC481" s="126"/>
      <c r="CD481" s="126"/>
      <c r="CE481" s="126"/>
      <c r="CF481" s="126"/>
      <c r="CG481" s="126"/>
      <c r="CH481" s="126"/>
      <c r="CI481" s="126"/>
      <c r="CJ481" s="126"/>
      <c r="CK481" s="126"/>
      <c r="CL481" s="126"/>
      <c r="CM481" s="126"/>
      <c r="CN481" s="126"/>
    </row>
    <row r="482" spans="1:92">
      <c r="A482" s="289" t="s">
        <v>7387</v>
      </c>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v>0</v>
      </c>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c r="BY482" s="126"/>
      <c r="BZ482" s="126"/>
      <c r="CA482" s="126"/>
      <c r="CB482" s="126"/>
      <c r="CC482" s="126"/>
      <c r="CD482" s="126"/>
      <c r="CE482" s="126"/>
      <c r="CF482" s="126"/>
      <c r="CG482" s="126"/>
      <c r="CH482" s="126"/>
      <c r="CI482" s="126"/>
      <c r="CJ482" s="126"/>
      <c r="CK482" s="126"/>
      <c r="CL482" s="126"/>
      <c r="CM482" s="126"/>
      <c r="CN482" s="126"/>
    </row>
    <row r="483" spans="1:92">
      <c r="A483" s="289" t="s">
        <v>7388</v>
      </c>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v>72904.22</v>
      </c>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c r="BY483" s="126"/>
      <c r="BZ483" s="126"/>
      <c r="CA483" s="126"/>
      <c r="CB483" s="126"/>
      <c r="CC483" s="126"/>
      <c r="CD483" s="126"/>
      <c r="CE483" s="126"/>
      <c r="CF483" s="126"/>
      <c r="CG483" s="126"/>
      <c r="CH483" s="126"/>
      <c r="CI483" s="126"/>
      <c r="CJ483" s="126"/>
      <c r="CK483" s="126"/>
      <c r="CL483" s="126"/>
      <c r="CM483" s="126"/>
      <c r="CN483" s="126"/>
    </row>
    <row r="484" spans="1:92">
      <c r="A484" s="289" t="s">
        <v>7389</v>
      </c>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v>0</v>
      </c>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c r="BY484" s="126"/>
      <c r="BZ484" s="126"/>
      <c r="CA484" s="126"/>
      <c r="CB484" s="126"/>
      <c r="CC484" s="126"/>
      <c r="CD484" s="126"/>
      <c r="CE484" s="126"/>
      <c r="CF484" s="126"/>
      <c r="CG484" s="126"/>
      <c r="CH484" s="126"/>
      <c r="CI484" s="126"/>
      <c r="CJ484" s="126"/>
      <c r="CK484" s="126"/>
      <c r="CL484" s="126"/>
      <c r="CM484" s="126"/>
      <c r="CN484" s="126"/>
    </row>
    <row r="485" spans="1:92">
      <c r="A485" s="289" t="s">
        <v>7390</v>
      </c>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v>8687.4599999999991</v>
      </c>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c r="BY485" s="126"/>
      <c r="BZ485" s="126"/>
      <c r="CA485" s="126"/>
      <c r="CB485" s="126"/>
      <c r="CC485" s="126"/>
      <c r="CD485" s="126"/>
      <c r="CE485" s="126"/>
      <c r="CF485" s="126"/>
      <c r="CG485" s="126"/>
      <c r="CH485" s="126"/>
      <c r="CI485" s="126"/>
      <c r="CJ485" s="126"/>
      <c r="CK485" s="126"/>
      <c r="CL485" s="126"/>
      <c r="CM485" s="126"/>
      <c r="CN485" s="126"/>
    </row>
    <row r="486" spans="1:92">
      <c r="A486" s="289" t="s">
        <v>7391</v>
      </c>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v>0</v>
      </c>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c r="BY486" s="126"/>
      <c r="BZ486" s="126"/>
      <c r="CA486" s="126"/>
      <c r="CB486" s="126"/>
      <c r="CC486" s="126"/>
      <c r="CD486" s="126"/>
      <c r="CE486" s="126"/>
      <c r="CF486" s="126"/>
      <c r="CG486" s="126"/>
      <c r="CH486" s="126"/>
      <c r="CI486" s="126"/>
      <c r="CJ486" s="126"/>
      <c r="CK486" s="126"/>
      <c r="CL486" s="126"/>
      <c r="CM486" s="126"/>
      <c r="CN486" s="126"/>
    </row>
    <row r="487" spans="1:92">
      <c r="A487" s="289" t="s">
        <v>7392</v>
      </c>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v>0</v>
      </c>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c r="BY487" s="126"/>
      <c r="BZ487" s="126"/>
      <c r="CA487" s="126"/>
      <c r="CB487" s="126"/>
      <c r="CC487" s="126"/>
      <c r="CD487" s="126"/>
      <c r="CE487" s="126"/>
      <c r="CF487" s="126"/>
      <c r="CG487" s="126"/>
      <c r="CH487" s="126"/>
      <c r="CI487" s="126"/>
      <c r="CJ487" s="126"/>
      <c r="CK487" s="126"/>
      <c r="CL487" s="126"/>
      <c r="CM487" s="126"/>
      <c r="CN487" s="126"/>
    </row>
    <row r="488" spans="1:92">
      <c r="A488" s="289" t="s">
        <v>7393</v>
      </c>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v>6439478.6999999899</v>
      </c>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c r="BY488" s="126"/>
      <c r="BZ488" s="126"/>
      <c r="CA488" s="126"/>
      <c r="CB488" s="126"/>
      <c r="CC488" s="126"/>
      <c r="CD488" s="126"/>
      <c r="CE488" s="126"/>
      <c r="CF488" s="126"/>
      <c r="CG488" s="126"/>
      <c r="CH488" s="126"/>
      <c r="CI488" s="126"/>
      <c r="CJ488" s="126"/>
      <c r="CK488" s="126"/>
      <c r="CL488" s="126"/>
      <c r="CM488" s="126"/>
      <c r="CN488" s="126"/>
    </row>
    <row r="489" spans="1:92">
      <c r="A489" s="289" t="s">
        <v>7394</v>
      </c>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v>233.79</v>
      </c>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c r="BY489" s="126"/>
      <c r="BZ489" s="126"/>
      <c r="CA489" s="126"/>
      <c r="CB489" s="126"/>
      <c r="CC489" s="126"/>
      <c r="CD489" s="126"/>
      <c r="CE489" s="126"/>
      <c r="CF489" s="126"/>
      <c r="CG489" s="126"/>
      <c r="CH489" s="126"/>
      <c r="CI489" s="126"/>
      <c r="CJ489" s="126"/>
      <c r="CK489" s="126"/>
      <c r="CL489" s="126"/>
      <c r="CM489" s="126"/>
      <c r="CN489" s="126"/>
    </row>
    <row r="490" spans="1:92">
      <c r="A490" s="289" t="s">
        <v>7395</v>
      </c>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v>0</v>
      </c>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c r="BY490" s="126"/>
      <c r="BZ490" s="126"/>
      <c r="CA490" s="126"/>
      <c r="CB490" s="126"/>
      <c r="CC490" s="126"/>
      <c r="CD490" s="126"/>
      <c r="CE490" s="126"/>
      <c r="CF490" s="126"/>
      <c r="CG490" s="126"/>
      <c r="CH490" s="126"/>
      <c r="CI490" s="126"/>
      <c r="CJ490" s="126"/>
      <c r="CK490" s="126"/>
      <c r="CL490" s="126"/>
      <c r="CM490" s="126"/>
      <c r="CN490" s="126"/>
    </row>
    <row r="491" spans="1:92">
      <c r="A491" s="289" t="s">
        <v>7396</v>
      </c>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v>18239245.100000001</v>
      </c>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c r="BY491" s="126"/>
      <c r="BZ491" s="126"/>
      <c r="CA491" s="126"/>
      <c r="CB491" s="126"/>
      <c r="CC491" s="126"/>
      <c r="CD491" s="126"/>
      <c r="CE491" s="126"/>
      <c r="CF491" s="126"/>
      <c r="CG491" s="126"/>
      <c r="CH491" s="126"/>
      <c r="CI491" s="126"/>
      <c r="CJ491" s="126"/>
      <c r="CK491" s="126"/>
      <c r="CL491" s="126"/>
      <c r="CM491" s="126"/>
      <c r="CN491" s="126"/>
    </row>
    <row r="492" spans="1:92">
      <c r="A492" s="288" t="s">
        <v>7397</v>
      </c>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c r="BY492" s="126"/>
      <c r="BZ492" s="126"/>
      <c r="CA492" s="126"/>
      <c r="CB492" s="126"/>
      <c r="CC492" s="126"/>
      <c r="CD492" s="126"/>
      <c r="CE492" s="126"/>
      <c r="CF492" s="126"/>
      <c r="CG492" s="126"/>
      <c r="CH492" s="126"/>
      <c r="CI492" s="126"/>
      <c r="CJ492" s="126"/>
      <c r="CK492" s="126"/>
      <c r="CL492" s="126"/>
      <c r="CM492" s="126"/>
      <c r="CN492" s="126"/>
    </row>
    <row r="493" spans="1:92">
      <c r="A493" s="288" t="s">
        <v>7398</v>
      </c>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c r="BY493" s="126"/>
      <c r="BZ493" s="126"/>
      <c r="CA493" s="126"/>
      <c r="CB493" s="126"/>
      <c r="CC493" s="126"/>
      <c r="CD493" s="126"/>
      <c r="CE493" s="126"/>
      <c r="CF493" s="126"/>
      <c r="CG493" s="126"/>
      <c r="CH493" s="126"/>
      <c r="CI493" s="126"/>
      <c r="CJ493" s="126"/>
      <c r="CK493" s="126"/>
      <c r="CL493" s="126"/>
      <c r="CM493" s="126"/>
      <c r="CN493" s="126"/>
    </row>
    <row r="494" spans="1:92">
      <c r="A494" s="289" t="s">
        <v>7399</v>
      </c>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v>115110.22</v>
      </c>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c r="BY494" s="126"/>
      <c r="BZ494" s="126"/>
      <c r="CA494" s="126"/>
      <c r="CB494" s="126"/>
      <c r="CC494" s="126"/>
      <c r="CD494" s="126"/>
      <c r="CE494" s="126"/>
      <c r="CF494" s="126"/>
      <c r="CG494" s="126"/>
      <c r="CH494" s="126"/>
      <c r="CI494" s="126"/>
      <c r="CJ494" s="126"/>
      <c r="CK494" s="126"/>
      <c r="CL494" s="126"/>
      <c r="CM494" s="126"/>
      <c r="CN494" s="126"/>
    </row>
    <row r="495" spans="1:92">
      <c r="A495" s="289" t="s">
        <v>7400</v>
      </c>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v>270.16999999999899</v>
      </c>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c r="BY495" s="126"/>
      <c r="BZ495" s="126"/>
      <c r="CA495" s="126"/>
      <c r="CB495" s="126"/>
      <c r="CC495" s="126"/>
      <c r="CD495" s="126"/>
      <c r="CE495" s="126"/>
      <c r="CF495" s="126"/>
      <c r="CG495" s="126"/>
      <c r="CH495" s="126"/>
      <c r="CI495" s="126"/>
      <c r="CJ495" s="126"/>
      <c r="CK495" s="126"/>
      <c r="CL495" s="126"/>
      <c r="CM495" s="126"/>
      <c r="CN495" s="126"/>
    </row>
    <row r="496" spans="1:92">
      <c r="A496" s="289" t="s">
        <v>7401</v>
      </c>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v>1883092.78999999</v>
      </c>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c r="BY496" s="126"/>
      <c r="BZ496" s="126"/>
      <c r="CA496" s="126"/>
      <c r="CB496" s="126"/>
      <c r="CC496" s="126"/>
      <c r="CD496" s="126"/>
      <c r="CE496" s="126"/>
      <c r="CF496" s="126"/>
      <c r="CG496" s="126"/>
      <c r="CH496" s="126"/>
      <c r="CI496" s="126"/>
      <c r="CJ496" s="126"/>
      <c r="CK496" s="126"/>
      <c r="CL496" s="126"/>
      <c r="CM496" s="126"/>
      <c r="CN496" s="126"/>
    </row>
    <row r="497" spans="1:92">
      <c r="A497" s="289" t="s">
        <v>7402</v>
      </c>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v>0</v>
      </c>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c r="BY497" s="126"/>
      <c r="BZ497" s="126"/>
      <c r="CA497" s="126"/>
      <c r="CB497" s="126"/>
      <c r="CC497" s="126"/>
      <c r="CD497" s="126"/>
      <c r="CE497" s="126"/>
      <c r="CF497" s="126"/>
      <c r="CG497" s="126"/>
      <c r="CH497" s="126"/>
      <c r="CI497" s="126"/>
      <c r="CJ497" s="126"/>
      <c r="CK497" s="126"/>
      <c r="CL497" s="126"/>
      <c r="CM497" s="126"/>
      <c r="CN497" s="126"/>
    </row>
    <row r="498" spans="1:92">
      <c r="A498" s="289" t="s">
        <v>7403</v>
      </c>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v>0</v>
      </c>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c r="BY498" s="126"/>
      <c r="BZ498" s="126"/>
      <c r="CA498" s="126"/>
      <c r="CB498" s="126"/>
      <c r="CC498" s="126"/>
      <c r="CD498" s="126"/>
      <c r="CE498" s="126"/>
      <c r="CF498" s="126"/>
      <c r="CG498" s="126"/>
      <c r="CH498" s="126"/>
      <c r="CI498" s="126"/>
      <c r="CJ498" s="126"/>
      <c r="CK498" s="126"/>
      <c r="CL498" s="126"/>
      <c r="CM498" s="126"/>
      <c r="CN498" s="126"/>
    </row>
    <row r="499" spans="1:92">
      <c r="A499" s="289" t="s">
        <v>7404</v>
      </c>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v>0</v>
      </c>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c r="BY499" s="126"/>
      <c r="BZ499" s="126"/>
      <c r="CA499" s="126"/>
      <c r="CB499" s="126"/>
      <c r="CC499" s="126"/>
      <c r="CD499" s="126"/>
      <c r="CE499" s="126"/>
      <c r="CF499" s="126"/>
      <c r="CG499" s="126"/>
      <c r="CH499" s="126"/>
      <c r="CI499" s="126"/>
      <c r="CJ499" s="126"/>
      <c r="CK499" s="126"/>
      <c r="CL499" s="126"/>
      <c r="CM499" s="126"/>
      <c r="CN499" s="126"/>
    </row>
    <row r="500" spans="1:92">
      <c r="A500" s="289" t="s">
        <v>7405</v>
      </c>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v>195.61999999999901</v>
      </c>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c r="BY500" s="126"/>
      <c r="BZ500" s="126"/>
      <c r="CA500" s="126"/>
      <c r="CB500" s="126"/>
      <c r="CC500" s="126"/>
      <c r="CD500" s="126"/>
      <c r="CE500" s="126"/>
      <c r="CF500" s="126"/>
      <c r="CG500" s="126"/>
      <c r="CH500" s="126"/>
      <c r="CI500" s="126"/>
      <c r="CJ500" s="126"/>
      <c r="CK500" s="126"/>
      <c r="CL500" s="126"/>
      <c r="CM500" s="126"/>
      <c r="CN500" s="126"/>
    </row>
    <row r="501" spans="1:92">
      <c r="A501" s="289" t="s">
        <v>7406</v>
      </c>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v>28642.909999999902</v>
      </c>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c r="BY501" s="126"/>
      <c r="BZ501" s="126"/>
      <c r="CA501" s="126"/>
      <c r="CB501" s="126"/>
      <c r="CC501" s="126"/>
      <c r="CD501" s="126"/>
      <c r="CE501" s="126"/>
      <c r="CF501" s="126"/>
      <c r="CG501" s="126"/>
      <c r="CH501" s="126"/>
      <c r="CI501" s="126"/>
      <c r="CJ501" s="126"/>
      <c r="CK501" s="126"/>
      <c r="CL501" s="126"/>
      <c r="CM501" s="126"/>
      <c r="CN501" s="126"/>
    </row>
    <row r="502" spans="1:92">
      <c r="A502" s="289" t="s">
        <v>7407</v>
      </c>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v>2027311.71</v>
      </c>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c r="BY502" s="126"/>
      <c r="BZ502" s="126"/>
      <c r="CA502" s="126"/>
      <c r="CB502" s="126"/>
      <c r="CC502" s="126"/>
      <c r="CD502" s="126"/>
      <c r="CE502" s="126"/>
      <c r="CF502" s="126"/>
      <c r="CG502" s="126"/>
      <c r="CH502" s="126"/>
      <c r="CI502" s="126"/>
      <c r="CJ502" s="126"/>
      <c r="CK502" s="126"/>
      <c r="CL502" s="126"/>
      <c r="CM502" s="126"/>
      <c r="CN502" s="126"/>
    </row>
    <row r="503" spans="1:92">
      <c r="A503" s="288" t="s">
        <v>7408</v>
      </c>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c r="BY503" s="126"/>
      <c r="BZ503" s="126"/>
      <c r="CA503" s="126"/>
      <c r="CB503" s="126"/>
      <c r="CC503" s="126"/>
      <c r="CD503" s="126"/>
      <c r="CE503" s="126"/>
      <c r="CF503" s="126"/>
      <c r="CG503" s="126"/>
      <c r="CH503" s="126"/>
      <c r="CI503" s="126"/>
      <c r="CJ503" s="126"/>
      <c r="CK503" s="126"/>
      <c r="CL503" s="126"/>
      <c r="CM503" s="126"/>
      <c r="CN503" s="126"/>
    </row>
    <row r="504" spans="1:92">
      <c r="A504" s="289" t="s">
        <v>7409</v>
      </c>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v>0</v>
      </c>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c r="BY504" s="126"/>
      <c r="BZ504" s="126"/>
      <c r="CA504" s="126"/>
      <c r="CB504" s="126"/>
      <c r="CC504" s="126"/>
      <c r="CD504" s="126"/>
      <c r="CE504" s="126"/>
      <c r="CF504" s="126"/>
      <c r="CG504" s="126"/>
      <c r="CH504" s="126"/>
      <c r="CI504" s="126"/>
      <c r="CJ504" s="126"/>
      <c r="CK504" s="126"/>
      <c r="CL504" s="126"/>
      <c r="CM504" s="126"/>
      <c r="CN504" s="126"/>
    </row>
    <row r="505" spans="1:92">
      <c r="A505" s="289" t="s">
        <v>7410</v>
      </c>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v>3610223.15</v>
      </c>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c r="BY505" s="126"/>
      <c r="BZ505" s="126"/>
      <c r="CA505" s="126"/>
      <c r="CB505" s="126"/>
      <c r="CC505" s="126"/>
      <c r="CD505" s="126"/>
      <c r="CE505" s="126"/>
      <c r="CF505" s="126"/>
      <c r="CG505" s="126"/>
      <c r="CH505" s="126"/>
      <c r="CI505" s="126"/>
      <c r="CJ505" s="126"/>
      <c r="CK505" s="126"/>
      <c r="CL505" s="126"/>
      <c r="CM505" s="126"/>
      <c r="CN505" s="126"/>
    </row>
    <row r="506" spans="1:92">
      <c r="A506" s="289" t="s">
        <v>7411</v>
      </c>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v>0</v>
      </c>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c r="BY506" s="126"/>
      <c r="BZ506" s="126"/>
      <c r="CA506" s="126"/>
      <c r="CB506" s="126"/>
      <c r="CC506" s="126"/>
      <c r="CD506" s="126"/>
      <c r="CE506" s="126"/>
      <c r="CF506" s="126"/>
      <c r="CG506" s="126"/>
      <c r="CH506" s="126"/>
      <c r="CI506" s="126"/>
      <c r="CJ506" s="126"/>
      <c r="CK506" s="126"/>
      <c r="CL506" s="126"/>
      <c r="CM506" s="126"/>
      <c r="CN506" s="126"/>
    </row>
    <row r="507" spans="1:92">
      <c r="A507" s="289" t="s">
        <v>7412</v>
      </c>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v>0</v>
      </c>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c r="BY507" s="126"/>
      <c r="BZ507" s="126"/>
      <c r="CA507" s="126"/>
      <c r="CB507" s="126"/>
      <c r="CC507" s="126"/>
      <c r="CD507" s="126"/>
      <c r="CE507" s="126"/>
      <c r="CF507" s="126"/>
      <c r="CG507" s="126"/>
      <c r="CH507" s="126"/>
      <c r="CI507" s="126"/>
      <c r="CJ507" s="126"/>
      <c r="CK507" s="126"/>
      <c r="CL507" s="126"/>
      <c r="CM507" s="126"/>
      <c r="CN507" s="126"/>
    </row>
    <row r="508" spans="1:92">
      <c r="A508" s="289" t="s">
        <v>7413</v>
      </c>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v>0</v>
      </c>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c r="BY508" s="126"/>
      <c r="BZ508" s="126"/>
      <c r="CA508" s="126"/>
      <c r="CB508" s="126"/>
      <c r="CC508" s="126"/>
      <c r="CD508" s="126"/>
      <c r="CE508" s="126"/>
      <c r="CF508" s="126"/>
      <c r="CG508" s="126"/>
      <c r="CH508" s="126"/>
      <c r="CI508" s="126"/>
      <c r="CJ508" s="126"/>
      <c r="CK508" s="126"/>
      <c r="CL508" s="126"/>
      <c r="CM508" s="126"/>
      <c r="CN508" s="126"/>
    </row>
    <row r="509" spans="1:92">
      <c r="A509" s="289" t="s">
        <v>7414</v>
      </c>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v>-5875.96</v>
      </c>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c r="BY509" s="126"/>
      <c r="BZ509" s="126"/>
      <c r="CA509" s="126"/>
      <c r="CB509" s="126"/>
      <c r="CC509" s="126"/>
      <c r="CD509" s="126"/>
      <c r="CE509" s="126"/>
      <c r="CF509" s="126"/>
      <c r="CG509" s="126"/>
      <c r="CH509" s="126"/>
      <c r="CI509" s="126"/>
      <c r="CJ509" s="126"/>
      <c r="CK509" s="126"/>
      <c r="CL509" s="126"/>
      <c r="CM509" s="126"/>
      <c r="CN509" s="126"/>
    </row>
    <row r="510" spans="1:92">
      <c r="A510" s="289" t="s">
        <v>7415</v>
      </c>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v>3604347.19</v>
      </c>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c r="BY510" s="126"/>
      <c r="BZ510" s="126"/>
      <c r="CA510" s="126"/>
      <c r="CB510" s="126"/>
      <c r="CC510" s="126"/>
      <c r="CD510" s="126"/>
      <c r="CE510" s="126"/>
      <c r="CF510" s="126"/>
      <c r="CG510" s="126"/>
      <c r="CH510" s="126"/>
      <c r="CI510" s="126"/>
      <c r="CJ510" s="126"/>
      <c r="CK510" s="126"/>
      <c r="CL510" s="126"/>
      <c r="CM510" s="126"/>
      <c r="CN510" s="126"/>
    </row>
    <row r="511" spans="1:92">
      <c r="A511" s="289" t="s">
        <v>7416</v>
      </c>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v>5631658.9000000004</v>
      </c>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c r="BY511" s="126"/>
      <c r="BZ511" s="126"/>
      <c r="CA511" s="126"/>
      <c r="CB511" s="126"/>
      <c r="CC511" s="126"/>
      <c r="CD511" s="126"/>
      <c r="CE511" s="126"/>
      <c r="CF511" s="126"/>
      <c r="CG511" s="126"/>
      <c r="CH511" s="126"/>
      <c r="CI511" s="126"/>
      <c r="CJ511" s="126"/>
      <c r="CK511" s="126"/>
      <c r="CL511" s="126"/>
      <c r="CM511" s="126"/>
      <c r="CN511" s="126"/>
    </row>
    <row r="512" spans="1:92">
      <c r="A512" s="288" t="s">
        <v>7417</v>
      </c>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c r="BY512" s="126"/>
      <c r="BZ512" s="126"/>
      <c r="CA512" s="126"/>
      <c r="CB512" s="126"/>
      <c r="CC512" s="126"/>
      <c r="CD512" s="126"/>
      <c r="CE512" s="126"/>
      <c r="CF512" s="126"/>
      <c r="CG512" s="126"/>
      <c r="CH512" s="126"/>
      <c r="CI512" s="126"/>
      <c r="CJ512" s="126"/>
      <c r="CK512" s="126"/>
      <c r="CL512" s="126"/>
      <c r="CM512" s="126"/>
      <c r="CN512" s="126"/>
    </row>
    <row r="513" spans="1:92">
      <c r="A513" s="289" t="s">
        <v>7418</v>
      </c>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v>-501183.56</v>
      </c>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c r="BY513" s="126"/>
      <c r="BZ513" s="126"/>
      <c r="CA513" s="126"/>
      <c r="CB513" s="126"/>
      <c r="CC513" s="126"/>
      <c r="CD513" s="126"/>
      <c r="CE513" s="126"/>
      <c r="CF513" s="126"/>
      <c r="CG513" s="126"/>
      <c r="CH513" s="126"/>
      <c r="CI513" s="126"/>
      <c r="CJ513" s="126"/>
      <c r="CK513" s="126"/>
      <c r="CL513" s="126"/>
      <c r="CM513" s="126"/>
      <c r="CN513" s="126"/>
    </row>
    <row r="514" spans="1:92">
      <c r="A514" s="289" t="s">
        <v>7419</v>
      </c>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v>0</v>
      </c>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c r="BY514" s="126"/>
      <c r="BZ514" s="126"/>
      <c r="CA514" s="126"/>
      <c r="CB514" s="126"/>
      <c r="CC514" s="126"/>
      <c r="CD514" s="126"/>
      <c r="CE514" s="126"/>
      <c r="CF514" s="126"/>
      <c r="CG514" s="126"/>
      <c r="CH514" s="126"/>
      <c r="CI514" s="126"/>
      <c r="CJ514" s="126"/>
      <c r="CK514" s="126"/>
      <c r="CL514" s="126"/>
      <c r="CM514" s="126"/>
      <c r="CN514" s="126"/>
    </row>
    <row r="515" spans="1:92">
      <c r="A515" s="289" t="s">
        <v>7420</v>
      </c>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v>-501183.56</v>
      </c>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row>
    <row r="516" spans="1:92">
      <c r="A516" s="289" t="s">
        <v>7421</v>
      </c>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v>424886396.61000001</v>
      </c>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c r="BY516" s="126"/>
      <c r="BZ516" s="126"/>
      <c r="CA516" s="126"/>
      <c r="CB516" s="126"/>
      <c r="CC516" s="126"/>
      <c r="CD516" s="126"/>
      <c r="CE516" s="126"/>
      <c r="CF516" s="126"/>
      <c r="CG516" s="126"/>
      <c r="CH516" s="126"/>
      <c r="CI516" s="126"/>
      <c r="CJ516" s="126"/>
      <c r="CK516" s="126"/>
      <c r="CL516" s="126"/>
      <c r="CM516" s="126"/>
      <c r="CN516" s="126"/>
    </row>
    <row r="517" spans="1:92">
      <c r="A517" s="289" t="s">
        <v>7422</v>
      </c>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v>0</v>
      </c>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c r="BY517" s="126"/>
      <c r="BZ517" s="126"/>
      <c r="CA517" s="126"/>
      <c r="CB517" s="126"/>
      <c r="CC517" s="126"/>
      <c r="CD517" s="126"/>
      <c r="CE517" s="126"/>
      <c r="CF517" s="126"/>
      <c r="CG517" s="126"/>
      <c r="CH517" s="126"/>
      <c r="CI517" s="126"/>
      <c r="CJ517" s="126"/>
      <c r="CK517" s="126"/>
      <c r="CL517" s="126"/>
      <c r="CM517" s="126"/>
      <c r="CN517" s="126"/>
    </row>
    <row r="518" spans="1:92">
      <c r="A518" s="289" t="s">
        <v>7423</v>
      </c>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v>424886396.61000001</v>
      </c>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c r="BY518" s="126"/>
      <c r="BZ518" s="126"/>
      <c r="CA518" s="126"/>
      <c r="CB518" s="126"/>
      <c r="CC518" s="126"/>
      <c r="CD518" s="126"/>
      <c r="CE518" s="126"/>
      <c r="CF518" s="126"/>
      <c r="CG518" s="126"/>
      <c r="CH518" s="126"/>
      <c r="CI518" s="126"/>
      <c r="CJ518" s="126"/>
      <c r="CK518" s="126"/>
      <c r="CL518" s="126"/>
      <c r="CM518" s="126"/>
      <c r="CN518" s="126"/>
    </row>
    <row r="519" spans="1:92">
      <c r="A519" s="289" t="s">
        <v>7424</v>
      </c>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v>611514.94999999902</v>
      </c>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c r="BY519" s="126"/>
      <c r="BZ519" s="126"/>
      <c r="CA519" s="126"/>
      <c r="CB519" s="126"/>
      <c r="CC519" s="126"/>
      <c r="CD519" s="126"/>
      <c r="CE519" s="126"/>
      <c r="CF519" s="126"/>
      <c r="CG519" s="126"/>
      <c r="CH519" s="126"/>
      <c r="CI519" s="126"/>
      <c r="CJ519" s="126"/>
      <c r="CK519" s="126"/>
      <c r="CL519" s="126"/>
      <c r="CM519" s="126"/>
      <c r="CN519" s="126"/>
    </row>
    <row r="520" spans="1:92">
      <c r="A520" s="288" t="s">
        <v>7425</v>
      </c>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c r="BY520" s="126"/>
      <c r="BZ520" s="126"/>
      <c r="CA520" s="126"/>
      <c r="CB520" s="126"/>
      <c r="CC520" s="126"/>
      <c r="CD520" s="126"/>
      <c r="CE520" s="126"/>
      <c r="CF520" s="126"/>
      <c r="CG520" s="126"/>
      <c r="CH520" s="126"/>
      <c r="CI520" s="126"/>
      <c r="CJ520" s="126"/>
      <c r="CK520" s="126"/>
      <c r="CL520" s="126"/>
      <c r="CM520" s="126"/>
      <c r="CN520" s="126"/>
    </row>
    <row r="521" spans="1:92">
      <c r="A521" s="289" t="s">
        <v>7426</v>
      </c>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v>0</v>
      </c>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c r="BY521" s="126"/>
      <c r="BZ521" s="126"/>
      <c r="CA521" s="126"/>
      <c r="CB521" s="126"/>
      <c r="CC521" s="126"/>
      <c r="CD521" s="126"/>
      <c r="CE521" s="126"/>
      <c r="CF521" s="126"/>
      <c r="CG521" s="126"/>
      <c r="CH521" s="126"/>
      <c r="CI521" s="126"/>
      <c r="CJ521" s="126"/>
      <c r="CK521" s="126"/>
      <c r="CL521" s="126"/>
      <c r="CM521" s="126"/>
      <c r="CN521" s="126"/>
    </row>
    <row r="522" spans="1:92">
      <c r="A522" s="289" t="s">
        <v>7427</v>
      </c>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v>0</v>
      </c>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c r="BY522" s="126"/>
      <c r="BZ522" s="126"/>
      <c r="CA522" s="126"/>
      <c r="CB522" s="126"/>
      <c r="CC522" s="126"/>
      <c r="CD522" s="126"/>
      <c r="CE522" s="126"/>
      <c r="CF522" s="126"/>
      <c r="CG522" s="126"/>
      <c r="CH522" s="126"/>
      <c r="CI522" s="126"/>
      <c r="CJ522" s="126"/>
      <c r="CK522" s="126"/>
      <c r="CL522" s="126"/>
      <c r="CM522" s="126"/>
      <c r="CN522" s="126"/>
    </row>
    <row r="523" spans="1:92">
      <c r="A523" s="289" t="s">
        <v>7428</v>
      </c>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v>0</v>
      </c>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c r="BY523" s="126"/>
      <c r="BZ523" s="126"/>
      <c r="CA523" s="126"/>
      <c r="CB523" s="126"/>
      <c r="CC523" s="126"/>
      <c r="CD523" s="126"/>
      <c r="CE523" s="126"/>
      <c r="CF523" s="126"/>
      <c r="CG523" s="126"/>
      <c r="CH523" s="126"/>
      <c r="CI523" s="126"/>
      <c r="CJ523" s="126"/>
      <c r="CK523" s="126"/>
      <c r="CL523" s="126"/>
      <c r="CM523" s="126"/>
      <c r="CN523" s="126"/>
    </row>
    <row r="524" spans="1:92">
      <c r="A524" s="289" t="s">
        <v>7429</v>
      </c>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c r="AA524" s="126">
        <v>0</v>
      </c>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c r="CE524" s="126"/>
      <c r="CF524" s="126"/>
      <c r="CG524" s="126"/>
      <c r="CH524" s="126"/>
      <c r="CI524" s="126"/>
      <c r="CJ524" s="126"/>
      <c r="CK524" s="126"/>
      <c r="CL524" s="126"/>
      <c r="CM524" s="126"/>
      <c r="CN524" s="126"/>
    </row>
    <row r="525" spans="1:92">
      <c r="A525" s="289" t="s">
        <v>7430</v>
      </c>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v>611514.94999999902</v>
      </c>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c r="BY525" s="126"/>
      <c r="BZ525" s="126"/>
      <c r="CA525" s="126"/>
      <c r="CB525" s="126"/>
      <c r="CC525" s="126"/>
      <c r="CD525" s="126"/>
      <c r="CE525" s="126"/>
      <c r="CF525" s="126"/>
      <c r="CG525" s="126"/>
      <c r="CH525" s="126"/>
      <c r="CI525" s="126"/>
      <c r="CJ525" s="126"/>
      <c r="CK525" s="126"/>
      <c r="CL525" s="126"/>
      <c r="CM525" s="126"/>
      <c r="CN525" s="126"/>
    </row>
    <row r="526" spans="1:92">
      <c r="A526" s="289" t="s">
        <v>7431</v>
      </c>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v>129121636.22999901</v>
      </c>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c r="BY526" s="126"/>
      <c r="BZ526" s="126"/>
      <c r="CA526" s="126"/>
      <c r="CB526" s="126"/>
      <c r="CC526" s="126"/>
      <c r="CD526" s="126"/>
      <c r="CE526" s="126"/>
      <c r="CF526" s="126"/>
      <c r="CG526" s="126"/>
      <c r="CH526" s="126"/>
      <c r="CI526" s="126"/>
      <c r="CJ526" s="126"/>
      <c r="CK526" s="126"/>
      <c r="CL526" s="126"/>
      <c r="CM526" s="126"/>
      <c r="CN526" s="126"/>
    </row>
    <row r="527" spans="1:92">
      <c r="A527" s="289" t="s">
        <v>7432</v>
      </c>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v>168223808.49000001</v>
      </c>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c r="BY527" s="126"/>
      <c r="BZ527" s="126"/>
      <c r="CA527" s="126"/>
      <c r="CB527" s="126"/>
      <c r="CC527" s="126"/>
      <c r="CD527" s="126"/>
      <c r="CE527" s="126"/>
      <c r="CF527" s="126"/>
      <c r="CG527" s="126"/>
      <c r="CH527" s="126"/>
      <c r="CI527" s="126"/>
      <c r="CJ527" s="126"/>
      <c r="CK527" s="126"/>
      <c r="CL527" s="126"/>
      <c r="CM527" s="126"/>
      <c r="CN527" s="126"/>
    </row>
    <row r="528" spans="1:92">
      <c r="A528" s="289" t="s">
        <v>7433</v>
      </c>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v>6540385.1699999999</v>
      </c>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c r="BY528" s="126"/>
      <c r="BZ528" s="126"/>
      <c r="CA528" s="126"/>
      <c r="CB528" s="126"/>
      <c r="CC528" s="126"/>
      <c r="CD528" s="126"/>
      <c r="CE528" s="126"/>
      <c r="CF528" s="126"/>
      <c r="CG528" s="126"/>
      <c r="CH528" s="126"/>
      <c r="CI528" s="126"/>
      <c r="CJ528" s="126"/>
      <c r="CK528" s="126"/>
      <c r="CL528" s="126"/>
      <c r="CM528" s="126"/>
      <c r="CN528" s="126"/>
    </row>
    <row r="529" spans="1:92">
      <c r="A529" s="289" t="s">
        <v>7434</v>
      </c>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v>0</v>
      </c>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c r="BY529" s="126"/>
      <c r="BZ529" s="126"/>
      <c r="CA529" s="126"/>
      <c r="CB529" s="126"/>
      <c r="CC529" s="126"/>
      <c r="CD529" s="126"/>
      <c r="CE529" s="126"/>
      <c r="CF529" s="126"/>
      <c r="CG529" s="126"/>
      <c r="CH529" s="126"/>
      <c r="CI529" s="126"/>
      <c r="CJ529" s="126"/>
      <c r="CK529" s="126"/>
      <c r="CL529" s="126"/>
      <c r="CM529" s="126"/>
      <c r="CN529" s="126"/>
    </row>
    <row r="530" spans="1:92">
      <c r="A530" s="289" t="s">
        <v>7435</v>
      </c>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v>1251107936.4099901</v>
      </c>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c r="BY530" s="126"/>
      <c r="BZ530" s="126"/>
      <c r="CA530" s="126"/>
      <c r="CB530" s="126"/>
      <c r="CC530" s="126"/>
      <c r="CD530" s="126"/>
      <c r="CE530" s="126"/>
      <c r="CF530" s="126"/>
      <c r="CG530" s="126"/>
      <c r="CH530" s="126"/>
      <c r="CI530" s="126"/>
      <c r="CJ530" s="126"/>
      <c r="CK530" s="126"/>
      <c r="CL530" s="126"/>
      <c r="CM530" s="126"/>
      <c r="CN530" s="126"/>
    </row>
    <row r="531" spans="1:92">
      <c r="A531" s="289" t="s">
        <v>7436</v>
      </c>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v>0</v>
      </c>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c r="BY531" s="126"/>
      <c r="BZ531" s="126"/>
      <c r="CA531" s="126"/>
      <c r="CB531" s="126"/>
      <c r="CC531" s="126"/>
      <c r="CD531" s="126"/>
      <c r="CE531" s="126"/>
      <c r="CF531" s="126"/>
      <c r="CG531" s="126"/>
      <c r="CH531" s="126"/>
      <c r="CI531" s="126"/>
      <c r="CJ531" s="126"/>
      <c r="CK531" s="126"/>
      <c r="CL531" s="126"/>
      <c r="CM531" s="126"/>
      <c r="CN531" s="126"/>
    </row>
    <row r="532" spans="1:92">
      <c r="A532" s="289" t="s">
        <v>7437</v>
      </c>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v>0</v>
      </c>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c r="BY532" s="126"/>
      <c r="BZ532" s="126"/>
      <c r="CA532" s="126"/>
      <c r="CB532" s="126"/>
      <c r="CC532" s="126"/>
      <c r="CD532" s="126"/>
      <c r="CE532" s="126"/>
      <c r="CF532" s="126"/>
      <c r="CG532" s="126"/>
      <c r="CH532" s="126"/>
      <c r="CI532" s="126"/>
      <c r="CJ532" s="126"/>
      <c r="CK532" s="126"/>
      <c r="CL532" s="126"/>
      <c r="CM532" s="126"/>
      <c r="CN532" s="126"/>
    </row>
    <row r="533" spans="1:92">
      <c r="A533" s="289" t="s">
        <v>7438</v>
      </c>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v>14686779.92</v>
      </c>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c r="BY533" s="126"/>
      <c r="BZ533" s="126"/>
      <c r="CA533" s="126"/>
      <c r="CB533" s="126"/>
      <c r="CC533" s="126"/>
      <c r="CD533" s="126"/>
      <c r="CE533" s="126"/>
      <c r="CF533" s="126"/>
      <c r="CG533" s="126"/>
      <c r="CH533" s="126"/>
      <c r="CI533" s="126"/>
      <c r="CJ533" s="126"/>
      <c r="CK533" s="126"/>
      <c r="CL533" s="126"/>
      <c r="CM533" s="126"/>
      <c r="CN533" s="126"/>
    </row>
    <row r="534" spans="1:92">
      <c r="A534" s="289" t="s">
        <v>7439</v>
      </c>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v>101047749.8</v>
      </c>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c r="BY534" s="126"/>
      <c r="BZ534" s="126"/>
      <c r="CA534" s="126"/>
      <c r="CB534" s="126"/>
      <c r="CC534" s="126"/>
      <c r="CD534" s="126"/>
      <c r="CE534" s="126"/>
      <c r="CF534" s="126"/>
      <c r="CG534" s="126"/>
      <c r="CH534" s="126"/>
      <c r="CI534" s="126"/>
      <c r="CJ534" s="126"/>
      <c r="CK534" s="126"/>
      <c r="CL534" s="126"/>
      <c r="CM534" s="126"/>
      <c r="CN534" s="126"/>
    </row>
    <row r="535" spans="1:92">
      <c r="A535" s="289" t="s">
        <v>7440</v>
      </c>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v>-434012384.80999899</v>
      </c>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c r="BY535" s="126"/>
      <c r="BZ535" s="126"/>
      <c r="CA535" s="126"/>
      <c r="CB535" s="126"/>
      <c r="CC535" s="126"/>
      <c r="CD535" s="126"/>
      <c r="CE535" s="126"/>
      <c r="CF535" s="126"/>
      <c r="CG535" s="126"/>
      <c r="CH535" s="126"/>
      <c r="CI535" s="126"/>
      <c r="CJ535" s="126"/>
      <c r="CK535" s="126"/>
      <c r="CL535" s="126"/>
      <c r="CM535" s="126"/>
      <c r="CN535" s="126"/>
    </row>
    <row r="536" spans="1:92">
      <c r="A536" s="289" t="s">
        <v>7441</v>
      </c>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v>0</v>
      </c>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c r="BY536" s="126"/>
      <c r="BZ536" s="126"/>
      <c r="CA536" s="126"/>
      <c r="CB536" s="126"/>
      <c r="CC536" s="126"/>
      <c r="CD536" s="126"/>
      <c r="CE536" s="126"/>
      <c r="CF536" s="126"/>
      <c r="CG536" s="126"/>
      <c r="CH536" s="126"/>
      <c r="CI536" s="126"/>
      <c r="CJ536" s="126"/>
      <c r="CK536" s="126"/>
      <c r="CL536" s="126"/>
      <c r="CM536" s="126"/>
      <c r="CN536" s="126"/>
    </row>
    <row r="537" spans="1:92">
      <c r="A537" s="289" t="s">
        <v>7442</v>
      </c>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v>52773.039999999899</v>
      </c>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c r="BY537" s="126"/>
      <c r="BZ537" s="126"/>
      <c r="CA537" s="126"/>
      <c r="CB537" s="126"/>
      <c r="CC537" s="126"/>
      <c r="CD537" s="126"/>
      <c r="CE537" s="126"/>
      <c r="CF537" s="126"/>
      <c r="CG537" s="126"/>
      <c r="CH537" s="126"/>
      <c r="CI537" s="126"/>
      <c r="CJ537" s="126"/>
      <c r="CK537" s="126"/>
      <c r="CL537" s="126"/>
      <c r="CM537" s="126"/>
      <c r="CN537" s="126"/>
    </row>
    <row r="538" spans="1:92">
      <c r="A538" s="289" t="s">
        <v>7443</v>
      </c>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v>144310866.09</v>
      </c>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row>
    <row r="539" spans="1:92">
      <c r="A539" s="289" t="s">
        <v>7444</v>
      </c>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v>0</v>
      </c>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c r="BY539" s="126"/>
      <c r="BZ539" s="126"/>
      <c r="CA539" s="126"/>
      <c r="CB539" s="126"/>
      <c r="CC539" s="126"/>
      <c r="CD539" s="126"/>
      <c r="CE539" s="126"/>
      <c r="CF539" s="126"/>
      <c r="CG539" s="126"/>
      <c r="CH539" s="126"/>
      <c r="CI539" s="126"/>
      <c r="CJ539" s="126"/>
      <c r="CK539" s="126"/>
      <c r="CL539" s="126"/>
      <c r="CM539" s="126"/>
      <c r="CN539" s="126"/>
    </row>
    <row r="540" spans="1:92">
      <c r="A540" s="289" t="s">
        <v>7445</v>
      </c>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v>0</v>
      </c>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c r="BY540" s="126"/>
      <c r="BZ540" s="126"/>
      <c r="CA540" s="126"/>
      <c r="CB540" s="126"/>
      <c r="CC540" s="126"/>
      <c r="CD540" s="126"/>
      <c r="CE540" s="126"/>
      <c r="CF540" s="126"/>
      <c r="CG540" s="126"/>
      <c r="CH540" s="126"/>
      <c r="CI540" s="126"/>
      <c r="CJ540" s="126"/>
      <c r="CK540" s="126"/>
      <c r="CL540" s="126"/>
      <c r="CM540" s="126"/>
      <c r="CN540" s="126"/>
    </row>
    <row r="541" spans="1:92">
      <c r="A541" s="289" t="s">
        <v>7446</v>
      </c>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v>0</v>
      </c>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c r="BY541" s="126"/>
      <c r="BZ541" s="126"/>
      <c r="CA541" s="126"/>
      <c r="CB541" s="126"/>
      <c r="CC541" s="126"/>
      <c r="CD541" s="126"/>
      <c r="CE541" s="126"/>
      <c r="CF541" s="126"/>
      <c r="CG541" s="126"/>
      <c r="CH541" s="126"/>
      <c r="CI541" s="126"/>
      <c r="CJ541" s="126"/>
      <c r="CK541" s="126"/>
      <c r="CL541" s="126"/>
      <c r="CM541" s="126"/>
      <c r="CN541" s="126"/>
    </row>
    <row r="542" spans="1:92">
      <c r="A542" s="289" t="s">
        <v>7447</v>
      </c>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v>1381079550.3399999</v>
      </c>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c r="BY542" s="126"/>
      <c r="BZ542" s="126"/>
      <c r="CA542" s="126"/>
      <c r="CB542" s="126"/>
      <c r="CC542" s="126"/>
      <c r="CD542" s="126"/>
      <c r="CE542" s="126"/>
      <c r="CF542" s="126"/>
      <c r="CG542" s="126"/>
      <c r="CH542" s="126"/>
      <c r="CI542" s="126"/>
      <c r="CJ542" s="126"/>
      <c r="CK542" s="126"/>
      <c r="CL542" s="126"/>
      <c r="CM542" s="126"/>
      <c r="CN542" s="126"/>
    </row>
    <row r="543" spans="1:92">
      <c r="A543" s="289" t="s">
        <v>7448</v>
      </c>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v>1806076278.3399999</v>
      </c>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c r="BY543" s="126"/>
      <c r="BZ543" s="126"/>
      <c r="CA543" s="126"/>
      <c r="CB543" s="126"/>
      <c r="CC543" s="126"/>
      <c r="CD543" s="126"/>
      <c r="CE543" s="126"/>
      <c r="CF543" s="126"/>
      <c r="CG543" s="126"/>
      <c r="CH543" s="126"/>
      <c r="CI543" s="126"/>
      <c r="CJ543" s="126"/>
      <c r="CK543" s="126"/>
      <c r="CL543" s="126"/>
      <c r="CM543" s="126"/>
      <c r="CN543" s="126"/>
    </row>
    <row r="544" spans="1:92">
      <c r="A544" s="289" t="s">
        <v>642</v>
      </c>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c r="BY544" s="126"/>
      <c r="BZ544" s="126"/>
      <c r="CA544" s="126"/>
      <c r="CB544" s="126"/>
      <c r="CC544" s="126"/>
      <c r="CD544" s="126"/>
      <c r="CE544" s="126"/>
      <c r="CF544" s="126"/>
      <c r="CG544" s="126"/>
      <c r="CH544" s="126"/>
      <c r="CI544" s="126"/>
      <c r="CJ544" s="126"/>
      <c r="CK544" s="126"/>
      <c r="CL544" s="126"/>
      <c r="CM544" s="126"/>
      <c r="CN544" s="126"/>
    </row>
    <row r="545" spans="1:92">
      <c r="A545" s="289" t="s">
        <v>7449</v>
      </c>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v>1948213992.8299999</v>
      </c>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c r="BY545" s="126"/>
      <c r="BZ545" s="126"/>
      <c r="CA545" s="126"/>
      <c r="CB545" s="126"/>
      <c r="CC545" s="126"/>
      <c r="CD545" s="126"/>
      <c r="CE545" s="126"/>
      <c r="CF545" s="126"/>
      <c r="CG545" s="126"/>
      <c r="CH545" s="126"/>
      <c r="CI545" s="126"/>
      <c r="CJ545" s="126"/>
      <c r="CK545" s="126"/>
      <c r="CL545" s="126"/>
      <c r="CM545" s="126"/>
      <c r="CN545" s="126"/>
    </row>
    <row r="546" spans="1:92">
      <c r="A546" s="289" t="s">
        <v>7450</v>
      </c>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v>2769601975.5900002</v>
      </c>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c r="BY546" s="126"/>
      <c r="BZ546" s="126"/>
      <c r="CA546" s="126"/>
      <c r="CB546" s="126"/>
      <c r="CC546" s="126"/>
      <c r="CD546" s="126"/>
      <c r="CE546" s="126"/>
      <c r="CF546" s="126"/>
      <c r="CG546" s="126"/>
      <c r="CH546" s="126"/>
      <c r="CI546" s="126"/>
      <c r="CJ546" s="126"/>
      <c r="CK546" s="126"/>
      <c r="CL546" s="126"/>
      <c r="CM546" s="126"/>
      <c r="CN546" s="126"/>
    </row>
    <row r="547" spans="1:92">
      <c r="A547" s="289" t="s">
        <v>7451</v>
      </c>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c r="BY547" s="126"/>
      <c r="BZ547" s="126"/>
      <c r="CA547" s="126"/>
      <c r="CB547" s="126"/>
      <c r="CC547" s="126"/>
      <c r="CD547" s="126"/>
      <c r="CE547" s="126"/>
      <c r="CF547" s="126"/>
      <c r="CG547" s="126"/>
      <c r="CH547" s="126"/>
      <c r="CI547" s="126"/>
      <c r="CJ547" s="126"/>
      <c r="CK547" s="126"/>
      <c r="CL547" s="126"/>
      <c r="CM547" s="126"/>
      <c r="CN547" s="126"/>
    </row>
    <row r="548" spans="1:92" ht="13.8" thickBot="1">
      <c r="A548" s="360" t="s">
        <v>7452</v>
      </c>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c r="BY548" s="126"/>
      <c r="BZ548" s="126"/>
      <c r="CA548" s="126"/>
      <c r="CB548" s="126"/>
      <c r="CC548" s="126"/>
      <c r="CD548" s="126"/>
      <c r="CE548" s="126"/>
      <c r="CF548" s="126"/>
      <c r="CG548" s="126"/>
      <c r="CH548" s="126"/>
      <c r="CI548" s="126"/>
      <c r="CJ548" s="126"/>
      <c r="CK548" s="126"/>
      <c r="CL548" s="126"/>
      <c r="CM548" s="126"/>
      <c r="CN548" s="126"/>
    </row>
    <row r="549" spans="1:92">
      <c r="A549" s="288" t="s">
        <v>7453</v>
      </c>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c r="BY549" s="126"/>
      <c r="BZ549" s="126"/>
      <c r="CA549" s="126"/>
      <c r="CB549" s="126"/>
      <c r="CC549" s="126"/>
      <c r="CD549" s="126"/>
      <c r="CE549" s="126"/>
      <c r="CF549" s="126"/>
      <c r="CG549" s="126"/>
      <c r="CH549" s="126"/>
      <c r="CI549" s="126"/>
      <c r="CJ549" s="126"/>
      <c r="CK549" s="126"/>
      <c r="CL549" s="126"/>
      <c r="CM549" s="126"/>
      <c r="CN549" s="126"/>
    </row>
    <row r="550" spans="1:92">
      <c r="A550" s="289" t="s">
        <v>7454</v>
      </c>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v>586960728.00999999</v>
      </c>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row>
    <row r="551" spans="1:92">
      <c r="A551" s="289" t="s">
        <v>7455</v>
      </c>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v>0</v>
      </c>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c r="BY551" s="126"/>
      <c r="BZ551" s="126"/>
      <c r="CA551" s="126"/>
      <c r="CB551" s="126"/>
      <c r="CC551" s="126"/>
      <c r="CD551" s="126"/>
      <c r="CE551" s="126"/>
      <c r="CF551" s="126"/>
      <c r="CG551" s="126"/>
      <c r="CH551" s="126"/>
      <c r="CI551" s="126"/>
      <c r="CJ551" s="126"/>
      <c r="CK551" s="126"/>
      <c r="CL551" s="126"/>
      <c r="CM551" s="126"/>
      <c r="CN551" s="126"/>
    </row>
    <row r="552" spans="1:92">
      <c r="A552" s="289" t="s">
        <v>7456</v>
      </c>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c r="AA552" s="126">
        <v>586960728.00999999</v>
      </c>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c r="BY552" s="126"/>
      <c r="BZ552" s="126"/>
      <c r="CA552" s="126"/>
      <c r="CB552" s="126"/>
      <c r="CC552" s="126"/>
      <c r="CD552" s="126"/>
      <c r="CE552" s="126"/>
      <c r="CF552" s="126"/>
      <c r="CG552" s="126"/>
      <c r="CH552" s="126"/>
      <c r="CI552" s="126"/>
      <c r="CJ552" s="126"/>
      <c r="CK552" s="126"/>
      <c r="CL552" s="126"/>
      <c r="CM552" s="126"/>
      <c r="CN552" s="126"/>
    </row>
    <row r="553" spans="1:92">
      <c r="A553" s="289" t="s">
        <v>7457</v>
      </c>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c r="AA553" s="126">
        <v>-50479</v>
      </c>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c r="BY553" s="126"/>
      <c r="BZ553" s="126"/>
      <c r="CA553" s="126"/>
      <c r="CB553" s="126"/>
      <c r="CC553" s="126"/>
      <c r="CD553" s="126"/>
      <c r="CE553" s="126"/>
      <c r="CF553" s="126"/>
      <c r="CG553" s="126"/>
      <c r="CH553" s="126"/>
      <c r="CI553" s="126"/>
      <c r="CJ553" s="126"/>
      <c r="CK553" s="126"/>
      <c r="CL553" s="126"/>
      <c r="CM553" s="126"/>
      <c r="CN553" s="126"/>
    </row>
    <row r="554" spans="1:92">
      <c r="A554" s="289" t="s">
        <v>7458</v>
      </c>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c r="AA554" s="126">
        <v>586910249.00999999</v>
      </c>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c r="BY554" s="126"/>
      <c r="BZ554" s="126"/>
      <c r="CA554" s="126"/>
      <c r="CB554" s="126"/>
      <c r="CC554" s="126"/>
      <c r="CD554" s="126"/>
      <c r="CE554" s="126"/>
      <c r="CF554" s="126"/>
      <c r="CG554" s="126"/>
      <c r="CH554" s="126"/>
      <c r="CI554" s="126"/>
      <c r="CJ554" s="126"/>
      <c r="CK554" s="126"/>
      <c r="CL554" s="126"/>
      <c r="CM554" s="126"/>
      <c r="CN554" s="126"/>
    </row>
    <row r="555" spans="1:92">
      <c r="A555" s="288" t="s">
        <v>7459</v>
      </c>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c r="BY555" s="126"/>
      <c r="BZ555" s="126"/>
      <c r="CA555" s="126"/>
      <c r="CB555" s="126"/>
      <c r="CC555" s="126"/>
      <c r="CD555" s="126"/>
      <c r="CE555" s="126"/>
      <c r="CF555" s="126"/>
      <c r="CG555" s="126"/>
      <c r="CH555" s="126"/>
      <c r="CI555" s="126"/>
      <c r="CJ555" s="126"/>
      <c r="CK555" s="126"/>
      <c r="CL555" s="126"/>
      <c r="CM555" s="126"/>
      <c r="CN555" s="126"/>
    </row>
    <row r="556" spans="1:92">
      <c r="A556" s="289" t="s">
        <v>7460</v>
      </c>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v>0</v>
      </c>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c r="BY556" s="126"/>
      <c r="BZ556" s="126"/>
      <c r="CA556" s="126"/>
      <c r="CB556" s="126"/>
      <c r="CC556" s="126"/>
      <c r="CD556" s="126"/>
      <c r="CE556" s="126"/>
      <c r="CF556" s="126"/>
      <c r="CG556" s="126"/>
      <c r="CH556" s="126"/>
      <c r="CI556" s="126"/>
      <c r="CJ556" s="126"/>
      <c r="CK556" s="126"/>
      <c r="CL556" s="126"/>
      <c r="CM556" s="126"/>
      <c r="CN556" s="126"/>
    </row>
    <row r="557" spans="1:92">
      <c r="A557" s="289" t="s">
        <v>7461</v>
      </c>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v>0</v>
      </c>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c r="BY557" s="126"/>
      <c r="BZ557" s="126"/>
      <c r="CA557" s="126"/>
      <c r="CB557" s="126"/>
      <c r="CC557" s="126"/>
      <c r="CD557" s="126"/>
      <c r="CE557" s="126"/>
      <c r="CF557" s="126"/>
      <c r="CG557" s="126"/>
      <c r="CH557" s="126"/>
      <c r="CI557" s="126"/>
      <c r="CJ557" s="126"/>
      <c r="CK557" s="126"/>
      <c r="CL557" s="126"/>
      <c r="CM557" s="126"/>
      <c r="CN557" s="126"/>
    </row>
    <row r="558" spans="1:92">
      <c r="A558" s="289" t="s">
        <v>7462</v>
      </c>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v>0</v>
      </c>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c r="BY558" s="126"/>
      <c r="BZ558" s="126"/>
      <c r="CA558" s="126"/>
      <c r="CB558" s="126"/>
      <c r="CC558" s="126"/>
      <c r="CD558" s="126"/>
      <c r="CE558" s="126"/>
      <c r="CF558" s="126"/>
      <c r="CG558" s="126"/>
      <c r="CH558" s="126"/>
      <c r="CI558" s="126"/>
      <c r="CJ558" s="126"/>
      <c r="CK558" s="126"/>
      <c r="CL558" s="126"/>
      <c r="CM558" s="126"/>
      <c r="CN558" s="126"/>
    </row>
    <row r="559" spans="1:92">
      <c r="A559" s="288" t="s">
        <v>7463</v>
      </c>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c r="BY559" s="126"/>
      <c r="BZ559" s="126"/>
      <c r="CA559" s="126"/>
      <c r="CB559" s="126"/>
      <c r="CC559" s="126"/>
      <c r="CD559" s="126"/>
      <c r="CE559" s="126"/>
      <c r="CF559" s="126"/>
      <c r="CG559" s="126"/>
      <c r="CH559" s="126"/>
      <c r="CI559" s="126"/>
      <c r="CJ559" s="126"/>
      <c r="CK559" s="126"/>
      <c r="CL559" s="126"/>
      <c r="CM559" s="126"/>
      <c r="CN559" s="126"/>
    </row>
    <row r="560" spans="1:92">
      <c r="A560" s="289" t="s">
        <v>7464</v>
      </c>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c r="BY560" s="126"/>
      <c r="BZ560" s="126"/>
      <c r="CA560" s="126"/>
      <c r="CB560" s="126"/>
      <c r="CC560" s="126"/>
      <c r="CD560" s="126"/>
      <c r="CE560" s="126"/>
      <c r="CF560" s="126"/>
      <c r="CG560" s="126"/>
      <c r="CH560" s="126"/>
      <c r="CI560" s="126"/>
      <c r="CJ560" s="126"/>
      <c r="CK560" s="126"/>
      <c r="CL560" s="126"/>
      <c r="CM560" s="126"/>
      <c r="CN560" s="126"/>
    </row>
    <row r="561" spans="1:92">
      <c r="A561" s="289" t="s">
        <v>7465</v>
      </c>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v>35290198.920000002</v>
      </c>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c r="BY561" s="126"/>
      <c r="BZ561" s="126"/>
      <c r="CA561" s="126"/>
      <c r="CB561" s="126"/>
      <c r="CC561" s="126"/>
      <c r="CD561" s="126"/>
      <c r="CE561" s="126"/>
      <c r="CF561" s="126"/>
      <c r="CG561" s="126"/>
      <c r="CH561" s="126"/>
      <c r="CI561" s="126"/>
      <c r="CJ561" s="126"/>
      <c r="CK561" s="126"/>
      <c r="CL561" s="126"/>
      <c r="CM561" s="126"/>
      <c r="CN561" s="126"/>
    </row>
    <row r="562" spans="1:92">
      <c r="A562" s="289" t="s">
        <v>7466</v>
      </c>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v>1.7763568394002501E-12</v>
      </c>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c r="BY562" s="126"/>
      <c r="BZ562" s="126"/>
      <c r="CA562" s="126"/>
      <c r="CB562" s="126"/>
      <c r="CC562" s="126"/>
      <c r="CD562" s="126"/>
      <c r="CE562" s="126"/>
      <c r="CF562" s="126"/>
      <c r="CG562" s="126"/>
      <c r="CH562" s="126"/>
      <c r="CI562" s="126"/>
      <c r="CJ562" s="126"/>
      <c r="CK562" s="126"/>
      <c r="CL562" s="126"/>
      <c r="CM562" s="126"/>
      <c r="CN562" s="126"/>
    </row>
    <row r="563" spans="1:92">
      <c r="A563" s="289" t="s">
        <v>7467</v>
      </c>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v>35290198.920000002</v>
      </c>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c r="BY563" s="126"/>
      <c r="BZ563" s="126"/>
      <c r="CA563" s="126"/>
      <c r="CB563" s="126"/>
      <c r="CC563" s="126"/>
      <c r="CD563" s="126"/>
      <c r="CE563" s="126"/>
      <c r="CF563" s="126"/>
      <c r="CG563" s="126"/>
      <c r="CH563" s="126"/>
      <c r="CI563" s="126"/>
      <c r="CJ563" s="126"/>
      <c r="CK563" s="126"/>
      <c r="CL563" s="126"/>
      <c r="CM563" s="126"/>
      <c r="CN563" s="126"/>
    </row>
    <row r="564" spans="1:92">
      <c r="A564" s="289" t="s">
        <v>7468</v>
      </c>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c r="BY564" s="126"/>
      <c r="BZ564" s="126"/>
      <c r="CA564" s="126"/>
      <c r="CB564" s="126"/>
      <c r="CC564" s="126"/>
      <c r="CD564" s="126"/>
      <c r="CE564" s="126"/>
      <c r="CF564" s="126"/>
      <c r="CG564" s="126"/>
      <c r="CH564" s="126"/>
      <c r="CI564" s="126"/>
      <c r="CJ564" s="126"/>
      <c r="CK564" s="126"/>
      <c r="CL564" s="126"/>
      <c r="CM564" s="126"/>
      <c r="CN564" s="126"/>
    </row>
    <row r="565" spans="1:92">
      <c r="A565" s="289" t="s">
        <v>7469</v>
      </c>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v>91646.039999999906</v>
      </c>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c r="BY565" s="126"/>
      <c r="BZ565" s="126"/>
      <c r="CA565" s="126"/>
      <c r="CB565" s="126"/>
      <c r="CC565" s="126"/>
      <c r="CD565" s="126"/>
      <c r="CE565" s="126"/>
      <c r="CF565" s="126"/>
      <c r="CG565" s="126"/>
      <c r="CH565" s="126"/>
      <c r="CI565" s="126"/>
      <c r="CJ565" s="126"/>
      <c r="CK565" s="126"/>
      <c r="CL565" s="126"/>
      <c r="CM565" s="126"/>
      <c r="CN565" s="126"/>
    </row>
    <row r="566" spans="1:92">
      <c r="A566" s="289" t="s">
        <v>7470</v>
      </c>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v>91646.039999999906</v>
      </c>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c r="BY566" s="126"/>
      <c r="BZ566" s="126"/>
      <c r="CA566" s="126"/>
      <c r="CB566" s="126"/>
      <c r="CC566" s="126"/>
      <c r="CD566" s="126"/>
      <c r="CE566" s="126"/>
      <c r="CF566" s="126"/>
      <c r="CG566" s="126"/>
      <c r="CH566" s="126"/>
      <c r="CI566" s="126"/>
      <c r="CJ566" s="126"/>
      <c r="CK566" s="126"/>
      <c r="CL566" s="126"/>
      <c r="CM566" s="126"/>
      <c r="CN566" s="126"/>
    </row>
    <row r="567" spans="1:92">
      <c r="A567" s="289" t="s">
        <v>7471</v>
      </c>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c r="BY567" s="126"/>
      <c r="BZ567" s="126"/>
      <c r="CA567" s="126"/>
      <c r="CB567" s="126"/>
      <c r="CC567" s="126"/>
      <c r="CD567" s="126"/>
      <c r="CE567" s="126"/>
      <c r="CF567" s="126"/>
      <c r="CG567" s="126"/>
      <c r="CH567" s="126"/>
      <c r="CI567" s="126"/>
      <c r="CJ567" s="126"/>
      <c r="CK567" s="126"/>
      <c r="CL567" s="126"/>
      <c r="CM567" s="126"/>
      <c r="CN567" s="126"/>
    </row>
    <row r="568" spans="1:92">
      <c r="A568" s="289" t="s">
        <v>7472</v>
      </c>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v>6499421.1799999997</v>
      </c>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c r="BY568" s="126"/>
      <c r="BZ568" s="126"/>
      <c r="CA568" s="126"/>
      <c r="CB568" s="126"/>
      <c r="CC568" s="126"/>
      <c r="CD568" s="126"/>
      <c r="CE568" s="126"/>
      <c r="CF568" s="126"/>
      <c r="CG568" s="126"/>
      <c r="CH568" s="126"/>
      <c r="CI568" s="126"/>
      <c r="CJ568" s="126"/>
      <c r="CK568" s="126"/>
      <c r="CL568" s="126"/>
      <c r="CM568" s="126"/>
      <c r="CN568" s="126"/>
    </row>
    <row r="569" spans="1:92">
      <c r="A569" s="288" t="s">
        <v>7473</v>
      </c>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v>6499421.1799999997</v>
      </c>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c r="BY569" s="126"/>
      <c r="BZ569" s="126"/>
      <c r="CA569" s="126"/>
      <c r="CB569" s="126"/>
      <c r="CC569" s="126"/>
      <c r="CD569" s="126"/>
      <c r="CE569" s="126"/>
      <c r="CF569" s="126"/>
      <c r="CG569" s="126"/>
      <c r="CH569" s="126"/>
      <c r="CI569" s="126"/>
      <c r="CJ569" s="126"/>
      <c r="CK569" s="126"/>
      <c r="CL569" s="126"/>
      <c r="CM569" s="126"/>
      <c r="CN569" s="126"/>
    </row>
    <row r="570" spans="1:92">
      <c r="A570" s="289" t="s">
        <v>7474</v>
      </c>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c r="BY570" s="126"/>
      <c r="BZ570" s="126"/>
      <c r="CA570" s="126"/>
      <c r="CB570" s="126"/>
      <c r="CC570" s="126"/>
      <c r="CD570" s="126"/>
      <c r="CE570" s="126"/>
      <c r="CF570" s="126"/>
      <c r="CG570" s="126"/>
      <c r="CH570" s="126"/>
      <c r="CI570" s="126"/>
      <c r="CJ570" s="126"/>
      <c r="CK570" s="126"/>
      <c r="CL570" s="126"/>
      <c r="CM570" s="126"/>
      <c r="CN570" s="126"/>
    </row>
    <row r="571" spans="1:92">
      <c r="A571" s="289" t="s">
        <v>7475</v>
      </c>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v>3405552</v>
      </c>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c r="BY571" s="126"/>
      <c r="BZ571" s="126"/>
      <c r="CA571" s="126"/>
      <c r="CB571" s="126"/>
      <c r="CC571" s="126"/>
      <c r="CD571" s="126"/>
      <c r="CE571" s="126"/>
      <c r="CF571" s="126"/>
      <c r="CG571" s="126"/>
      <c r="CH571" s="126"/>
      <c r="CI571" s="126"/>
      <c r="CJ571" s="126"/>
      <c r="CK571" s="126"/>
      <c r="CL571" s="126"/>
      <c r="CM571" s="126"/>
      <c r="CN571" s="126"/>
    </row>
    <row r="572" spans="1:92">
      <c r="A572" s="289" t="s">
        <v>7476</v>
      </c>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v>148934.72</v>
      </c>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c r="BY572" s="126"/>
      <c r="BZ572" s="126"/>
      <c r="CA572" s="126"/>
      <c r="CB572" s="126"/>
      <c r="CC572" s="126"/>
      <c r="CD572" s="126"/>
      <c r="CE572" s="126"/>
      <c r="CF572" s="126"/>
      <c r="CG572" s="126"/>
      <c r="CH572" s="126"/>
      <c r="CI572" s="126"/>
      <c r="CJ572" s="126"/>
      <c r="CK572" s="126"/>
      <c r="CL572" s="126"/>
      <c r="CM572" s="126"/>
      <c r="CN572" s="126"/>
    </row>
    <row r="573" spans="1:92">
      <c r="A573" s="289" t="s">
        <v>7477</v>
      </c>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v>1540426.8299999901</v>
      </c>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c r="BY573" s="126"/>
      <c r="BZ573" s="126"/>
      <c r="CA573" s="126"/>
      <c r="CB573" s="126"/>
      <c r="CC573" s="126"/>
      <c r="CD573" s="126"/>
      <c r="CE573" s="126"/>
      <c r="CF573" s="126"/>
      <c r="CG573" s="126"/>
      <c r="CH573" s="126"/>
      <c r="CI573" s="126"/>
      <c r="CJ573" s="126"/>
      <c r="CK573" s="126"/>
      <c r="CL573" s="126"/>
      <c r="CM573" s="126"/>
      <c r="CN573" s="126"/>
    </row>
    <row r="574" spans="1:92">
      <c r="A574" s="289" t="s">
        <v>7478</v>
      </c>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v>13069031.999999899</v>
      </c>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c r="BY574" s="126"/>
      <c r="BZ574" s="126"/>
      <c r="CA574" s="126"/>
      <c r="CB574" s="126"/>
      <c r="CC574" s="126"/>
      <c r="CD574" s="126"/>
      <c r="CE574" s="126"/>
      <c r="CF574" s="126"/>
      <c r="CG574" s="126"/>
      <c r="CH574" s="126"/>
      <c r="CI574" s="126"/>
      <c r="CJ574" s="126"/>
      <c r="CK574" s="126"/>
      <c r="CL574" s="126"/>
      <c r="CM574" s="126"/>
      <c r="CN574" s="126"/>
    </row>
    <row r="575" spans="1:92">
      <c r="A575" s="289" t="s">
        <v>7479</v>
      </c>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v>0</v>
      </c>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c r="BY575" s="126"/>
      <c r="BZ575" s="126"/>
      <c r="CA575" s="126"/>
      <c r="CB575" s="126"/>
      <c r="CC575" s="126"/>
      <c r="CD575" s="126"/>
      <c r="CE575" s="126"/>
      <c r="CF575" s="126"/>
      <c r="CG575" s="126"/>
      <c r="CH575" s="126"/>
      <c r="CI575" s="126"/>
      <c r="CJ575" s="126"/>
      <c r="CK575" s="126"/>
      <c r="CL575" s="126"/>
      <c r="CM575" s="126"/>
      <c r="CN575" s="126"/>
    </row>
    <row r="576" spans="1:92">
      <c r="A576" s="289" t="s">
        <v>7480</v>
      </c>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v>-4352494</v>
      </c>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c r="BY576" s="126"/>
      <c r="BZ576" s="126"/>
      <c r="CA576" s="126"/>
      <c r="CB576" s="126"/>
      <c r="CC576" s="126"/>
      <c r="CD576" s="126"/>
      <c r="CE576" s="126"/>
      <c r="CF576" s="126"/>
      <c r="CG576" s="126"/>
      <c r="CH576" s="126"/>
      <c r="CI576" s="126"/>
      <c r="CJ576" s="126"/>
      <c r="CK576" s="126"/>
      <c r="CL576" s="126"/>
      <c r="CM576" s="126"/>
      <c r="CN576" s="126"/>
    </row>
    <row r="577" spans="1:92">
      <c r="A577" s="289" t="s">
        <v>7481</v>
      </c>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v>65154.96</v>
      </c>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c r="BY577" s="126"/>
      <c r="BZ577" s="126"/>
      <c r="CA577" s="126"/>
      <c r="CB577" s="126"/>
      <c r="CC577" s="126"/>
      <c r="CD577" s="126"/>
      <c r="CE577" s="126"/>
      <c r="CF577" s="126"/>
      <c r="CG577" s="126"/>
      <c r="CH577" s="126"/>
      <c r="CI577" s="126"/>
      <c r="CJ577" s="126"/>
      <c r="CK577" s="126"/>
      <c r="CL577" s="126"/>
      <c r="CM577" s="126"/>
      <c r="CN577" s="126"/>
    </row>
    <row r="578" spans="1:92">
      <c r="A578" s="289" t="s">
        <v>7482</v>
      </c>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v>0</v>
      </c>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c r="BY578" s="126"/>
      <c r="BZ578" s="126"/>
      <c r="CA578" s="126"/>
      <c r="CB578" s="126"/>
      <c r="CC578" s="126"/>
      <c r="CD578" s="126"/>
      <c r="CE578" s="126"/>
      <c r="CF578" s="126"/>
      <c r="CG578" s="126"/>
      <c r="CH578" s="126"/>
      <c r="CI578" s="126"/>
      <c r="CJ578" s="126"/>
      <c r="CK578" s="126"/>
      <c r="CL578" s="126"/>
      <c r="CM578" s="126"/>
      <c r="CN578" s="126"/>
    </row>
    <row r="579" spans="1:92">
      <c r="A579" s="289" t="s">
        <v>7483</v>
      </c>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v>50000000.039999902</v>
      </c>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c r="BY579" s="126"/>
      <c r="BZ579" s="126"/>
      <c r="CA579" s="126"/>
      <c r="CB579" s="126"/>
      <c r="CC579" s="126"/>
      <c r="CD579" s="126"/>
      <c r="CE579" s="126"/>
      <c r="CF579" s="126"/>
      <c r="CG579" s="126"/>
      <c r="CH579" s="126"/>
      <c r="CI579" s="126"/>
      <c r="CJ579" s="126"/>
      <c r="CK579" s="126"/>
      <c r="CL579" s="126"/>
      <c r="CM579" s="126"/>
      <c r="CN579" s="126"/>
    </row>
    <row r="580" spans="1:92">
      <c r="A580" s="289" t="s">
        <v>7484</v>
      </c>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v>80592431.039999902</v>
      </c>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c r="BY580" s="126"/>
      <c r="BZ580" s="126"/>
      <c r="CA580" s="126"/>
      <c r="CB580" s="126"/>
      <c r="CC580" s="126"/>
      <c r="CD580" s="126"/>
      <c r="CE580" s="126"/>
      <c r="CF580" s="126"/>
      <c r="CG580" s="126"/>
      <c r="CH580" s="126"/>
      <c r="CI580" s="126"/>
      <c r="CJ580" s="126"/>
      <c r="CK580" s="126"/>
      <c r="CL580" s="126"/>
      <c r="CM580" s="126"/>
      <c r="CN580" s="126"/>
    </row>
    <row r="581" spans="1:92">
      <c r="A581" s="289" t="s">
        <v>7485</v>
      </c>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v>61231.22</v>
      </c>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c r="BY581" s="126"/>
      <c r="BZ581" s="126"/>
      <c r="CA581" s="126"/>
      <c r="CB581" s="126"/>
      <c r="CC581" s="126"/>
      <c r="CD581" s="126"/>
      <c r="CE581" s="126"/>
      <c r="CF581" s="126"/>
      <c r="CG581" s="126"/>
      <c r="CH581" s="126"/>
      <c r="CI581" s="126"/>
      <c r="CJ581" s="126"/>
      <c r="CK581" s="126"/>
      <c r="CL581" s="126"/>
      <c r="CM581" s="126"/>
      <c r="CN581" s="126"/>
    </row>
    <row r="582" spans="1:92">
      <c r="A582" s="289" t="s">
        <v>7486</v>
      </c>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v>0</v>
      </c>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c r="BY582" s="126"/>
      <c r="BZ582" s="126"/>
      <c r="CA582" s="126"/>
      <c r="CB582" s="126"/>
      <c r="CC582" s="126"/>
      <c r="CD582" s="126"/>
      <c r="CE582" s="126"/>
      <c r="CF582" s="126"/>
      <c r="CG582" s="126"/>
      <c r="CH582" s="126"/>
      <c r="CI582" s="126"/>
      <c r="CJ582" s="126"/>
      <c r="CK582" s="126"/>
      <c r="CL582" s="126"/>
      <c r="CM582" s="126"/>
      <c r="CN582" s="126"/>
    </row>
    <row r="583" spans="1:92">
      <c r="A583" s="289" t="s">
        <v>7487</v>
      </c>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v>0</v>
      </c>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c r="BY583" s="126"/>
      <c r="BZ583" s="126"/>
      <c r="CA583" s="126"/>
      <c r="CB583" s="126"/>
      <c r="CC583" s="126"/>
      <c r="CD583" s="126"/>
      <c r="CE583" s="126"/>
      <c r="CF583" s="126"/>
      <c r="CG583" s="126"/>
      <c r="CH583" s="126"/>
      <c r="CI583" s="126"/>
      <c r="CJ583" s="126"/>
      <c r="CK583" s="126"/>
      <c r="CL583" s="126"/>
      <c r="CM583" s="126"/>
      <c r="CN583" s="126"/>
    </row>
    <row r="584" spans="1:92">
      <c r="A584" s="289" t="s">
        <v>7488</v>
      </c>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v>0</v>
      </c>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c r="BY584" s="126"/>
      <c r="BZ584" s="126"/>
      <c r="CA584" s="126"/>
      <c r="CB584" s="126"/>
      <c r="CC584" s="126"/>
      <c r="CD584" s="126"/>
      <c r="CE584" s="126"/>
      <c r="CF584" s="126"/>
      <c r="CG584" s="126"/>
      <c r="CH584" s="126"/>
      <c r="CI584" s="126"/>
      <c r="CJ584" s="126"/>
      <c r="CK584" s="126"/>
      <c r="CL584" s="126"/>
      <c r="CM584" s="126"/>
      <c r="CN584" s="126"/>
    </row>
    <row r="585" spans="1:92">
      <c r="A585" s="289" t="s">
        <v>7489</v>
      </c>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v>0</v>
      </c>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c r="BY585" s="126"/>
      <c r="BZ585" s="126"/>
      <c r="CA585" s="126"/>
      <c r="CB585" s="126"/>
      <c r="CC585" s="126"/>
      <c r="CD585" s="126"/>
      <c r="CE585" s="126"/>
      <c r="CF585" s="126"/>
      <c r="CG585" s="126"/>
      <c r="CH585" s="126"/>
      <c r="CI585" s="126"/>
      <c r="CJ585" s="126"/>
      <c r="CK585" s="126"/>
      <c r="CL585" s="126"/>
      <c r="CM585" s="126"/>
      <c r="CN585" s="126"/>
    </row>
    <row r="586" spans="1:92">
      <c r="A586" s="289" t="s">
        <v>7490</v>
      </c>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v>0</v>
      </c>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c r="BY586" s="126"/>
      <c r="BZ586" s="126"/>
      <c r="CA586" s="126"/>
      <c r="CB586" s="126"/>
      <c r="CC586" s="126"/>
      <c r="CD586" s="126"/>
      <c r="CE586" s="126"/>
      <c r="CF586" s="126"/>
      <c r="CG586" s="126"/>
      <c r="CH586" s="126"/>
      <c r="CI586" s="126"/>
      <c r="CJ586" s="126"/>
      <c r="CK586" s="126"/>
      <c r="CL586" s="126"/>
      <c r="CM586" s="126"/>
      <c r="CN586" s="126"/>
    </row>
    <row r="587" spans="1:92">
      <c r="A587" s="289" t="s">
        <v>7491</v>
      </c>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v>0</v>
      </c>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c r="BY587" s="126"/>
      <c r="BZ587" s="126"/>
      <c r="CA587" s="126"/>
      <c r="CB587" s="126"/>
      <c r="CC587" s="126"/>
      <c r="CD587" s="126"/>
      <c r="CE587" s="126"/>
      <c r="CF587" s="126"/>
      <c r="CG587" s="126"/>
      <c r="CH587" s="126"/>
      <c r="CI587" s="126"/>
      <c r="CJ587" s="126"/>
      <c r="CK587" s="126"/>
      <c r="CL587" s="126"/>
      <c r="CM587" s="126"/>
      <c r="CN587" s="126"/>
    </row>
    <row r="588" spans="1:92">
      <c r="A588" s="289" t="s">
        <v>7492</v>
      </c>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v>0</v>
      </c>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c r="BY588" s="126"/>
      <c r="BZ588" s="126"/>
      <c r="CA588" s="126"/>
      <c r="CB588" s="126"/>
      <c r="CC588" s="126"/>
      <c r="CD588" s="126"/>
      <c r="CE588" s="126"/>
      <c r="CF588" s="126"/>
      <c r="CG588" s="126"/>
      <c r="CH588" s="126"/>
      <c r="CI588" s="126"/>
      <c r="CJ588" s="126"/>
      <c r="CK588" s="126"/>
      <c r="CL588" s="126"/>
      <c r="CM588" s="126"/>
      <c r="CN588" s="126"/>
    </row>
    <row r="589" spans="1:92">
      <c r="A589" s="289" t="s">
        <v>7493</v>
      </c>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v>0</v>
      </c>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c r="BY589" s="126"/>
      <c r="BZ589" s="126"/>
      <c r="CA589" s="126"/>
      <c r="CB589" s="126"/>
      <c r="CC589" s="126"/>
      <c r="CD589" s="126"/>
      <c r="CE589" s="126"/>
      <c r="CF589" s="126"/>
      <c r="CG589" s="126"/>
      <c r="CH589" s="126"/>
      <c r="CI589" s="126"/>
      <c r="CJ589" s="126"/>
      <c r="CK589" s="126"/>
      <c r="CL589" s="126"/>
      <c r="CM589" s="126"/>
      <c r="CN589" s="126"/>
    </row>
    <row r="590" spans="1:92">
      <c r="A590" s="289" t="s">
        <v>7494</v>
      </c>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v>0</v>
      </c>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c r="BY590" s="126"/>
      <c r="BZ590" s="126"/>
      <c r="CA590" s="126"/>
      <c r="CB590" s="126"/>
      <c r="CC590" s="126"/>
      <c r="CD590" s="126"/>
      <c r="CE590" s="126"/>
      <c r="CF590" s="126"/>
      <c r="CG590" s="126"/>
      <c r="CH590" s="126"/>
      <c r="CI590" s="126"/>
      <c r="CJ590" s="126"/>
      <c r="CK590" s="126"/>
      <c r="CL590" s="126"/>
      <c r="CM590" s="126"/>
      <c r="CN590" s="126"/>
    </row>
    <row r="591" spans="1:92">
      <c r="A591" s="289" t="s">
        <v>7495</v>
      </c>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v>0</v>
      </c>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c r="BY591" s="126"/>
      <c r="BZ591" s="126"/>
      <c r="CA591" s="126"/>
      <c r="CB591" s="126"/>
      <c r="CC591" s="126"/>
      <c r="CD591" s="126"/>
      <c r="CE591" s="126"/>
      <c r="CF591" s="126"/>
      <c r="CG591" s="126"/>
      <c r="CH591" s="126"/>
      <c r="CI591" s="126"/>
      <c r="CJ591" s="126"/>
      <c r="CK591" s="126"/>
      <c r="CL591" s="126"/>
      <c r="CM591" s="126"/>
      <c r="CN591" s="126"/>
    </row>
    <row r="592" spans="1:92">
      <c r="A592" s="289" t="s">
        <v>7496</v>
      </c>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v>0</v>
      </c>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c r="BY592" s="126"/>
      <c r="BZ592" s="126"/>
      <c r="CA592" s="126"/>
      <c r="CB592" s="126"/>
      <c r="CC592" s="126"/>
      <c r="CD592" s="126"/>
      <c r="CE592" s="126"/>
      <c r="CF592" s="126"/>
      <c r="CG592" s="126"/>
      <c r="CH592" s="126"/>
      <c r="CI592" s="126"/>
      <c r="CJ592" s="126"/>
      <c r="CK592" s="126"/>
      <c r="CL592" s="126"/>
      <c r="CM592" s="126"/>
      <c r="CN592" s="126"/>
    </row>
    <row r="593" spans="1:92">
      <c r="A593" s="289" t="s">
        <v>7497</v>
      </c>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v>144530268.80999899</v>
      </c>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c r="BY593" s="126"/>
      <c r="BZ593" s="126"/>
      <c r="CA593" s="126"/>
      <c r="CB593" s="126"/>
      <c r="CC593" s="126"/>
      <c r="CD593" s="126"/>
      <c r="CE593" s="126"/>
      <c r="CF593" s="126"/>
      <c r="CG593" s="126"/>
      <c r="CH593" s="126"/>
      <c r="CI593" s="126"/>
      <c r="CJ593" s="126"/>
      <c r="CK593" s="126"/>
      <c r="CL593" s="126"/>
      <c r="CM593" s="126"/>
      <c r="CN593" s="126"/>
    </row>
    <row r="594" spans="1:92">
      <c r="A594" s="289" t="s">
        <v>7498</v>
      </c>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c r="BY594" s="126"/>
      <c r="BZ594" s="126"/>
      <c r="CA594" s="126"/>
      <c r="CB594" s="126"/>
      <c r="CC594" s="126"/>
      <c r="CD594" s="126"/>
      <c r="CE594" s="126"/>
      <c r="CF594" s="126"/>
      <c r="CG594" s="126"/>
      <c r="CH594" s="126"/>
      <c r="CI594" s="126"/>
      <c r="CJ594" s="126"/>
      <c r="CK594" s="126"/>
      <c r="CL594" s="126"/>
      <c r="CM594" s="126"/>
      <c r="CN594" s="126"/>
    </row>
    <row r="595" spans="1:92">
      <c r="A595" s="289" t="s">
        <v>7499</v>
      </c>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v>0</v>
      </c>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c r="BY595" s="126"/>
      <c r="BZ595" s="126"/>
      <c r="CA595" s="126"/>
      <c r="CB595" s="126"/>
      <c r="CC595" s="126"/>
      <c r="CD595" s="126"/>
      <c r="CE595" s="126"/>
      <c r="CF595" s="126"/>
      <c r="CG595" s="126"/>
      <c r="CH595" s="126"/>
      <c r="CI595" s="126"/>
      <c r="CJ595" s="126"/>
      <c r="CK595" s="126"/>
      <c r="CL595" s="126"/>
      <c r="CM595" s="126"/>
      <c r="CN595" s="126"/>
    </row>
    <row r="596" spans="1:92">
      <c r="A596" s="289" t="s">
        <v>7500</v>
      </c>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v>0</v>
      </c>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c r="BY596" s="126"/>
      <c r="BZ596" s="126"/>
      <c r="CA596" s="126"/>
      <c r="CB596" s="126"/>
      <c r="CC596" s="126"/>
      <c r="CD596" s="126"/>
      <c r="CE596" s="126"/>
      <c r="CF596" s="126"/>
      <c r="CG596" s="126"/>
      <c r="CH596" s="126"/>
      <c r="CI596" s="126"/>
      <c r="CJ596" s="126"/>
      <c r="CK596" s="126"/>
      <c r="CL596" s="126"/>
      <c r="CM596" s="126"/>
      <c r="CN596" s="126"/>
    </row>
    <row r="597" spans="1:92">
      <c r="A597" s="289" t="s">
        <v>7501</v>
      </c>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v>0</v>
      </c>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c r="BY597" s="126"/>
      <c r="BZ597" s="126"/>
      <c r="CA597" s="126"/>
      <c r="CB597" s="126"/>
      <c r="CC597" s="126"/>
      <c r="CD597" s="126"/>
      <c r="CE597" s="126"/>
      <c r="CF597" s="126"/>
      <c r="CG597" s="126"/>
      <c r="CH597" s="126"/>
      <c r="CI597" s="126"/>
      <c r="CJ597" s="126"/>
      <c r="CK597" s="126"/>
      <c r="CL597" s="126"/>
      <c r="CM597" s="126"/>
      <c r="CN597" s="126"/>
    </row>
    <row r="598" spans="1:92">
      <c r="A598" s="289" t="s">
        <v>7502</v>
      </c>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v>0</v>
      </c>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c r="BY598" s="126"/>
      <c r="BZ598" s="126"/>
      <c r="CA598" s="126"/>
      <c r="CB598" s="126"/>
      <c r="CC598" s="126"/>
      <c r="CD598" s="126"/>
      <c r="CE598" s="126"/>
      <c r="CF598" s="126"/>
      <c r="CG598" s="126"/>
      <c r="CH598" s="126"/>
      <c r="CI598" s="126"/>
      <c r="CJ598" s="126"/>
      <c r="CK598" s="126"/>
      <c r="CL598" s="126"/>
      <c r="CM598" s="126"/>
      <c r="CN598" s="126"/>
    </row>
    <row r="599" spans="1:92">
      <c r="A599" s="289" t="s">
        <v>7503</v>
      </c>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v>773321783.95999897</v>
      </c>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c r="BY599" s="126"/>
      <c r="BZ599" s="126"/>
      <c r="CA599" s="126"/>
      <c r="CB599" s="126"/>
      <c r="CC599" s="126"/>
      <c r="CD599" s="126"/>
      <c r="CE599" s="126"/>
      <c r="CF599" s="126"/>
      <c r="CG599" s="126"/>
      <c r="CH599" s="126"/>
      <c r="CI599" s="126"/>
      <c r="CJ599" s="126"/>
      <c r="CK599" s="126"/>
      <c r="CL599" s="126"/>
      <c r="CM599" s="126"/>
      <c r="CN599" s="126"/>
    </row>
    <row r="600" spans="1:92">
      <c r="A600" s="288" t="s">
        <v>7504</v>
      </c>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c r="BY600" s="126"/>
      <c r="BZ600" s="126"/>
      <c r="CA600" s="126"/>
      <c r="CB600" s="126"/>
      <c r="CC600" s="126"/>
      <c r="CD600" s="126"/>
      <c r="CE600" s="126"/>
      <c r="CF600" s="126"/>
      <c r="CG600" s="126"/>
      <c r="CH600" s="126"/>
      <c r="CI600" s="126"/>
      <c r="CJ600" s="126"/>
      <c r="CK600" s="126"/>
      <c r="CL600" s="126"/>
      <c r="CM600" s="126"/>
      <c r="CN600" s="126"/>
    </row>
    <row r="601" spans="1:92">
      <c r="A601" s="289" t="s">
        <v>7505</v>
      </c>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v>1228487.2</v>
      </c>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c r="BY601" s="126"/>
      <c r="BZ601" s="126"/>
      <c r="CA601" s="126"/>
      <c r="CB601" s="126"/>
      <c r="CC601" s="126"/>
      <c r="CD601" s="126"/>
      <c r="CE601" s="126"/>
      <c r="CF601" s="126"/>
      <c r="CG601" s="126"/>
      <c r="CH601" s="126"/>
      <c r="CI601" s="126"/>
      <c r="CJ601" s="126"/>
      <c r="CK601" s="126"/>
      <c r="CL601" s="126"/>
      <c r="CM601" s="126"/>
      <c r="CN601" s="126"/>
    </row>
    <row r="602" spans="1:92">
      <c r="A602" s="289" t="s">
        <v>7506</v>
      </c>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v>0</v>
      </c>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c r="BY602" s="126"/>
      <c r="BZ602" s="126"/>
      <c r="CA602" s="126"/>
      <c r="CB602" s="126"/>
      <c r="CC602" s="126"/>
      <c r="CD602" s="126"/>
      <c r="CE602" s="126"/>
      <c r="CF602" s="126"/>
      <c r="CG602" s="126"/>
      <c r="CH602" s="126"/>
      <c r="CI602" s="126"/>
      <c r="CJ602" s="126"/>
      <c r="CK602" s="126"/>
      <c r="CL602" s="126"/>
      <c r="CM602" s="126"/>
      <c r="CN602" s="126"/>
    </row>
    <row r="603" spans="1:92">
      <c r="A603" s="289" t="s">
        <v>7507</v>
      </c>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v>-754121.07</v>
      </c>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c r="BY603" s="126"/>
      <c r="BZ603" s="126"/>
      <c r="CA603" s="126"/>
      <c r="CB603" s="126"/>
      <c r="CC603" s="126"/>
      <c r="CD603" s="126"/>
      <c r="CE603" s="126"/>
      <c r="CF603" s="126"/>
      <c r="CG603" s="126"/>
      <c r="CH603" s="126"/>
      <c r="CI603" s="126"/>
      <c r="CJ603" s="126"/>
      <c r="CK603" s="126"/>
      <c r="CL603" s="126"/>
      <c r="CM603" s="126"/>
      <c r="CN603" s="126"/>
    </row>
    <row r="604" spans="1:92">
      <c r="A604" s="289" t="s">
        <v>7508</v>
      </c>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v>2.71</v>
      </c>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c r="BY604" s="126"/>
      <c r="BZ604" s="126"/>
      <c r="CA604" s="126"/>
      <c r="CB604" s="126"/>
      <c r="CC604" s="126"/>
      <c r="CD604" s="126"/>
      <c r="CE604" s="126"/>
      <c r="CF604" s="126"/>
      <c r="CG604" s="126"/>
      <c r="CH604" s="126"/>
      <c r="CI604" s="126"/>
      <c r="CJ604" s="126"/>
      <c r="CK604" s="126"/>
      <c r="CL604" s="126"/>
      <c r="CM604" s="126"/>
      <c r="CN604" s="126"/>
    </row>
    <row r="605" spans="1:92">
      <c r="A605" s="289" t="s">
        <v>7509</v>
      </c>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v>0</v>
      </c>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c r="BY605" s="126"/>
      <c r="BZ605" s="126"/>
      <c r="CA605" s="126"/>
      <c r="CB605" s="126"/>
      <c r="CC605" s="126"/>
      <c r="CD605" s="126"/>
      <c r="CE605" s="126"/>
      <c r="CF605" s="126"/>
      <c r="CG605" s="126"/>
      <c r="CH605" s="126"/>
      <c r="CI605" s="126"/>
      <c r="CJ605" s="126"/>
      <c r="CK605" s="126"/>
      <c r="CL605" s="126"/>
      <c r="CM605" s="126"/>
      <c r="CN605" s="126"/>
    </row>
    <row r="606" spans="1:92">
      <c r="A606" s="288" t="s">
        <v>7510</v>
      </c>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v>474368.84</v>
      </c>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c r="BY606" s="126"/>
      <c r="BZ606" s="126"/>
      <c r="CA606" s="126"/>
      <c r="CB606" s="126"/>
      <c r="CC606" s="126"/>
      <c r="CD606" s="126"/>
      <c r="CE606" s="126"/>
      <c r="CF606" s="126"/>
      <c r="CG606" s="126"/>
      <c r="CH606" s="126"/>
      <c r="CI606" s="126"/>
      <c r="CJ606" s="126"/>
      <c r="CK606" s="126"/>
      <c r="CL606" s="126"/>
      <c r="CM606" s="126"/>
      <c r="CN606" s="126"/>
    </row>
    <row r="607" spans="1:92">
      <c r="A607" s="289" t="s">
        <v>7511</v>
      </c>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c r="BY607" s="126"/>
      <c r="BZ607" s="126"/>
      <c r="CA607" s="126"/>
      <c r="CB607" s="126"/>
      <c r="CC607" s="126"/>
      <c r="CD607" s="126"/>
      <c r="CE607" s="126"/>
      <c r="CF607" s="126"/>
      <c r="CG607" s="126"/>
      <c r="CH607" s="126"/>
      <c r="CI607" s="126"/>
      <c r="CJ607" s="126"/>
      <c r="CK607" s="126"/>
      <c r="CL607" s="126"/>
      <c r="CM607" s="126"/>
      <c r="CN607" s="126"/>
    </row>
    <row r="608" spans="1:92">
      <c r="A608" s="288" t="s">
        <v>7512</v>
      </c>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v>773796152.79999995</v>
      </c>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c r="BY608" s="126"/>
      <c r="BZ608" s="126"/>
      <c r="CA608" s="126"/>
      <c r="CB608" s="126"/>
      <c r="CC608" s="126"/>
      <c r="CD608" s="126"/>
      <c r="CE608" s="126"/>
      <c r="CF608" s="126"/>
      <c r="CG608" s="126"/>
      <c r="CH608" s="126"/>
      <c r="CI608" s="126"/>
      <c r="CJ608" s="126"/>
      <c r="CK608" s="126"/>
      <c r="CL608" s="126"/>
      <c r="CM608" s="126"/>
      <c r="CN608" s="126"/>
    </row>
    <row r="609" spans="1:92">
      <c r="A609" s="289" t="s">
        <v>7513</v>
      </c>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c r="BY609" s="126"/>
      <c r="BZ609" s="126"/>
      <c r="CA609" s="126"/>
      <c r="CB609" s="126"/>
      <c r="CC609" s="126"/>
      <c r="CD609" s="126"/>
      <c r="CE609" s="126"/>
      <c r="CF609" s="126"/>
      <c r="CG609" s="126"/>
      <c r="CH609" s="126"/>
      <c r="CI609" s="126"/>
      <c r="CJ609" s="126"/>
      <c r="CK609" s="126"/>
      <c r="CL609" s="126"/>
      <c r="CM609" s="126"/>
      <c r="CN609" s="126"/>
    </row>
    <row r="610" spans="1:92" ht="13.8" thickBot="1">
      <c r="A610" s="360" t="s">
        <v>7514</v>
      </c>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c r="BY610" s="126"/>
      <c r="BZ610" s="126"/>
      <c r="CA610" s="126"/>
      <c r="CB610" s="126"/>
      <c r="CC610" s="126"/>
      <c r="CD610" s="126"/>
      <c r="CE610" s="126"/>
      <c r="CF610" s="126"/>
      <c r="CG610" s="126"/>
      <c r="CH610" s="126"/>
      <c r="CI610" s="126"/>
      <c r="CJ610" s="126"/>
      <c r="CK610" s="126"/>
      <c r="CL610" s="126"/>
      <c r="CM610" s="126"/>
      <c r="CN610" s="126"/>
    </row>
    <row r="611" spans="1:92">
      <c r="A611" s="289" t="s">
        <v>7515</v>
      </c>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v>2049761.54</v>
      </c>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c r="BY611" s="126"/>
      <c r="BZ611" s="126"/>
      <c r="CA611" s="126"/>
      <c r="CB611" s="126"/>
      <c r="CC611" s="126"/>
      <c r="CD611" s="126"/>
      <c r="CE611" s="126"/>
      <c r="CF611" s="126"/>
      <c r="CG611" s="126"/>
      <c r="CH611" s="126"/>
      <c r="CI611" s="126"/>
      <c r="CJ611" s="126"/>
      <c r="CK611" s="126"/>
      <c r="CL611" s="126"/>
      <c r="CM611" s="126"/>
      <c r="CN611" s="126"/>
    </row>
    <row r="612" spans="1:92">
      <c r="A612" s="289" t="s">
        <v>7516</v>
      </c>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v>0</v>
      </c>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c r="BY612" s="126"/>
      <c r="BZ612" s="126"/>
      <c r="CA612" s="126"/>
      <c r="CB612" s="126"/>
      <c r="CC612" s="126"/>
      <c r="CD612" s="126"/>
      <c r="CE612" s="126"/>
      <c r="CF612" s="126"/>
      <c r="CG612" s="126"/>
      <c r="CH612" s="126"/>
      <c r="CI612" s="126"/>
      <c r="CJ612" s="126"/>
      <c r="CK612" s="126"/>
      <c r="CL612" s="126"/>
      <c r="CM612" s="126"/>
      <c r="CN612" s="126"/>
    </row>
    <row r="613" spans="1:92">
      <c r="A613" s="289" t="s">
        <v>7517</v>
      </c>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v>144438410.459999</v>
      </c>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c r="BY613" s="126"/>
      <c r="BZ613" s="126"/>
      <c r="CA613" s="126"/>
      <c r="CB613" s="126"/>
      <c r="CC613" s="126"/>
      <c r="CD613" s="126"/>
      <c r="CE613" s="126"/>
      <c r="CF613" s="126"/>
      <c r="CG613" s="126"/>
      <c r="CH613" s="126"/>
      <c r="CI613" s="126"/>
      <c r="CJ613" s="126"/>
      <c r="CK613" s="126"/>
      <c r="CL613" s="126"/>
      <c r="CM613" s="126"/>
      <c r="CN613" s="126"/>
    </row>
    <row r="614" spans="1:92">
      <c r="A614" s="289" t="s">
        <v>7518</v>
      </c>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v>0</v>
      </c>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c r="BY614" s="126"/>
      <c r="BZ614" s="126"/>
      <c r="CA614" s="126"/>
      <c r="CB614" s="126"/>
      <c r="CC614" s="126"/>
      <c r="CD614" s="126"/>
      <c r="CE614" s="126"/>
      <c r="CF614" s="126"/>
      <c r="CG614" s="126"/>
      <c r="CH614" s="126"/>
      <c r="CI614" s="126"/>
      <c r="CJ614" s="126"/>
      <c r="CK614" s="126"/>
      <c r="CL614" s="126"/>
      <c r="CM614" s="126"/>
      <c r="CN614" s="126"/>
    </row>
    <row r="615" spans="1:92">
      <c r="A615" s="289" t="s">
        <v>7519</v>
      </c>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v>0</v>
      </c>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c r="BY615" s="126"/>
      <c r="BZ615" s="126"/>
      <c r="CA615" s="126"/>
      <c r="CB615" s="126"/>
      <c r="CC615" s="126"/>
      <c r="CD615" s="126"/>
      <c r="CE615" s="126"/>
      <c r="CF615" s="126"/>
      <c r="CG615" s="126"/>
      <c r="CH615" s="126"/>
      <c r="CI615" s="126"/>
      <c r="CJ615" s="126"/>
      <c r="CK615" s="126"/>
      <c r="CL615" s="126"/>
      <c r="CM615" s="126"/>
      <c r="CN615" s="126"/>
    </row>
    <row r="616" spans="1:92">
      <c r="A616" s="289" t="s">
        <v>7520</v>
      </c>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v>0</v>
      </c>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c r="BY616" s="126"/>
      <c r="BZ616" s="126"/>
      <c r="CA616" s="126"/>
      <c r="CB616" s="126"/>
      <c r="CC616" s="126"/>
      <c r="CD616" s="126"/>
      <c r="CE616" s="126"/>
      <c r="CF616" s="126"/>
      <c r="CG616" s="126"/>
      <c r="CH616" s="126"/>
      <c r="CI616" s="126"/>
      <c r="CJ616" s="126"/>
      <c r="CK616" s="126"/>
      <c r="CL616" s="126"/>
      <c r="CM616" s="126"/>
      <c r="CN616" s="126"/>
    </row>
    <row r="617" spans="1:92">
      <c r="A617" s="289" t="s">
        <v>7521</v>
      </c>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v>114361392.11</v>
      </c>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c r="BY617" s="126"/>
      <c r="BZ617" s="126"/>
      <c r="CA617" s="126"/>
      <c r="CB617" s="126"/>
      <c r="CC617" s="126"/>
      <c r="CD617" s="126"/>
      <c r="CE617" s="126"/>
      <c r="CF617" s="126"/>
      <c r="CG617" s="126"/>
      <c r="CH617" s="126"/>
      <c r="CI617" s="126"/>
      <c r="CJ617" s="126"/>
      <c r="CK617" s="126"/>
      <c r="CL617" s="126"/>
      <c r="CM617" s="126"/>
      <c r="CN617" s="126"/>
    </row>
    <row r="618" spans="1:92">
      <c r="A618" s="289" t="s">
        <v>7522</v>
      </c>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v>279.99</v>
      </c>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c r="BY618" s="126"/>
      <c r="BZ618" s="126"/>
      <c r="CA618" s="126"/>
      <c r="CB618" s="126"/>
      <c r="CC618" s="126"/>
      <c r="CD618" s="126"/>
      <c r="CE618" s="126"/>
      <c r="CF618" s="126"/>
      <c r="CG618" s="126"/>
      <c r="CH618" s="126"/>
      <c r="CI618" s="126"/>
      <c r="CJ618" s="126"/>
      <c r="CK618" s="126"/>
      <c r="CL618" s="126"/>
      <c r="CM618" s="126"/>
      <c r="CN618" s="126"/>
    </row>
    <row r="619" spans="1:92">
      <c r="A619" s="289" t="s">
        <v>7523</v>
      </c>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v>0</v>
      </c>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c r="BY619" s="126"/>
      <c r="BZ619" s="126"/>
      <c r="CA619" s="126"/>
      <c r="CB619" s="126"/>
      <c r="CC619" s="126"/>
      <c r="CD619" s="126"/>
      <c r="CE619" s="126"/>
      <c r="CF619" s="126"/>
      <c r="CG619" s="126"/>
      <c r="CH619" s="126"/>
      <c r="CI619" s="126"/>
      <c r="CJ619" s="126"/>
      <c r="CK619" s="126"/>
      <c r="CL619" s="126"/>
      <c r="CM619" s="126"/>
      <c r="CN619" s="126"/>
    </row>
    <row r="620" spans="1:92">
      <c r="A620" s="289" t="s">
        <v>7524</v>
      </c>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v>0</v>
      </c>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c r="BY620" s="126"/>
      <c r="BZ620" s="126"/>
      <c r="CA620" s="126"/>
      <c r="CB620" s="126"/>
      <c r="CC620" s="126"/>
      <c r="CD620" s="126"/>
      <c r="CE620" s="126"/>
      <c r="CF620" s="126"/>
      <c r="CG620" s="126"/>
      <c r="CH620" s="126"/>
      <c r="CI620" s="126"/>
      <c r="CJ620" s="126"/>
      <c r="CK620" s="126"/>
      <c r="CL620" s="126"/>
      <c r="CM620" s="126"/>
      <c r="CN620" s="126"/>
    </row>
    <row r="621" spans="1:92">
      <c r="A621" s="289" t="s">
        <v>7525</v>
      </c>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v>77922.97</v>
      </c>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c r="BY621" s="126"/>
      <c r="BZ621" s="126"/>
      <c r="CA621" s="126"/>
      <c r="CB621" s="126"/>
      <c r="CC621" s="126"/>
      <c r="CD621" s="126"/>
      <c r="CE621" s="126"/>
      <c r="CF621" s="126"/>
      <c r="CG621" s="126"/>
      <c r="CH621" s="126"/>
      <c r="CI621" s="126"/>
      <c r="CJ621" s="126"/>
      <c r="CK621" s="126"/>
      <c r="CL621" s="126"/>
      <c r="CM621" s="126"/>
      <c r="CN621" s="126"/>
    </row>
    <row r="622" spans="1:92">
      <c r="A622" s="289" t="s">
        <v>7526</v>
      </c>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v>115274.32</v>
      </c>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c r="BY622" s="126"/>
      <c r="BZ622" s="126"/>
      <c r="CA622" s="126"/>
      <c r="CB622" s="126"/>
      <c r="CC622" s="126"/>
      <c r="CD622" s="126"/>
      <c r="CE622" s="126"/>
      <c r="CF622" s="126"/>
      <c r="CG622" s="126"/>
      <c r="CH622" s="126"/>
      <c r="CI622" s="126"/>
      <c r="CJ622" s="126"/>
      <c r="CK622" s="126"/>
      <c r="CL622" s="126"/>
      <c r="CM622" s="126"/>
      <c r="CN622" s="126"/>
    </row>
    <row r="623" spans="1:92">
      <c r="A623" s="289" t="s">
        <v>7527</v>
      </c>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v>22339494.98</v>
      </c>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c r="BY623" s="126"/>
      <c r="BZ623" s="126"/>
      <c r="CA623" s="126"/>
      <c r="CB623" s="126"/>
      <c r="CC623" s="126"/>
      <c r="CD623" s="126"/>
      <c r="CE623" s="126"/>
      <c r="CF623" s="126"/>
      <c r="CG623" s="126"/>
      <c r="CH623" s="126"/>
      <c r="CI623" s="126"/>
      <c r="CJ623" s="126"/>
      <c r="CK623" s="126"/>
      <c r="CL623" s="126"/>
      <c r="CM623" s="126"/>
      <c r="CN623" s="126"/>
    </row>
    <row r="624" spans="1:92">
      <c r="A624" s="289" t="s">
        <v>7528</v>
      </c>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v>0</v>
      </c>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c r="BY624" s="126"/>
      <c r="BZ624" s="126"/>
      <c r="CA624" s="126"/>
      <c r="CB624" s="126"/>
      <c r="CC624" s="126"/>
      <c r="CD624" s="126"/>
      <c r="CE624" s="126"/>
      <c r="CF624" s="126"/>
      <c r="CG624" s="126"/>
      <c r="CH624" s="126"/>
      <c r="CI624" s="126"/>
      <c r="CJ624" s="126"/>
      <c r="CK624" s="126"/>
      <c r="CL624" s="126"/>
      <c r="CM624" s="126"/>
      <c r="CN624" s="126"/>
    </row>
    <row r="625" spans="1:92">
      <c r="A625" s="289" t="s">
        <v>7529</v>
      </c>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v>0</v>
      </c>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c r="BY625" s="126"/>
      <c r="BZ625" s="126"/>
      <c r="CA625" s="126"/>
      <c r="CB625" s="126"/>
      <c r="CC625" s="126"/>
      <c r="CD625" s="126"/>
      <c r="CE625" s="126"/>
      <c r="CF625" s="126"/>
      <c r="CG625" s="126"/>
      <c r="CH625" s="126"/>
      <c r="CI625" s="126"/>
      <c r="CJ625" s="126"/>
      <c r="CK625" s="126"/>
      <c r="CL625" s="126"/>
      <c r="CM625" s="126"/>
      <c r="CN625" s="126"/>
    </row>
    <row r="626" spans="1:92">
      <c r="A626" s="289" t="s">
        <v>7530</v>
      </c>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v>107953027.17999899</v>
      </c>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c r="BY626" s="126"/>
      <c r="BZ626" s="126"/>
      <c r="CA626" s="126"/>
      <c r="CB626" s="126"/>
      <c r="CC626" s="126"/>
      <c r="CD626" s="126"/>
      <c r="CE626" s="126"/>
      <c r="CF626" s="126"/>
      <c r="CG626" s="126"/>
      <c r="CH626" s="126"/>
      <c r="CI626" s="126"/>
      <c r="CJ626" s="126"/>
      <c r="CK626" s="126"/>
      <c r="CL626" s="126"/>
      <c r="CM626" s="126"/>
      <c r="CN626" s="126"/>
    </row>
    <row r="627" spans="1:92">
      <c r="A627" s="289" t="s">
        <v>7531</v>
      </c>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v>224774.55</v>
      </c>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c r="BY627" s="126"/>
      <c r="BZ627" s="126"/>
      <c r="CA627" s="126"/>
      <c r="CB627" s="126"/>
      <c r="CC627" s="126"/>
      <c r="CD627" s="126"/>
      <c r="CE627" s="126"/>
      <c r="CF627" s="126"/>
      <c r="CG627" s="126"/>
      <c r="CH627" s="126"/>
      <c r="CI627" s="126"/>
      <c r="CJ627" s="126"/>
      <c r="CK627" s="126"/>
      <c r="CL627" s="126"/>
      <c r="CM627" s="126"/>
      <c r="CN627" s="126"/>
    </row>
    <row r="628" spans="1:92">
      <c r="A628" s="289" t="s">
        <v>7532</v>
      </c>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v>0</v>
      </c>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c r="BY628" s="126"/>
      <c r="BZ628" s="126"/>
      <c r="CA628" s="126"/>
      <c r="CB628" s="126"/>
      <c r="CC628" s="126"/>
      <c r="CD628" s="126"/>
      <c r="CE628" s="126"/>
      <c r="CF628" s="126"/>
      <c r="CG628" s="126"/>
      <c r="CH628" s="126"/>
      <c r="CI628" s="126"/>
      <c r="CJ628" s="126"/>
      <c r="CK628" s="126"/>
      <c r="CL628" s="126"/>
      <c r="CM628" s="126"/>
      <c r="CN628" s="126"/>
    </row>
    <row r="629" spans="1:92">
      <c r="A629" s="289" t="s">
        <v>7533</v>
      </c>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v>0</v>
      </c>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c r="BY629" s="126"/>
      <c r="BZ629" s="126"/>
      <c r="CA629" s="126"/>
      <c r="CB629" s="126"/>
      <c r="CC629" s="126"/>
      <c r="CD629" s="126"/>
      <c r="CE629" s="126"/>
      <c r="CF629" s="126"/>
      <c r="CG629" s="126"/>
      <c r="CH629" s="126"/>
      <c r="CI629" s="126"/>
      <c r="CJ629" s="126"/>
      <c r="CK629" s="126"/>
      <c r="CL629" s="126"/>
      <c r="CM629" s="126"/>
      <c r="CN629" s="126"/>
    </row>
    <row r="630" spans="1:92">
      <c r="A630" s="289" t="s">
        <v>7534</v>
      </c>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v>25.13</v>
      </c>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c r="BY630" s="126"/>
      <c r="BZ630" s="126"/>
      <c r="CA630" s="126"/>
      <c r="CB630" s="126"/>
      <c r="CC630" s="126"/>
      <c r="CD630" s="126"/>
      <c r="CE630" s="126"/>
      <c r="CF630" s="126"/>
      <c r="CG630" s="126"/>
      <c r="CH630" s="126"/>
      <c r="CI630" s="126"/>
      <c r="CJ630" s="126"/>
      <c r="CK630" s="126"/>
      <c r="CL630" s="126"/>
      <c r="CM630" s="126"/>
      <c r="CN630" s="126"/>
    </row>
    <row r="631" spans="1:92">
      <c r="A631" s="289" t="s">
        <v>7535</v>
      </c>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v>0</v>
      </c>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c r="BY631" s="126"/>
      <c r="BZ631" s="126"/>
      <c r="CA631" s="126"/>
      <c r="CB631" s="126"/>
      <c r="CC631" s="126"/>
      <c r="CD631" s="126"/>
      <c r="CE631" s="126"/>
      <c r="CF631" s="126"/>
      <c r="CG631" s="126"/>
      <c r="CH631" s="126"/>
      <c r="CI631" s="126"/>
      <c r="CJ631" s="126"/>
      <c r="CK631" s="126"/>
      <c r="CL631" s="126"/>
      <c r="CM631" s="126"/>
      <c r="CN631" s="126"/>
    </row>
    <row r="632" spans="1:92">
      <c r="A632" s="289" t="s">
        <v>7536</v>
      </c>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v>-1032770.66999999</v>
      </c>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c r="BY632" s="126"/>
      <c r="BZ632" s="126"/>
      <c r="CA632" s="126"/>
      <c r="CB632" s="126"/>
      <c r="CC632" s="126"/>
      <c r="CD632" s="126"/>
      <c r="CE632" s="126"/>
      <c r="CF632" s="126"/>
      <c r="CG632" s="126"/>
      <c r="CH632" s="126"/>
      <c r="CI632" s="126"/>
      <c r="CJ632" s="126"/>
      <c r="CK632" s="126"/>
      <c r="CL632" s="126"/>
      <c r="CM632" s="126"/>
      <c r="CN632" s="126"/>
    </row>
    <row r="633" spans="1:92">
      <c r="A633" s="289" t="s">
        <v>7537</v>
      </c>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v>-7872705.1199999899</v>
      </c>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c r="BY633" s="126"/>
      <c r="BZ633" s="126"/>
      <c r="CA633" s="126"/>
      <c r="CB633" s="126"/>
      <c r="CC633" s="126"/>
      <c r="CD633" s="126"/>
      <c r="CE633" s="126"/>
      <c r="CF633" s="126"/>
      <c r="CG633" s="126"/>
      <c r="CH633" s="126"/>
      <c r="CI633" s="126"/>
      <c r="CJ633" s="126"/>
      <c r="CK633" s="126"/>
      <c r="CL633" s="126"/>
      <c r="CM633" s="126"/>
      <c r="CN633" s="126"/>
    </row>
    <row r="634" spans="1:92">
      <c r="A634" s="288" t="s">
        <v>7538</v>
      </c>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v>382654887.44</v>
      </c>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c r="BY634" s="126"/>
      <c r="BZ634" s="126"/>
      <c r="CA634" s="126"/>
      <c r="CB634" s="126"/>
      <c r="CC634" s="126"/>
      <c r="CD634" s="126"/>
      <c r="CE634" s="126"/>
      <c r="CF634" s="126"/>
      <c r="CG634" s="126"/>
      <c r="CH634" s="126"/>
      <c r="CI634" s="126"/>
      <c r="CJ634" s="126"/>
      <c r="CK634" s="126"/>
      <c r="CL634" s="126"/>
      <c r="CM634" s="126"/>
      <c r="CN634" s="126"/>
    </row>
    <row r="635" spans="1:92">
      <c r="A635" s="289" t="s">
        <v>7539</v>
      </c>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c r="BY635" s="126"/>
      <c r="BZ635" s="126"/>
      <c r="CA635" s="126"/>
      <c r="CB635" s="126"/>
      <c r="CC635" s="126"/>
      <c r="CD635" s="126"/>
      <c r="CE635" s="126"/>
      <c r="CF635" s="126"/>
      <c r="CG635" s="126"/>
      <c r="CH635" s="126"/>
      <c r="CI635" s="126"/>
      <c r="CJ635" s="126"/>
      <c r="CK635" s="126"/>
      <c r="CL635" s="126"/>
      <c r="CM635" s="126"/>
      <c r="CN635" s="126"/>
    </row>
    <row r="636" spans="1:92">
      <c r="A636" s="289" t="s">
        <v>7540</v>
      </c>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v>3926053015.8299999</v>
      </c>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c r="BY636" s="126"/>
      <c r="BZ636" s="126"/>
      <c r="CA636" s="126"/>
      <c r="CB636" s="126"/>
      <c r="CC636" s="126"/>
      <c r="CD636" s="126"/>
      <c r="CE636" s="126"/>
      <c r="CF636" s="126"/>
      <c r="CG636" s="126"/>
      <c r="CH636" s="126"/>
      <c r="CI636" s="126"/>
      <c r="CJ636" s="126"/>
      <c r="CK636" s="126"/>
      <c r="CL636" s="126"/>
      <c r="CM636" s="126"/>
      <c r="CN636" s="126"/>
    </row>
    <row r="637" spans="1:92">
      <c r="A637" s="289" t="s">
        <v>7541</v>
      </c>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c r="BY637" s="126"/>
      <c r="BZ637" s="126"/>
      <c r="CA637" s="126"/>
      <c r="CB637" s="126"/>
      <c r="CC637" s="126"/>
      <c r="CD637" s="126"/>
      <c r="CE637" s="126"/>
      <c r="CF637" s="126"/>
      <c r="CG637" s="126"/>
      <c r="CH637" s="126"/>
      <c r="CI637" s="126"/>
      <c r="CJ637" s="126"/>
      <c r="CK637" s="126"/>
      <c r="CL637" s="126"/>
      <c r="CM637" s="126"/>
      <c r="CN637" s="126"/>
    </row>
    <row r="638" spans="1:92">
      <c r="A638" s="289" t="s">
        <v>7542</v>
      </c>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v>-1185794464.4300001</v>
      </c>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c r="BY638" s="126"/>
      <c r="BZ638" s="126"/>
      <c r="CA638" s="126"/>
      <c r="CB638" s="126"/>
      <c r="CC638" s="126"/>
      <c r="CD638" s="126"/>
      <c r="CE638" s="126"/>
      <c r="CF638" s="126"/>
      <c r="CG638" s="126"/>
      <c r="CH638" s="126"/>
      <c r="CI638" s="126"/>
      <c r="CJ638" s="126"/>
      <c r="CK638" s="126"/>
      <c r="CL638" s="126"/>
      <c r="CM638" s="126"/>
      <c r="CN638" s="126"/>
    </row>
    <row r="639" spans="1:92">
      <c r="A639" s="289" t="s">
        <v>737</v>
      </c>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c r="BY639" s="126"/>
      <c r="BZ639" s="126"/>
      <c r="CA639" s="126"/>
      <c r="CB639" s="126"/>
      <c r="CC639" s="126"/>
      <c r="CD639" s="126"/>
      <c r="CE639" s="126"/>
      <c r="CF639" s="126"/>
      <c r="CG639" s="126"/>
      <c r="CH639" s="126"/>
      <c r="CI639" s="126"/>
      <c r="CJ639" s="126"/>
      <c r="CK639" s="126"/>
      <c r="CL639" s="126"/>
      <c r="CM639" s="126"/>
      <c r="CN639" s="126"/>
    </row>
    <row r="640" spans="1:92" ht="13.8" thickBot="1">
      <c r="A640" s="360" t="s">
        <v>7543</v>
      </c>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c r="BY640" s="126"/>
      <c r="BZ640" s="126"/>
      <c r="CA640" s="126"/>
      <c r="CB640" s="126"/>
      <c r="CC640" s="126"/>
      <c r="CD640" s="126"/>
      <c r="CE640" s="126"/>
      <c r="CF640" s="126"/>
      <c r="CG640" s="126"/>
      <c r="CH640" s="126"/>
      <c r="CI640" s="126"/>
      <c r="CJ640" s="126"/>
      <c r="CK640" s="126"/>
      <c r="CL640" s="126"/>
      <c r="CM640" s="126"/>
      <c r="CN640" s="126"/>
    </row>
    <row r="641" spans="1:92">
      <c r="A641" s="288" t="s">
        <v>7544</v>
      </c>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c r="BY641" s="126"/>
      <c r="BZ641" s="126"/>
      <c r="CA641" s="126"/>
      <c r="CB641" s="126"/>
      <c r="CC641" s="126"/>
      <c r="CD641" s="126"/>
      <c r="CE641" s="126"/>
      <c r="CF641" s="126"/>
      <c r="CG641" s="126"/>
      <c r="CH641" s="126"/>
      <c r="CI641" s="126"/>
      <c r="CJ641" s="126"/>
      <c r="CK641" s="126"/>
      <c r="CL641" s="126"/>
      <c r="CM641" s="126"/>
      <c r="CN641" s="126"/>
    </row>
    <row r="642" spans="1:92">
      <c r="A642" s="289" t="s">
        <v>7545</v>
      </c>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v>-16395027.08</v>
      </c>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c r="BY642" s="126"/>
      <c r="BZ642" s="126"/>
      <c r="CA642" s="126"/>
      <c r="CB642" s="126"/>
      <c r="CC642" s="126"/>
      <c r="CD642" s="126"/>
      <c r="CE642" s="126"/>
      <c r="CF642" s="126"/>
      <c r="CG642" s="126"/>
      <c r="CH642" s="126"/>
      <c r="CI642" s="126"/>
      <c r="CJ642" s="126"/>
      <c r="CK642" s="126"/>
      <c r="CL642" s="126"/>
      <c r="CM642" s="126"/>
      <c r="CN642" s="126"/>
    </row>
    <row r="643" spans="1:92">
      <c r="A643" s="289" t="s">
        <v>7546</v>
      </c>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v>-1304467.5999999901</v>
      </c>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c r="BY643" s="126"/>
      <c r="BZ643" s="126"/>
      <c r="CA643" s="126"/>
      <c r="CB643" s="126"/>
      <c r="CC643" s="126"/>
      <c r="CD643" s="126"/>
      <c r="CE643" s="126"/>
      <c r="CF643" s="126"/>
      <c r="CG643" s="126"/>
      <c r="CH643" s="126"/>
      <c r="CI643" s="126"/>
      <c r="CJ643" s="126"/>
      <c r="CK643" s="126"/>
      <c r="CL643" s="126"/>
      <c r="CM643" s="126"/>
      <c r="CN643" s="126"/>
    </row>
    <row r="644" spans="1:92">
      <c r="A644" s="289" t="s">
        <v>7547</v>
      </c>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v>0</v>
      </c>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c r="BY644" s="126"/>
      <c r="BZ644" s="126"/>
      <c r="CA644" s="126"/>
      <c r="CB644" s="126"/>
      <c r="CC644" s="126"/>
      <c r="CD644" s="126"/>
      <c r="CE644" s="126"/>
      <c r="CF644" s="126"/>
      <c r="CG644" s="126"/>
      <c r="CH644" s="126"/>
      <c r="CI644" s="126"/>
      <c r="CJ644" s="126"/>
      <c r="CK644" s="126"/>
      <c r="CL644" s="126"/>
      <c r="CM644" s="126"/>
      <c r="CN644" s="126"/>
    </row>
    <row r="645" spans="1:92">
      <c r="A645" s="289" t="s">
        <v>7548</v>
      </c>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v>0</v>
      </c>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c r="BY645" s="126"/>
      <c r="BZ645" s="126"/>
      <c r="CA645" s="126"/>
      <c r="CB645" s="126"/>
      <c r="CC645" s="126"/>
      <c r="CD645" s="126"/>
      <c r="CE645" s="126"/>
      <c r="CF645" s="126"/>
      <c r="CG645" s="126"/>
      <c r="CH645" s="126"/>
      <c r="CI645" s="126"/>
      <c r="CJ645" s="126"/>
      <c r="CK645" s="126"/>
      <c r="CL645" s="126"/>
      <c r="CM645" s="126"/>
      <c r="CN645" s="126"/>
    </row>
    <row r="646" spans="1:92">
      <c r="A646" s="289" t="s">
        <v>7549</v>
      </c>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v>-74582227.769999996</v>
      </c>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c r="BY646" s="126"/>
      <c r="BZ646" s="126"/>
      <c r="CA646" s="126"/>
      <c r="CB646" s="126"/>
      <c r="CC646" s="126"/>
      <c r="CD646" s="126"/>
      <c r="CE646" s="126"/>
      <c r="CF646" s="126"/>
      <c r="CG646" s="126"/>
      <c r="CH646" s="126"/>
      <c r="CI646" s="126"/>
      <c r="CJ646" s="126"/>
      <c r="CK646" s="126"/>
      <c r="CL646" s="126"/>
      <c r="CM646" s="126"/>
      <c r="CN646" s="126"/>
    </row>
    <row r="647" spans="1:92">
      <c r="A647" s="289" t="s">
        <v>7550</v>
      </c>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v>0</v>
      </c>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c r="BY647" s="126"/>
      <c r="BZ647" s="126"/>
      <c r="CA647" s="126"/>
      <c r="CB647" s="126"/>
      <c r="CC647" s="126"/>
      <c r="CD647" s="126"/>
      <c r="CE647" s="126"/>
      <c r="CF647" s="126"/>
      <c r="CG647" s="126"/>
      <c r="CH647" s="126"/>
      <c r="CI647" s="126"/>
      <c r="CJ647" s="126"/>
      <c r="CK647" s="126"/>
      <c r="CL647" s="126"/>
      <c r="CM647" s="126"/>
      <c r="CN647" s="126"/>
    </row>
    <row r="648" spans="1:92">
      <c r="A648" s="289" t="s">
        <v>7551</v>
      </c>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v>-5538674.1299999999</v>
      </c>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c r="BY648" s="126"/>
      <c r="BZ648" s="126"/>
      <c r="CA648" s="126"/>
      <c r="CB648" s="126"/>
      <c r="CC648" s="126"/>
      <c r="CD648" s="126"/>
      <c r="CE648" s="126"/>
      <c r="CF648" s="126"/>
      <c r="CG648" s="126"/>
      <c r="CH648" s="126"/>
      <c r="CI648" s="126"/>
      <c r="CJ648" s="126"/>
      <c r="CK648" s="126"/>
      <c r="CL648" s="126"/>
      <c r="CM648" s="126"/>
      <c r="CN648" s="126"/>
    </row>
    <row r="649" spans="1:92">
      <c r="A649" s="289" t="s">
        <v>7552</v>
      </c>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v>0</v>
      </c>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c r="BY649" s="126"/>
      <c r="BZ649" s="126"/>
      <c r="CA649" s="126"/>
      <c r="CB649" s="126"/>
      <c r="CC649" s="126"/>
      <c r="CD649" s="126"/>
      <c r="CE649" s="126"/>
      <c r="CF649" s="126"/>
      <c r="CG649" s="126"/>
      <c r="CH649" s="126"/>
      <c r="CI649" s="126"/>
      <c r="CJ649" s="126"/>
      <c r="CK649" s="126"/>
      <c r="CL649" s="126"/>
      <c r="CM649" s="126"/>
      <c r="CN649" s="126"/>
    </row>
    <row r="650" spans="1:92">
      <c r="A650" s="289" t="s">
        <v>7553</v>
      </c>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v>0</v>
      </c>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c r="BY650" s="126"/>
      <c r="BZ650" s="126"/>
      <c r="CA650" s="126"/>
      <c r="CB650" s="126"/>
      <c r="CC650" s="126"/>
      <c r="CD650" s="126"/>
      <c r="CE650" s="126"/>
      <c r="CF650" s="126"/>
      <c r="CG650" s="126"/>
      <c r="CH650" s="126"/>
      <c r="CI650" s="126"/>
      <c r="CJ650" s="126"/>
      <c r="CK650" s="126"/>
      <c r="CL650" s="126"/>
      <c r="CM650" s="126"/>
      <c r="CN650" s="126"/>
    </row>
    <row r="651" spans="1:92">
      <c r="A651" s="289" t="s">
        <v>7554</v>
      </c>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v>0.220000000012987</v>
      </c>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c r="BY651" s="126"/>
      <c r="BZ651" s="126"/>
      <c r="CA651" s="126"/>
      <c r="CB651" s="126"/>
      <c r="CC651" s="126"/>
      <c r="CD651" s="126"/>
      <c r="CE651" s="126"/>
      <c r="CF651" s="126"/>
      <c r="CG651" s="126"/>
      <c r="CH651" s="126"/>
      <c r="CI651" s="126"/>
      <c r="CJ651" s="126"/>
      <c r="CK651" s="126"/>
      <c r="CL651" s="126"/>
      <c r="CM651" s="126"/>
      <c r="CN651" s="126"/>
    </row>
    <row r="652" spans="1:92">
      <c r="A652" s="289" t="s">
        <v>7555</v>
      </c>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v>0</v>
      </c>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c r="BY652" s="126"/>
      <c r="BZ652" s="126"/>
      <c r="CA652" s="126"/>
      <c r="CB652" s="126"/>
      <c r="CC652" s="126"/>
      <c r="CD652" s="126"/>
      <c r="CE652" s="126"/>
      <c r="CF652" s="126"/>
      <c r="CG652" s="126"/>
      <c r="CH652" s="126"/>
      <c r="CI652" s="126"/>
      <c r="CJ652" s="126"/>
      <c r="CK652" s="126"/>
      <c r="CL652" s="126"/>
      <c r="CM652" s="126"/>
      <c r="CN652" s="126"/>
    </row>
    <row r="653" spans="1:92">
      <c r="A653" s="289" t="s">
        <v>7556</v>
      </c>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v>0</v>
      </c>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c r="BY653" s="126"/>
      <c r="BZ653" s="126"/>
      <c r="CA653" s="126"/>
      <c r="CB653" s="126"/>
      <c r="CC653" s="126"/>
      <c r="CD653" s="126"/>
      <c r="CE653" s="126"/>
      <c r="CF653" s="126"/>
      <c r="CG653" s="126"/>
      <c r="CH653" s="126"/>
      <c r="CI653" s="126"/>
      <c r="CJ653" s="126"/>
      <c r="CK653" s="126"/>
      <c r="CL653" s="126"/>
      <c r="CM653" s="126"/>
      <c r="CN653" s="126"/>
    </row>
    <row r="654" spans="1:92">
      <c r="A654" s="289" t="s">
        <v>7557</v>
      </c>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v>0</v>
      </c>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c r="BY654" s="126"/>
      <c r="BZ654" s="126"/>
      <c r="CA654" s="126"/>
      <c r="CB654" s="126"/>
      <c r="CC654" s="126"/>
      <c r="CD654" s="126"/>
      <c r="CE654" s="126"/>
      <c r="CF654" s="126"/>
      <c r="CG654" s="126"/>
      <c r="CH654" s="126"/>
      <c r="CI654" s="126"/>
      <c r="CJ654" s="126"/>
      <c r="CK654" s="126"/>
      <c r="CL654" s="126"/>
      <c r="CM654" s="126"/>
      <c r="CN654" s="126"/>
    </row>
    <row r="655" spans="1:92">
      <c r="A655" s="289" t="s">
        <v>7558</v>
      </c>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v>-97820396.359999895</v>
      </c>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c r="BY655" s="126"/>
      <c r="BZ655" s="126"/>
      <c r="CA655" s="126"/>
      <c r="CB655" s="126"/>
      <c r="CC655" s="126"/>
      <c r="CD655" s="126"/>
      <c r="CE655" s="126"/>
      <c r="CF655" s="126"/>
      <c r="CG655" s="126"/>
      <c r="CH655" s="126"/>
      <c r="CI655" s="126"/>
      <c r="CJ655" s="126"/>
      <c r="CK655" s="126"/>
      <c r="CL655" s="126"/>
      <c r="CM655" s="126"/>
      <c r="CN655" s="126"/>
    </row>
    <row r="656" spans="1:92">
      <c r="A656" s="288" t="s">
        <v>7559</v>
      </c>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c r="BY656" s="126"/>
      <c r="BZ656" s="126"/>
      <c r="CA656" s="126"/>
      <c r="CB656" s="126"/>
      <c r="CC656" s="126"/>
      <c r="CD656" s="126"/>
      <c r="CE656" s="126"/>
      <c r="CF656" s="126"/>
      <c r="CG656" s="126"/>
      <c r="CH656" s="126"/>
      <c r="CI656" s="126"/>
      <c r="CJ656" s="126"/>
      <c r="CK656" s="126"/>
      <c r="CL656" s="126"/>
      <c r="CM656" s="126"/>
      <c r="CN656" s="126"/>
    </row>
    <row r="657" spans="1:92">
      <c r="A657" s="289" t="s">
        <v>7560</v>
      </c>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v>637974940.59000003</v>
      </c>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c r="BY657" s="126"/>
      <c r="BZ657" s="126"/>
      <c r="CA657" s="126"/>
      <c r="CB657" s="126"/>
      <c r="CC657" s="126"/>
      <c r="CD657" s="126"/>
      <c r="CE657" s="126"/>
      <c r="CF657" s="126"/>
      <c r="CG657" s="126"/>
      <c r="CH657" s="126"/>
      <c r="CI657" s="126"/>
      <c r="CJ657" s="126"/>
      <c r="CK657" s="126"/>
      <c r="CL657" s="126"/>
      <c r="CM657" s="126"/>
      <c r="CN657" s="126"/>
    </row>
    <row r="658" spans="1:92">
      <c r="A658" s="289" t="s">
        <v>7561</v>
      </c>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v>154628420.06999999</v>
      </c>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c r="BY658" s="126"/>
      <c r="BZ658" s="126"/>
      <c r="CA658" s="126"/>
      <c r="CB658" s="126"/>
      <c r="CC658" s="126"/>
      <c r="CD658" s="126"/>
      <c r="CE658" s="126"/>
      <c r="CF658" s="126"/>
      <c r="CG658" s="126"/>
      <c r="CH658" s="126"/>
      <c r="CI658" s="126"/>
      <c r="CJ658" s="126"/>
      <c r="CK658" s="126"/>
      <c r="CL658" s="126"/>
      <c r="CM658" s="126"/>
      <c r="CN658" s="126"/>
    </row>
    <row r="659" spans="1:92">
      <c r="A659" s="289" t="s">
        <v>7562</v>
      </c>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v>17128404.82</v>
      </c>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c r="BY659" s="126"/>
      <c r="BZ659" s="126"/>
      <c r="CA659" s="126"/>
      <c r="CB659" s="126"/>
      <c r="CC659" s="126"/>
      <c r="CD659" s="126"/>
      <c r="CE659" s="126"/>
      <c r="CF659" s="126"/>
      <c r="CG659" s="126"/>
      <c r="CH659" s="126"/>
      <c r="CI659" s="126"/>
      <c r="CJ659" s="126"/>
      <c r="CK659" s="126"/>
      <c r="CL659" s="126"/>
      <c r="CM659" s="126"/>
      <c r="CN659" s="126"/>
    </row>
    <row r="660" spans="1:92">
      <c r="A660" s="289" t="s">
        <v>7563</v>
      </c>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v>4670191.1099999901</v>
      </c>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c r="BY660" s="126"/>
      <c r="BZ660" s="126"/>
      <c r="CA660" s="126"/>
      <c r="CB660" s="126"/>
      <c r="CC660" s="126"/>
      <c r="CD660" s="126"/>
      <c r="CE660" s="126"/>
      <c r="CF660" s="126"/>
      <c r="CG660" s="126"/>
      <c r="CH660" s="126"/>
      <c r="CI660" s="126"/>
      <c r="CJ660" s="126"/>
      <c r="CK660" s="126"/>
      <c r="CL660" s="126"/>
      <c r="CM660" s="126"/>
      <c r="CN660" s="126"/>
    </row>
    <row r="661" spans="1:92">
      <c r="A661" s="289" t="s">
        <v>7564</v>
      </c>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v>0</v>
      </c>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c r="BY661" s="126"/>
      <c r="BZ661" s="126"/>
      <c r="CA661" s="126"/>
      <c r="CB661" s="126"/>
      <c r="CC661" s="126"/>
      <c r="CD661" s="126"/>
      <c r="CE661" s="126"/>
      <c r="CF661" s="126"/>
      <c r="CG661" s="126"/>
      <c r="CH661" s="126"/>
      <c r="CI661" s="126"/>
      <c r="CJ661" s="126"/>
      <c r="CK661" s="126"/>
      <c r="CL661" s="126"/>
      <c r="CM661" s="126"/>
      <c r="CN661" s="126"/>
    </row>
    <row r="662" spans="1:92">
      <c r="A662" s="289" t="s">
        <v>7565</v>
      </c>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v>554906</v>
      </c>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c r="BY662" s="126"/>
      <c r="BZ662" s="126"/>
      <c r="CA662" s="126"/>
      <c r="CB662" s="126"/>
      <c r="CC662" s="126"/>
      <c r="CD662" s="126"/>
      <c r="CE662" s="126"/>
      <c r="CF662" s="126"/>
      <c r="CG662" s="126"/>
      <c r="CH662" s="126"/>
      <c r="CI662" s="126"/>
      <c r="CJ662" s="126"/>
      <c r="CK662" s="126"/>
      <c r="CL662" s="126"/>
      <c r="CM662" s="126"/>
      <c r="CN662" s="126"/>
    </row>
    <row r="663" spans="1:92">
      <c r="A663" s="289" t="s">
        <v>7566</v>
      </c>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v>0</v>
      </c>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c r="BY663" s="126"/>
      <c r="BZ663" s="126"/>
      <c r="CA663" s="126"/>
      <c r="CB663" s="126"/>
      <c r="CC663" s="126"/>
      <c r="CD663" s="126"/>
      <c r="CE663" s="126"/>
      <c r="CF663" s="126"/>
      <c r="CG663" s="126"/>
      <c r="CH663" s="126"/>
      <c r="CI663" s="126"/>
      <c r="CJ663" s="126"/>
      <c r="CK663" s="126"/>
      <c r="CL663" s="126"/>
      <c r="CM663" s="126"/>
      <c r="CN663" s="126"/>
    </row>
    <row r="664" spans="1:92">
      <c r="A664" s="289" t="s">
        <v>7567</v>
      </c>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v>-382263988.38</v>
      </c>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c r="BY664" s="126"/>
      <c r="BZ664" s="126"/>
      <c r="CA664" s="126"/>
      <c r="CB664" s="126"/>
      <c r="CC664" s="126"/>
      <c r="CD664" s="126"/>
      <c r="CE664" s="126"/>
      <c r="CF664" s="126"/>
      <c r="CG664" s="126"/>
      <c r="CH664" s="126"/>
      <c r="CI664" s="126"/>
      <c r="CJ664" s="126"/>
      <c r="CK664" s="126"/>
      <c r="CL664" s="126"/>
      <c r="CM664" s="126"/>
      <c r="CN664" s="126"/>
    </row>
    <row r="665" spans="1:92">
      <c r="A665" s="289" t="s">
        <v>7568</v>
      </c>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v>-78347009.329999998</v>
      </c>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c r="BY665" s="126"/>
      <c r="BZ665" s="126"/>
      <c r="CA665" s="126"/>
      <c r="CB665" s="126"/>
      <c r="CC665" s="126"/>
      <c r="CD665" s="126"/>
      <c r="CE665" s="126"/>
      <c r="CF665" s="126"/>
      <c r="CG665" s="126"/>
      <c r="CH665" s="126"/>
      <c r="CI665" s="126"/>
      <c r="CJ665" s="126"/>
      <c r="CK665" s="126"/>
      <c r="CL665" s="126"/>
      <c r="CM665" s="126"/>
      <c r="CN665" s="126"/>
    </row>
    <row r="666" spans="1:92">
      <c r="A666" s="289" t="s">
        <v>7569</v>
      </c>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v>-14800675.970000001</v>
      </c>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c r="BY666" s="126"/>
      <c r="BZ666" s="126"/>
      <c r="CA666" s="126"/>
      <c r="CB666" s="126"/>
      <c r="CC666" s="126"/>
      <c r="CD666" s="126"/>
      <c r="CE666" s="126"/>
      <c r="CF666" s="126"/>
      <c r="CG666" s="126"/>
      <c r="CH666" s="126"/>
      <c r="CI666" s="126"/>
      <c r="CJ666" s="126"/>
      <c r="CK666" s="126"/>
      <c r="CL666" s="126"/>
      <c r="CM666" s="126"/>
      <c r="CN666" s="126"/>
    </row>
    <row r="667" spans="1:92">
      <c r="A667" s="289" t="s">
        <v>7570</v>
      </c>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v>-2992482.55</v>
      </c>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c r="BY667" s="126"/>
      <c r="BZ667" s="126"/>
      <c r="CA667" s="126"/>
      <c r="CB667" s="126"/>
      <c r="CC667" s="126"/>
      <c r="CD667" s="126"/>
      <c r="CE667" s="126"/>
      <c r="CF667" s="126"/>
      <c r="CG667" s="126"/>
      <c r="CH667" s="126"/>
      <c r="CI667" s="126"/>
      <c r="CJ667" s="126"/>
      <c r="CK667" s="126"/>
      <c r="CL667" s="126"/>
      <c r="CM667" s="126"/>
      <c r="CN667" s="126"/>
    </row>
    <row r="668" spans="1:92">
      <c r="A668" s="289" t="s">
        <v>7571</v>
      </c>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v>0</v>
      </c>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c r="BY668" s="126"/>
      <c r="BZ668" s="126"/>
      <c r="CA668" s="126"/>
      <c r="CB668" s="126"/>
      <c r="CC668" s="126"/>
      <c r="CD668" s="126"/>
      <c r="CE668" s="126"/>
      <c r="CF668" s="126"/>
      <c r="CG668" s="126"/>
      <c r="CH668" s="126"/>
      <c r="CI668" s="126"/>
      <c r="CJ668" s="126"/>
      <c r="CK668" s="126"/>
      <c r="CL668" s="126"/>
      <c r="CM668" s="126"/>
      <c r="CN668" s="126"/>
    </row>
    <row r="669" spans="1:92">
      <c r="A669" s="289" t="s">
        <v>7572</v>
      </c>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v>0</v>
      </c>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c r="BY669" s="126"/>
      <c r="BZ669" s="126"/>
      <c r="CA669" s="126"/>
      <c r="CB669" s="126"/>
      <c r="CC669" s="126"/>
      <c r="CD669" s="126"/>
      <c r="CE669" s="126"/>
      <c r="CF669" s="126"/>
      <c r="CG669" s="126"/>
      <c r="CH669" s="126"/>
      <c r="CI669" s="126"/>
      <c r="CJ669" s="126"/>
      <c r="CK669" s="126"/>
      <c r="CL669" s="126"/>
      <c r="CM669" s="126"/>
      <c r="CN669" s="126"/>
    </row>
    <row r="670" spans="1:92">
      <c r="A670" s="289" t="s">
        <v>7573</v>
      </c>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v>-53566161.999999903</v>
      </c>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c r="BY670" s="126"/>
      <c r="BZ670" s="126"/>
      <c r="CA670" s="126"/>
      <c r="CB670" s="126"/>
      <c r="CC670" s="126"/>
      <c r="CD670" s="126"/>
      <c r="CE670" s="126"/>
      <c r="CF670" s="126"/>
      <c r="CG670" s="126"/>
      <c r="CH670" s="126"/>
      <c r="CI670" s="126"/>
      <c r="CJ670" s="126"/>
      <c r="CK670" s="126"/>
      <c r="CL670" s="126"/>
      <c r="CM670" s="126"/>
      <c r="CN670" s="126"/>
    </row>
    <row r="671" spans="1:92">
      <c r="A671" s="289" t="s">
        <v>7574</v>
      </c>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v>0</v>
      </c>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c r="BY671" s="126"/>
      <c r="BZ671" s="126"/>
      <c r="CA671" s="126"/>
      <c r="CB671" s="126"/>
      <c r="CC671" s="126"/>
      <c r="CD671" s="126"/>
      <c r="CE671" s="126"/>
      <c r="CF671" s="126"/>
      <c r="CG671" s="126"/>
      <c r="CH671" s="126"/>
      <c r="CI671" s="126"/>
      <c r="CJ671" s="126"/>
      <c r="CK671" s="126"/>
      <c r="CL671" s="126"/>
      <c r="CM671" s="126"/>
      <c r="CN671" s="126"/>
    </row>
    <row r="672" spans="1:92">
      <c r="A672" s="289" t="s">
        <v>7575</v>
      </c>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v>282986544.359999</v>
      </c>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c r="BY672" s="126"/>
      <c r="BZ672" s="126"/>
      <c r="CA672" s="126"/>
      <c r="CB672" s="126"/>
      <c r="CC672" s="126"/>
      <c r="CD672" s="126"/>
      <c r="CE672" s="126"/>
      <c r="CF672" s="126"/>
      <c r="CG672" s="126"/>
      <c r="CH672" s="126"/>
      <c r="CI672" s="126"/>
      <c r="CJ672" s="126"/>
      <c r="CK672" s="126"/>
      <c r="CL672" s="126"/>
      <c r="CM672" s="126"/>
      <c r="CN672" s="126"/>
    </row>
    <row r="673" spans="1:92">
      <c r="A673" s="288" t="s">
        <v>7576</v>
      </c>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c r="BY673" s="126"/>
      <c r="BZ673" s="126"/>
      <c r="CA673" s="126"/>
      <c r="CB673" s="126"/>
      <c r="CC673" s="126"/>
      <c r="CD673" s="126"/>
      <c r="CE673" s="126"/>
      <c r="CF673" s="126"/>
      <c r="CG673" s="126"/>
      <c r="CH673" s="126"/>
      <c r="CI673" s="126"/>
      <c r="CJ673" s="126"/>
      <c r="CK673" s="126"/>
      <c r="CL673" s="126"/>
      <c r="CM673" s="126"/>
      <c r="CN673" s="126"/>
    </row>
    <row r="674" spans="1:92">
      <c r="A674" s="289" t="s">
        <v>7577</v>
      </c>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v>0</v>
      </c>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c r="BY674" s="126"/>
      <c r="BZ674" s="126"/>
      <c r="CA674" s="126"/>
      <c r="CB674" s="126"/>
      <c r="CC674" s="126"/>
      <c r="CD674" s="126"/>
      <c r="CE674" s="126"/>
      <c r="CF674" s="126"/>
      <c r="CG674" s="126"/>
      <c r="CH674" s="126"/>
      <c r="CI674" s="126"/>
      <c r="CJ674" s="126"/>
      <c r="CK674" s="126"/>
      <c r="CL674" s="126"/>
      <c r="CM674" s="126"/>
      <c r="CN674" s="126"/>
    </row>
    <row r="675" spans="1:92">
      <c r="A675" s="289" t="s">
        <v>7578</v>
      </c>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v>0</v>
      </c>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c r="BY675" s="126"/>
      <c r="BZ675" s="126"/>
      <c r="CA675" s="126"/>
      <c r="CB675" s="126"/>
      <c r="CC675" s="126"/>
      <c r="CD675" s="126"/>
      <c r="CE675" s="126"/>
      <c r="CF675" s="126"/>
      <c r="CG675" s="126"/>
      <c r="CH675" s="126"/>
      <c r="CI675" s="126"/>
      <c r="CJ675" s="126"/>
      <c r="CK675" s="126"/>
      <c r="CL675" s="126"/>
      <c r="CM675" s="126"/>
      <c r="CN675" s="126"/>
    </row>
    <row r="676" spans="1:92">
      <c r="A676" s="288" t="s">
        <v>7579</v>
      </c>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v>185166147.99999899</v>
      </c>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c r="BY676" s="126"/>
      <c r="BZ676" s="126"/>
      <c r="CA676" s="126"/>
      <c r="CB676" s="126"/>
      <c r="CC676" s="126"/>
      <c r="CD676" s="126"/>
      <c r="CE676" s="126"/>
      <c r="CF676" s="126"/>
      <c r="CG676" s="126"/>
      <c r="CH676" s="126"/>
      <c r="CI676" s="126"/>
      <c r="CJ676" s="126"/>
      <c r="CK676" s="126"/>
      <c r="CL676" s="126"/>
      <c r="CM676" s="126"/>
      <c r="CN676" s="126"/>
    </row>
    <row r="677" spans="1:92">
      <c r="A677" s="289" t="s">
        <v>7580</v>
      </c>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c r="BY677" s="126"/>
      <c r="BZ677" s="126"/>
      <c r="CA677" s="126"/>
      <c r="CB677" s="126"/>
      <c r="CC677" s="126"/>
      <c r="CD677" s="126"/>
      <c r="CE677" s="126"/>
      <c r="CF677" s="126"/>
      <c r="CG677" s="126"/>
      <c r="CH677" s="126"/>
      <c r="CI677" s="126"/>
      <c r="CJ677" s="126"/>
      <c r="CK677" s="126"/>
      <c r="CL677" s="126"/>
      <c r="CM677" s="126"/>
      <c r="CN677" s="126"/>
    </row>
    <row r="678" spans="1:92">
      <c r="A678" s="288" t="s">
        <v>7581</v>
      </c>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v>4111219163.8299999</v>
      </c>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c r="BY678" s="126"/>
      <c r="BZ678" s="126"/>
      <c r="CA678" s="126"/>
      <c r="CB678" s="126"/>
      <c r="CC678" s="126"/>
      <c r="CD678" s="126"/>
      <c r="CE678" s="126"/>
      <c r="CF678" s="126"/>
      <c r="CG678" s="126"/>
      <c r="CH678" s="126"/>
      <c r="CI678" s="126"/>
      <c r="CJ678" s="126"/>
      <c r="CK678" s="126"/>
      <c r="CL678" s="126"/>
      <c r="CM678" s="126"/>
      <c r="CN678" s="126"/>
    </row>
    <row r="679" spans="1:92">
      <c r="A679" s="289" t="s">
        <v>7582</v>
      </c>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c r="BY679" s="126"/>
      <c r="BZ679" s="126"/>
      <c r="CA679" s="126"/>
      <c r="CB679" s="126"/>
      <c r="CC679" s="126"/>
      <c r="CD679" s="126"/>
      <c r="CE679" s="126"/>
      <c r="CF679" s="126"/>
      <c r="CG679" s="126"/>
      <c r="CH679" s="126"/>
      <c r="CI679" s="126"/>
      <c r="CJ679" s="126"/>
      <c r="CK679" s="126"/>
      <c r="CL679" s="126"/>
      <c r="CM679" s="126"/>
      <c r="CN679" s="126"/>
    </row>
    <row r="680" spans="1:92">
      <c r="A680" s="288" t="s">
        <v>7583</v>
      </c>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v>-1000628316.4299999</v>
      </c>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c r="BY680" s="126"/>
      <c r="BZ680" s="126"/>
      <c r="CA680" s="126"/>
      <c r="CB680" s="126"/>
      <c r="CC680" s="126"/>
      <c r="CD680" s="126"/>
      <c r="CE680" s="126"/>
      <c r="CF680" s="126"/>
      <c r="CG680" s="126"/>
      <c r="CH680" s="126"/>
      <c r="CI680" s="126"/>
      <c r="CJ680" s="126"/>
      <c r="CK680" s="126"/>
      <c r="CL680" s="126"/>
      <c r="CM680" s="126"/>
      <c r="CN680" s="126"/>
    </row>
    <row r="681" spans="1:92">
      <c r="A681" s="289" t="s">
        <v>7584</v>
      </c>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c r="BY681" s="126"/>
      <c r="BZ681" s="126"/>
      <c r="CA681" s="126"/>
      <c r="CB681" s="126"/>
      <c r="CC681" s="126"/>
      <c r="CD681" s="126"/>
      <c r="CE681" s="126"/>
      <c r="CF681" s="126"/>
      <c r="CG681" s="126"/>
      <c r="CH681" s="126"/>
      <c r="CI681" s="126"/>
      <c r="CJ681" s="126"/>
      <c r="CK681" s="126"/>
      <c r="CL681" s="126"/>
      <c r="CM681" s="126"/>
      <c r="CN681" s="126"/>
    </row>
    <row r="682" spans="1:92" ht="13.8" thickBot="1">
      <c r="A682" s="360" t="s">
        <v>7585</v>
      </c>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c r="BY682" s="126"/>
      <c r="BZ682" s="126"/>
      <c r="CA682" s="126"/>
      <c r="CB682" s="126"/>
      <c r="CC682" s="126"/>
      <c r="CD682" s="126"/>
      <c r="CE682" s="126"/>
      <c r="CF682" s="126"/>
      <c r="CG682" s="126"/>
      <c r="CH682" s="126"/>
      <c r="CI682" s="126"/>
      <c r="CJ682" s="126"/>
      <c r="CK682" s="126"/>
      <c r="CL682" s="126"/>
      <c r="CM682" s="126"/>
      <c r="CN682" s="126"/>
    </row>
    <row r="683" spans="1:92" ht="13.8" thickBot="1">
      <c r="A683" s="360" t="s">
        <v>7586</v>
      </c>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c r="BY683" s="126"/>
      <c r="BZ683" s="126"/>
      <c r="CA683" s="126"/>
      <c r="CB683" s="126"/>
      <c r="CC683" s="126"/>
      <c r="CD683" s="126"/>
      <c r="CE683" s="126"/>
      <c r="CF683" s="126"/>
      <c r="CG683" s="126"/>
      <c r="CH683" s="126"/>
      <c r="CI683" s="126"/>
      <c r="CJ683" s="126"/>
      <c r="CK683" s="126"/>
      <c r="CL683" s="126"/>
      <c r="CM683" s="126"/>
      <c r="CN683" s="126"/>
    </row>
    <row r="684" spans="1:92">
      <c r="A684" s="289" t="s">
        <v>7587</v>
      </c>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v>0</v>
      </c>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c r="BY684" s="126"/>
      <c r="BZ684" s="126"/>
      <c r="CA684" s="126"/>
      <c r="CB684" s="126"/>
      <c r="CC684" s="126"/>
      <c r="CD684" s="126"/>
      <c r="CE684" s="126"/>
      <c r="CF684" s="126"/>
      <c r="CG684" s="126"/>
      <c r="CH684" s="126"/>
      <c r="CI684" s="126"/>
      <c r="CJ684" s="126"/>
      <c r="CK684" s="126"/>
      <c r="CL684" s="126"/>
      <c r="CM684" s="126"/>
      <c r="CN684" s="126"/>
    </row>
    <row r="685" spans="1:92">
      <c r="A685" s="289" t="s">
        <v>7588</v>
      </c>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v>0</v>
      </c>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c r="BY685" s="126"/>
      <c r="BZ685" s="126"/>
      <c r="CA685" s="126"/>
      <c r="CB685" s="126"/>
      <c r="CC685" s="126"/>
      <c r="CD685" s="126"/>
      <c r="CE685" s="126"/>
      <c r="CF685" s="126"/>
      <c r="CG685" s="126"/>
      <c r="CH685" s="126"/>
      <c r="CI685" s="126"/>
      <c r="CJ685" s="126"/>
      <c r="CK685" s="126"/>
      <c r="CL685" s="126"/>
      <c r="CM685" s="126"/>
      <c r="CN685" s="126"/>
    </row>
    <row r="686" spans="1:92">
      <c r="A686" s="289" t="s">
        <v>7589</v>
      </c>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v>0</v>
      </c>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c r="BY686" s="126"/>
      <c r="BZ686" s="126"/>
      <c r="CA686" s="126"/>
      <c r="CB686" s="126"/>
      <c r="CC686" s="126"/>
      <c r="CD686" s="126"/>
      <c r="CE686" s="126"/>
      <c r="CF686" s="126"/>
      <c r="CG686" s="126"/>
      <c r="CH686" s="126"/>
      <c r="CI686" s="126"/>
      <c r="CJ686" s="126"/>
      <c r="CK686" s="126"/>
      <c r="CL686" s="126"/>
      <c r="CM686" s="126"/>
      <c r="CN686" s="126"/>
    </row>
    <row r="687" spans="1:92">
      <c r="A687" s="289" t="s">
        <v>7590</v>
      </c>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c r="BY687" s="126"/>
      <c r="BZ687" s="126"/>
      <c r="CA687" s="126"/>
      <c r="CB687" s="126"/>
      <c r="CC687" s="126"/>
      <c r="CD687" s="126"/>
      <c r="CE687" s="126"/>
      <c r="CF687" s="126"/>
      <c r="CG687" s="126"/>
      <c r="CH687" s="126"/>
      <c r="CI687" s="126"/>
      <c r="CJ687" s="126"/>
      <c r="CK687" s="126"/>
      <c r="CL687" s="126"/>
      <c r="CM687" s="126"/>
      <c r="CN687" s="126"/>
    </row>
    <row r="688" spans="1:92">
      <c r="A688" s="289" t="s">
        <v>7591</v>
      </c>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v>255910.61</v>
      </c>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c r="BY688" s="126"/>
      <c r="BZ688" s="126"/>
      <c r="CA688" s="126"/>
      <c r="CB688" s="126"/>
      <c r="CC688" s="126"/>
      <c r="CD688" s="126"/>
      <c r="CE688" s="126"/>
      <c r="CF688" s="126"/>
      <c r="CG688" s="126"/>
      <c r="CH688" s="126"/>
      <c r="CI688" s="126"/>
      <c r="CJ688" s="126"/>
      <c r="CK688" s="126"/>
      <c r="CL688" s="126"/>
      <c r="CM688" s="126"/>
      <c r="CN688" s="126"/>
    </row>
    <row r="689" spans="1:92">
      <c r="A689" s="289" t="s">
        <v>7592</v>
      </c>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v>0</v>
      </c>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c r="BY689" s="126"/>
      <c r="BZ689" s="126"/>
      <c r="CA689" s="126"/>
      <c r="CB689" s="126"/>
      <c r="CC689" s="126"/>
      <c r="CD689" s="126"/>
      <c r="CE689" s="126"/>
      <c r="CF689" s="126"/>
      <c r="CG689" s="126"/>
      <c r="CH689" s="126"/>
      <c r="CI689" s="126"/>
      <c r="CJ689" s="126"/>
      <c r="CK689" s="126"/>
      <c r="CL689" s="126"/>
      <c r="CM689" s="126"/>
      <c r="CN689" s="126"/>
    </row>
    <row r="690" spans="1:92">
      <c r="A690" s="289" t="s">
        <v>7593</v>
      </c>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v>-103024.17</v>
      </c>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c r="BY690" s="126"/>
      <c r="BZ690" s="126"/>
      <c r="CA690" s="126"/>
      <c r="CB690" s="126"/>
      <c r="CC690" s="126"/>
      <c r="CD690" s="126"/>
      <c r="CE690" s="126"/>
      <c r="CF690" s="126"/>
      <c r="CG690" s="126"/>
      <c r="CH690" s="126"/>
      <c r="CI690" s="126"/>
      <c r="CJ690" s="126"/>
      <c r="CK690" s="126"/>
      <c r="CL690" s="126"/>
      <c r="CM690" s="126"/>
      <c r="CN690" s="126"/>
    </row>
    <row r="691" spans="1:92">
      <c r="A691" s="289" t="s">
        <v>7594</v>
      </c>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v>-180550</v>
      </c>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c r="BY691" s="126"/>
      <c r="BZ691" s="126"/>
      <c r="CA691" s="126"/>
      <c r="CB691" s="126"/>
      <c r="CC691" s="126"/>
      <c r="CD691" s="126"/>
      <c r="CE691" s="126"/>
      <c r="CF691" s="126"/>
      <c r="CG691" s="126"/>
      <c r="CH691" s="126"/>
      <c r="CI691" s="126"/>
      <c r="CJ691" s="126"/>
      <c r="CK691" s="126"/>
      <c r="CL691" s="126"/>
      <c r="CM691" s="126"/>
      <c r="CN691" s="126"/>
    </row>
    <row r="692" spans="1:92">
      <c r="A692" s="289" t="s">
        <v>7595</v>
      </c>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v>0</v>
      </c>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c r="BY692" s="126"/>
      <c r="BZ692" s="126"/>
      <c r="CA692" s="126"/>
      <c r="CB692" s="126"/>
      <c r="CC692" s="126"/>
      <c r="CD692" s="126"/>
      <c r="CE692" s="126"/>
      <c r="CF692" s="126"/>
      <c r="CG692" s="126"/>
      <c r="CH692" s="126"/>
      <c r="CI692" s="126"/>
      <c r="CJ692" s="126"/>
      <c r="CK692" s="126"/>
      <c r="CL692" s="126"/>
      <c r="CM692" s="126"/>
      <c r="CN692" s="126"/>
    </row>
    <row r="693" spans="1:92">
      <c r="A693" s="289" t="s">
        <v>7596</v>
      </c>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v>-56725600.009999998</v>
      </c>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c r="BY693" s="126"/>
      <c r="BZ693" s="126"/>
      <c r="CA693" s="126"/>
      <c r="CB693" s="126"/>
      <c r="CC693" s="126"/>
      <c r="CD693" s="126"/>
      <c r="CE693" s="126"/>
      <c r="CF693" s="126"/>
      <c r="CG693" s="126"/>
      <c r="CH693" s="126"/>
      <c r="CI693" s="126"/>
      <c r="CJ693" s="126"/>
      <c r="CK693" s="126"/>
      <c r="CL693" s="126"/>
      <c r="CM693" s="126"/>
      <c r="CN693" s="126"/>
    </row>
    <row r="694" spans="1:92">
      <c r="A694" s="289" t="s">
        <v>7597</v>
      </c>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v>-56753263.569999903</v>
      </c>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c r="BY694" s="126"/>
      <c r="BZ694" s="126"/>
      <c r="CA694" s="126"/>
      <c r="CB694" s="126"/>
      <c r="CC694" s="126"/>
      <c r="CD694" s="126"/>
      <c r="CE694" s="126"/>
      <c r="CF694" s="126"/>
      <c r="CG694" s="126"/>
      <c r="CH694" s="126"/>
      <c r="CI694" s="126"/>
      <c r="CJ694" s="126"/>
      <c r="CK694" s="126"/>
      <c r="CL694" s="126"/>
      <c r="CM694" s="126"/>
      <c r="CN694" s="126"/>
    </row>
    <row r="695" spans="1:92">
      <c r="A695" s="289" t="s">
        <v>7598</v>
      </c>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c r="BY695" s="126"/>
      <c r="BZ695" s="126"/>
      <c r="CA695" s="126"/>
      <c r="CB695" s="126"/>
      <c r="CC695" s="126"/>
      <c r="CD695" s="126"/>
      <c r="CE695" s="126"/>
      <c r="CF695" s="126"/>
      <c r="CG695" s="126"/>
      <c r="CH695" s="126"/>
      <c r="CI695" s="126"/>
      <c r="CJ695" s="126"/>
      <c r="CK695" s="126"/>
      <c r="CL695" s="126"/>
      <c r="CM695" s="126"/>
      <c r="CN695" s="126"/>
    </row>
    <row r="696" spans="1:92">
      <c r="A696" s="289" t="s">
        <v>7599</v>
      </c>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v>12963.28</v>
      </c>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c r="BY696" s="126"/>
      <c r="BZ696" s="126"/>
      <c r="CA696" s="126"/>
      <c r="CB696" s="126"/>
      <c r="CC696" s="126"/>
      <c r="CD696" s="126"/>
      <c r="CE696" s="126"/>
      <c r="CF696" s="126"/>
      <c r="CG696" s="126"/>
      <c r="CH696" s="126"/>
      <c r="CI696" s="126"/>
      <c r="CJ696" s="126"/>
      <c r="CK696" s="126"/>
      <c r="CL696" s="126"/>
      <c r="CM696" s="126"/>
      <c r="CN696" s="126"/>
    </row>
    <row r="697" spans="1:92">
      <c r="A697" s="289" t="s">
        <v>7600</v>
      </c>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v>25288034.91</v>
      </c>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c r="BY697" s="126"/>
      <c r="BZ697" s="126"/>
      <c r="CA697" s="126"/>
      <c r="CB697" s="126"/>
      <c r="CC697" s="126"/>
      <c r="CD697" s="126"/>
      <c r="CE697" s="126"/>
      <c r="CF697" s="126"/>
      <c r="CG697" s="126"/>
      <c r="CH697" s="126"/>
      <c r="CI697" s="126"/>
      <c r="CJ697" s="126"/>
      <c r="CK697" s="126"/>
      <c r="CL697" s="126"/>
      <c r="CM697" s="126"/>
      <c r="CN697" s="126"/>
    </row>
    <row r="698" spans="1:92">
      <c r="A698" s="289" t="s">
        <v>7601</v>
      </c>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v>25300998.189999901</v>
      </c>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c r="BY698" s="126"/>
      <c r="BZ698" s="126"/>
      <c r="CA698" s="126"/>
      <c r="CB698" s="126"/>
      <c r="CC698" s="126"/>
      <c r="CD698" s="126"/>
      <c r="CE698" s="126"/>
      <c r="CF698" s="126"/>
      <c r="CG698" s="126"/>
      <c r="CH698" s="126"/>
      <c r="CI698" s="126"/>
      <c r="CJ698" s="126"/>
      <c r="CK698" s="126"/>
      <c r="CL698" s="126"/>
      <c r="CM698" s="126"/>
      <c r="CN698" s="126"/>
    </row>
    <row r="699" spans="1:92">
      <c r="A699" s="289" t="s">
        <v>7602</v>
      </c>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c r="BY699" s="126"/>
      <c r="BZ699" s="126"/>
      <c r="CA699" s="126"/>
      <c r="CB699" s="126"/>
      <c r="CC699" s="126"/>
      <c r="CD699" s="126"/>
      <c r="CE699" s="126"/>
      <c r="CF699" s="126"/>
      <c r="CG699" s="126"/>
      <c r="CH699" s="126"/>
      <c r="CI699" s="126"/>
      <c r="CJ699" s="126"/>
      <c r="CK699" s="126"/>
      <c r="CL699" s="126"/>
      <c r="CM699" s="126"/>
      <c r="CN699" s="126"/>
    </row>
    <row r="700" spans="1:92">
      <c r="A700" s="289" t="s">
        <v>7603</v>
      </c>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v>0</v>
      </c>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c r="BY700" s="126"/>
      <c r="BZ700" s="126"/>
      <c r="CA700" s="126"/>
      <c r="CB700" s="126"/>
      <c r="CC700" s="126"/>
      <c r="CD700" s="126"/>
      <c r="CE700" s="126"/>
      <c r="CF700" s="126"/>
      <c r="CG700" s="126"/>
      <c r="CH700" s="126"/>
      <c r="CI700" s="126"/>
      <c r="CJ700" s="126"/>
      <c r="CK700" s="126"/>
      <c r="CL700" s="126"/>
      <c r="CM700" s="126"/>
      <c r="CN700" s="126"/>
    </row>
    <row r="701" spans="1:92">
      <c r="A701" s="289" t="s">
        <v>7604</v>
      </c>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v>0</v>
      </c>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c r="BY701" s="126"/>
      <c r="BZ701" s="126"/>
      <c r="CA701" s="126"/>
      <c r="CB701" s="126"/>
      <c r="CC701" s="126"/>
      <c r="CD701" s="126"/>
      <c r="CE701" s="126"/>
      <c r="CF701" s="126"/>
      <c r="CG701" s="126"/>
      <c r="CH701" s="126"/>
      <c r="CI701" s="126"/>
      <c r="CJ701" s="126"/>
      <c r="CK701" s="126"/>
      <c r="CL701" s="126"/>
      <c r="CM701" s="126"/>
      <c r="CN701" s="126"/>
    </row>
    <row r="702" spans="1:92">
      <c r="A702" s="289" t="s">
        <v>7605</v>
      </c>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v>727731.49</v>
      </c>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c r="BY702" s="126"/>
      <c r="BZ702" s="126"/>
      <c r="CA702" s="126"/>
      <c r="CB702" s="126"/>
      <c r="CC702" s="126"/>
      <c r="CD702" s="126"/>
      <c r="CE702" s="126"/>
      <c r="CF702" s="126"/>
      <c r="CG702" s="126"/>
      <c r="CH702" s="126"/>
      <c r="CI702" s="126"/>
      <c r="CJ702" s="126"/>
      <c r="CK702" s="126"/>
      <c r="CL702" s="126"/>
      <c r="CM702" s="126"/>
      <c r="CN702" s="126"/>
    </row>
    <row r="703" spans="1:92">
      <c r="A703" s="289" t="s">
        <v>7606</v>
      </c>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v>727731.49</v>
      </c>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c r="BY703" s="126"/>
      <c r="BZ703" s="126"/>
      <c r="CA703" s="126"/>
      <c r="CB703" s="126"/>
      <c r="CC703" s="126"/>
      <c r="CD703" s="126"/>
      <c r="CE703" s="126"/>
      <c r="CF703" s="126"/>
      <c r="CG703" s="126"/>
      <c r="CH703" s="126"/>
      <c r="CI703" s="126"/>
      <c r="CJ703" s="126"/>
      <c r="CK703" s="126"/>
      <c r="CL703" s="126"/>
      <c r="CM703" s="126"/>
      <c r="CN703" s="126"/>
    </row>
    <row r="704" spans="1:92">
      <c r="A704" s="289" t="s">
        <v>7607</v>
      </c>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c r="BY704" s="126"/>
      <c r="BZ704" s="126"/>
      <c r="CA704" s="126"/>
      <c r="CB704" s="126"/>
      <c r="CC704" s="126"/>
      <c r="CD704" s="126"/>
      <c r="CE704" s="126"/>
      <c r="CF704" s="126"/>
      <c r="CG704" s="126"/>
      <c r="CH704" s="126"/>
      <c r="CI704" s="126"/>
      <c r="CJ704" s="126"/>
      <c r="CK704" s="126"/>
      <c r="CL704" s="126"/>
      <c r="CM704" s="126"/>
      <c r="CN704" s="126"/>
    </row>
    <row r="705" spans="1:92">
      <c r="A705" s="289" t="s">
        <v>7608</v>
      </c>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v>-947574.50999999896</v>
      </c>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c r="BY705" s="126"/>
      <c r="BZ705" s="126"/>
      <c r="CA705" s="126"/>
      <c r="CB705" s="126"/>
      <c r="CC705" s="126"/>
      <c r="CD705" s="126"/>
      <c r="CE705" s="126"/>
      <c r="CF705" s="126"/>
      <c r="CG705" s="126"/>
      <c r="CH705" s="126"/>
      <c r="CI705" s="126"/>
      <c r="CJ705" s="126"/>
      <c r="CK705" s="126"/>
      <c r="CL705" s="126"/>
      <c r="CM705" s="126"/>
      <c r="CN705" s="126"/>
    </row>
    <row r="706" spans="1:92">
      <c r="A706" s="289" t="s">
        <v>7609</v>
      </c>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v>-4961324.3600000003</v>
      </c>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c r="BY706" s="126"/>
      <c r="BZ706" s="126"/>
      <c r="CA706" s="126"/>
      <c r="CB706" s="126"/>
      <c r="CC706" s="126"/>
      <c r="CD706" s="126"/>
      <c r="CE706" s="126"/>
      <c r="CF706" s="126"/>
      <c r="CG706" s="126"/>
      <c r="CH706" s="126"/>
      <c r="CI706" s="126"/>
      <c r="CJ706" s="126"/>
      <c r="CK706" s="126"/>
      <c r="CL706" s="126"/>
      <c r="CM706" s="126"/>
      <c r="CN706" s="126"/>
    </row>
    <row r="707" spans="1:92">
      <c r="A707" s="289" t="s">
        <v>7610</v>
      </c>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v>-201392.03999999899</v>
      </c>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c r="BY707" s="126"/>
      <c r="BZ707" s="126"/>
      <c r="CA707" s="126"/>
      <c r="CB707" s="126"/>
      <c r="CC707" s="126"/>
      <c r="CD707" s="126"/>
      <c r="CE707" s="126"/>
      <c r="CF707" s="126"/>
      <c r="CG707" s="126"/>
      <c r="CH707" s="126"/>
      <c r="CI707" s="126"/>
      <c r="CJ707" s="126"/>
      <c r="CK707" s="126"/>
      <c r="CL707" s="126"/>
      <c r="CM707" s="126"/>
      <c r="CN707" s="126"/>
    </row>
    <row r="708" spans="1:92">
      <c r="A708" s="289" t="s">
        <v>7611</v>
      </c>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v>-984600.79</v>
      </c>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c r="BY708" s="126"/>
      <c r="BZ708" s="126"/>
      <c r="CA708" s="126"/>
      <c r="CB708" s="126"/>
      <c r="CC708" s="126"/>
      <c r="CD708" s="126"/>
      <c r="CE708" s="126"/>
      <c r="CF708" s="126"/>
      <c r="CG708" s="126"/>
      <c r="CH708" s="126"/>
      <c r="CI708" s="126"/>
      <c r="CJ708" s="126"/>
      <c r="CK708" s="126"/>
      <c r="CL708" s="126"/>
      <c r="CM708" s="126"/>
      <c r="CN708" s="126"/>
    </row>
    <row r="709" spans="1:92">
      <c r="A709" s="289" t="s">
        <v>7612</v>
      </c>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v>-7094891.7000000002</v>
      </c>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c r="BY709" s="126"/>
      <c r="BZ709" s="126"/>
      <c r="CA709" s="126"/>
      <c r="CB709" s="126"/>
      <c r="CC709" s="126"/>
      <c r="CD709" s="126"/>
      <c r="CE709" s="126"/>
      <c r="CF709" s="126"/>
      <c r="CG709" s="126"/>
      <c r="CH709" s="126"/>
      <c r="CI709" s="126"/>
      <c r="CJ709" s="126"/>
      <c r="CK709" s="126"/>
      <c r="CL709" s="126"/>
      <c r="CM709" s="126"/>
      <c r="CN709" s="126"/>
    </row>
    <row r="710" spans="1:92">
      <c r="A710" s="289" t="s">
        <v>7613</v>
      </c>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c r="BY710" s="126"/>
      <c r="BZ710" s="126"/>
      <c r="CA710" s="126"/>
      <c r="CB710" s="126"/>
      <c r="CC710" s="126"/>
      <c r="CD710" s="126"/>
      <c r="CE710" s="126"/>
      <c r="CF710" s="126"/>
      <c r="CG710" s="126"/>
      <c r="CH710" s="126"/>
      <c r="CI710" s="126"/>
      <c r="CJ710" s="126"/>
      <c r="CK710" s="126"/>
      <c r="CL710" s="126"/>
      <c r="CM710" s="126"/>
      <c r="CN710" s="126"/>
    </row>
    <row r="711" spans="1:92">
      <c r="A711" s="289" t="s">
        <v>7614</v>
      </c>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v>-16139828.949999999</v>
      </c>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c r="BY711" s="126"/>
      <c r="BZ711" s="126"/>
      <c r="CA711" s="126"/>
      <c r="CB711" s="126"/>
      <c r="CC711" s="126"/>
      <c r="CD711" s="126"/>
      <c r="CE711" s="126"/>
      <c r="CF711" s="126"/>
      <c r="CG711" s="126"/>
      <c r="CH711" s="126"/>
      <c r="CI711" s="126"/>
      <c r="CJ711" s="126"/>
      <c r="CK711" s="126"/>
      <c r="CL711" s="126"/>
      <c r="CM711" s="126"/>
      <c r="CN711" s="126"/>
    </row>
    <row r="712" spans="1:92">
      <c r="A712" s="289" t="s">
        <v>7615</v>
      </c>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v>0</v>
      </c>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c r="BY712" s="126"/>
      <c r="BZ712" s="126"/>
      <c r="CA712" s="126"/>
      <c r="CB712" s="126"/>
      <c r="CC712" s="126"/>
      <c r="CD712" s="126"/>
      <c r="CE712" s="126"/>
      <c r="CF712" s="126"/>
      <c r="CG712" s="126"/>
      <c r="CH712" s="126"/>
      <c r="CI712" s="126"/>
      <c r="CJ712" s="126"/>
      <c r="CK712" s="126"/>
      <c r="CL712" s="126"/>
      <c r="CM712" s="126"/>
      <c r="CN712" s="126"/>
    </row>
    <row r="713" spans="1:92">
      <c r="A713" s="289" t="s">
        <v>7616</v>
      </c>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v>-16139828.949999999</v>
      </c>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c r="BY713" s="126"/>
      <c r="BZ713" s="126"/>
      <c r="CA713" s="126"/>
      <c r="CB713" s="126"/>
      <c r="CC713" s="126"/>
      <c r="CD713" s="126"/>
      <c r="CE713" s="126"/>
      <c r="CF713" s="126"/>
      <c r="CG713" s="126"/>
      <c r="CH713" s="126"/>
      <c r="CI713" s="126"/>
      <c r="CJ713" s="126"/>
      <c r="CK713" s="126"/>
      <c r="CL713" s="126"/>
      <c r="CM713" s="126"/>
      <c r="CN713" s="126"/>
    </row>
    <row r="714" spans="1:92">
      <c r="A714" s="289" t="s">
        <v>7617</v>
      </c>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c r="BY714" s="126"/>
      <c r="BZ714" s="126"/>
      <c r="CA714" s="126"/>
      <c r="CB714" s="126"/>
      <c r="CC714" s="126"/>
      <c r="CD714" s="126"/>
      <c r="CE714" s="126"/>
      <c r="CF714" s="126"/>
      <c r="CG714" s="126"/>
      <c r="CH714" s="126"/>
      <c r="CI714" s="126"/>
      <c r="CJ714" s="126"/>
      <c r="CK714" s="126"/>
      <c r="CL714" s="126"/>
      <c r="CM714" s="126"/>
      <c r="CN714" s="126"/>
    </row>
    <row r="715" spans="1:92">
      <c r="A715" s="289" t="s">
        <v>7618</v>
      </c>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v>49601.87</v>
      </c>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c r="BY715" s="126"/>
      <c r="BZ715" s="126"/>
      <c r="CA715" s="126"/>
      <c r="CB715" s="126"/>
      <c r="CC715" s="126"/>
      <c r="CD715" s="126"/>
      <c r="CE715" s="126"/>
      <c r="CF715" s="126"/>
      <c r="CG715" s="126"/>
      <c r="CH715" s="126"/>
      <c r="CI715" s="126"/>
      <c r="CJ715" s="126"/>
      <c r="CK715" s="126"/>
      <c r="CL715" s="126"/>
      <c r="CM715" s="126"/>
      <c r="CN715" s="126"/>
    </row>
    <row r="716" spans="1:92">
      <c r="A716" s="289" t="s">
        <v>7619</v>
      </c>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v>-835707.6</v>
      </c>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c r="BY716" s="126"/>
      <c r="BZ716" s="126"/>
      <c r="CA716" s="126"/>
      <c r="CB716" s="126"/>
      <c r="CC716" s="126"/>
      <c r="CD716" s="126"/>
      <c r="CE716" s="126"/>
      <c r="CF716" s="126"/>
      <c r="CG716" s="126"/>
      <c r="CH716" s="126"/>
      <c r="CI716" s="126"/>
      <c r="CJ716" s="126"/>
      <c r="CK716" s="126"/>
      <c r="CL716" s="126"/>
      <c r="CM716" s="126"/>
      <c r="CN716" s="126"/>
    </row>
    <row r="717" spans="1:92">
      <c r="A717" s="289" t="s">
        <v>7620</v>
      </c>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v>-2602018.44</v>
      </c>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c r="BY717" s="126"/>
      <c r="BZ717" s="126"/>
      <c r="CA717" s="126"/>
      <c r="CB717" s="126"/>
      <c r="CC717" s="126"/>
      <c r="CD717" s="126"/>
      <c r="CE717" s="126"/>
      <c r="CF717" s="126"/>
      <c r="CG717" s="126"/>
      <c r="CH717" s="126"/>
      <c r="CI717" s="126"/>
      <c r="CJ717" s="126"/>
      <c r="CK717" s="126"/>
      <c r="CL717" s="126"/>
      <c r="CM717" s="126"/>
      <c r="CN717" s="126"/>
    </row>
    <row r="718" spans="1:92">
      <c r="A718" s="289" t="s">
        <v>7621</v>
      </c>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v>0</v>
      </c>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c r="BY718" s="126"/>
      <c r="BZ718" s="126"/>
      <c r="CA718" s="126"/>
      <c r="CB718" s="126"/>
      <c r="CC718" s="126"/>
      <c r="CD718" s="126"/>
      <c r="CE718" s="126"/>
      <c r="CF718" s="126"/>
      <c r="CG718" s="126"/>
      <c r="CH718" s="126"/>
      <c r="CI718" s="126"/>
      <c r="CJ718" s="126"/>
      <c r="CK718" s="126"/>
      <c r="CL718" s="126"/>
      <c r="CM718" s="126"/>
      <c r="CN718" s="126"/>
    </row>
    <row r="719" spans="1:92">
      <c r="A719" s="289" t="s">
        <v>7622</v>
      </c>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v>-375445.31</v>
      </c>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c r="BY719" s="126"/>
      <c r="BZ719" s="126"/>
      <c r="CA719" s="126"/>
      <c r="CB719" s="126"/>
      <c r="CC719" s="126"/>
      <c r="CD719" s="126"/>
      <c r="CE719" s="126"/>
      <c r="CF719" s="126"/>
      <c r="CG719" s="126"/>
      <c r="CH719" s="126"/>
      <c r="CI719" s="126"/>
      <c r="CJ719" s="126"/>
      <c r="CK719" s="126"/>
      <c r="CL719" s="126"/>
      <c r="CM719" s="126"/>
      <c r="CN719" s="126"/>
    </row>
    <row r="720" spans="1:92">
      <c r="A720" s="289" t="s">
        <v>7623</v>
      </c>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v>-184164.33</v>
      </c>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c r="BY720" s="126"/>
      <c r="BZ720" s="126"/>
      <c r="CA720" s="126"/>
      <c r="CB720" s="126"/>
      <c r="CC720" s="126"/>
      <c r="CD720" s="126"/>
      <c r="CE720" s="126"/>
      <c r="CF720" s="126"/>
      <c r="CG720" s="126"/>
      <c r="CH720" s="126"/>
      <c r="CI720" s="126"/>
      <c r="CJ720" s="126"/>
      <c r="CK720" s="126"/>
      <c r="CL720" s="126"/>
      <c r="CM720" s="126"/>
      <c r="CN720" s="126"/>
    </row>
    <row r="721" spans="1:92">
      <c r="A721" s="289" t="s">
        <v>7624</v>
      </c>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v>-135516.67000000001</v>
      </c>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c r="BY721" s="126"/>
      <c r="BZ721" s="126"/>
      <c r="CA721" s="126"/>
      <c r="CB721" s="126"/>
      <c r="CC721" s="126"/>
      <c r="CD721" s="126"/>
      <c r="CE721" s="126"/>
      <c r="CF721" s="126"/>
      <c r="CG721" s="126"/>
      <c r="CH721" s="126"/>
      <c r="CI721" s="126"/>
      <c r="CJ721" s="126"/>
      <c r="CK721" s="126"/>
      <c r="CL721" s="126"/>
      <c r="CM721" s="126"/>
      <c r="CN721" s="126"/>
    </row>
    <row r="722" spans="1:92">
      <c r="A722" s="289" t="s">
        <v>7625</v>
      </c>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v>0</v>
      </c>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c r="BY722" s="126"/>
      <c r="BZ722" s="126"/>
      <c r="CA722" s="126"/>
      <c r="CB722" s="126"/>
      <c r="CC722" s="126"/>
      <c r="CD722" s="126"/>
      <c r="CE722" s="126"/>
      <c r="CF722" s="126"/>
      <c r="CG722" s="126"/>
      <c r="CH722" s="126"/>
      <c r="CI722" s="126"/>
      <c r="CJ722" s="126"/>
      <c r="CK722" s="126"/>
      <c r="CL722" s="126"/>
      <c r="CM722" s="126"/>
      <c r="CN722" s="126"/>
    </row>
    <row r="723" spans="1:92">
      <c r="A723" s="289" t="s">
        <v>7626</v>
      </c>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v>0</v>
      </c>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c r="BY723" s="126"/>
      <c r="BZ723" s="126"/>
      <c r="CA723" s="126"/>
      <c r="CB723" s="126"/>
      <c r="CC723" s="126"/>
      <c r="CD723" s="126"/>
      <c r="CE723" s="126"/>
      <c r="CF723" s="126"/>
      <c r="CG723" s="126"/>
      <c r="CH723" s="126"/>
      <c r="CI723" s="126"/>
      <c r="CJ723" s="126"/>
      <c r="CK723" s="126"/>
      <c r="CL723" s="126"/>
      <c r="CM723" s="126"/>
      <c r="CN723" s="126"/>
    </row>
    <row r="724" spans="1:92">
      <c r="A724" s="289" t="s">
        <v>7627</v>
      </c>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v>-1939186.21999999</v>
      </c>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c r="BY724" s="126"/>
      <c r="BZ724" s="126"/>
      <c r="CA724" s="126"/>
      <c r="CB724" s="126"/>
      <c r="CC724" s="126"/>
      <c r="CD724" s="126"/>
      <c r="CE724" s="126"/>
      <c r="CF724" s="126"/>
      <c r="CG724" s="126"/>
      <c r="CH724" s="126"/>
      <c r="CI724" s="126"/>
      <c r="CJ724" s="126"/>
      <c r="CK724" s="126"/>
      <c r="CL724" s="126"/>
      <c r="CM724" s="126"/>
      <c r="CN724" s="126"/>
    </row>
    <row r="725" spans="1:92">
      <c r="A725" s="289" t="s">
        <v>7628</v>
      </c>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v>-6022436.7000000002</v>
      </c>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c r="BY725" s="126"/>
      <c r="BZ725" s="126"/>
      <c r="CA725" s="126"/>
      <c r="CB725" s="126"/>
      <c r="CC725" s="126"/>
      <c r="CD725" s="126"/>
      <c r="CE725" s="126"/>
      <c r="CF725" s="126"/>
      <c r="CG725" s="126"/>
      <c r="CH725" s="126"/>
      <c r="CI725" s="126"/>
      <c r="CJ725" s="126"/>
      <c r="CK725" s="126"/>
      <c r="CL725" s="126"/>
      <c r="CM725" s="126"/>
      <c r="CN725" s="126"/>
    </row>
    <row r="726" spans="1:92">
      <c r="A726" s="289" t="s">
        <v>7629</v>
      </c>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c r="BY726" s="126"/>
      <c r="BZ726" s="126"/>
      <c r="CA726" s="126"/>
      <c r="CB726" s="126"/>
      <c r="CC726" s="126"/>
      <c r="CD726" s="126"/>
      <c r="CE726" s="126"/>
      <c r="CF726" s="126"/>
      <c r="CG726" s="126"/>
      <c r="CH726" s="126"/>
      <c r="CI726" s="126"/>
      <c r="CJ726" s="126"/>
      <c r="CK726" s="126"/>
      <c r="CL726" s="126"/>
      <c r="CM726" s="126"/>
      <c r="CN726" s="126"/>
    </row>
    <row r="727" spans="1:92">
      <c r="A727" s="289" t="s">
        <v>7630</v>
      </c>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v>-734082.21</v>
      </c>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c r="BY727" s="126"/>
      <c r="BZ727" s="126"/>
      <c r="CA727" s="126"/>
      <c r="CB727" s="126"/>
      <c r="CC727" s="126"/>
      <c r="CD727" s="126"/>
      <c r="CE727" s="126"/>
      <c r="CF727" s="126"/>
      <c r="CG727" s="126"/>
      <c r="CH727" s="126"/>
      <c r="CI727" s="126"/>
      <c r="CJ727" s="126"/>
      <c r="CK727" s="126"/>
      <c r="CL727" s="126"/>
      <c r="CM727" s="126"/>
      <c r="CN727" s="126"/>
    </row>
    <row r="728" spans="1:92">
      <c r="A728" s="289" t="s">
        <v>7631</v>
      </c>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v>0</v>
      </c>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c r="BY728" s="126"/>
      <c r="BZ728" s="126"/>
      <c r="CA728" s="126"/>
      <c r="CB728" s="126"/>
      <c r="CC728" s="126"/>
      <c r="CD728" s="126"/>
      <c r="CE728" s="126"/>
      <c r="CF728" s="126"/>
      <c r="CG728" s="126"/>
      <c r="CH728" s="126"/>
      <c r="CI728" s="126"/>
      <c r="CJ728" s="126"/>
      <c r="CK728" s="126"/>
      <c r="CL728" s="126"/>
      <c r="CM728" s="126"/>
      <c r="CN728" s="126"/>
    </row>
    <row r="729" spans="1:92">
      <c r="A729" s="289" t="s">
        <v>7632</v>
      </c>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v>-734082.21</v>
      </c>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c r="BY729" s="126"/>
      <c r="BZ729" s="126"/>
      <c r="CA729" s="126"/>
      <c r="CB729" s="126"/>
      <c r="CC729" s="126"/>
      <c r="CD729" s="126"/>
      <c r="CE729" s="126"/>
      <c r="CF729" s="126"/>
      <c r="CG729" s="126"/>
      <c r="CH729" s="126"/>
      <c r="CI729" s="126"/>
      <c r="CJ729" s="126"/>
      <c r="CK729" s="126"/>
      <c r="CL729" s="126"/>
      <c r="CM729" s="126"/>
      <c r="CN729" s="126"/>
    </row>
    <row r="730" spans="1:92">
      <c r="A730" s="289" t="s">
        <v>7633</v>
      </c>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6"/>
      <c r="CI730" s="126"/>
      <c r="CJ730" s="126"/>
      <c r="CK730" s="126"/>
      <c r="CL730" s="126"/>
      <c r="CM730" s="126"/>
      <c r="CN730" s="126"/>
    </row>
    <row r="731" spans="1:92">
      <c r="A731" s="289" t="s">
        <v>7634</v>
      </c>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v>892447.51999999897</v>
      </c>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c r="BY731" s="126"/>
      <c r="BZ731" s="126"/>
      <c r="CA731" s="126"/>
      <c r="CB731" s="126"/>
      <c r="CC731" s="126"/>
      <c r="CD731" s="126"/>
      <c r="CE731" s="126"/>
      <c r="CF731" s="126"/>
      <c r="CG731" s="126"/>
      <c r="CH731" s="126"/>
      <c r="CI731" s="126"/>
      <c r="CJ731" s="126"/>
      <c r="CK731" s="126"/>
      <c r="CL731" s="126"/>
      <c r="CM731" s="126"/>
      <c r="CN731" s="126"/>
    </row>
    <row r="732" spans="1:92">
      <c r="A732" s="289" t="s">
        <v>7635</v>
      </c>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v>892447.51999999897</v>
      </c>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c r="BY732" s="126"/>
      <c r="BZ732" s="126"/>
      <c r="CA732" s="126"/>
      <c r="CB732" s="126"/>
      <c r="CC732" s="126"/>
      <c r="CD732" s="126"/>
      <c r="CE732" s="126"/>
      <c r="CF732" s="126"/>
      <c r="CG732" s="126"/>
      <c r="CH732" s="126"/>
      <c r="CI732" s="126"/>
      <c r="CJ732" s="126"/>
      <c r="CK732" s="126"/>
      <c r="CL732" s="126"/>
      <c r="CM732" s="126"/>
      <c r="CN732" s="126"/>
    </row>
    <row r="733" spans="1:92">
      <c r="A733" s="288" t="s">
        <v>7636</v>
      </c>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v>-59823325.93</v>
      </c>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c r="BY733" s="126"/>
      <c r="BZ733" s="126"/>
      <c r="CA733" s="126"/>
      <c r="CB733" s="126"/>
      <c r="CC733" s="126"/>
      <c r="CD733" s="126"/>
      <c r="CE733" s="126"/>
      <c r="CF733" s="126"/>
      <c r="CG733" s="126"/>
      <c r="CH733" s="126"/>
      <c r="CI733" s="126"/>
      <c r="CJ733" s="126"/>
      <c r="CK733" s="126"/>
      <c r="CL733" s="126"/>
      <c r="CM733" s="126"/>
      <c r="CN733" s="126"/>
    </row>
    <row r="734" spans="1:92" ht="13.8" thickBot="1">
      <c r="A734" s="360" t="s">
        <v>7637</v>
      </c>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c r="BY734" s="126"/>
      <c r="BZ734" s="126"/>
      <c r="CA734" s="126"/>
      <c r="CB734" s="126"/>
      <c r="CC734" s="126"/>
      <c r="CD734" s="126"/>
      <c r="CE734" s="126"/>
      <c r="CF734" s="126"/>
      <c r="CG734" s="126"/>
      <c r="CH734" s="126"/>
      <c r="CI734" s="126"/>
      <c r="CJ734" s="126"/>
      <c r="CK734" s="126"/>
      <c r="CL734" s="126"/>
      <c r="CM734" s="126"/>
      <c r="CN734" s="126"/>
    </row>
    <row r="735" spans="1:92">
      <c r="A735" s="289" t="s">
        <v>7638</v>
      </c>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v>9984.24</v>
      </c>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c r="BY735" s="126"/>
      <c r="BZ735" s="126"/>
      <c r="CA735" s="126"/>
      <c r="CB735" s="126"/>
      <c r="CC735" s="126"/>
      <c r="CD735" s="126"/>
      <c r="CE735" s="126"/>
      <c r="CF735" s="126"/>
      <c r="CG735" s="126"/>
      <c r="CH735" s="126"/>
      <c r="CI735" s="126"/>
      <c r="CJ735" s="126"/>
      <c r="CK735" s="126"/>
      <c r="CL735" s="126"/>
      <c r="CM735" s="126"/>
      <c r="CN735" s="126"/>
    </row>
    <row r="736" spans="1:92">
      <c r="A736" s="289" t="s">
        <v>7639</v>
      </c>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v>-3258215.73999999</v>
      </c>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c r="BY736" s="126"/>
      <c r="BZ736" s="126"/>
      <c r="CA736" s="126"/>
      <c r="CB736" s="126"/>
      <c r="CC736" s="126"/>
      <c r="CD736" s="126"/>
      <c r="CE736" s="126"/>
      <c r="CF736" s="126"/>
      <c r="CG736" s="126"/>
      <c r="CH736" s="126"/>
      <c r="CI736" s="126"/>
      <c r="CJ736" s="126"/>
      <c r="CK736" s="126"/>
      <c r="CL736" s="126"/>
      <c r="CM736" s="126"/>
      <c r="CN736" s="126"/>
    </row>
    <row r="737" spans="1:92">
      <c r="A737" s="289" t="s">
        <v>7640</v>
      </c>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v>651.62</v>
      </c>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c r="BY737" s="126"/>
      <c r="BZ737" s="126"/>
      <c r="CA737" s="126"/>
      <c r="CB737" s="126"/>
      <c r="CC737" s="126"/>
      <c r="CD737" s="126"/>
      <c r="CE737" s="126"/>
      <c r="CF737" s="126"/>
      <c r="CG737" s="126"/>
      <c r="CH737" s="126"/>
      <c r="CI737" s="126"/>
      <c r="CJ737" s="126"/>
      <c r="CK737" s="126"/>
      <c r="CL737" s="126"/>
      <c r="CM737" s="126"/>
      <c r="CN737" s="126"/>
    </row>
    <row r="738" spans="1:92">
      <c r="A738" s="289" t="s">
        <v>7641</v>
      </c>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v>778707.36</v>
      </c>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c r="BY738" s="126"/>
      <c r="BZ738" s="126"/>
      <c r="CA738" s="126"/>
      <c r="CB738" s="126"/>
      <c r="CC738" s="126"/>
      <c r="CD738" s="126"/>
      <c r="CE738" s="126"/>
      <c r="CF738" s="126"/>
      <c r="CG738" s="126"/>
      <c r="CH738" s="126"/>
      <c r="CI738" s="126"/>
      <c r="CJ738" s="126"/>
      <c r="CK738" s="126"/>
      <c r="CL738" s="126"/>
      <c r="CM738" s="126"/>
      <c r="CN738" s="126"/>
    </row>
    <row r="739" spans="1:92">
      <c r="A739" s="289" t="s">
        <v>7642</v>
      </c>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v>5152449.2</v>
      </c>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c r="BY739" s="126"/>
      <c r="BZ739" s="126"/>
      <c r="CA739" s="126"/>
      <c r="CB739" s="126"/>
      <c r="CC739" s="126"/>
      <c r="CD739" s="126"/>
      <c r="CE739" s="126"/>
      <c r="CF739" s="126"/>
      <c r="CG739" s="126"/>
      <c r="CH739" s="126"/>
      <c r="CI739" s="126"/>
      <c r="CJ739" s="126"/>
      <c r="CK739" s="126"/>
      <c r="CL739" s="126"/>
      <c r="CM739" s="126"/>
      <c r="CN739" s="126"/>
    </row>
    <row r="740" spans="1:92">
      <c r="A740" s="289" t="s">
        <v>7643</v>
      </c>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v>-2579592.69</v>
      </c>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c r="BY740" s="126"/>
      <c r="BZ740" s="126"/>
      <c r="CA740" s="126"/>
      <c r="CB740" s="126"/>
      <c r="CC740" s="126"/>
      <c r="CD740" s="126"/>
      <c r="CE740" s="126"/>
      <c r="CF740" s="126"/>
      <c r="CG740" s="126"/>
      <c r="CH740" s="126"/>
      <c r="CI740" s="126"/>
      <c r="CJ740" s="126"/>
      <c r="CK740" s="126"/>
      <c r="CL740" s="126"/>
      <c r="CM740" s="126"/>
      <c r="CN740" s="126"/>
    </row>
    <row r="741" spans="1:92">
      <c r="A741" s="289" t="s">
        <v>7644</v>
      </c>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v>500000</v>
      </c>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c r="BY741" s="126"/>
      <c r="BZ741" s="126"/>
      <c r="CA741" s="126"/>
      <c r="CB741" s="126"/>
      <c r="CC741" s="126"/>
      <c r="CD741" s="126"/>
      <c r="CE741" s="126"/>
      <c r="CF741" s="126"/>
      <c r="CG741" s="126"/>
      <c r="CH741" s="126"/>
      <c r="CI741" s="126"/>
      <c r="CJ741" s="126"/>
      <c r="CK741" s="126"/>
      <c r="CL741" s="126"/>
      <c r="CM741" s="126"/>
      <c r="CN741" s="126"/>
    </row>
    <row r="742" spans="1:92">
      <c r="A742" s="289" t="s">
        <v>7645</v>
      </c>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v>3388453.71999999</v>
      </c>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c r="BY742" s="126"/>
      <c r="BZ742" s="126"/>
      <c r="CA742" s="126"/>
      <c r="CB742" s="126"/>
      <c r="CC742" s="126"/>
      <c r="CD742" s="126"/>
      <c r="CE742" s="126"/>
      <c r="CF742" s="126"/>
      <c r="CG742" s="126"/>
      <c r="CH742" s="126"/>
      <c r="CI742" s="126"/>
      <c r="CJ742" s="126"/>
      <c r="CK742" s="126"/>
      <c r="CL742" s="126"/>
      <c r="CM742" s="126"/>
      <c r="CN742" s="126"/>
    </row>
    <row r="743" spans="1:92">
      <c r="A743" s="289" t="s">
        <v>7646</v>
      </c>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v>0</v>
      </c>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c r="BY743" s="126"/>
      <c r="BZ743" s="126"/>
      <c r="CA743" s="126"/>
      <c r="CB743" s="126"/>
      <c r="CC743" s="126"/>
      <c r="CD743" s="126"/>
      <c r="CE743" s="126"/>
      <c r="CF743" s="126"/>
      <c r="CG743" s="126"/>
      <c r="CH743" s="126"/>
      <c r="CI743" s="126"/>
      <c r="CJ743" s="126"/>
      <c r="CK743" s="126"/>
      <c r="CL743" s="126"/>
      <c r="CM743" s="126"/>
      <c r="CN743" s="126"/>
    </row>
    <row r="744" spans="1:92">
      <c r="A744" s="289" t="s">
        <v>7647</v>
      </c>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v>0</v>
      </c>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c r="BY744" s="126"/>
      <c r="BZ744" s="126"/>
      <c r="CA744" s="126"/>
      <c r="CB744" s="126"/>
      <c r="CC744" s="126"/>
      <c r="CD744" s="126"/>
      <c r="CE744" s="126"/>
      <c r="CF744" s="126"/>
      <c r="CG744" s="126"/>
      <c r="CH744" s="126"/>
      <c r="CI744" s="126"/>
      <c r="CJ744" s="126"/>
      <c r="CK744" s="126"/>
      <c r="CL744" s="126"/>
      <c r="CM744" s="126"/>
      <c r="CN744" s="126"/>
    </row>
    <row r="745" spans="1:92">
      <c r="A745" s="289" t="s">
        <v>7648</v>
      </c>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v>4645.8099999999904</v>
      </c>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c r="BY745" s="126"/>
      <c r="BZ745" s="126"/>
      <c r="CA745" s="126"/>
      <c r="CB745" s="126"/>
      <c r="CC745" s="126"/>
      <c r="CD745" s="126"/>
      <c r="CE745" s="126"/>
      <c r="CF745" s="126"/>
      <c r="CG745" s="126"/>
      <c r="CH745" s="126"/>
      <c r="CI745" s="126"/>
      <c r="CJ745" s="126"/>
      <c r="CK745" s="126"/>
      <c r="CL745" s="126"/>
      <c r="CM745" s="126"/>
      <c r="CN745" s="126"/>
    </row>
    <row r="746" spans="1:92">
      <c r="A746" s="289" t="s">
        <v>7649</v>
      </c>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v>1440560.13</v>
      </c>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c r="BY746" s="126"/>
      <c r="BZ746" s="126"/>
      <c r="CA746" s="126"/>
      <c r="CB746" s="126"/>
      <c r="CC746" s="126"/>
      <c r="CD746" s="126"/>
      <c r="CE746" s="126"/>
      <c r="CF746" s="126"/>
      <c r="CG746" s="126"/>
      <c r="CH746" s="126"/>
      <c r="CI746" s="126"/>
      <c r="CJ746" s="126"/>
      <c r="CK746" s="126"/>
      <c r="CL746" s="126"/>
      <c r="CM746" s="126"/>
      <c r="CN746" s="126"/>
    </row>
    <row r="747" spans="1:92">
      <c r="A747" s="289" t="s">
        <v>7650</v>
      </c>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v>500000</v>
      </c>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c r="BY747" s="126"/>
      <c r="BZ747" s="126"/>
      <c r="CA747" s="126"/>
      <c r="CB747" s="126"/>
      <c r="CC747" s="126"/>
      <c r="CD747" s="126"/>
      <c r="CE747" s="126"/>
      <c r="CF747" s="126"/>
      <c r="CG747" s="126"/>
      <c r="CH747" s="126"/>
      <c r="CI747" s="126"/>
      <c r="CJ747" s="126"/>
      <c r="CK747" s="126"/>
      <c r="CL747" s="126"/>
      <c r="CM747" s="126"/>
      <c r="CN747" s="126"/>
    </row>
    <row r="748" spans="1:92">
      <c r="A748" s="289" t="s">
        <v>7651</v>
      </c>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v>0</v>
      </c>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c r="BY748" s="126"/>
      <c r="BZ748" s="126"/>
      <c r="CA748" s="126"/>
      <c r="CB748" s="126"/>
      <c r="CC748" s="126"/>
      <c r="CD748" s="126"/>
      <c r="CE748" s="126"/>
      <c r="CF748" s="126"/>
      <c r="CG748" s="126"/>
      <c r="CH748" s="126"/>
      <c r="CI748" s="126"/>
      <c r="CJ748" s="126"/>
      <c r="CK748" s="126"/>
      <c r="CL748" s="126"/>
      <c r="CM748" s="126"/>
      <c r="CN748" s="126"/>
    </row>
    <row r="749" spans="1:92">
      <c r="A749" s="289" t="s">
        <v>7652</v>
      </c>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v>0</v>
      </c>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c r="BY749" s="126"/>
      <c r="BZ749" s="126"/>
      <c r="CA749" s="126"/>
      <c r="CB749" s="126"/>
      <c r="CC749" s="126"/>
      <c r="CD749" s="126"/>
      <c r="CE749" s="126"/>
      <c r="CF749" s="126"/>
      <c r="CG749" s="126"/>
      <c r="CH749" s="126"/>
      <c r="CI749" s="126"/>
      <c r="CJ749" s="126"/>
      <c r="CK749" s="126"/>
      <c r="CL749" s="126"/>
      <c r="CM749" s="126"/>
      <c r="CN749" s="126"/>
    </row>
    <row r="750" spans="1:92">
      <c r="A750" s="289" t="s">
        <v>7653</v>
      </c>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v>3958.6299999999901</v>
      </c>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c r="BY750" s="126"/>
      <c r="BZ750" s="126"/>
      <c r="CA750" s="126"/>
      <c r="CB750" s="126"/>
      <c r="CC750" s="126"/>
      <c r="CD750" s="126"/>
      <c r="CE750" s="126"/>
      <c r="CF750" s="126"/>
      <c r="CG750" s="126"/>
      <c r="CH750" s="126"/>
      <c r="CI750" s="126"/>
      <c r="CJ750" s="126"/>
      <c r="CK750" s="126"/>
      <c r="CL750" s="126"/>
      <c r="CM750" s="126"/>
      <c r="CN750" s="126"/>
    </row>
    <row r="751" spans="1:92">
      <c r="A751" s="289" t="s">
        <v>7654</v>
      </c>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v>0</v>
      </c>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c r="BY751" s="126"/>
      <c r="BZ751" s="126"/>
      <c r="CA751" s="126"/>
      <c r="CB751" s="126"/>
      <c r="CC751" s="126"/>
      <c r="CD751" s="126"/>
      <c r="CE751" s="126"/>
      <c r="CF751" s="126"/>
      <c r="CG751" s="126"/>
      <c r="CH751" s="126"/>
      <c r="CI751" s="126"/>
      <c r="CJ751" s="126"/>
      <c r="CK751" s="126"/>
      <c r="CL751" s="126"/>
      <c r="CM751" s="126"/>
      <c r="CN751" s="126"/>
    </row>
    <row r="752" spans="1:92">
      <c r="A752" s="289" t="s">
        <v>7655</v>
      </c>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v>0</v>
      </c>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c r="BY752" s="126"/>
      <c r="BZ752" s="126"/>
      <c r="CA752" s="126"/>
      <c r="CB752" s="126"/>
      <c r="CC752" s="126"/>
      <c r="CD752" s="126"/>
      <c r="CE752" s="126"/>
      <c r="CF752" s="126"/>
      <c r="CG752" s="126"/>
      <c r="CH752" s="126"/>
      <c r="CI752" s="126"/>
      <c r="CJ752" s="126"/>
      <c r="CK752" s="126"/>
      <c r="CL752" s="126"/>
      <c r="CM752" s="126"/>
      <c r="CN752" s="126"/>
    </row>
    <row r="753" spans="1:92">
      <c r="A753" s="289" t="s">
        <v>7656</v>
      </c>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v>19143969.48</v>
      </c>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c r="BY753" s="126"/>
      <c r="BZ753" s="126"/>
      <c r="CA753" s="126"/>
      <c r="CB753" s="126"/>
      <c r="CC753" s="126"/>
      <c r="CD753" s="126"/>
      <c r="CE753" s="126"/>
      <c r="CF753" s="126"/>
      <c r="CG753" s="126"/>
      <c r="CH753" s="126"/>
      <c r="CI753" s="126"/>
      <c r="CJ753" s="126"/>
      <c r="CK753" s="126"/>
      <c r="CL753" s="126"/>
      <c r="CM753" s="126"/>
      <c r="CN753" s="126"/>
    </row>
    <row r="754" spans="1:92">
      <c r="A754" s="289" t="s">
        <v>7657</v>
      </c>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v>1928.99999999999</v>
      </c>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c r="BY754" s="126"/>
      <c r="BZ754" s="126"/>
      <c r="CA754" s="126"/>
      <c r="CB754" s="126"/>
      <c r="CC754" s="126"/>
      <c r="CD754" s="126"/>
      <c r="CE754" s="126"/>
      <c r="CF754" s="126"/>
      <c r="CG754" s="126"/>
      <c r="CH754" s="126"/>
      <c r="CI754" s="126"/>
      <c r="CJ754" s="126"/>
      <c r="CK754" s="126"/>
      <c r="CL754" s="126"/>
      <c r="CM754" s="126"/>
      <c r="CN754" s="126"/>
    </row>
    <row r="755" spans="1:92">
      <c r="A755" s="288" t="s">
        <v>7658</v>
      </c>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v>25087500.759999901</v>
      </c>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c r="BY755" s="126"/>
      <c r="BZ755" s="126"/>
      <c r="CA755" s="126"/>
      <c r="CB755" s="126"/>
      <c r="CC755" s="126"/>
      <c r="CD755" s="126"/>
      <c r="CE755" s="126"/>
      <c r="CF755" s="126"/>
      <c r="CG755" s="126"/>
      <c r="CH755" s="126"/>
      <c r="CI755" s="126"/>
      <c r="CJ755" s="126"/>
      <c r="CK755" s="126"/>
      <c r="CL755" s="126"/>
      <c r="CM755" s="126"/>
      <c r="CN755" s="126"/>
    </row>
    <row r="756" spans="1:92" ht="13.8" thickBot="1">
      <c r="A756" s="360" t="s">
        <v>7659</v>
      </c>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c r="BY756" s="126"/>
      <c r="BZ756" s="126"/>
      <c r="CA756" s="126"/>
      <c r="CB756" s="126"/>
      <c r="CC756" s="126"/>
      <c r="CD756" s="126"/>
      <c r="CE756" s="126"/>
      <c r="CF756" s="126"/>
      <c r="CG756" s="126"/>
      <c r="CH756" s="126"/>
      <c r="CI756" s="126"/>
      <c r="CJ756" s="126"/>
      <c r="CK756" s="126"/>
      <c r="CL756" s="126"/>
      <c r="CM756" s="126"/>
      <c r="CN756" s="126"/>
    </row>
    <row r="757" spans="1:92">
      <c r="A757" s="289" t="s">
        <v>7660</v>
      </c>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v>0</v>
      </c>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c r="BY757" s="126"/>
      <c r="BZ757" s="126"/>
      <c r="CA757" s="126"/>
      <c r="CB757" s="126"/>
      <c r="CC757" s="126"/>
      <c r="CD757" s="126"/>
      <c r="CE757" s="126"/>
      <c r="CF757" s="126"/>
      <c r="CG757" s="126"/>
      <c r="CH757" s="126"/>
      <c r="CI757" s="126"/>
      <c r="CJ757" s="126"/>
      <c r="CK757" s="126"/>
      <c r="CL757" s="126"/>
      <c r="CM757" s="126"/>
      <c r="CN757" s="126"/>
    </row>
    <row r="758" spans="1:92">
      <c r="A758" s="289" t="s">
        <v>7661</v>
      </c>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v>236148</v>
      </c>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c r="BY758" s="126"/>
      <c r="BZ758" s="126"/>
      <c r="CA758" s="126"/>
      <c r="CB758" s="126"/>
      <c r="CC758" s="126"/>
      <c r="CD758" s="126"/>
      <c r="CE758" s="126"/>
      <c r="CF758" s="126"/>
      <c r="CG758" s="126"/>
      <c r="CH758" s="126"/>
      <c r="CI758" s="126"/>
      <c r="CJ758" s="126"/>
      <c r="CK758" s="126"/>
      <c r="CL758" s="126"/>
      <c r="CM758" s="126"/>
      <c r="CN758" s="126"/>
    </row>
    <row r="759" spans="1:92">
      <c r="A759" s="289" t="s">
        <v>7662</v>
      </c>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v>0</v>
      </c>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c r="BY759" s="126"/>
      <c r="BZ759" s="126"/>
      <c r="CA759" s="126"/>
      <c r="CB759" s="126"/>
      <c r="CC759" s="126"/>
      <c r="CD759" s="126"/>
      <c r="CE759" s="126"/>
      <c r="CF759" s="126"/>
      <c r="CG759" s="126"/>
      <c r="CH759" s="126"/>
      <c r="CI759" s="126"/>
      <c r="CJ759" s="126"/>
      <c r="CK759" s="126"/>
      <c r="CL759" s="126"/>
      <c r="CM759" s="126"/>
      <c r="CN759" s="126"/>
    </row>
    <row r="760" spans="1:92">
      <c r="A760" s="289" t="s">
        <v>7663</v>
      </c>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v>236148</v>
      </c>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c r="BY760" s="126"/>
      <c r="BZ760" s="126"/>
      <c r="CA760" s="126"/>
      <c r="CB760" s="126"/>
      <c r="CC760" s="126"/>
      <c r="CD760" s="126"/>
      <c r="CE760" s="126"/>
      <c r="CF760" s="126"/>
      <c r="CG760" s="126"/>
      <c r="CH760" s="126"/>
      <c r="CI760" s="126"/>
      <c r="CJ760" s="126"/>
      <c r="CK760" s="126"/>
      <c r="CL760" s="126"/>
      <c r="CM760" s="126"/>
      <c r="CN760" s="126"/>
    </row>
    <row r="761" spans="1:92">
      <c r="A761" s="289" t="s">
        <v>7664</v>
      </c>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c r="BY761" s="126"/>
      <c r="BZ761" s="126"/>
      <c r="CA761" s="126"/>
      <c r="CB761" s="126"/>
      <c r="CC761" s="126"/>
      <c r="CD761" s="126"/>
      <c r="CE761" s="126"/>
      <c r="CF761" s="126"/>
      <c r="CG761" s="126"/>
      <c r="CH761" s="126"/>
      <c r="CI761" s="126"/>
      <c r="CJ761" s="126"/>
      <c r="CK761" s="126"/>
      <c r="CL761" s="126"/>
      <c r="CM761" s="126"/>
      <c r="CN761" s="126"/>
    </row>
    <row r="762" spans="1:92">
      <c r="A762" s="289" t="s">
        <v>7665</v>
      </c>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v>-34499677.170000002</v>
      </c>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c r="BY762" s="126"/>
      <c r="BZ762" s="126"/>
      <c r="CA762" s="126"/>
      <c r="CB762" s="126"/>
      <c r="CC762" s="126"/>
      <c r="CD762" s="126"/>
      <c r="CE762" s="126"/>
      <c r="CF762" s="126"/>
      <c r="CG762" s="126"/>
      <c r="CH762" s="126"/>
      <c r="CI762" s="126"/>
      <c r="CJ762" s="126"/>
      <c r="CK762" s="126"/>
      <c r="CL762" s="126"/>
      <c r="CM762" s="126"/>
      <c r="CN762" s="126"/>
    </row>
    <row r="763" spans="1:92" ht="13.8" thickBot="1">
      <c r="A763" s="360" t="s">
        <v>7666</v>
      </c>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c r="BY763" s="126"/>
      <c r="BZ763" s="126"/>
      <c r="CA763" s="126"/>
      <c r="CB763" s="126"/>
      <c r="CC763" s="126"/>
      <c r="CD763" s="126"/>
      <c r="CE763" s="126"/>
      <c r="CF763" s="126"/>
      <c r="CG763" s="126"/>
      <c r="CH763" s="126"/>
      <c r="CI763" s="126"/>
      <c r="CJ763" s="126"/>
      <c r="CK763" s="126"/>
      <c r="CL763" s="126"/>
      <c r="CM763" s="126"/>
      <c r="CN763" s="126"/>
    </row>
    <row r="764" spans="1:92">
      <c r="A764" s="288" t="s">
        <v>7667</v>
      </c>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c r="BY764" s="126"/>
      <c r="BZ764" s="126"/>
      <c r="CA764" s="126"/>
      <c r="CB764" s="126"/>
      <c r="CC764" s="126"/>
      <c r="CD764" s="126"/>
      <c r="CE764" s="126"/>
      <c r="CF764" s="126"/>
      <c r="CG764" s="126"/>
      <c r="CH764" s="126"/>
      <c r="CI764" s="126"/>
      <c r="CJ764" s="126"/>
      <c r="CK764" s="126"/>
      <c r="CL764" s="126"/>
      <c r="CM764" s="126"/>
      <c r="CN764" s="126"/>
    </row>
    <row r="765" spans="1:92">
      <c r="A765" s="289" t="s">
        <v>7668</v>
      </c>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v>930815.53</v>
      </c>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c r="BY765" s="126"/>
      <c r="BZ765" s="126"/>
      <c r="CA765" s="126"/>
      <c r="CB765" s="126"/>
      <c r="CC765" s="126"/>
      <c r="CD765" s="126"/>
      <c r="CE765" s="126"/>
      <c r="CF765" s="126"/>
      <c r="CG765" s="126"/>
      <c r="CH765" s="126"/>
      <c r="CI765" s="126"/>
      <c r="CJ765" s="126"/>
      <c r="CK765" s="126"/>
      <c r="CL765" s="126"/>
      <c r="CM765" s="126"/>
      <c r="CN765" s="126"/>
    </row>
    <row r="766" spans="1:92">
      <c r="A766" s="289" t="s">
        <v>7669</v>
      </c>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v>5355788.9599999897</v>
      </c>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c r="BY766" s="126"/>
      <c r="BZ766" s="126"/>
      <c r="CA766" s="126"/>
      <c r="CB766" s="126"/>
      <c r="CC766" s="126"/>
      <c r="CD766" s="126"/>
      <c r="CE766" s="126"/>
      <c r="CF766" s="126"/>
      <c r="CG766" s="126"/>
      <c r="CH766" s="126"/>
      <c r="CI766" s="126"/>
      <c r="CJ766" s="126"/>
      <c r="CK766" s="126"/>
      <c r="CL766" s="126"/>
      <c r="CM766" s="126"/>
      <c r="CN766" s="126"/>
    </row>
    <row r="767" spans="1:92">
      <c r="A767" s="289" t="s">
        <v>7670</v>
      </c>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v>-485937.97</v>
      </c>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c r="BY767" s="126"/>
      <c r="BZ767" s="126"/>
      <c r="CA767" s="126"/>
      <c r="CB767" s="126"/>
      <c r="CC767" s="126"/>
      <c r="CD767" s="126"/>
      <c r="CE767" s="126"/>
      <c r="CF767" s="126"/>
      <c r="CG767" s="126"/>
      <c r="CH767" s="126"/>
      <c r="CI767" s="126"/>
      <c r="CJ767" s="126"/>
      <c r="CK767" s="126"/>
      <c r="CL767" s="126"/>
      <c r="CM767" s="126"/>
      <c r="CN767" s="126"/>
    </row>
    <row r="768" spans="1:92">
      <c r="A768" s="289" t="s">
        <v>7671</v>
      </c>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v>0</v>
      </c>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c r="BY768" s="126"/>
      <c r="BZ768" s="126"/>
      <c r="CA768" s="126"/>
      <c r="CB768" s="126"/>
      <c r="CC768" s="126"/>
      <c r="CD768" s="126"/>
      <c r="CE768" s="126"/>
      <c r="CF768" s="126"/>
      <c r="CG768" s="126"/>
      <c r="CH768" s="126"/>
      <c r="CI768" s="126"/>
      <c r="CJ768" s="126"/>
      <c r="CK768" s="126"/>
      <c r="CL768" s="126"/>
      <c r="CM768" s="126"/>
      <c r="CN768" s="126"/>
    </row>
    <row r="769" spans="1:92">
      <c r="A769" s="289" t="s">
        <v>7672</v>
      </c>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v>-103157.67</v>
      </c>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c r="BY769" s="126"/>
      <c r="BZ769" s="126"/>
      <c r="CA769" s="126"/>
      <c r="CB769" s="126"/>
      <c r="CC769" s="126"/>
      <c r="CD769" s="126"/>
      <c r="CE769" s="126"/>
      <c r="CF769" s="126"/>
      <c r="CG769" s="126"/>
      <c r="CH769" s="126"/>
      <c r="CI769" s="126"/>
      <c r="CJ769" s="126"/>
      <c r="CK769" s="126"/>
      <c r="CL769" s="126"/>
      <c r="CM769" s="126"/>
      <c r="CN769" s="126"/>
    </row>
    <row r="770" spans="1:92">
      <c r="A770" s="289" t="s">
        <v>7673</v>
      </c>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v>5697508.8499999903</v>
      </c>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c r="BY770" s="126"/>
      <c r="BZ770" s="126"/>
      <c r="CA770" s="126"/>
      <c r="CB770" s="126"/>
      <c r="CC770" s="126"/>
      <c r="CD770" s="126"/>
      <c r="CE770" s="126"/>
      <c r="CF770" s="126"/>
      <c r="CG770" s="126"/>
      <c r="CH770" s="126"/>
      <c r="CI770" s="126"/>
      <c r="CJ770" s="126"/>
      <c r="CK770" s="126"/>
      <c r="CL770" s="126"/>
      <c r="CM770" s="126"/>
      <c r="CN770" s="126"/>
    </row>
    <row r="771" spans="1:92">
      <c r="A771" s="288" t="s">
        <v>7674</v>
      </c>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c r="BY771" s="126"/>
      <c r="BZ771" s="126"/>
      <c r="CA771" s="126"/>
      <c r="CB771" s="126"/>
      <c r="CC771" s="126"/>
      <c r="CD771" s="126"/>
      <c r="CE771" s="126"/>
      <c r="CF771" s="126"/>
      <c r="CG771" s="126"/>
      <c r="CH771" s="126"/>
      <c r="CI771" s="126"/>
      <c r="CJ771" s="126"/>
      <c r="CK771" s="126"/>
      <c r="CL771" s="126"/>
      <c r="CM771" s="126"/>
      <c r="CN771" s="126"/>
    </row>
    <row r="772" spans="1:92">
      <c r="A772" s="289" t="s">
        <v>7675</v>
      </c>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v>1253635.69</v>
      </c>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c r="BY772" s="126"/>
      <c r="BZ772" s="126"/>
      <c r="CA772" s="126"/>
      <c r="CB772" s="126"/>
      <c r="CC772" s="126"/>
      <c r="CD772" s="126"/>
      <c r="CE772" s="126"/>
      <c r="CF772" s="126"/>
      <c r="CG772" s="126"/>
      <c r="CH772" s="126"/>
      <c r="CI772" s="126"/>
      <c r="CJ772" s="126"/>
      <c r="CK772" s="126"/>
      <c r="CL772" s="126"/>
      <c r="CM772" s="126"/>
      <c r="CN772" s="126"/>
    </row>
    <row r="773" spans="1:92">
      <c r="A773" s="289" t="s">
        <v>7676</v>
      </c>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v>49121.34</v>
      </c>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c r="BY773" s="126"/>
      <c r="BZ773" s="126"/>
      <c r="CA773" s="126"/>
      <c r="CB773" s="126"/>
      <c r="CC773" s="126"/>
      <c r="CD773" s="126"/>
      <c r="CE773" s="126"/>
      <c r="CF773" s="126"/>
      <c r="CG773" s="126"/>
      <c r="CH773" s="126"/>
      <c r="CI773" s="126"/>
      <c r="CJ773" s="126"/>
      <c r="CK773" s="126"/>
      <c r="CL773" s="126"/>
      <c r="CM773" s="126"/>
      <c r="CN773" s="126"/>
    </row>
    <row r="774" spans="1:92">
      <c r="A774" s="289" t="s">
        <v>7677</v>
      </c>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v>347442.49</v>
      </c>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c r="BY774" s="126"/>
      <c r="BZ774" s="126"/>
      <c r="CA774" s="126"/>
      <c r="CB774" s="126"/>
      <c r="CC774" s="126"/>
      <c r="CD774" s="126"/>
      <c r="CE774" s="126"/>
      <c r="CF774" s="126"/>
      <c r="CG774" s="126"/>
      <c r="CH774" s="126"/>
      <c r="CI774" s="126"/>
      <c r="CJ774" s="126"/>
      <c r="CK774" s="126"/>
      <c r="CL774" s="126"/>
      <c r="CM774" s="126"/>
      <c r="CN774" s="126"/>
    </row>
    <row r="775" spans="1:92">
      <c r="A775" s="289" t="s">
        <v>7678</v>
      </c>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v>13613.88</v>
      </c>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c r="BY775" s="126"/>
      <c r="BZ775" s="126"/>
      <c r="CA775" s="126"/>
      <c r="CB775" s="126"/>
      <c r="CC775" s="126"/>
      <c r="CD775" s="126"/>
      <c r="CE775" s="126"/>
      <c r="CF775" s="126"/>
      <c r="CG775" s="126"/>
      <c r="CH775" s="126"/>
      <c r="CI775" s="126"/>
      <c r="CJ775" s="126"/>
      <c r="CK775" s="126"/>
      <c r="CL775" s="126"/>
      <c r="CM775" s="126"/>
      <c r="CN775" s="126"/>
    </row>
    <row r="776" spans="1:92">
      <c r="A776" s="289" t="s">
        <v>7679</v>
      </c>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v>-4055569.45</v>
      </c>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c r="BY776" s="126"/>
      <c r="BZ776" s="126"/>
      <c r="CA776" s="126"/>
      <c r="CB776" s="126"/>
      <c r="CC776" s="126"/>
      <c r="CD776" s="126"/>
      <c r="CE776" s="126"/>
      <c r="CF776" s="126"/>
      <c r="CG776" s="126"/>
      <c r="CH776" s="126"/>
      <c r="CI776" s="126"/>
      <c r="CJ776" s="126"/>
      <c r="CK776" s="126"/>
      <c r="CL776" s="126"/>
      <c r="CM776" s="126"/>
      <c r="CN776" s="126"/>
    </row>
    <row r="777" spans="1:92">
      <c r="A777" s="289" t="s">
        <v>7680</v>
      </c>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v>-43463.73</v>
      </c>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c r="BY777" s="126"/>
      <c r="BZ777" s="126"/>
      <c r="CA777" s="126"/>
      <c r="CB777" s="126"/>
      <c r="CC777" s="126"/>
      <c r="CD777" s="126"/>
      <c r="CE777" s="126"/>
      <c r="CF777" s="126"/>
      <c r="CG777" s="126"/>
      <c r="CH777" s="126"/>
      <c r="CI777" s="126"/>
      <c r="CJ777" s="126"/>
      <c r="CK777" s="126"/>
      <c r="CL777" s="126"/>
      <c r="CM777" s="126"/>
      <c r="CN777" s="126"/>
    </row>
    <row r="778" spans="1:92">
      <c r="A778" s="289" t="s">
        <v>7681</v>
      </c>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v>-1123992.54</v>
      </c>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c r="BY778" s="126"/>
      <c r="BZ778" s="126"/>
      <c r="CA778" s="126"/>
      <c r="CB778" s="126"/>
      <c r="CC778" s="126"/>
      <c r="CD778" s="126"/>
      <c r="CE778" s="126"/>
      <c r="CF778" s="126"/>
      <c r="CG778" s="126"/>
      <c r="CH778" s="126"/>
      <c r="CI778" s="126"/>
      <c r="CJ778" s="126"/>
      <c r="CK778" s="126"/>
      <c r="CL778" s="126"/>
      <c r="CM778" s="126"/>
      <c r="CN778" s="126"/>
    </row>
    <row r="779" spans="1:92">
      <c r="A779" s="289" t="s">
        <v>7682</v>
      </c>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v>-12045.88</v>
      </c>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c r="BY779" s="126"/>
      <c r="BZ779" s="126"/>
      <c r="CA779" s="126"/>
      <c r="CB779" s="126"/>
      <c r="CC779" s="126"/>
      <c r="CD779" s="126"/>
      <c r="CE779" s="126"/>
      <c r="CF779" s="126"/>
      <c r="CG779" s="126"/>
      <c r="CH779" s="126"/>
      <c r="CI779" s="126"/>
      <c r="CJ779" s="126"/>
      <c r="CK779" s="126"/>
      <c r="CL779" s="126"/>
      <c r="CM779" s="126"/>
      <c r="CN779" s="126"/>
    </row>
    <row r="780" spans="1:92">
      <c r="A780" s="289" t="s">
        <v>7683</v>
      </c>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v>-3571258.1999999899</v>
      </c>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c r="BY780" s="126"/>
      <c r="BZ780" s="126"/>
      <c r="CA780" s="126"/>
      <c r="CB780" s="126"/>
      <c r="CC780" s="126"/>
      <c r="CD780" s="126"/>
      <c r="CE780" s="126"/>
      <c r="CF780" s="126"/>
      <c r="CG780" s="126"/>
      <c r="CH780" s="126"/>
      <c r="CI780" s="126"/>
      <c r="CJ780" s="126"/>
      <c r="CK780" s="126"/>
      <c r="CL780" s="126"/>
      <c r="CM780" s="126"/>
      <c r="CN780" s="126"/>
    </row>
    <row r="781" spans="1:92">
      <c r="A781" s="288" t="s">
        <v>7684</v>
      </c>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v>2126250.65</v>
      </c>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c r="BY781" s="126"/>
      <c r="BZ781" s="126"/>
      <c r="CA781" s="126"/>
      <c r="CB781" s="126"/>
      <c r="CC781" s="126"/>
      <c r="CD781" s="126"/>
      <c r="CE781" s="126"/>
      <c r="CF781" s="126"/>
      <c r="CG781" s="126"/>
      <c r="CH781" s="126"/>
      <c r="CI781" s="126"/>
      <c r="CJ781" s="126"/>
      <c r="CK781" s="126"/>
      <c r="CL781" s="126"/>
      <c r="CM781" s="126"/>
      <c r="CN781" s="126"/>
    </row>
    <row r="782" spans="1:92">
      <c r="A782" s="288" t="s">
        <v>7685</v>
      </c>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v>-32373426.52</v>
      </c>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c r="BY782" s="126"/>
      <c r="BZ782" s="126"/>
      <c r="CA782" s="126"/>
      <c r="CB782" s="126"/>
      <c r="CC782" s="126"/>
      <c r="CD782" s="126"/>
      <c r="CE782" s="126"/>
      <c r="CF782" s="126"/>
      <c r="CG782" s="126"/>
      <c r="CH782" s="126"/>
      <c r="CI782" s="126"/>
      <c r="CJ782" s="126"/>
      <c r="CK782" s="126"/>
      <c r="CL782" s="126"/>
      <c r="CM782" s="126"/>
      <c r="CN782" s="126"/>
    </row>
    <row r="783" spans="1:92">
      <c r="A783" s="289" t="s">
        <v>7686</v>
      </c>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c r="BY783" s="126"/>
      <c r="BZ783" s="126"/>
      <c r="CA783" s="126"/>
      <c r="CB783" s="126"/>
      <c r="CC783" s="126"/>
      <c r="CD783" s="126"/>
      <c r="CE783" s="126"/>
      <c r="CF783" s="126"/>
      <c r="CG783" s="126"/>
      <c r="CH783" s="126"/>
      <c r="CI783" s="126"/>
      <c r="CJ783" s="126"/>
      <c r="CK783" s="126"/>
      <c r="CL783" s="126"/>
      <c r="CM783" s="126"/>
      <c r="CN783" s="126"/>
    </row>
    <row r="784" spans="1:92">
      <c r="A784" s="289" t="s">
        <v>7687</v>
      </c>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v>-1033001742.95</v>
      </c>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c r="BY784" s="126"/>
      <c r="BZ784" s="126"/>
      <c r="CA784" s="126"/>
      <c r="CB784" s="126"/>
      <c r="CC784" s="126"/>
      <c r="CD784" s="126"/>
      <c r="CE784" s="126"/>
      <c r="CF784" s="126"/>
      <c r="CG784" s="126"/>
      <c r="CH784" s="126"/>
      <c r="CI784" s="126"/>
      <c r="CJ784" s="126"/>
      <c r="CK784" s="126"/>
      <c r="CL784" s="126"/>
      <c r="CM784" s="126"/>
      <c r="CN784" s="126"/>
    </row>
    <row r="785" spans="1:92">
      <c r="A785" s="289" t="s">
        <v>883</v>
      </c>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c r="BY785" s="126"/>
      <c r="BZ785" s="126"/>
      <c r="CA785" s="126"/>
      <c r="CB785" s="126"/>
      <c r="CC785" s="126"/>
      <c r="CD785" s="126"/>
      <c r="CE785" s="126"/>
      <c r="CF785" s="126"/>
      <c r="CG785" s="126"/>
      <c r="CH785" s="126"/>
      <c r="CI785" s="126"/>
      <c r="CJ785" s="126"/>
      <c r="CK785" s="126"/>
      <c r="CL785" s="126"/>
      <c r="CM785" s="126"/>
      <c r="CN785" s="126"/>
    </row>
    <row r="786" spans="1:92" ht="13.8" thickBot="1">
      <c r="A786" s="360" t="s">
        <v>7688</v>
      </c>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c r="BY786" s="126"/>
      <c r="BZ786" s="126"/>
      <c r="CA786" s="126"/>
      <c r="CB786" s="126"/>
      <c r="CC786" s="126"/>
      <c r="CD786" s="126"/>
      <c r="CE786" s="126"/>
      <c r="CF786" s="126"/>
      <c r="CG786" s="126"/>
      <c r="CH786" s="126"/>
      <c r="CI786" s="126"/>
      <c r="CJ786" s="126"/>
      <c r="CK786" s="126"/>
      <c r="CL786" s="126"/>
      <c r="CM786" s="126"/>
      <c r="CN786" s="126"/>
    </row>
    <row r="787" spans="1:92">
      <c r="A787" s="289" t="s">
        <v>7689</v>
      </c>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c r="BY787" s="126"/>
      <c r="BZ787" s="126"/>
      <c r="CA787" s="126"/>
      <c r="CB787" s="126"/>
      <c r="CC787" s="126"/>
      <c r="CD787" s="126"/>
      <c r="CE787" s="126"/>
      <c r="CF787" s="126"/>
      <c r="CG787" s="126"/>
      <c r="CH787" s="126"/>
      <c r="CI787" s="126"/>
      <c r="CJ787" s="126"/>
      <c r="CK787" s="126"/>
      <c r="CL787" s="126"/>
      <c r="CM787" s="126"/>
      <c r="CN787" s="126"/>
    </row>
    <row r="788" spans="1:92">
      <c r="A788" s="289" t="s">
        <v>7690</v>
      </c>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v>0</v>
      </c>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c r="BY788" s="126"/>
      <c r="BZ788" s="126"/>
      <c r="CA788" s="126"/>
      <c r="CB788" s="126"/>
      <c r="CC788" s="126"/>
      <c r="CD788" s="126"/>
      <c r="CE788" s="126"/>
      <c r="CF788" s="126"/>
      <c r="CG788" s="126"/>
      <c r="CH788" s="126"/>
      <c r="CI788" s="126"/>
      <c r="CJ788" s="126"/>
      <c r="CK788" s="126"/>
      <c r="CL788" s="126"/>
      <c r="CM788" s="126"/>
      <c r="CN788" s="126"/>
    </row>
    <row r="789" spans="1:92">
      <c r="A789" s="289" t="s">
        <v>7691</v>
      </c>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v>2443300.38</v>
      </c>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c r="BY789" s="126"/>
      <c r="BZ789" s="126"/>
      <c r="CA789" s="126"/>
      <c r="CB789" s="126"/>
      <c r="CC789" s="126"/>
      <c r="CD789" s="126"/>
      <c r="CE789" s="126"/>
      <c r="CF789" s="126"/>
      <c r="CG789" s="126"/>
      <c r="CH789" s="126"/>
      <c r="CI789" s="126"/>
      <c r="CJ789" s="126"/>
      <c r="CK789" s="126"/>
      <c r="CL789" s="126"/>
      <c r="CM789" s="126"/>
      <c r="CN789" s="126"/>
    </row>
    <row r="790" spans="1:92">
      <c r="A790" s="289" t="s">
        <v>7692</v>
      </c>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v>279695223.83999997</v>
      </c>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c r="BY790" s="126"/>
      <c r="BZ790" s="126"/>
      <c r="CA790" s="126"/>
      <c r="CB790" s="126"/>
      <c r="CC790" s="126"/>
      <c r="CD790" s="126"/>
      <c r="CE790" s="126"/>
      <c r="CF790" s="126"/>
      <c r="CG790" s="126"/>
      <c r="CH790" s="126"/>
      <c r="CI790" s="126"/>
      <c r="CJ790" s="126"/>
      <c r="CK790" s="126"/>
      <c r="CL790" s="126"/>
      <c r="CM790" s="126"/>
      <c r="CN790" s="126"/>
    </row>
    <row r="791" spans="1:92">
      <c r="A791" s="289" t="s">
        <v>7693</v>
      </c>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v>282138524.22000003</v>
      </c>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c r="BY791" s="126"/>
      <c r="BZ791" s="126"/>
      <c r="CA791" s="126"/>
      <c r="CB791" s="126"/>
      <c r="CC791" s="126"/>
      <c r="CD791" s="126"/>
      <c r="CE791" s="126"/>
      <c r="CF791" s="126"/>
      <c r="CG791" s="126"/>
      <c r="CH791" s="126"/>
      <c r="CI791" s="126"/>
      <c r="CJ791" s="126"/>
      <c r="CK791" s="126"/>
      <c r="CL791" s="126"/>
      <c r="CM791" s="126"/>
      <c r="CN791" s="126"/>
    </row>
    <row r="792" spans="1:92">
      <c r="A792" s="289" t="s">
        <v>7694</v>
      </c>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c r="BY792" s="126"/>
      <c r="BZ792" s="126"/>
      <c r="CA792" s="126"/>
      <c r="CB792" s="126"/>
      <c r="CC792" s="126"/>
      <c r="CD792" s="126"/>
      <c r="CE792" s="126"/>
      <c r="CF792" s="126"/>
      <c r="CG792" s="126"/>
      <c r="CH792" s="126"/>
      <c r="CI792" s="126"/>
      <c r="CJ792" s="126"/>
      <c r="CK792" s="126"/>
      <c r="CL792" s="126"/>
      <c r="CM792" s="126"/>
      <c r="CN792" s="126"/>
    </row>
    <row r="793" spans="1:92">
      <c r="A793" s="289" t="s">
        <v>7695</v>
      </c>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v>726121.80999999901</v>
      </c>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c r="BY793" s="126"/>
      <c r="BZ793" s="126"/>
      <c r="CA793" s="126"/>
      <c r="CB793" s="126"/>
      <c r="CC793" s="126"/>
      <c r="CD793" s="126"/>
      <c r="CE793" s="126"/>
      <c r="CF793" s="126"/>
      <c r="CG793" s="126"/>
      <c r="CH793" s="126"/>
      <c r="CI793" s="126"/>
      <c r="CJ793" s="126"/>
      <c r="CK793" s="126"/>
      <c r="CL793" s="126"/>
      <c r="CM793" s="126"/>
      <c r="CN793" s="126"/>
    </row>
    <row r="794" spans="1:92">
      <c r="A794" s="289" t="s">
        <v>7696</v>
      </c>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v>4964289.6399999997</v>
      </c>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c r="BY794" s="126"/>
      <c r="BZ794" s="126"/>
      <c r="CA794" s="126"/>
      <c r="CB794" s="126"/>
      <c r="CC794" s="126"/>
      <c r="CD794" s="126"/>
      <c r="CE794" s="126"/>
      <c r="CF794" s="126"/>
      <c r="CG794" s="126"/>
      <c r="CH794" s="126"/>
      <c r="CI794" s="126"/>
      <c r="CJ794" s="126"/>
      <c r="CK794" s="126"/>
      <c r="CL794" s="126"/>
      <c r="CM794" s="126"/>
      <c r="CN794" s="126"/>
    </row>
    <row r="795" spans="1:92">
      <c r="A795" s="289" t="s">
        <v>7697</v>
      </c>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v>1189020.96</v>
      </c>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c r="BY795" s="126"/>
      <c r="BZ795" s="126"/>
      <c r="CA795" s="126"/>
      <c r="CB795" s="126"/>
      <c r="CC795" s="126"/>
      <c r="CD795" s="126"/>
      <c r="CE795" s="126"/>
      <c r="CF795" s="126"/>
      <c r="CG795" s="126"/>
      <c r="CH795" s="126"/>
      <c r="CI795" s="126"/>
      <c r="CJ795" s="126"/>
      <c r="CK795" s="126"/>
      <c r="CL795" s="126"/>
      <c r="CM795" s="126"/>
      <c r="CN795" s="126"/>
    </row>
    <row r="796" spans="1:92">
      <c r="A796" s="289" t="s">
        <v>7698</v>
      </c>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v>526924.27</v>
      </c>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c r="BY796" s="126"/>
      <c r="BZ796" s="126"/>
      <c r="CA796" s="126"/>
      <c r="CB796" s="126"/>
      <c r="CC796" s="126"/>
      <c r="CD796" s="126"/>
      <c r="CE796" s="126"/>
      <c r="CF796" s="126"/>
      <c r="CG796" s="126"/>
      <c r="CH796" s="126"/>
      <c r="CI796" s="126"/>
      <c r="CJ796" s="126"/>
      <c r="CK796" s="126"/>
      <c r="CL796" s="126"/>
      <c r="CM796" s="126"/>
      <c r="CN796" s="126"/>
    </row>
    <row r="797" spans="1:92">
      <c r="A797" s="289" t="s">
        <v>7699</v>
      </c>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v>7406356.6799999997</v>
      </c>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c r="BY797" s="126"/>
      <c r="BZ797" s="126"/>
      <c r="CA797" s="126"/>
      <c r="CB797" s="126"/>
      <c r="CC797" s="126"/>
      <c r="CD797" s="126"/>
      <c r="CE797" s="126"/>
      <c r="CF797" s="126"/>
      <c r="CG797" s="126"/>
      <c r="CH797" s="126"/>
      <c r="CI797" s="126"/>
      <c r="CJ797" s="126"/>
      <c r="CK797" s="126"/>
      <c r="CL797" s="126"/>
      <c r="CM797" s="126"/>
      <c r="CN797" s="126"/>
    </row>
    <row r="798" spans="1:92">
      <c r="A798" s="289" t="s">
        <v>7700</v>
      </c>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c r="BY798" s="126"/>
      <c r="BZ798" s="126"/>
      <c r="CA798" s="126"/>
      <c r="CB798" s="126"/>
      <c r="CC798" s="126"/>
      <c r="CD798" s="126"/>
      <c r="CE798" s="126"/>
      <c r="CF798" s="126"/>
      <c r="CG798" s="126"/>
      <c r="CH798" s="126"/>
      <c r="CI798" s="126"/>
      <c r="CJ798" s="126"/>
      <c r="CK798" s="126"/>
      <c r="CL798" s="126"/>
      <c r="CM798" s="126"/>
      <c r="CN798" s="126"/>
    </row>
    <row r="799" spans="1:92">
      <c r="A799" s="289" t="s">
        <v>7701</v>
      </c>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v>5480779.1200000001</v>
      </c>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c r="BY799" s="126"/>
      <c r="BZ799" s="126"/>
      <c r="CA799" s="126"/>
      <c r="CB799" s="126"/>
      <c r="CC799" s="126"/>
      <c r="CD799" s="126"/>
      <c r="CE799" s="126"/>
      <c r="CF799" s="126"/>
      <c r="CG799" s="126"/>
      <c r="CH799" s="126"/>
      <c r="CI799" s="126"/>
      <c r="CJ799" s="126"/>
      <c r="CK799" s="126"/>
      <c r="CL799" s="126"/>
      <c r="CM799" s="126"/>
      <c r="CN799" s="126"/>
    </row>
    <row r="800" spans="1:92">
      <c r="A800" s="289" t="s">
        <v>7702</v>
      </c>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v>5480779.1200000001</v>
      </c>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c r="BY800" s="126"/>
      <c r="BZ800" s="126"/>
      <c r="CA800" s="126"/>
      <c r="CB800" s="126"/>
      <c r="CC800" s="126"/>
      <c r="CD800" s="126"/>
      <c r="CE800" s="126"/>
      <c r="CF800" s="126"/>
      <c r="CG800" s="126"/>
      <c r="CH800" s="126"/>
      <c r="CI800" s="126"/>
      <c r="CJ800" s="126"/>
      <c r="CK800" s="126"/>
      <c r="CL800" s="126"/>
      <c r="CM800" s="126"/>
      <c r="CN800" s="126"/>
    </row>
    <row r="801" spans="1:92">
      <c r="A801" s="289" t="s">
        <v>7703</v>
      </c>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c r="BY801" s="126"/>
      <c r="BZ801" s="126"/>
      <c r="CA801" s="126"/>
      <c r="CB801" s="126"/>
      <c r="CC801" s="126"/>
      <c r="CD801" s="126"/>
      <c r="CE801" s="126"/>
      <c r="CF801" s="126"/>
      <c r="CG801" s="126"/>
      <c r="CH801" s="126"/>
      <c r="CI801" s="126"/>
      <c r="CJ801" s="126"/>
      <c r="CK801" s="126"/>
      <c r="CL801" s="126"/>
      <c r="CM801" s="126"/>
      <c r="CN801" s="126"/>
    </row>
    <row r="802" spans="1:92">
      <c r="A802" s="289" t="s">
        <v>7704</v>
      </c>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v>37.9</v>
      </c>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c r="BY802" s="126"/>
      <c r="BZ802" s="126"/>
      <c r="CA802" s="126"/>
      <c r="CB802" s="126"/>
      <c r="CC802" s="126"/>
      <c r="CD802" s="126"/>
      <c r="CE802" s="126"/>
      <c r="CF802" s="126"/>
      <c r="CG802" s="126"/>
      <c r="CH802" s="126"/>
      <c r="CI802" s="126"/>
      <c r="CJ802" s="126"/>
      <c r="CK802" s="126"/>
      <c r="CL802" s="126"/>
      <c r="CM802" s="126"/>
      <c r="CN802" s="126"/>
    </row>
    <row r="803" spans="1:92">
      <c r="A803" s="289" t="s">
        <v>7705</v>
      </c>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v>0</v>
      </c>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c r="BY803" s="126"/>
      <c r="BZ803" s="126"/>
      <c r="CA803" s="126"/>
      <c r="CB803" s="126"/>
      <c r="CC803" s="126"/>
      <c r="CD803" s="126"/>
      <c r="CE803" s="126"/>
      <c r="CF803" s="126"/>
      <c r="CG803" s="126"/>
      <c r="CH803" s="126"/>
      <c r="CI803" s="126"/>
      <c r="CJ803" s="126"/>
      <c r="CK803" s="126"/>
      <c r="CL803" s="126"/>
      <c r="CM803" s="126"/>
      <c r="CN803" s="126"/>
    </row>
    <row r="804" spans="1:92">
      <c r="A804" s="289" t="s">
        <v>7706</v>
      </c>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v>16911.009999999998</v>
      </c>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c r="BY804" s="126"/>
      <c r="BZ804" s="126"/>
      <c r="CA804" s="126"/>
      <c r="CB804" s="126"/>
      <c r="CC804" s="126"/>
      <c r="CD804" s="126"/>
      <c r="CE804" s="126"/>
      <c r="CF804" s="126"/>
      <c r="CG804" s="126"/>
      <c r="CH804" s="126"/>
      <c r="CI804" s="126"/>
      <c r="CJ804" s="126"/>
      <c r="CK804" s="126"/>
      <c r="CL804" s="126"/>
      <c r="CM804" s="126"/>
      <c r="CN804" s="126"/>
    </row>
    <row r="805" spans="1:92">
      <c r="A805" s="289" t="s">
        <v>7707</v>
      </c>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v>117717.97999999901</v>
      </c>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c r="BY805" s="126"/>
      <c r="BZ805" s="126"/>
      <c r="CA805" s="126"/>
      <c r="CB805" s="126"/>
      <c r="CC805" s="126"/>
      <c r="CD805" s="126"/>
      <c r="CE805" s="126"/>
      <c r="CF805" s="126"/>
      <c r="CG805" s="126"/>
      <c r="CH805" s="126"/>
      <c r="CI805" s="126"/>
      <c r="CJ805" s="126"/>
      <c r="CK805" s="126"/>
      <c r="CL805" s="126"/>
      <c r="CM805" s="126"/>
      <c r="CN805" s="126"/>
    </row>
    <row r="806" spans="1:92">
      <c r="A806" s="289" t="s">
        <v>7708</v>
      </c>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v>1057679.8799999999</v>
      </c>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c r="BY806" s="126"/>
      <c r="BZ806" s="126"/>
      <c r="CA806" s="126"/>
      <c r="CB806" s="126"/>
      <c r="CC806" s="126"/>
      <c r="CD806" s="126"/>
      <c r="CE806" s="126"/>
      <c r="CF806" s="126"/>
      <c r="CG806" s="126"/>
      <c r="CH806" s="126"/>
      <c r="CI806" s="126"/>
      <c r="CJ806" s="126"/>
      <c r="CK806" s="126"/>
      <c r="CL806" s="126"/>
      <c r="CM806" s="126"/>
      <c r="CN806" s="126"/>
    </row>
    <row r="807" spans="1:92">
      <c r="A807" s="289" t="s">
        <v>7709</v>
      </c>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v>0</v>
      </c>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c r="BY807" s="126"/>
      <c r="BZ807" s="126"/>
      <c r="CA807" s="126"/>
      <c r="CB807" s="126"/>
      <c r="CC807" s="126"/>
      <c r="CD807" s="126"/>
      <c r="CE807" s="126"/>
      <c r="CF807" s="126"/>
      <c r="CG807" s="126"/>
      <c r="CH807" s="126"/>
      <c r="CI807" s="126"/>
      <c r="CJ807" s="126"/>
      <c r="CK807" s="126"/>
      <c r="CL807" s="126"/>
      <c r="CM807" s="126"/>
      <c r="CN807" s="126"/>
    </row>
    <row r="808" spans="1:92">
      <c r="A808" s="289" t="s">
        <v>7710</v>
      </c>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v>0</v>
      </c>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c r="BY808" s="126"/>
      <c r="BZ808" s="126"/>
      <c r="CA808" s="126"/>
      <c r="CB808" s="126"/>
      <c r="CC808" s="126"/>
      <c r="CD808" s="126"/>
      <c r="CE808" s="126"/>
      <c r="CF808" s="126"/>
      <c r="CG808" s="126"/>
      <c r="CH808" s="126"/>
      <c r="CI808" s="126"/>
      <c r="CJ808" s="126"/>
      <c r="CK808" s="126"/>
      <c r="CL808" s="126"/>
      <c r="CM808" s="126"/>
      <c r="CN808" s="126"/>
    </row>
    <row r="809" spans="1:92">
      <c r="A809" s="289" t="s">
        <v>7711</v>
      </c>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v>0</v>
      </c>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c r="BY809" s="126"/>
      <c r="BZ809" s="126"/>
      <c r="CA809" s="126"/>
      <c r="CB809" s="126"/>
      <c r="CC809" s="126"/>
      <c r="CD809" s="126"/>
      <c r="CE809" s="126"/>
      <c r="CF809" s="126"/>
      <c r="CG809" s="126"/>
      <c r="CH809" s="126"/>
      <c r="CI809" s="126"/>
      <c r="CJ809" s="126"/>
      <c r="CK809" s="126"/>
      <c r="CL809" s="126"/>
      <c r="CM809" s="126"/>
      <c r="CN809" s="126"/>
    </row>
    <row r="810" spans="1:92">
      <c r="A810" s="289" t="s">
        <v>7712</v>
      </c>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v>5057686.4800000004</v>
      </c>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c r="BY810" s="126"/>
      <c r="BZ810" s="126"/>
      <c r="CA810" s="126"/>
      <c r="CB810" s="126"/>
      <c r="CC810" s="126"/>
      <c r="CD810" s="126"/>
      <c r="CE810" s="126"/>
      <c r="CF810" s="126"/>
      <c r="CG810" s="126"/>
      <c r="CH810" s="126"/>
      <c r="CI810" s="126"/>
      <c r="CJ810" s="126"/>
      <c r="CK810" s="126"/>
      <c r="CL810" s="126"/>
      <c r="CM810" s="126"/>
      <c r="CN810" s="126"/>
    </row>
    <row r="811" spans="1:92">
      <c r="A811" s="289" t="s">
        <v>7713</v>
      </c>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v>0</v>
      </c>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c r="BY811" s="126"/>
      <c r="BZ811" s="126"/>
      <c r="CA811" s="126"/>
      <c r="CB811" s="126"/>
      <c r="CC811" s="126"/>
      <c r="CD811" s="126"/>
      <c r="CE811" s="126"/>
      <c r="CF811" s="126"/>
      <c r="CG811" s="126"/>
      <c r="CH811" s="126"/>
      <c r="CI811" s="126"/>
      <c r="CJ811" s="126"/>
      <c r="CK811" s="126"/>
      <c r="CL811" s="126"/>
      <c r="CM811" s="126"/>
      <c r="CN811" s="126"/>
    </row>
    <row r="812" spans="1:92">
      <c r="A812" s="289" t="s">
        <v>7714</v>
      </c>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v>6250033.25</v>
      </c>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c r="BY812" s="126"/>
      <c r="BZ812" s="126"/>
      <c r="CA812" s="126"/>
      <c r="CB812" s="126"/>
      <c r="CC812" s="126"/>
      <c r="CD812" s="126"/>
      <c r="CE812" s="126"/>
      <c r="CF812" s="126"/>
      <c r="CG812" s="126"/>
      <c r="CH812" s="126"/>
      <c r="CI812" s="126"/>
      <c r="CJ812" s="126"/>
      <c r="CK812" s="126"/>
      <c r="CL812" s="126"/>
      <c r="CM812" s="126"/>
      <c r="CN812" s="126"/>
    </row>
    <row r="813" spans="1:92">
      <c r="A813" s="289" t="s">
        <v>7715</v>
      </c>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v>301275693.26999998</v>
      </c>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c r="BY813" s="126"/>
      <c r="BZ813" s="126"/>
      <c r="CA813" s="126"/>
      <c r="CB813" s="126"/>
      <c r="CC813" s="126"/>
      <c r="CD813" s="126"/>
      <c r="CE813" s="126"/>
      <c r="CF813" s="126"/>
      <c r="CG813" s="126"/>
      <c r="CH813" s="126"/>
      <c r="CI813" s="126"/>
      <c r="CJ813" s="126"/>
      <c r="CK813" s="126"/>
      <c r="CL813" s="126"/>
      <c r="CM813" s="126"/>
      <c r="CN813" s="126"/>
    </row>
    <row r="814" spans="1:92">
      <c r="A814" s="289" t="s">
        <v>7716</v>
      </c>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c r="BY814" s="126"/>
      <c r="BZ814" s="126"/>
      <c r="CA814" s="126"/>
      <c r="CB814" s="126"/>
      <c r="CC814" s="126"/>
      <c r="CD814" s="126"/>
      <c r="CE814" s="126"/>
      <c r="CF814" s="126"/>
      <c r="CG814" s="126"/>
      <c r="CH814" s="126"/>
      <c r="CI814" s="126"/>
      <c r="CJ814" s="126"/>
      <c r="CK814" s="126"/>
      <c r="CL814" s="126"/>
      <c r="CM814" s="126"/>
      <c r="CN814" s="126"/>
    </row>
    <row r="815" spans="1:92">
      <c r="A815" s="289" t="s">
        <v>7717</v>
      </c>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v>-6317136.2199999997</v>
      </c>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c r="BY815" s="126"/>
      <c r="BZ815" s="126"/>
      <c r="CA815" s="126"/>
      <c r="CB815" s="126"/>
      <c r="CC815" s="126"/>
      <c r="CD815" s="126"/>
      <c r="CE815" s="126"/>
      <c r="CF815" s="126"/>
      <c r="CG815" s="126"/>
      <c r="CH815" s="126"/>
      <c r="CI815" s="126"/>
      <c r="CJ815" s="126"/>
      <c r="CK815" s="126"/>
      <c r="CL815" s="126"/>
      <c r="CM815" s="126"/>
      <c r="CN815" s="126"/>
    </row>
    <row r="816" spans="1:92">
      <c r="A816" s="289" t="s">
        <v>7718</v>
      </c>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v>0</v>
      </c>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c r="BY816" s="126"/>
      <c r="BZ816" s="126"/>
      <c r="CA816" s="126"/>
      <c r="CB816" s="126"/>
      <c r="CC816" s="126"/>
      <c r="CD816" s="126"/>
      <c r="CE816" s="126"/>
      <c r="CF816" s="126"/>
      <c r="CG816" s="126"/>
      <c r="CH816" s="126"/>
      <c r="CI816" s="126"/>
      <c r="CJ816" s="126"/>
      <c r="CK816" s="126"/>
      <c r="CL816" s="126"/>
      <c r="CM816" s="126"/>
      <c r="CN816" s="126"/>
    </row>
    <row r="817" spans="1:92">
      <c r="A817" s="289" t="s">
        <v>7719</v>
      </c>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v>-6317136.2199999997</v>
      </c>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c r="BY817" s="126"/>
      <c r="BZ817" s="126"/>
      <c r="CA817" s="126"/>
      <c r="CB817" s="126"/>
      <c r="CC817" s="126"/>
      <c r="CD817" s="126"/>
      <c r="CE817" s="126"/>
      <c r="CF817" s="126"/>
      <c r="CG817" s="126"/>
      <c r="CH817" s="126"/>
      <c r="CI817" s="126"/>
      <c r="CJ817" s="126"/>
      <c r="CK817" s="126"/>
      <c r="CL817" s="126"/>
      <c r="CM817" s="126"/>
      <c r="CN817" s="126"/>
    </row>
    <row r="818" spans="1:92">
      <c r="A818" s="289" t="s">
        <v>7720</v>
      </c>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v>294958557.05000001</v>
      </c>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c r="BY818" s="126"/>
      <c r="BZ818" s="126"/>
      <c r="CA818" s="126"/>
      <c r="CB818" s="126"/>
      <c r="CC818" s="126"/>
      <c r="CD818" s="126"/>
      <c r="CE818" s="126"/>
      <c r="CF818" s="126"/>
      <c r="CG818" s="126"/>
      <c r="CH818" s="126"/>
      <c r="CI818" s="126"/>
      <c r="CJ818" s="126"/>
      <c r="CK818" s="126"/>
      <c r="CL818" s="126"/>
      <c r="CM818" s="126"/>
      <c r="CN818" s="126"/>
    </row>
    <row r="819" spans="1:92">
      <c r="A819" s="289" t="s">
        <v>7721</v>
      </c>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c r="BY819" s="126"/>
      <c r="BZ819" s="126"/>
      <c r="CA819" s="126"/>
      <c r="CB819" s="126"/>
      <c r="CC819" s="126"/>
      <c r="CD819" s="126"/>
      <c r="CE819" s="126"/>
      <c r="CF819" s="126"/>
      <c r="CG819" s="126"/>
      <c r="CH819" s="126"/>
      <c r="CI819" s="126"/>
      <c r="CJ819" s="126"/>
      <c r="CK819" s="126"/>
      <c r="CL819" s="126"/>
      <c r="CM819" s="126"/>
      <c r="CN819" s="126"/>
    </row>
    <row r="820" spans="1:92">
      <c r="A820" s="289" t="s">
        <v>7722</v>
      </c>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v>-738043185.89999998</v>
      </c>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c r="BY820" s="126"/>
      <c r="BZ820" s="126"/>
      <c r="CA820" s="126"/>
      <c r="CB820" s="126"/>
      <c r="CC820" s="126"/>
      <c r="CD820" s="126"/>
      <c r="CE820" s="126"/>
      <c r="CF820" s="126"/>
      <c r="CG820" s="126"/>
      <c r="CH820" s="126"/>
      <c r="CI820" s="126"/>
      <c r="CJ820" s="126"/>
      <c r="CK820" s="126"/>
      <c r="CL820" s="126"/>
      <c r="CM820" s="126"/>
      <c r="CN820" s="126"/>
    </row>
    <row r="821" spans="1:92" ht="13.8" thickBot="1">
      <c r="A821" s="361" t="s">
        <v>7723</v>
      </c>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c r="BY821" s="126"/>
      <c r="BZ821" s="126"/>
      <c r="CA821" s="126"/>
      <c r="CB821" s="126"/>
      <c r="CC821" s="126"/>
      <c r="CD821" s="126"/>
      <c r="CE821" s="126"/>
      <c r="CF821" s="126"/>
      <c r="CG821" s="126"/>
      <c r="CH821" s="126"/>
      <c r="CI821" s="126"/>
      <c r="CJ821" s="126"/>
      <c r="CK821" s="126"/>
      <c r="CL821" s="126"/>
      <c r="CM821" s="126"/>
      <c r="CN821" s="126"/>
    </row>
    <row r="822" spans="1:92">
      <c r="A822" s="289" t="s">
        <v>7724</v>
      </c>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v>260.28000000000799</v>
      </c>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c r="BY822" s="126"/>
      <c r="BZ822" s="126"/>
      <c r="CA822" s="126"/>
      <c r="CB822" s="126"/>
      <c r="CC822" s="126"/>
      <c r="CD822" s="126"/>
      <c r="CE822" s="126"/>
      <c r="CF822" s="126"/>
      <c r="CG822" s="126"/>
      <c r="CH822" s="126"/>
      <c r="CI822" s="126"/>
      <c r="CJ822" s="126"/>
      <c r="CK822" s="126"/>
      <c r="CL822" s="126"/>
      <c r="CM822" s="126"/>
      <c r="CN822" s="126"/>
    </row>
    <row r="823" spans="1:92">
      <c r="A823" s="289" t="s">
        <v>7725</v>
      </c>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v>0</v>
      </c>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c r="BY823" s="126"/>
      <c r="BZ823" s="126"/>
      <c r="CA823" s="126"/>
      <c r="CB823" s="126"/>
      <c r="CC823" s="126"/>
      <c r="CD823" s="126"/>
      <c r="CE823" s="126"/>
      <c r="CF823" s="126"/>
      <c r="CG823" s="126"/>
      <c r="CH823" s="126"/>
      <c r="CI823" s="126"/>
      <c r="CJ823" s="126"/>
      <c r="CK823" s="126"/>
      <c r="CL823" s="126"/>
      <c r="CM823" s="126"/>
      <c r="CN823" s="126"/>
    </row>
    <row r="824" spans="1:92">
      <c r="A824" s="289" t="s">
        <v>7726</v>
      </c>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v>0</v>
      </c>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c r="BY824" s="126"/>
      <c r="BZ824" s="126"/>
      <c r="CA824" s="126"/>
      <c r="CB824" s="126"/>
      <c r="CC824" s="126"/>
      <c r="CD824" s="126"/>
      <c r="CE824" s="126"/>
      <c r="CF824" s="126"/>
      <c r="CG824" s="126"/>
      <c r="CH824" s="126"/>
      <c r="CI824" s="126"/>
      <c r="CJ824" s="126"/>
      <c r="CK824" s="126"/>
      <c r="CL824" s="126"/>
      <c r="CM824" s="126"/>
      <c r="CN824" s="126"/>
    </row>
    <row r="825" spans="1:92">
      <c r="A825" s="289" t="s">
        <v>7727</v>
      </c>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v>-1214.23</v>
      </c>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c r="BY825" s="126"/>
      <c r="BZ825" s="126"/>
      <c r="CA825" s="126"/>
      <c r="CB825" s="126"/>
      <c r="CC825" s="126"/>
      <c r="CD825" s="126"/>
      <c r="CE825" s="126"/>
      <c r="CF825" s="126"/>
      <c r="CG825" s="126"/>
      <c r="CH825" s="126"/>
      <c r="CI825" s="126"/>
      <c r="CJ825" s="126"/>
      <c r="CK825" s="126"/>
      <c r="CL825" s="126"/>
      <c r="CM825" s="126"/>
      <c r="CN825" s="126"/>
    </row>
    <row r="826" spans="1:92">
      <c r="A826" s="289" t="s">
        <v>7728</v>
      </c>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v>0</v>
      </c>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c r="BY826" s="126"/>
      <c r="BZ826" s="126"/>
      <c r="CA826" s="126"/>
      <c r="CB826" s="126"/>
      <c r="CC826" s="126"/>
      <c r="CD826" s="126"/>
      <c r="CE826" s="126"/>
      <c r="CF826" s="126"/>
      <c r="CG826" s="126"/>
      <c r="CH826" s="126"/>
      <c r="CI826" s="126"/>
      <c r="CJ826" s="126"/>
      <c r="CK826" s="126"/>
      <c r="CL826" s="126"/>
      <c r="CM826" s="126"/>
      <c r="CN826" s="126"/>
    </row>
    <row r="827" spans="1:92">
      <c r="A827" s="289" t="s">
        <v>7729</v>
      </c>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v>0</v>
      </c>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c r="BY827" s="126"/>
      <c r="BZ827" s="126"/>
      <c r="CA827" s="126"/>
      <c r="CB827" s="126"/>
      <c r="CC827" s="126"/>
      <c r="CD827" s="126"/>
      <c r="CE827" s="126"/>
      <c r="CF827" s="126"/>
      <c r="CG827" s="126"/>
      <c r="CH827" s="126"/>
      <c r="CI827" s="126"/>
      <c r="CJ827" s="126"/>
      <c r="CK827" s="126"/>
      <c r="CL827" s="126"/>
      <c r="CM827" s="126"/>
      <c r="CN827" s="126"/>
    </row>
    <row r="828" spans="1:92">
      <c r="A828" s="289" t="s">
        <v>7730</v>
      </c>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v>0</v>
      </c>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c r="BY828" s="126"/>
      <c r="BZ828" s="126"/>
      <c r="CA828" s="126"/>
      <c r="CB828" s="126"/>
      <c r="CC828" s="126"/>
      <c r="CD828" s="126"/>
      <c r="CE828" s="126"/>
      <c r="CF828" s="126"/>
      <c r="CG828" s="126"/>
      <c r="CH828" s="126"/>
      <c r="CI828" s="126"/>
      <c r="CJ828" s="126"/>
      <c r="CK828" s="126"/>
      <c r="CL828" s="126"/>
      <c r="CM828" s="126"/>
      <c r="CN828" s="126"/>
    </row>
    <row r="829" spans="1:92">
      <c r="A829" s="289" t="s">
        <v>7731</v>
      </c>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v>0</v>
      </c>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c r="BY829" s="126"/>
      <c r="BZ829" s="126"/>
      <c r="CA829" s="126"/>
      <c r="CB829" s="126"/>
      <c r="CC829" s="126"/>
      <c r="CD829" s="126"/>
      <c r="CE829" s="126"/>
      <c r="CF829" s="126"/>
      <c r="CG829" s="126"/>
      <c r="CH829" s="126"/>
      <c r="CI829" s="126"/>
      <c r="CJ829" s="126"/>
      <c r="CK829" s="126"/>
      <c r="CL829" s="126"/>
      <c r="CM829" s="126"/>
      <c r="CN829" s="126"/>
    </row>
    <row r="830" spans="1:92">
      <c r="A830" s="289" t="s">
        <v>7732</v>
      </c>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v>0</v>
      </c>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c r="BY830" s="126"/>
      <c r="BZ830" s="126"/>
      <c r="CA830" s="126"/>
      <c r="CB830" s="126"/>
      <c r="CC830" s="126"/>
      <c r="CD830" s="126"/>
      <c r="CE830" s="126"/>
      <c r="CF830" s="126"/>
      <c r="CG830" s="126"/>
      <c r="CH830" s="126"/>
      <c r="CI830" s="126"/>
      <c r="CJ830" s="126"/>
      <c r="CK830" s="126"/>
      <c r="CL830" s="126"/>
      <c r="CM830" s="126"/>
      <c r="CN830" s="126"/>
    </row>
    <row r="831" spans="1:92">
      <c r="A831" s="289" t="s">
        <v>7733</v>
      </c>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v>0</v>
      </c>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c r="BY831" s="126"/>
      <c r="BZ831" s="126"/>
      <c r="CA831" s="126"/>
      <c r="CB831" s="126"/>
      <c r="CC831" s="126"/>
      <c r="CD831" s="126"/>
      <c r="CE831" s="126"/>
      <c r="CF831" s="126"/>
      <c r="CG831" s="126"/>
      <c r="CH831" s="126"/>
      <c r="CI831" s="126"/>
      <c r="CJ831" s="126"/>
      <c r="CK831" s="126"/>
      <c r="CL831" s="126"/>
      <c r="CM831" s="126"/>
      <c r="CN831" s="126"/>
    </row>
    <row r="832" spans="1:92">
      <c r="A832" s="289" t="s">
        <v>7734</v>
      </c>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v>0</v>
      </c>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c r="BY832" s="126"/>
      <c r="BZ832" s="126"/>
      <c r="CA832" s="126"/>
      <c r="CB832" s="126"/>
      <c r="CC832" s="126"/>
      <c r="CD832" s="126"/>
      <c r="CE832" s="126"/>
      <c r="CF832" s="126"/>
      <c r="CG832" s="126"/>
      <c r="CH832" s="126"/>
      <c r="CI832" s="126"/>
      <c r="CJ832" s="126"/>
      <c r="CK832" s="126"/>
      <c r="CL832" s="126"/>
      <c r="CM832" s="126"/>
      <c r="CN832" s="126"/>
    </row>
    <row r="833" spans="1:92">
      <c r="A833" s="289" t="s">
        <v>7735</v>
      </c>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v>0</v>
      </c>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c r="BY833" s="126"/>
      <c r="BZ833" s="126"/>
      <c r="CA833" s="126"/>
      <c r="CB833" s="126"/>
      <c r="CC833" s="126"/>
      <c r="CD833" s="126"/>
      <c r="CE833" s="126"/>
      <c r="CF833" s="126"/>
      <c r="CG833" s="126"/>
      <c r="CH833" s="126"/>
      <c r="CI833" s="126"/>
      <c r="CJ833" s="126"/>
      <c r="CK833" s="126"/>
      <c r="CL833" s="126"/>
      <c r="CM833" s="126"/>
      <c r="CN833" s="126"/>
    </row>
    <row r="834" spans="1:92">
      <c r="A834" s="289" t="s">
        <v>7736</v>
      </c>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v>0</v>
      </c>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c r="BY834" s="126"/>
      <c r="BZ834" s="126"/>
      <c r="CA834" s="126"/>
      <c r="CB834" s="126"/>
      <c r="CC834" s="126"/>
      <c r="CD834" s="126"/>
      <c r="CE834" s="126"/>
      <c r="CF834" s="126"/>
      <c r="CG834" s="126"/>
      <c r="CH834" s="126"/>
      <c r="CI834" s="126"/>
      <c r="CJ834" s="126"/>
      <c r="CK834" s="126"/>
      <c r="CL834" s="126"/>
      <c r="CM834" s="126"/>
      <c r="CN834" s="126"/>
    </row>
    <row r="835" spans="1:92">
      <c r="A835" s="289" t="s">
        <v>7737</v>
      </c>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v>0</v>
      </c>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c r="BY835" s="126"/>
      <c r="BZ835" s="126"/>
      <c r="CA835" s="126"/>
      <c r="CB835" s="126"/>
      <c r="CC835" s="126"/>
      <c r="CD835" s="126"/>
      <c r="CE835" s="126"/>
      <c r="CF835" s="126"/>
      <c r="CG835" s="126"/>
      <c r="CH835" s="126"/>
      <c r="CI835" s="126"/>
      <c r="CJ835" s="126"/>
      <c r="CK835" s="126"/>
      <c r="CL835" s="126"/>
      <c r="CM835" s="126"/>
      <c r="CN835" s="126"/>
    </row>
    <row r="836" spans="1:92">
      <c r="A836" s="289" t="s">
        <v>7738</v>
      </c>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v>167596</v>
      </c>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c r="BY836" s="126"/>
      <c r="BZ836" s="126"/>
      <c r="CA836" s="126"/>
      <c r="CB836" s="126"/>
      <c r="CC836" s="126"/>
      <c r="CD836" s="126"/>
      <c r="CE836" s="126"/>
      <c r="CF836" s="126"/>
      <c r="CG836" s="126"/>
      <c r="CH836" s="126"/>
      <c r="CI836" s="126"/>
      <c r="CJ836" s="126"/>
      <c r="CK836" s="126"/>
      <c r="CL836" s="126"/>
      <c r="CM836" s="126"/>
      <c r="CN836" s="126"/>
    </row>
    <row r="837" spans="1:92">
      <c r="A837" s="289" t="s">
        <v>7739</v>
      </c>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v>166642.04999999999</v>
      </c>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c r="BY837" s="126"/>
      <c r="BZ837" s="126"/>
      <c r="CA837" s="126"/>
      <c r="CB837" s="126"/>
      <c r="CC837" s="126"/>
      <c r="CD837" s="126"/>
      <c r="CE837" s="126"/>
      <c r="CF837" s="126"/>
      <c r="CG837" s="126"/>
      <c r="CH837" s="126"/>
      <c r="CI837" s="126"/>
      <c r="CJ837" s="126"/>
      <c r="CK837" s="126"/>
      <c r="CL837" s="126"/>
      <c r="CM837" s="126"/>
      <c r="CN837" s="126"/>
    </row>
    <row r="838" spans="1:92">
      <c r="A838" s="289" t="s">
        <v>7740</v>
      </c>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c r="BY838" s="126"/>
      <c r="BZ838" s="126"/>
      <c r="CA838" s="126"/>
      <c r="CB838" s="126"/>
      <c r="CC838" s="126"/>
      <c r="CD838" s="126"/>
      <c r="CE838" s="126"/>
      <c r="CF838" s="126"/>
      <c r="CG838" s="126"/>
      <c r="CH838" s="126"/>
      <c r="CI838" s="126"/>
      <c r="CJ838" s="126"/>
      <c r="CK838" s="126"/>
      <c r="CL838" s="126"/>
      <c r="CM838" s="126"/>
      <c r="CN838" s="126"/>
    </row>
    <row r="839" spans="1:92">
      <c r="A839" s="289" t="s">
        <v>7741</v>
      </c>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v>-737876543.85000002</v>
      </c>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c r="BY839" s="126"/>
      <c r="BZ839" s="126"/>
      <c r="CA839" s="126"/>
      <c r="CB839" s="126"/>
      <c r="CC839" s="126"/>
      <c r="CD839" s="126"/>
      <c r="CE839" s="126"/>
      <c r="CF839" s="126"/>
      <c r="CG839" s="126"/>
      <c r="CH839" s="126"/>
      <c r="CI839" s="126"/>
      <c r="CJ839" s="126"/>
      <c r="CK839" s="126"/>
      <c r="CL839" s="126"/>
      <c r="CM839" s="126"/>
      <c r="CN839" s="126"/>
    </row>
    <row r="840" spans="1:92">
      <c r="A840" s="289" t="s">
        <v>7742</v>
      </c>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v>0</v>
      </c>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c r="BY840" s="126"/>
      <c r="BZ840" s="126"/>
      <c r="CA840" s="126"/>
      <c r="CB840" s="126"/>
      <c r="CC840" s="126"/>
      <c r="CD840" s="126"/>
      <c r="CE840" s="126"/>
      <c r="CF840" s="126"/>
      <c r="CG840" s="126"/>
      <c r="CH840" s="126"/>
      <c r="CI840" s="126"/>
      <c r="CJ840" s="126"/>
      <c r="CK840" s="126"/>
      <c r="CL840" s="126"/>
      <c r="CM840" s="126"/>
      <c r="CN840" s="126"/>
    </row>
    <row r="841" spans="1:92">
      <c r="A841" s="289" t="s">
        <v>7743</v>
      </c>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v>-737876543.85000002</v>
      </c>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c r="BY841" s="126"/>
      <c r="BZ841" s="126"/>
      <c r="CA841" s="126"/>
      <c r="CB841" s="126"/>
      <c r="CC841" s="126"/>
      <c r="CD841" s="126"/>
      <c r="CE841" s="126"/>
      <c r="CF841" s="126"/>
      <c r="CG841" s="126"/>
      <c r="CH841" s="126"/>
      <c r="CI841" s="126"/>
      <c r="CJ841" s="126"/>
      <c r="CK841" s="126"/>
      <c r="CL841" s="126"/>
      <c r="CM841" s="126"/>
      <c r="CN841" s="126"/>
    </row>
    <row r="842" spans="1:92">
      <c r="A842" s="289" t="s">
        <v>7744</v>
      </c>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c r="BY842" s="126"/>
      <c r="BZ842" s="126"/>
      <c r="CA842" s="126"/>
      <c r="CB842" s="126"/>
      <c r="CC842" s="126"/>
      <c r="CD842" s="126"/>
      <c r="CE842" s="126"/>
      <c r="CF842" s="126"/>
      <c r="CG842" s="126"/>
      <c r="CH842" s="126"/>
      <c r="CI842" s="126"/>
      <c r="CJ842" s="126"/>
      <c r="CK842" s="126"/>
      <c r="CL842" s="126"/>
      <c r="CM842" s="126"/>
      <c r="CN842" s="126"/>
    </row>
    <row r="843" spans="1:92" ht="13.8" thickBot="1">
      <c r="A843" s="360" t="s">
        <v>7745</v>
      </c>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c r="BY843" s="126"/>
      <c r="BZ843" s="126"/>
      <c r="CA843" s="126"/>
      <c r="CB843" s="126"/>
      <c r="CC843" s="126"/>
      <c r="CD843" s="126"/>
      <c r="CE843" s="126"/>
      <c r="CF843" s="126"/>
      <c r="CG843" s="126"/>
      <c r="CH843" s="126"/>
      <c r="CI843" s="126"/>
      <c r="CJ843" s="126"/>
      <c r="CK843" s="126"/>
      <c r="CL843" s="126"/>
      <c r="CM843" s="126"/>
      <c r="CN843" s="126"/>
    </row>
    <row r="844" spans="1:92">
      <c r="A844" s="289" t="s">
        <v>7746</v>
      </c>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v>-5111847480.2600002</v>
      </c>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c r="BY844" s="126"/>
      <c r="BZ844" s="126"/>
      <c r="CA844" s="126"/>
      <c r="CB844" s="126"/>
      <c r="CC844" s="126"/>
      <c r="CD844" s="126"/>
      <c r="CE844" s="126"/>
      <c r="CF844" s="126"/>
      <c r="CG844" s="126"/>
      <c r="CH844" s="126"/>
      <c r="CI844" s="126"/>
      <c r="CJ844" s="126"/>
      <c r="CK844" s="126"/>
      <c r="CL844" s="126"/>
      <c r="CM844" s="126"/>
      <c r="CN844" s="126"/>
    </row>
    <row r="845" spans="1:92">
      <c r="A845" s="289" t="s">
        <v>7747</v>
      </c>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v>821387982.75999904</v>
      </c>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c r="BY845" s="126"/>
      <c r="BZ845" s="126"/>
      <c r="CA845" s="126"/>
      <c r="CB845" s="126"/>
      <c r="CC845" s="126"/>
      <c r="CD845" s="126"/>
      <c r="CE845" s="126"/>
      <c r="CF845" s="126"/>
      <c r="CG845" s="126"/>
      <c r="CH845" s="126"/>
      <c r="CI845" s="126"/>
      <c r="CJ845" s="126"/>
      <c r="CK845" s="126"/>
      <c r="CL845" s="126"/>
      <c r="CM845" s="126"/>
      <c r="CN845" s="126"/>
    </row>
    <row r="846" spans="1:92">
      <c r="A846" s="289" t="s">
        <v>7748</v>
      </c>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v>1948213992.8299999</v>
      </c>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c r="BY846" s="126"/>
      <c r="BZ846" s="126"/>
      <c r="CA846" s="126"/>
      <c r="CB846" s="126"/>
      <c r="CC846" s="126"/>
      <c r="CD846" s="126"/>
      <c r="CE846" s="126"/>
      <c r="CF846" s="126"/>
      <c r="CG846" s="126"/>
      <c r="CH846" s="126"/>
      <c r="CI846" s="126"/>
      <c r="CJ846" s="126"/>
      <c r="CK846" s="126"/>
      <c r="CL846" s="126"/>
      <c r="CM846" s="126"/>
      <c r="CN846" s="126"/>
    </row>
    <row r="847" spans="1:92">
      <c r="A847" s="289" t="s">
        <v>7749</v>
      </c>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v>773321783.95999897</v>
      </c>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c r="BY847" s="126"/>
      <c r="BZ847" s="126"/>
      <c r="CA847" s="126"/>
      <c r="CB847" s="126"/>
      <c r="CC847" s="126"/>
      <c r="CD847" s="126"/>
      <c r="CE847" s="126"/>
      <c r="CF847" s="126"/>
      <c r="CG847" s="126"/>
      <c r="CH847" s="126"/>
      <c r="CI847" s="126"/>
      <c r="CJ847" s="126"/>
      <c r="CK847" s="126"/>
      <c r="CL847" s="126"/>
      <c r="CM847" s="126"/>
      <c r="CN847" s="126"/>
    </row>
    <row r="848" spans="1:92">
      <c r="A848" s="289" t="s">
        <v>7750</v>
      </c>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v>474368.84</v>
      </c>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c r="BY848" s="126"/>
      <c r="BZ848" s="126"/>
      <c r="CA848" s="126"/>
      <c r="CB848" s="126"/>
      <c r="CC848" s="126"/>
      <c r="CD848" s="126"/>
      <c r="CE848" s="126"/>
      <c r="CF848" s="126"/>
      <c r="CG848" s="126"/>
      <c r="CH848" s="126"/>
      <c r="CI848" s="126"/>
      <c r="CJ848" s="126"/>
      <c r="CK848" s="126"/>
      <c r="CL848" s="126"/>
      <c r="CM848" s="126"/>
      <c r="CN848" s="126"/>
    </row>
    <row r="849" spans="1:92">
      <c r="A849" s="289" t="s">
        <v>7751</v>
      </c>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v>382654887.44</v>
      </c>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c r="BY849" s="126"/>
      <c r="BZ849" s="126"/>
      <c r="CA849" s="126"/>
      <c r="CB849" s="126"/>
      <c r="CC849" s="126"/>
      <c r="CD849" s="126"/>
      <c r="CE849" s="126"/>
      <c r="CF849" s="126"/>
      <c r="CG849" s="126"/>
      <c r="CH849" s="126"/>
      <c r="CI849" s="126"/>
      <c r="CJ849" s="126"/>
      <c r="CK849" s="126"/>
      <c r="CL849" s="126"/>
      <c r="CM849" s="126"/>
      <c r="CN849" s="126"/>
    </row>
    <row r="850" spans="1:92">
      <c r="A850" s="289" t="s">
        <v>7752</v>
      </c>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v>-97820396.359999895</v>
      </c>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c r="BY850" s="126"/>
      <c r="BZ850" s="126"/>
      <c r="CA850" s="126"/>
      <c r="CB850" s="126"/>
      <c r="CC850" s="126"/>
      <c r="CD850" s="126"/>
      <c r="CE850" s="126"/>
      <c r="CF850" s="126"/>
      <c r="CG850" s="126"/>
      <c r="CH850" s="126"/>
      <c r="CI850" s="126"/>
      <c r="CJ850" s="126"/>
      <c r="CK850" s="126"/>
      <c r="CL850" s="126"/>
      <c r="CM850" s="126"/>
      <c r="CN850" s="126"/>
    </row>
    <row r="851" spans="1:92">
      <c r="A851" s="289" t="s">
        <v>7753</v>
      </c>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v>282986544.359999</v>
      </c>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c r="BY851" s="126"/>
      <c r="BZ851" s="126"/>
      <c r="CA851" s="126"/>
      <c r="CB851" s="126"/>
      <c r="CC851" s="126"/>
      <c r="CD851" s="126"/>
      <c r="CE851" s="126"/>
      <c r="CF851" s="126"/>
      <c r="CG851" s="126"/>
      <c r="CH851" s="126"/>
      <c r="CI851" s="126"/>
      <c r="CJ851" s="126"/>
      <c r="CK851" s="126"/>
      <c r="CL851" s="126"/>
      <c r="CM851" s="126"/>
      <c r="CN851" s="126"/>
    </row>
    <row r="852" spans="1:92">
      <c r="A852" s="289" t="s">
        <v>7754</v>
      </c>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v>0</v>
      </c>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c r="BY852" s="126"/>
      <c r="BZ852" s="126"/>
      <c r="CA852" s="126"/>
      <c r="CB852" s="126"/>
      <c r="CC852" s="126"/>
      <c r="CD852" s="126"/>
      <c r="CE852" s="126"/>
      <c r="CF852" s="126"/>
      <c r="CG852" s="126"/>
      <c r="CH852" s="126"/>
      <c r="CI852" s="126"/>
      <c r="CJ852" s="126"/>
      <c r="CK852" s="126"/>
      <c r="CL852" s="126"/>
      <c r="CM852" s="126"/>
      <c r="CN852" s="126"/>
    </row>
    <row r="853" spans="1:92">
      <c r="A853" s="289" t="s">
        <v>7755</v>
      </c>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v>-1000628316.4299999</v>
      </c>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c r="BY853" s="126"/>
      <c r="BZ853" s="126"/>
      <c r="CA853" s="126"/>
      <c r="CB853" s="126"/>
      <c r="CC853" s="126"/>
      <c r="CD853" s="126"/>
      <c r="CE853" s="126"/>
      <c r="CF853" s="126"/>
      <c r="CG853" s="126"/>
      <c r="CH853" s="126"/>
      <c r="CI853" s="126"/>
      <c r="CJ853" s="126"/>
      <c r="CK853" s="126"/>
      <c r="CL853" s="126"/>
      <c r="CM853" s="126"/>
      <c r="CN853" s="126"/>
    </row>
    <row r="854" spans="1:92">
      <c r="A854" s="289" t="s">
        <v>7756</v>
      </c>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v>-1000628046.26</v>
      </c>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c r="BY854" s="126"/>
      <c r="BZ854" s="126"/>
      <c r="CA854" s="126"/>
      <c r="CB854" s="126"/>
      <c r="CC854" s="126"/>
      <c r="CD854" s="126"/>
      <c r="CE854" s="126"/>
      <c r="CF854" s="126"/>
      <c r="CG854" s="126"/>
      <c r="CH854" s="126"/>
      <c r="CI854" s="126"/>
      <c r="CJ854" s="126"/>
      <c r="CK854" s="126"/>
      <c r="CL854" s="126"/>
      <c r="CM854" s="126"/>
      <c r="CN854" s="126"/>
    </row>
    <row r="855" spans="1:92">
      <c r="A855" s="289" t="s">
        <v>7757</v>
      </c>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v>2.1827872842550202E-8</v>
      </c>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c r="BY855" s="126"/>
      <c r="BZ855" s="126"/>
      <c r="CA855" s="126"/>
      <c r="CB855" s="126"/>
      <c r="CC855" s="126"/>
      <c r="CD855" s="126"/>
      <c r="CE855" s="126"/>
      <c r="CF855" s="126"/>
      <c r="CG855" s="126"/>
      <c r="CH855" s="126"/>
      <c r="CI855" s="126"/>
      <c r="CJ855" s="126"/>
      <c r="CK855" s="126"/>
      <c r="CL855" s="126"/>
      <c r="CM855" s="126"/>
      <c r="CN855" s="126"/>
    </row>
    <row r="856" spans="1:92">
      <c r="A856" s="289" t="s">
        <v>7758</v>
      </c>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c r="BY856" s="126"/>
      <c r="BZ856" s="126"/>
      <c r="CA856" s="126"/>
      <c r="CB856" s="126"/>
      <c r="CC856" s="126"/>
      <c r="CD856" s="126"/>
      <c r="CE856" s="126"/>
      <c r="CF856" s="126"/>
      <c r="CG856" s="126"/>
      <c r="CH856" s="126"/>
      <c r="CI856" s="126"/>
      <c r="CJ856" s="126"/>
      <c r="CK856" s="126"/>
      <c r="CL856" s="126"/>
      <c r="CM856" s="126"/>
      <c r="CN856" s="126"/>
    </row>
    <row r="857" spans="1:92" ht="13.8" thickBot="1">
      <c r="A857" s="360" t="s">
        <v>7759</v>
      </c>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c r="BY857" s="126"/>
      <c r="BZ857" s="126"/>
      <c r="CA857" s="126"/>
      <c r="CB857" s="126"/>
      <c r="CC857" s="126"/>
      <c r="CD857" s="126"/>
      <c r="CE857" s="126"/>
      <c r="CF857" s="126"/>
      <c r="CG857" s="126"/>
      <c r="CH857" s="126"/>
      <c r="CI857" s="126"/>
      <c r="CJ857" s="126"/>
      <c r="CK857" s="126"/>
      <c r="CL857" s="126"/>
      <c r="CM857" s="126"/>
      <c r="CN857" s="126"/>
    </row>
    <row r="858" spans="1:92">
      <c r="A858" s="289" t="s">
        <v>7760</v>
      </c>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v>-1033001472.78</v>
      </c>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c r="BY858" s="126"/>
      <c r="BZ858" s="126"/>
      <c r="CA858" s="126"/>
      <c r="CB858" s="126"/>
      <c r="CC858" s="126"/>
      <c r="CD858" s="126"/>
      <c r="CE858" s="126"/>
      <c r="CF858" s="126"/>
      <c r="CG858" s="126"/>
      <c r="CH858" s="126"/>
      <c r="CI858" s="126"/>
      <c r="CJ858" s="126"/>
      <c r="CK858" s="126"/>
      <c r="CL858" s="126"/>
      <c r="CM858" s="126"/>
      <c r="CN858" s="126"/>
    </row>
    <row r="859" spans="1:92">
      <c r="A859" s="289" t="s">
        <v>7761</v>
      </c>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v>-6317136.2199999997</v>
      </c>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c r="BY859" s="126"/>
      <c r="BZ859" s="126"/>
      <c r="CA859" s="126"/>
      <c r="CB859" s="126"/>
      <c r="CC859" s="126"/>
      <c r="CD859" s="126"/>
      <c r="CE859" s="126"/>
      <c r="CF859" s="126"/>
      <c r="CG859" s="126"/>
      <c r="CH859" s="126"/>
      <c r="CI859" s="126"/>
      <c r="CJ859" s="126"/>
      <c r="CK859" s="126"/>
      <c r="CL859" s="126"/>
      <c r="CM859" s="126"/>
      <c r="CN859" s="126"/>
    </row>
    <row r="860" spans="1:92">
      <c r="A860" s="289" t="s">
        <v>7762</v>
      </c>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v>187292398.64999899</v>
      </c>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c r="BY860" s="126"/>
      <c r="BZ860" s="126"/>
      <c r="CA860" s="126"/>
      <c r="CB860" s="126"/>
      <c r="CC860" s="126"/>
      <c r="CD860" s="126"/>
      <c r="CE860" s="126"/>
      <c r="CF860" s="126"/>
      <c r="CG860" s="126"/>
      <c r="CH860" s="126"/>
      <c r="CI860" s="126"/>
      <c r="CJ860" s="126"/>
      <c r="CK860" s="126"/>
      <c r="CL860" s="126"/>
      <c r="CM860" s="126"/>
      <c r="CN860" s="126"/>
    </row>
    <row r="861" spans="1:92">
      <c r="A861" s="289" t="s">
        <v>7763</v>
      </c>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v>300218013.38999999</v>
      </c>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c r="BY861" s="126"/>
      <c r="BZ861" s="126"/>
      <c r="CA861" s="126"/>
      <c r="CB861" s="126"/>
      <c r="CC861" s="126"/>
      <c r="CD861" s="126"/>
      <c r="CE861" s="126"/>
      <c r="CF861" s="126"/>
      <c r="CG861" s="126"/>
      <c r="CH861" s="126"/>
      <c r="CI861" s="126"/>
      <c r="CJ861" s="126"/>
      <c r="CK861" s="126"/>
      <c r="CL861" s="126"/>
      <c r="CM861" s="126"/>
      <c r="CN861" s="126"/>
    </row>
    <row r="862" spans="1:92">
      <c r="A862" s="289" t="s">
        <v>7764</v>
      </c>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v>-16139828.949999999</v>
      </c>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c r="BY862" s="126"/>
      <c r="BZ862" s="126"/>
      <c r="CA862" s="126"/>
      <c r="CB862" s="126"/>
      <c r="CC862" s="126"/>
      <c r="CD862" s="126"/>
      <c r="CE862" s="126"/>
      <c r="CF862" s="126"/>
      <c r="CG862" s="126"/>
      <c r="CH862" s="126"/>
      <c r="CI862" s="126"/>
      <c r="CJ862" s="126"/>
      <c r="CK862" s="126"/>
      <c r="CL862" s="126"/>
      <c r="CM862" s="126"/>
      <c r="CN862" s="126"/>
    </row>
    <row r="863" spans="1:92">
      <c r="A863" s="289" t="s">
        <v>7765</v>
      </c>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v>-737876543.85000002</v>
      </c>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c r="BY863" s="126"/>
      <c r="BZ863" s="126"/>
      <c r="CA863" s="126"/>
      <c r="CB863" s="126"/>
      <c r="CC863" s="126"/>
      <c r="CD863" s="126"/>
      <c r="CE863" s="126"/>
      <c r="CF863" s="126"/>
      <c r="CG863" s="126"/>
      <c r="CH863" s="126"/>
      <c r="CI863" s="126"/>
      <c r="CJ863" s="126"/>
      <c r="CK863" s="126"/>
      <c r="CL863" s="126"/>
      <c r="CM863" s="126"/>
      <c r="CN863" s="126"/>
    </row>
    <row r="864" spans="1:92">
      <c r="A864" s="289" t="s">
        <v>7766</v>
      </c>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c r="BY864" s="126"/>
      <c r="BZ864" s="126"/>
      <c r="CA864" s="126"/>
      <c r="CB864" s="126"/>
      <c r="CC864" s="126"/>
      <c r="CD864" s="126"/>
      <c r="CE864" s="126"/>
      <c r="CF864" s="126"/>
      <c r="CG864" s="126"/>
      <c r="CH864" s="126"/>
      <c r="CI864" s="126"/>
      <c r="CJ864" s="126"/>
      <c r="CK864" s="126"/>
      <c r="CL864" s="126"/>
      <c r="CM864" s="126"/>
      <c r="CN864" s="126"/>
    </row>
    <row r="865" spans="1:92" ht="13.8" thickBot="1">
      <c r="A865" s="361" t="s">
        <v>7767</v>
      </c>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c r="BY865" s="126"/>
      <c r="BZ865" s="126"/>
      <c r="CA865" s="126"/>
      <c r="CB865" s="126"/>
      <c r="CC865" s="126"/>
      <c r="CD865" s="126"/>
      <c r="CE865" s="126"/>
      <c r="CF865" s="126"/>
      <c r="CG865" s="126"/>
      <c r="CH865" s="126"/>
      <c r="CI865" s="126"/>
      <c r="CJ865" s="126"/>
      <c r="CK865" s="126"/>
      <c r="CL865" s="126"/>
      <c r="CM865" s="126"/>
      <c r="CN865" s="126"/>
    </row>
    <row r="866" spans="1:92">
      <c r="A866" s="289" t="s">
        <v>7768</v>
      </c>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v>-4826159551.5865202</v>
      </c>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c r="BY866" s="126"/>
      <c r="BZ866" s="126"/>
      <c r="CA866" s="126"/>
      <c r="CB866" s="126"/>
      <c r="CC866" s="126"/>
      <c r="CD866" s="126"/>
      <c r="CE866" s="126"/>
      <c r="CF866" s="126"/>
      <c r="CG866" s="126"/>
      <c r="CH866" s="126"/>
      <c r="CI866" s="126"/>
      <c r="CJ866" s="126"/>
      <c r="CK866" s="126"/>
      <c r="CL866" s="126"/>
      <c r="CM866" s="126"/>
      <c r="CN866" s="126"/>
    </row>
    <row r="867" spans="1:92">
      <c r="A867" s="289" t="s">
        <v>7769</v>
      </c>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v>0</v>
      </c>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c r="BY867" s="126"/>
      <c r="BZ867" s="126"/>
      <c r="CA867" s="126"/>
      <c r="CB867" s="126"/>
      <c r="CC867" s="126"/>
      <c r="CD867" s="126"/>
      <c r="CE867" s="126"/>
      <c r="CF867" s="126"/>
      <c r="CG867" s="126"/>
      <c r="CH867" s="126"/>
      <c r="CI867" s="126"/>
      <c r="CJ867" s="126"/>
      <c r="CK867" s="126"/>
      <c r="CL867" s="126"/>
      <c r="CM867" s="126"/>
      <c r="CN867" s="126"/>
    </row>
    <row r="868" spans="1:92">
      <c r="A868" s="289" t="s">
        <v>7770</v>
      </c>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v>0</v>
      </c>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c r="BY868" s="126"/>
      <c r="BZ868" s="126"/>
      <c r="CA868" s="126"/>
      <c r="CB868" s="126"/>
      <c r="CC868" s="126"/>
      <c r="CD868" s="126"/>
      <c r="CE868" s="126"/>
      <c r="CF868" s="126"/>
      <c r="CG868" s="126"/>
      <c r="CH868" s="126"/>
      <c r="CI868" s="126"/>
      <c r="CJ868" s="126"/>
      <c r="CK868" s="126"/>
      <c r="CL868" s="126"/>
      <c r="CM868" s="126"/>
      <c r="CN868" s="126"/>
    </row>
    <row r="869" spans="1:92">
      <c r="A869" s="289" t="s">
        <v>7771</v>
      </c>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v>0</v>
      </c>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c r="BY869" s="126"/>
      <c r="BZ869" s="126"/>
      <c r="CA869" s="126"/>
      <c r="CB869" s="126"/>
      <c r="CC869" s="126"/>
      <c r="CD869" s="126"/>
      <c r="CE869" s="126"/>
      <c r="CF869" s="126"/>
      <c r="CG869" s="126"/>
      <c r="CH869" s="126"/>
      <c r="CI869" s="126"/>
      <c r="CJ869" s="126"/>
      <c r="CK869" s="126"/>
      <c r="CL869" s="126"/>
      <c r="CM869" s="126"/>
      <c r="CN869" s="126"/>
    </row>
    <row r="870" spans="1:92">
      <c r="A870" s="289" t="s">
        <v>7772</v>
      </c>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v>0</v>
      </c>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c r="BY870" s="126"/>
      <c r="BZ870" s="126"/>
      <c r="CA870" s="126"/>
      <c r="CB870" s="126"/>
      <c r="CC870" s="126"/>
      <c r="CD870" s="126"/>
      <c r="CE870" s="126"/>
      <c r="CF870" s="126"/>
      <c r="CG870" s="126"/>
      <c r="CH870" s="126"/>
      <c r="CI870" s="126"/>
      <c r="CJ870" s="126"/>
      <c r="CK870" s="126"/>
      <c r="CL870" s="126"/>
      <c r="CM870" s="126"/>
      <c r="CN870" s="126"/>
    </row>
    <row r="871" spans="1:92">
      <c r="A871" s="289" t="s">
        <v>7773</v>
      </c>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v>0</v>
      </c>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c r="BY871" s="126"/>
      <c r="BZ871" s="126"/>
      <c r="CA871" s="126"/>
      <c r="CB871" s="126"/>
      <c r="CC871" s="126"/>
      <c r="CD871" s="126"/>
      <c r="CE871" s="126"/>
      <c r="CF871" s="126"/>
      <c r="CG871" s="126"/>
      <c r="CH871" s="126"/>
      <c r="CI871" s="126"/>
      <c r="CJ871" s="126"/>
      <c r="CK871" s="126"/>
      <c r="CL871" s="126"/>
      <c r="CM871" s="126"/>
      <c r="CN871" s="126"/>
    </row>
    <row r="872" spans="1:92">
      <c r="A872" s="289" t="s">
        <v>7774</v>
      </c>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v>0</v>
      </c>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c r="BY872" s="126"/>
      <c r="BZ872" s="126"/>
      <c r="CA872" s="126"/>
      <c r="CB872" s="126"/>
      <c r="CC872" s="126"/>
      <c r="CD872" s="126"/>
      <c r="CE872" s="126"/>
      <c r="CF872" s="126"/>
      <c r="CG872" s="126"/>
      <c r="CH872" s="126"/>
      <c r="CI872" s="126"/>
      <c r="CJ872" s="126"/>
      <c r="CK872" s="126"/>
      <c r="CL872" s="126"/>
      <c r="CM872" s="126"/>
      <c r="CN872" s="126"/>
    </row>
    <row r="873" spans="1:92">
      <c r="A873" s="289" t="s">
        <v>971</v>
      </c>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c r="BY873" s="126"/>
      <c r="BZ873" s="126"/>
      <c r="CA873" s="126"/>
      <c r="CB873" s="126"/>
      <c r="CC873" s="126"/>
      <c r="CD873" s="126"/>
      <c r="CE873" s="126"/>
      <c r="CF873" s="126"/>
      <c r="CG873" s="126"/>
      <c r="CH873" s="126"/>
      <c r="CI873" s="126"/>
      <c r="CJ873" s="126"/>
      <c r="CK873" s="126"/>
      <c r="CL873" s="126"/>
      <c r="CM873" s="126"/>
      <c r="CN873" s="126"/>
    </row>
    <row r="874" spans="1:92" ht="13.8" thickBot="1">
      <c r="A874" s="361" t="s">
        <v>7775</v>
      </c>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c r="BY874" s="126"/>
      <c r="BZ874" s="126"/>
      <c r="CA874" s="126"/>
      <c r="CB874" s="126"/>
      <c r="CC874" s="126"/>
      <c r="CD874" s="126"/>
      <c r="CE874" s="126"/>
      <c r="CF874" s="126"/>
      <c r="CG874" s="126"/>
      <c r="CH874" s="126"/>
      <c r="CI874" s="126"/>
      <c r="CJ874" s="126"/>
      <c r="CK874" s="126"/>
      <c r="CL874" s="126"/>
      <c r="CM874" s="126"/>
      <c r="CN874" s="126"/>
    </row>
    <row r="875" spans="1:92">
      <c r="A875" s="289" t="s">
        <v>7776</v>
      </c>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v>151834162.16999999</v>
      </c>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c r="BY875" s="126"/>
      <c r="BZ875" s="126"/>
      <c r="CA875" s="126"/>
      <c r="CB875" s="126"/>
      <c r="CC875" s="126"/>
      <c r="CD875" s="126"/>
      <c r="CE875" s="126"/>
      <c r="CF875" s="126"/>
      <c r="CG875" s="126"/>
      <c r="CH875" s="126"/>
      <c r="CI875" s="126"/>
      <c r="CJ875" s="126"/>
      <c r="CK875" s="126"/>
      <c r="CL875" s="126"/>
      <c r="CM875" s="126"/>
      <c r="CN875" s="126"/>
    </row>
    <row r="876" spans="1:92">
      <c r="A876" s="289" t="s">
        <v>7777</v>
      </c>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v>44389366.75</v>
      </c>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c r="BY876" s="126"/>
      <c r="BZ876" s="126"/>
      <c r="CA876" s="126"/>
      <c r="CB876" s="126"/>
      <c r="CC876" s="126"/>
      <c r="CD876" s="126"/>
      <c r="CE876" s="126"/>
      <c r="CF876" s="126"/>
      <c r="CG876" s="126"/>
      <c r="CH876" s="126"/>
      <c r="CI876" s="126"/>
      <c r="CJ876" s="126"/>
      <c r="CK876" s="126"/>
      <c r="CL876" s="126"/>
      <c r="CM876" s="126"/>
      <c r="CN876" s="126"/>
    </row>
    <row r="877" spans="1:92">
      <c r="A877" s="289" t="s">
        <v>7778</v>
      </c>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v>149253075.489999</v>
      </c>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c r="BY877" s="126"/>
      <c r="BZ877" s="126"/>
      <c r="CA877" s="126"/>
      <c r="CB877" s="126"/>
      <c r="CC877" s="126"/>
      <c r="CD877" s="126"/>
      <c r="CE877" s="126"/>
      <c r="CF877" s="126"/>
      <c r="CG877" s="126"/>
      <c r="CH877" s="126"/>
      <c r="CI877" s="126"/>
      <c r="CJ877" s="126"/>
      <c r="CK877" s="126"/>
      <c r="CL877" s="126"/>
      <c r="CM877" s="126"/>
      <c r="CN877" s="126"/>
    </row>
    <row r="878" spans="1:92">
      <c r="A878" s="289" t="s">
        <v>7779</v>
      </c>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v>0</v>
      </c>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c r="BY878" s="126"/>
      <c r="BZ878" s="126"/>
      <c r="CA878" s="126"/>
      <c r="CB878" s="126"/>
      <c r="CC878" s="126"/>
      <c r="CD878" s="126"/>
      <c r="CE878" s="126"/>
      <c r="CF878" s="126"/>
      <c r="CG878" s="126"/>
      <c r="CH878" s="126"/>
      <c r="CI878" s="126"/>
      <c r="CJ878" s="126"/>
      <c r="CK878" s="126"/>
      <c r="CL878" s="126"/>
      <c r="CM878" s="126"/>
      <c r="CN878" s="126"/>
    </row>
    <row r="879" spans="1:92">
      <c r="A879" s="289" t="s">
        <v>7780</v>
      </c>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v>59717892.009999998</v>
      </c>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c r="BY879" s="126"/>
      <c r="BZ879" s="126"/>
      <c r="CA879" s="126"/>
      <c r="CB879" s="126"/>
      <c r="CC879" s="126"/>
      <c r="CD879" s="126"/>
      <c r="CE879" s="126"/>
      <c r="CF879" s="126"/>
      <c r="CG879" s="126"/>
      <c r="CH879" s="126"/>
      <c r="CI879" s="126"/>
      <c r="CJ879" s="126"/>
      <c r="CK879" s="126"/>
      <c r="CL879" s="126"/>
      <c r="CM879" s="126"/>
      <c r="CN879" s="126"/>
    </row>
    <row r="880" spans="1:92">
      <c r="A880" s="289" t="s">
        <v>7781</v>
      </c>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v>1383723.52999999</v>
      </c>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c r="BY880" s="126"/>
      <c r="BZ880" s="126"/>
      <c r="CA880" s="126"/>
      <c r="CB880" s="126"/>
      <c r="CC880" s="126"/>
      <c r="CD880" s="126"/>
      <c r="CE880" s="126"/>
      <c r="CF880" s="126"/>
      <c r="CG880" s="126"/>
      <c r="CH880" s="126"/>
      <c r="CI880" s="126"/>
      <c r="CJ880" s="126"/>
      <c r="CK880" s="126"/>
      <c r="CL880" s="126"/>
      <c r="CM880" s="126"/>
      <c r="CN880" s="126"/>
    </row>
    <row r="881" spans="1:92">
      <c r="A881" s="289" t="s">
        <v>7782</v>
      </c>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v>11232323.3799999</v>
      </c>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c r="BY881" s="126"/>
      <c r="BZ881" s="126"/>
      <c r="CA881" s="126"/>
      <c r="CB881" s="126"/>
      <c r="CC881" s="126"/>
      <c r="CD881" s="126"/>
      <c r="CE881" s="126"/>
      <c r="CF881" s="126"/>
      <c r="CG881" s="126"/>
      <c r="CH881" s="126"/>
      <c r="CI881" s="126"/>
      <c r="CJ881" s="126"/>
      <c r="CK881" s="126"/>
      <c r="CL881" s="126"/>
      <c r="CM881" s="126"/>
      <c r="CN881" s="126"/>
    </row>
    <row r="882" spans="1:92">
      <c r="A882" s="289" t="s">
        <v>7783</v>
      </c>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v>0</v>
      </c>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c r="BY882" s="126"/>
      <c r="BZ882" s="126"/>
      <c r="CA882" s="126"/>
      <c r="CB882" s="126"/>
      <c r="CC882" s="126"/>
      <c r="CD882" s="126"/>
      <c r="CE882" s="126"/>
      <c r="CF882" s="126"/>
      <c r="CG882" s="126"/>
      <c r="CH882" s="126"/>
      <c r="CI882" s="126"/>
      <c r="CJ882" s="126"/>
      <c r="CK882" s="126"/>
      <c r="CL882" s="126"/>
      <c r="CM882" s="126"/>
      <c r="CN882" s="126"/>
    </row>
    <row r="883" spans="1:92">
      <c r="A883" s="289" t="s">
        <v>7784</v>
      </c>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v>409186601.55000001</v>
      </c>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c r="BY883" s="126"/>
      <c r="BZ883" s="126"/>
      <c r="CA883" s="126"/>
      <c r="CB883" s="126"/>
      <c r="CC883" s="126"/>
      <c r="CD883" s="126"/>
      <c r="CE883" s="126"/>
      <c r="CF883" s="126"/>
      <c r="CG883" s="126"/>
      <c r="CH883" s="126"/>
      <c r="CI883" s="126"/>
      <c r="CJ883" s="126"/>
      <c r="CK883" s="126"/>
      <c r="CL883" s="126"/>
      <c r="CM883" s="126"/>
      <c r="CN883" s="126"/>
    </row>
    <row r="884" spans="1:92">
      <c r="A884" s="289" t="s">
        <v>7785</v>
      </c>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v>826997144.87999904</v>
      </c>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c r="BY884" s="126"/>
      <c r="BZ884" s="126"/>
      <c r="CA884" s="126"/>
      <c r="CB884" s="126"/>
      <c r="CC884" s="126"/>
      <c r="CD884" s="126"/>
      <c r="CE884" s="126"/>
      <c r="CF884" s="126"/>
      <c r="CG884" s="126"/>
      <c r="CH884" s="126"/>
      <c r="CI884" s="126"/>
      <c r="CJ884" s="126"/>
      <c r="CK884" s="126"/>
      <c r="CL884" s="126"/>
      <c r="CM884" s="126"/>
      <c r="CN884" s="126"/>
    </row>
    <row r="885" spans="1:92">
      <c r="A885" s="289" t="s">
        <v>7786</v>
      </c>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v>1948213992.8299999</v>
      </c>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c r="BY885" s="126"/>
      <c r="BZ885" s="126"/>
      <c r="CA885" s="126"/>
      <c r="CB885" s="126"/>
      <c r="CC885" s="126"/>
      <c r="CD885" s="126"/>
      <c r="CE885" s="126"/>
      <c r="CF885" s="126"/>
      <c r="CG885" s="126"/>
      <c r="CH885" s="126"/>
      <c r="CI885" s="126"/>
      <c r="CJ885" s="126"/>
      <c r="CK885" s="126"/>
      <c r="CL885" s="126"/>
      <c r="CM885" s="126"/>
      <c r="CN885" s="126"/>
    </row>
    <row r="886" spans="1:92">
      <c r="A886" s="289" t="s">
        <v>7787</v>
      </c>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v>2775211137.71</v>
      </c>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c r="BY886" s="126"/>
      <c r="BZ886" s="126"/>
      <c r="CA886" s="126"/>
      <c r="CB886" s="126"/>
      <c r="CC886" s="126"/>
      <c r="CD886" s="126"/>
      <c r="CE886" s="126"/>
      <c r="CF886" s="126"/>
      <c r="CG886" s="126"/>
      <c r="CH886" s="126"/>
      <c r="CI886" s="126"/>
      <c r="CJ886" s="126"/>
      <c r="CK886" s="126"/>
      <c r="CL886" s="126"/>
      <c r="CM886" s="126"/>
      <c r="CN886" s="126"/>
    </row>
    <row r="887" spans="1:92">
      <c r="A887" s="289" t="s">
        <v>7788</v>
      </c>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v>1.1641532182693399E-7</v>
      </c>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c r="BY887" s="126"/>
      <c r="BZ887" s="126"/>
      <c r="CA887" s="126"/>
      <c r="CB887" s="126"/>
      <c r="CC887" s="126"/>
      <c r="CD887" s="126"/>
      <c r="CE887" s="126"/>
      <c r="CF887" s="126"/>
      <c r="CG887" s="126"/>
      <c r="CH887" s="126"/>
      <c r="CI887" s="126"/>
      <c r="CJ887" s="126"/>
      <c r="CK887" s="126"/>
      <c r="CL887" s="126"/>
      <c r="CM887" s="126"/>
      <c r="CN887" s="126"/>
    </row>
    <row r="888" spans="1:92">
      <c r="A888" s="289" t="s">
        <v>7789</v>
      </c>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c r="BY888" s="126"/>
      <c r="BZ888" s="126"/>
      <c r="CA888" s="126"/>
      <c r="CB888" s="126"/>
      <c r="CC888" s="126"/>
      <c r="CD888" s="126"/>
      <c r="CE888" s="126"/>
      <c r="CF888" s="126"/>
      <c r="CG888" s="126"/>
      <c r="CH888" s="126"/>
      <c r="CI888" s="126"/>
      <c r="CJ888" s="126"/>
      <c r="CK888" s="126"/>
      <c r="CL888" s="126"/>
      <c r="CM888" s="126"/>
      <c r="CN888" s="126"/>
    </row>
    <row r="889" spans="1:92">
      <c r="A889" s="289" t="s">
        <v>7790</v>
      </c>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v>963525697.25</v>
      </c>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c r="BY889" s="126"/>
      <c r="BZ889" s="126"/>
      <c r="CA889" s="126"/>
      <c r="CB889" s="126"/>
      <c r="CC889" s="126"/>
      <c r="CD889" s="126"/>
      <c r="CE889" s="126"/>
      <c r="CF889" s="126"/>
      <c r="CG889" s="126"/>
      <c r="CH889" s="126"/>
      <c r="CI889" s="126"/>
      <c r="CJ889" s="126"/>
      <c r="CK889" s="126"/>
      <c r="CL889" s="126"/>
      <c r="CM889" s="126"/>
      <c r="CN889" s="126"/>
    </row>
    <row r="890" spans="1:92">
      <c r="A890" s="289" t="s">
        <v>7791</v>
      </c>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v>963525697.25</v>
      </c>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c r="BY890" s="126"/>
      <c r="BZ890" s="126"/>
      <c r="CA890" s="126"/>
      <c r="CB890" s="126"/>
      <c r="CC890" s="126"/>
      <c r="CD890" s="126"/>
      <c r="CE890" s="126"/>
      <c r="CF890" s="126"/>
      <c r="CG890" s="126"/>
      <c r="CH890" s="126"/>
      <c r="CI890" s="126"/>
      <c r="CJ890" s="126"/>
      <c r="CK890" s="126"/>
      <c r="CL890" s="126"/>
      <c r="CM890" s="126"/>
      <c r="CN890" s="126"/>
    </row>
    <row r="891" spans="1:92" ht="13.8" thickBot="1">
      <c r="A891" s="361" t="s">
        <v>7792</v>
      </c>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c r="BY891" s="126"/>
      <c r="BZ891" s="126"/>
      <c r="CA891" s="126"/>
      <c r="CB891" s="126"/>
      <c r="CC891" s="126"/>
      <c r="CD891" s="126"/>
      <c r="CE891" s="126"/>
      <c r="CF891" s="126"/>
      <c r="CG891" s="126"/>
      <c r="CH891" s="126"/>
      <c r="CI891" s="126"/>
      <c r="CJ891" s="126"/>
      <c r="CK891" s="126"/>
      <c r="CL891" s="126"/>
      <c r="CM891" s="126"/>
      <c r="CN891" s="126"/>
    </row>
    <row r="892" spans="1:92">
      <c r="A892" s="289" t="s">
        <v>7793</v>
      </c>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v>773796152.79999995</v>
      </c>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c r="BY892" s="126"/>
      <c r="BZ892" s="126"/>
      <c r="CA892" s="126"/>
      <c r="CB892" s="126"/>
      <c r="CC892" s="126"/>
      <c r="CD892" s="126"/>
      <c r="CE892" s="126"/>
      <c r="CF892" s="126"/>
      <c r="CG892" s="126"/>
      <c r="CH892" s="126"/>
      <c r="CI892" s="126"/>
      <c r="CJ892" s="126"/>
      <c r="CK892" s="126"/>
      <c r="CL892" s="126"/>
      <c r="CM892" s="126"/>
      <c r="CN892" s="126"/>
    </row>
    <row r="893" spans="1:92">
      <c r="A893" s="289" t="s">
        <v>7794</v>
      </c>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v>757217596.48059595</v>
      </c>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c r="BY893" s="126"/>
      <c r="BZ893" s="126"/>
      <c r="CA893" s="126"/>
      <c r="CB893" s="126"/>
      <c r="CC893" s="126"/>
      <c r="CD893" s="126"/>
      <c r="CE893" s="126"/>
      <c r="CF893" s="126"/>
      <c r="CG893" s="126"/>
      <c r="CH893" s="126"/>
      <c r="CI893" s="126"/>
      <c r="CJ893" s="126"/>
      <c r="CK893" s="126"/>
      <c r="CL893" s="126"/>
      <c r="CM893" s="126"/>
      <c r="CN893" s="126"/>
    </row>
    <row r="894" spans="1:92">
      <c r="A894" s="289" t="s">
        <v>7795</v>
      </c>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v>0</v>
      </c>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c r="BY894" s="126"/>
      <c r="BZ894" s="126"/>
      <c r="CA894" s="126"/>
      <c r="CB894" s="126"/>
      <c r="CC894" s="126"/>
      <c r="CD894" s="126"/>
      <c r="CE894" s="126"/>
      <c r="CF894" s="126"/>
      <c r="CG894" s="126"/>
      <c r="CH894" s="126"/>
      <c r="CI894" s="126"/>
      <c r="CJ894" s="126"/>
      <c r="CK894" s="126"/>
      <c r="CL894" s="126"/>
      <c r="CM894" s="126"/>
      <c r="CN894" s="126"/>
    </row>
    <row r="895" spans="1:92">
      <c r="A895" s="289" t="s">
        <v>7796</v>
      </c>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v>375531.417619046</v>
      </c>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c r="BY895" s="126"/>
      <c r="BZ895" s="126"/>
      <c r="CA895" s="126"/>
      <c r="CB895" s="126"/>
      <c r="CC895" s="126"/>
      <c r="CD895" s="126"/>
      <c r="CE895" s="126"/>
      <c r="CF895" s="126"/>
      <c r="CG895" s="126"/>
      <c r="CH895" s="126"/>
      <c r="CI895" s="126"/>
      <c r="CJ895" s="126"/>
      <c r="CK895" s="126"/>
      <c r="CL895" s="126"/>
      <c r="CM895" s="126"/>
      <c r="CN895" s="126"/>
    </row>
    <row r="896" spans="1:92">
      <c r="A896" s="289" t="s">
        <v>7797</v>
      </c>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v>0</v>
      </c>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c r="BY896" s="126"/>
      <c r="BZ896" s="126"/>
      <c r="CA896" s="126"/>
      <c r="CB896" s="126"/>
      <c r="CC896" s="126"/>
      <c r="CD896" s="126"/>
      <c r="CE896" s="126"/>
      <c r="CF896" s="126"/>
      <c r="CG896" s="126"/>
      <c r="CH896" s="126"/>
      <c r="CI896" s="126"/>
      <c r="CJ896" s="126"/>
      <c r="CK896" s="126"/>
      <c r="CL896" s="126"/>
      <c r="CM896" s="126"/>
      <c r="CN896" s="126"/>
    </row>
    <row r="897" spans="1:92">
      <c r="A897" s="289" t="s">
        <v>7798</v>
      </c>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v>0</v>
      </c>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c r="BY897" s="126"/>
      <c r="BZ897" s="126"/>
      <c r="CA897" s="126"/>
      <c r="CB897" s="126"/>
      <c r="CC897" s="126"/>
      <c r="CD897" s="126"/>
      <c r="CE897" s="126"/>
      <c r="CF897" s="126"/>
      <c r="CG897" s="126"/>
      <c r="CH897" s="126"/>
      <c r="CI897" s="126"/>
      <c r="CJ897" s="126"/>
      <c r="CK897" s="126"/>
      <c r="CL897" s="126"/>
      <c r="CM897" s="126"/>
      <c r="CN897" s="126"/>
    </row>
    <row r="898" spans="1:92">
      <c r="A898" s="289" t="s">
        <v>7799</v>
      </c>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v>0</v>
      </c>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c r="BY898" s="126"/>
      <c r="BZ898" s="126"/>
      <c r="CA898" s="126"/>
      <c r="CB898" s="126"/>
      <c r="CC898" s="126"/>
      <c r="CD898" s="126"/>
      <c r="CE898" s="126"/>
      <c r="CF898" s="126"/>
      <c r="CG898" s="126"/>
      <c r="CH898" s="126"/>
      <c r="CI898" s="126"/>
      <c r="CJ898" s="126"/>
      <c r="CK898" s="126"/>
      <c r="CL898" s="126"/>
      <c r="CM898" s="126"/>
      <c r="CN898" s="126"/>
    </row>
    <row r="899" spans="1:92">
      <c r="A899" s="289" t="s">
        <v>7800</v>
      </c>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v>-16203024.9017842</v>
      </c>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c r="BY899" s="126"/>
      <c r="BZ899" s="126"/>
      <c r="CA899" s="126"/>
      <c r="CB899" s="126"/>
      <c r="CC899" s="126"/>
      <c r="CD899" s="126"/>
      <c r="CE899" s="126"/>
      <c r="CF899" s="126"/>
      <c r="CG899" s="126"/>
      <c r="CH899" s="126"/>
      <c r="CI899" s="126"/>
      <c r="CJ899" s="126"/>
      <c r="CK899" s="126"/>
      <c r="CL899" s="126"/>
      <c r="CM899" s="126"/>
      <c r="CN899" s="126"/>
    </row>
    <row r="900" spans="1:92">
      <c r="A900" s="289" t="s">
        <v>7801</v>
      </c>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c r="BY900" s="126"/>
      <c r="BZ900" s="126"/>
      <c r="CA900" s="126"/>
      <c r="CB900" s="126"/>
      <c r="CC900" s="126"/>
      <c r="CD900" s="126"/>
      <c r="CE900" s="126"/>
      <c r="CF900" s="126"/>
      <c r="CG900" s="126"/>
      <c r="CH900" s="126"/>
      <c r="CI900" s="126"/>
      <c r="CJ900" s="126"/>
      <c r="CK900" s="126"/>
      <c r="CL900" s="126"/>
      <c r="CM900" s="126"/>
      <c r="CN900" s="126"/>
    </row>
    <row r="901" spans="1:92" ht="13.8" thickBot="1">
      <c r="A901" s="361" t="s">
        <v>7802</v>
      </c>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c r="BY901" s="126"/>
      <c r="BZ901" s="126"/>
      <c r="CA901" s="126"/>
      <c r="CB901" s="126"/>
      <c r="CC901" s="126"/>
      <c r="CD901" s="126"/>
      <c r="CE901" s="126"/>
      <c r="CF901" s="126"/>
      <c r="CG901" s="126"/>
      <c r="CH901" s="126"/>
      <c r="CI901" s="126"/>
      <c r="CJ901" s="126"/>
      <c r="CK901" s="126"/>
      <c r="CL901" s="126"/>
      <c r="CM901" s="126"/>
      <c r="CN901" s="126"/>
    </row>
    <row r="902" spans="1:92">
      <c r="A902" s="289" t="s">
        <v>7803</v>
      </c>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v>388141702.90053499</v>
      </c>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c r="BY902" s="126"/>
      <c r="BZ902" s="126"/>
      <c r="CA902" s="126"/>
      <c r="CB902" s="126"/>
      <c r="CC902" s="126"/>
      <c r="CD902" s="126"/>
      <c r="CE902" s="126"/>
      <c r="CF902" s="126"/>
      <c r="CG902" s="126"/>
      <c r="CH902" s="126"/>
      <c r="CI902" s="126"/>
      <c r="CJ902" s="126"/>
      <c r="CK902" s="126"/>
      <c r="CL902" s="126"/>
      <c r="CM902" s="126"/>
      <c r="CN902" s="126"/>
    </row>
    <row r="903" spans="1:92">
      <c r="A903" s="289" t="s">
        <v>7804</v>
      </c>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v>382654887.44</v>
      </c>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c r="BY903" s="126"/>
      <c r="BZ903" s="126"/>
      <c r="CA903" s="126"/>
      <c r="CB903" s="126"/>
      <c r="CC903" s="126"/>
      <c r="CD903" s="126"/>
      <c r="CE903" s="126"/>
      <c r="CF903" s="126"/>
      <c r="CG903" s="126"/>
      <c r="CH903" s="126"/>
      <c r="CI903" s="126"/>
      <c r="CJ903" s="126"/>
      <c r="CK903" s="126"/>
      <c r="CL903" s="126"/>
      <c r="CM903" s="126"/>
      <c r="CN903" s="126"/>
    </row>
    <row r="904" spans="1:92">
      <c r="A904" s="289" t="s">
        <v>7805</v>
      </c>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v>5486815.46053492</v>
      </c>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c r="BY904" s="126"/>
      <c r="BZ904" s="126"/>
      <c r="CA904" s="126"/>
      <c r="CB904" s="126"/>
      <c r="CC904" s="126"/>
      <c r="CD904" s="126"/>
      <c r="CE904" s="126"/>
      <c r="CF904" s="126"/>
      <c r="CG904" s="126"/>
      <c r="CH904" s="126"/>
      <c r="CI904" s="126"/>
      <c r="CJ904" s="126"/>
      <c r="CK904" s="126"/>
      <c r="CL904" s="126"/>
      <c r="CM904" s="126"/>
      <c r="CN904" s="126"/>
    </row>
    <row r="905" spans="1:92">
      <c r="A905" s="289" t="s">
        <v>7806</v>
      </c>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v>0</v>
      </c>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c r="BY905" s="126"/>
      <c r="BZ905" s="126"/>
      <c r="CA905" s="126"/>
      <c r="CB905" s="126"/>
      <c r="CC905" s="126"/>
      <c r="CD905" s="126"/>
      <c r="CE905" s="126"/>
      <c r="CF905" s="126"/>
      <c r="CG905" s="126"/>
      <c r="CH905" s="126"/>
      <c r="CI905" s="126"/>
      <c r="CJ905" s="126"/>
      <c r="CK905" s="126"/>
      <c r="CL905" s="126"/>
      <c r="CM905" s="126"/>
      <c r="CN905" s="126"/>
    </row>
    <row r="906" spans="1:92">
      <c r="A906" s="289" t="s">
        <v>7807</v>
      </c>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v>106006704.52808701</v>
      </c>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c r="BY906" s="126"/>
      <c r="BZ906" s="126"/>
      <c r="CA906" s="126"/>
      <c r="CB906" s="126"/>
      <c r="CC906" s="126"/>
      <c r="CD906" s="126"/>
      <c r="CE906" s="126"/>
      <c r="CF906" s="126"/>
      <c r="CG906" s="126"/>
      <c r="CH906" s="126"/>
      <c r="CI906" s="126"/>
      <c r="CJ906" s="126"/>
      <c r="CK906" s="126"/>
      <c r="CL906" s="126"/>
      <c r="CM906" s="126"/>
      <c r="CN906" s="126"/>
    </row>
    <row r="907" spans="1:92">
      <c r="A907" s="289" t="s">
        <v>7808</v>
      </c>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v>107953027.17999899</v>
      </c>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c r="BY907" s="126"/>
      <c r="BZ907" s="126"/>
      <c r="CA907" s="126"/>
      <c r="CB907" s="126"/>
      <c r="CC907" s="126"/>
      <c r="CD907" s="126"/>
      <c r="CE907" s="126"/>
      <c r="CF907" s="126"/>
      <c r="CG907" s="126"/>
      <c r="CH907" s="126"/>
      <c r="CI907" s="126"/>
      <c r="CJ907" s="126"/>
      <c r="CK907" s="126"/>
      <c r="CL907" s="126"/>
      <c r="CM907" s="126"/>
      <c r="CN907" s="126"/>
    </row>
    <row r="908" spans="1:92">
      <c r="A908" s="289" t="s">
        <v>7809</v>
      </c>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v>7433138.1124477396</v>
      </c>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c r="BY908" s="126"/>
      <c r="BZ908" s="126"/>
      <c r="CA908" s="126"/>
      <c r="CB908" s="126"/>
      <c r="CC908" s="126"/>
      <c r="CD908" s="126"/>
      <c r="CE908" s="126"/>
      <c r="CF908" s="126"/>
      <c r="CG908" s="126"/>
      <c r="CH908" s="126"/>
      <c r="CI908" s="126"/>
      <c r="CJ908" s="126"/>
      <c r="CK908" s="126"/>
      <c r="CL908" s="126"/>
      <c r="CM908" s="126"/>
      <c r="CN908" s="126"/>
    </row>
    <row r="909" spans="1:92">
      <c r="A909" s="289" t="s">
        <v>7810</v>
      </c>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c r="BY909" s="126"/>
      <c r="BZ909" s="126"/>
      <c r="CA909" s="126"/>
      <c r="CB909" s="126"/>
      <c r="CC909" s="126"/>
      <c r="CD909" s="126"/>
      <c r="CE909" s="126"/>
      <c r="CF909" s="126"/>
      <c r="CG909" s="126"/>
      <c r="CH909" s="126"/>
      <c r="CI909" s="126"/>
      <c r="CJ909" s="126"/>
      <c r="CK909" s="126"/>
      <c r="CL909" s="126"/>
      <c r="CM909" s="126"/>
      <c r="CN909" s="126"/>
    </row>
    <row r="910" spans="1:92">
      <c r="A910" s="289" t="s">
        <v>7811</v>
      </c>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c r="BY910" s="126"/>
      <c r="BZ910" s="126"/>
      <c r="CA910" s="126"/>
      <c r="CB910" s="126"/>
      <c r="CC910" s="126"/>
      <c r="CD910" s="126"/>
      <c r="CE910" s="126"/>
      <c r="CF910" s="126"/>
      <c r="CG910" s="126"/>
      <c r="CH910" s="126"/>
      <c r="CI910" s="126"/>
      <c r="CJ910" s="126"/>
      <c r="CK910" s="126"/>
      <c r="CL910" s="126"/>
      <c r="CM910" s="126"/>
      <c r="CN910" s="126"/>
    </row>
    <row r="911" spans="1:92">
      <c r="A911" s="289" t="s">
        <v>7812</v>
      </c>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c r="BY911" s="126"/>
      <c r="BZ911" s="126"/>
      <c r="CA911" s="126"/>
      <c r="CB911" s="126"/>
      <c r="CC911" s="126"/>
      <c r="CD911" s="126"/>
      <c r="CE911" s="126"/>
      <c r="CF911" s="126"/>
      <c r="CG911" s="126"/>
      <c r="CH911" s="126"/>
      <c r="CI911" s="126"/>
      <c r="CJ911" s="126"/>
      <c r="CK911" s="126"/>
      <c r="CL911" s="126"/>
      <c r="CM911" s="126"/>
      <c r="CN911" s="126"/>
    </row>
    <row r="912" spans="1:92">
      <c r="A912" s="289" t="s">
        <v>7813</v>
      </c>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v>282138524.22000003</v>
      </c>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c r="BY912" s="126"/>
      <c r="BZ912" s="126"/>
      <c r="CA912" s="126"/>
      <c r="CB912" s="126"/>
      <c r="CC912" s="126"/>
      <c r="CD912" s="126"/>
      <c r="CE912" s="126"/>
      <c r="CF912" s="126"/>
      <c r="CG912" s="126"/>
      <c r="CH912" s="126"/>
      <c r="CI912" s="126"/>
      <c r="CJ912" s="126"/>
      <c r="CK912" s="126"/>
      <c r="CL912" s="126"/>
      <c r="CM912" s="126"/>
      <c r="CN912" s="126"/>
    </row>
    <row r="913" spans="1:92">
      <c r="A913" s="289" t="s">
        <v>7814</v>
      </c>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v>7406356.6799999997</v>
      </c>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c r="BY913" s="126"/>
      <c r="BZ913" s="126"/>
      <c r="CA913" s="126"/>
      <c r="CB913" s="126"/>
      <c r="CC913" s="126"/>
      <c r="CD913" s="126"/>
      <c r="CE913" s="126"/>
      <c r="CF913" s="126"/>
      <c r="CG913" s="126"/>
      <c r="CH913" s="126"/>
      <c r="CI913" s="126"/>
      <c r="CJ913" s="126"/>
      <c r="CK913" s="126"/>
      <c r="CL913" s="126"/>
      <c r="CM913" s="126"/>
      <c r="CN913" s="126"/>
    </row>
    <row r="914" spans="1:92">
      <c r="A914" s="289" t="s">
        <v>7815</v>
      </c>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v>289544880.89999998</v>
      </c>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c r="BY914" s="126"/>
      <c r="BZ914" s="126"/>
      <c r="CA914" s="126"/>
      <c r="CB914" s="126"/>
      <c r="CC914" s="126"/>
      <c r="CD914" s="126"/>
      <c r="CE914" s="126"/>
      <c r="CF914" s="126"/>
      <c r="CG914" s="126"/>
      <c r="CH914" s="126"/>
      <c r="CI914" s="126"/>
      <c r="CJ914" s="126"/>
      <c r="CK914" s="126"/>
      <c r="CL914" s="126"/>
      <c r="CM914" s="126"/>
      <c r="CN914" s="126"/>
    </row>
    <row r="915" spans="1:92">
      <c r="A915" s="289" t="s">
        <v>7816</v>
      </c>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c r="BY915" s="126"/>
      <c r="BZ915" s="126"/>
      <c r="CA915" s="126"/>
      <c r="CB915" s="126"/>
      <c r="CC915" s="126"/>
      <c r="CD915" s="126"/>
      <c r="CE915" s="126"/>
      <c r="CF915" s="126"/>
      <c r="CG915" s="126"/>
      <c r="CH915" s="126"/>
      <c r="CI915" s="126"/>
      <c r="CJ915" s="126"/>
      <c r="CK915" s="126"/>
      <c r="CL915" s="126"/>
      <c r="CM915" s="126"/>
      <c r="CN915" s="126"/>
    </row>
    <row r="916" spans="1:92">
      <c r="A916" s="289" t="s">
        <v>7817</v>
      </c>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c r="BY916" s="126"/>
      <c r="BZ916" s="126"/>
      <c r="CA916" s="126"/>
      <c r="CB916" s="126"/>
      <c r="CC916" s="126"/>
      <c r="CD916" s="126"/>
      <c r="CE916" s="126"/>
      <c r="CF916" s="126"/>
      <c r="CG916" s="126"/>
      <c r="CH916" s="126"/>
      <c r="CI916" s="126"/>
      <c r="CJ916" s="126"/>
      <c r="CK916" s="126"/>
      <c r="CL916" s="126"/>
      <c r="CM916" s="126"/>
      <c r="CN916" s="126"/>
    </row>
    <row r="917" spans="1:92">
      <c r="A917" s="289" t="s">
        <v>7818</v>
      </c>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v>5480779.1200000001</v>
      </c>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c r="BY917" s="126"/>
      <c r="BZ917" s="126"/>
      <c r="CA917" s="126"/>
      <c r="CB917" s="126"/>
      <c r="CC917" s="126"/>
      <c r="CD917" s="126"/>
      <c r="CE917" s="126"/>
      <c r="CF917" s="126"/>
      <c r="CG917" s="126"/>
      <c r="CH917" s="126"/>
      <c r="CI917" s="126"/>
      <c r="CJ917" s="126"/>
      <c r="CK917" s="126"/>
      <c r="CL917" s="126"/>
      <c r="CM917" s="126"/>
      <c r="CN917" s="126"/>
    </row>
    <row r="918" spans="1:92">
      <c r="A918" s="289" t="s">
        <v>7819</v>
      </c>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c r="BY918" s="126"/>
      <c r="BZ918" s="126"/>
      <c r="CA918" s="126"/>
      <c r="CB918" s="126"/>
      <c r="CC918" s="126"/>
      <c r="CD918" s="126"/>
      <c r="CE918" s="126"/>
      <c r="CF918" s="126"/>
      <c r="CG918" s="126"/>
      <c r="CH918" s="126"/>
      <c r="CI918" s="126"/>
      <c r="CJ918" s="126"/>
      <c r="CK918" s="126"/>
      <c r="CL918" s="126"/>
      <c r="CM918" s="126"/>
      <c r="CN918" s="126"/>
    </row>
    <row r="919" spans="1:92">
      <c r="A919" s="289" t="s">
        <v>7820</v>
      </c>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c r="BY919" s="126"/>
      <c r="BZ919" s="126"/>
      <c r="CA919" s="126"/>
      <c r="CB919" s="126"/>
      <c r="CC919" s="126"/>
      <c r="CD919" s="126"/>
      <c r="CE919" s="126"/>
      <c r="CF919" s="126"/>
      <c r="CG919" s="126"/>
      <c r="CH919" s="126"/>
      <c r="CI919" s="126"/>
      <c r="CJ919" s="126"/>
      <c r="CK919" s="126"/>
      <c r="CL919" s="126"/>
      <c r="CM919" s="126"/>
      <c r="CN919" s="126"/>
    </row>
    <row r="920" spans="1:92">
      <c r="A920" s="289" t="s">
        <v>7821</v>
      </c>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v>5057686.4800000004</v>
      </c>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c r="BY920" s="126"/>
      <c r="BZ920" s="126"/>
      <c r="CA920" s="126"/>
      <c r="CB920" s="126"/>
      <c r="CC920" s="126"/>
      <c r="CD920" s="126"/>
      <c r="CE920" s="126"/>
      <c r="CF920" s="126"/>
      <c r="CG920" s="126"/>
      <c r="CH920" s="126"/>
      <c r="CI920" s="126"/>
      <c r="CJ920" s="126"/>
      <c r="CK920" s="126"/>
      <c r="CL920" s="126"/>
      <c r="CM920" s="126"/>
      <c r="CN920" s="126"/>
    </row>
    <row r="921" spans="1:92">
      <c r="A921" s="289" t="s">
        <v>7822</v>
      </c>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c r="BY921" s="126"/>
      <c r="BZ921" s="126"/>
      <c r="CA921" s="126"/>
      <c r="CB921" s="126"/>
      <c r="CC921" s="126"/>
      <c r="CD921" s="126"/>
      <c r="CE921" s="126"/>
      <c r="CF921" s="126"/>
      <c r="CG921" s="126"/>
      <c r="CH921" s="126"/>
      <c r="CI921" s="126"/>
      <c r="CJ921" s="126"/>
      <c r="CK921" s="126"/>
      <c r="CL921" s="126"/>
      <c r="CM921" s="126"/>
      <c r="CN921" s="126"/>
    </row>
    <row r="922" spans="1:92">
      <c r="A922" s="289" t="s">
        <v>7823</v>
      </c>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v>300083346.5</v>
      </c>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c r="BY922" s="126"/>
      <c r="BZ922" s="126"/>
      <c r="CA922" s="126"/>
      <c r="CB922" s="126"/>
      <c r="CC922" s="126"/>
      <c r="CD922" s="126"/>
      <c r="CE922" s="126"/>
      <c r="CF922" s="126"/>
      <c r="CG922" s="126"/>
      <c r="CH922" s="126"/>
      <c r="CI922" s="126"/>
      <c r="CJ922" s="126"/>
      <c r="CK922" s="126"/>
      <c r="CL922" s="126"/>
      <c r="CM922" s="126"/>
      <c r="CN922" s="126"/>
    </row>
    <row r="923" spans="1:92">
      <c r="A923" s="289" t="s">
        <v>7824</v>
      </c>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c r="BY923" s="126"/>
      <c r="BZ923" s="126"/>
      <c r="CA923" s="126"/>
      <c r="CB923" s="126"/>
      <c r="CC923" s="126"/>
      <c r="CD923" s="126"/>
      <c r="CE923" s="126"/>
      <c r="CF923" s="126"/>
      <c r="CG923" s="126"/>
      <c r="CH923" s="126"/>
      <c r="CI923" s="126"/>
      <c r="CJ923" s="126"/>
      <c r="CK923" s="126"/>
      <c r="CL923" s="126"/>
      <c r="CM923" s="126"/>
      <c r="CN923" s="126"/>
    </row>
    <row r="924" spans="1:92">
      <c r="A924" s="289" t="s">
        <v>7825</v>
      </c>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c r="BY924" s="126"/>
      <c r="BZ924" s="126"/>
      <c r="CA924" s="126"/>
      <c r="CB924" s="126"/>
      <c r="CC924" s="126"/>
      <c r="CD924" s="126"/>
      <c r="CE924" s="126"/>
      <c r="CF924" s="126"/>
      <c r="CG924" s="126"/>
      <c r="CH924" s="126"/>
      <c r="CI924" s="126"/>
      <c r="CJ924" s="126"/>
      <c r="CK924" s="126"/>
      <c r="CL924" s="126"/>
      <c r="CM924" s="126"/>
      <c r="CN924" s="126"/>
    </row>
    <row r="925" spans="1:92">
      <c r="A925" s="289" t="s">
        <v>7826</v>
      </c>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v>37.9</v>
      </c>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c r="BY925" s="126"/>
      <c r="BZ925" s="126"/>
      <c r="CA925" s="126"/>
      <c r="CB925" s="126"/>
      <c r="CC925" s="126"/>
      <c r="CD925" s="126"/>
      <c r="CE925" s="126"/>
      <c r="CF925" s="126"/>
      <c r="CG925" s="126"/>
      <c r="CH925" s="126"/>
      <c r="CI925" s="126"/>
      <c r="CJ925" s="126"/>
      <c r="CK925" s="126"/>
      <c r="CL925" s="126"/>
      <c r="CM925" s="126"/>
      <c r="CN925" s="126"/>
    </row>
    <row r="926" spans="1:92">
      <c r="A926" s="289" t="s">
        <v>7827</v>
      </c>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v>0</v>
      </c>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c r="BY926" s="126"/>
      <c r="BZ926" s="126"/>
      <c r="CA926" s="126"/>
      <c r="CB926" s="126"/>
      <c r="CC926" s="126"/>
      <c r="CD926" s="126"/>
      <c r="CE926" s="126"/>
      <c r="CF926" s="126"/>
      <c r="CG926" s="126"/>
      <c r="CH926" s="126"/>
      <c r="CI926" s="126"/>
      <c r="CJ926" s="126"/>
      <c r="CK926" s="126"/>
      <c r="CL926" s="126"/>
      <c r="CM926" s="126"/>
      <c r="CN926" s="126"/>
    </row>
    <row r="927" spans="1:92">
      <c r="A927" s="289" t="s">
        <v>7828</v>
      </c>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v>16911.009999999998</v>
      </c>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c r="BY927" s="126"/>
      <c r="BZ927" s="126"/>
      <c r="CA927" s="126"/>
      <c r="CB927" s="126"/>
      <c r="CC927" s="126"/>
      <c r="CD927" s="126"/>
      <c r="CE927" s="126"/>
      <c r="CF927" s="126"/>
      <c r="CG927" s="126"/>
      <c r="CH927" s="126"/>
      <c r="CI927" s="126"/>
      <c r="CJ927" s="126"/>
      <c r="CK927" s="126"/>
      <c r="CL927" s="126"/>
      <c r="CM927" s="126"/>
      <c r="CN927" s="126"/>
    </row>
    <row r="928" spans="1:92">
      <c r="A928" s="289" t="s">
        <v>7829</v>
      </c>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v>117717.97999999901</v>
      </c>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c r="BY928" s="126"/>
      <c r="BZ928" s="126"/>
      <c r="CA928" s="126"/>
      <c r="CB928" s="126"/>
      <c r="CC928" s="126"/>
      <c r="CD928" s="126"/>
      <c r="CE928" s="126"/>
      <c r="CF928" s="126"/>
      <c r="CG928" s="126"/>
      <c r="CH928" s="126"/>
      <c r="CI928" s="126"/>
      <c r="CJ928" s="126"/>
      <c r="CK928" s="126"/>
      <c r="CL928" s="126"/>
      <c r="CM928" s="126"/>
      <c r="CN928" s="126"/>
    </row>
    <row r="929" spans="1:92">
      <c r="A929" s="289" t="s">
        <v>7830</v>
      </c>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v>1057679.8799999999</v>
      </c>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c r="BY929" s="126"/>
      <c r="BZ929" s="126"/>
      <c r="CA929" s="126"/>
      <c r="CB929" s="126"/>
      <c r="CC929" s="126"/>
      <c r="CD929" s="126"/>
      <c r="CE929" s="126"/>
      <c r="CF929" s="126"/>
      <c r="CG929" s="126"/>
      <c r="CH929" s="126"/>
      <c r="CI929" s="126"/>
      <c r="CJ929" s="126"/>
      <c r="CK929" s="126"/>
      <c r="CL929" s="126"/>
      <c r="CM929" s="126"/>
      <c r="CN929" s="126"/>
    </row>
    <row r="930" spans="1:92">
      <c r="A930" s="289" t="s">
        <v>7831</v>
      </c>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v>0</v>
      </c>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c r="BY930" s="126"/>
      <c r="BZ930" s="126"/>
      <c r="CA930" s="126"/>
      <c r="CB930" s="126"/>
      <c r="CC930" s="126"/>
      <c r="CD930" s="126"/>
      <c r="CE930" s="126"/>
      <c r="CF930" s="126"/>
      <c r="CG930" s="126"/>
      <c r="CH930" s="126"/>
      <c r="CI930" s="126"/>
      <c r="CJ930" s="126"/>
      <c r="CK930" s="126"/>
      <c r="CL930" s="126"/>
      <c r="CM930" s="126"/>
      <c r="CN930" s="126"/>
    </row>
    <row r="931" spans="1:92">
      <c r="A931" s="289" t="s">
        <v>7832</v>
      </c>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v>0</v>
      </c>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c r="BY931" s="126"/>
      <c r="BZ931" s="126"/>
      <c r="CA931" s="126"/>
      <c r="CB931" s="126"/>
      <c r="CC931" s="126"/>
      <c r="CD931" s="126"/>
      <c r="CE931" s="126"/>
      <c r="CF931" s="126"/>
      <c r="CG931" s="126"/>
      <c r="CH931" s="126"/>
      <c r="CI931" s="126"/>
      <c r="CJ931" s="126"/>
      <c r="CK931" s="126"/>
      <c r="CL931" s="126"/>
      <c r="CM931" s="126"/>
      <c r="CN931" s="126"/>
    </row>
    <row r="932" spans="1:92">
      <c r="A932" s="289" t="s">
        <v>7833</v>
      </c>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v>1192346.77</v>
      </c>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c r="BY932" s="126"/>
      <c r="BZ932" s="126"/>
      <c r="CA932" s="126"/>
      <c r="CB932" s="126"/>
      <c r="CC932" s="126"/>
      <c r="CD932" s="126"/>
      <c r="CE932" s="126"/>
      <c r="CF932" s="126"/>
      <c r="CG932" s="126"/>
      <c r="CH932" s="126"/>
      <c r="CI932" s="126"/>
      <c r="CJ932" s="126"/>
      <c r="CK932" s="126"/>
      <c r="CL932" s="126"/>
      <c r="CM932" s="126"/>
      <c r="CN932" s="126"/>
    </row>
    <row r="933" spans="1:92">
      <c r="A933" s="289" t="s">
        <v>7834</v>
      </c>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v>-6317136.2199999997</v>
      </c>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c r="BY933" s="126"/>
      <c r="BZ933" s="126"/>
      <c r="CA933" s="126"/>
      <c r="CB933" s="126"/>
      <c r="CC933" s="126"/>
      <c r="CD933" s="126"/>
      <c r="CE933" s="126"/>
      <c r="CF933" s="126"/>
      <c r="CG933" s="126"/>
      <c r="CH933" s="126"/>
      <c r="CI933" s="126"/>
      <c r="CJ933" s="126"/>
      <c r="CK933" s="126"/>
      <c r="CL933" s="126"/>
      <c r="CM933" s="126"/>
      <c r="CN933" s="126"/>
    </row>
    <row r="934" spans="1:92">
      <c r="A934" s="289" t="s">
        <v>7835</v>
      </c>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v>-5124789.45</v>
      </c>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c r="BY934" s="126"/>
      <c r="BZ934" s="126"/>
      <c r="CA934" s="126"/>
      <c r="CB934" s="126"/>
      <c r="CC934" s="126"/>
      <c r="CD934" s="126"/>
      <c r="CE934" s="126"/>
      <c r="CF934" s="126"/>
      <c r="CG934" s="126"/>
      <c r="CH934" s="126"/>
      <c r="CI934" s="126"/>
      <c r="CJ934" s="126"/>
      <c r="CK934" s="126"/>
      <c r="CL934" s="126"/>
      <c r="CM934" s="126"/>
      <c r="CN934" s="126"/>
    </row>
    <row r="935" spans="1:92">
      <c r="A935" s="289" t="s">
        <v>7836</v>
      </c>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c r="BY935" s="126"/>
      <c r="BZ935" s="126"/>
      <c r="CA935" s="126"/>
      <c r="CB935" s="126"/>
      <c r="CC935" s="126"/>
      <c r="CD935" s="126"/>
      <c r="CE935" s="126"/>
      <c r="CF935" s="126"/>
      <c r="CG935" s="126"/>
      <c r="CH935" s="126"/>
      <c r="CI935" s="126"/>
      <c r="CJ935" s="126"/>
      <c r="CK935" s="126"/>
      <c r="CL935" s="126"/>
      <c r="CM935" s="126"/>
      <c r="CN935" s="126"/>
    </row>
    <row r="936" spans="1:92">
      <c r="A936" s="288" t="s">
        <v>7837</v>
      </c>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v>294958557.05000001</v>
      </c>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c r="BY936" s="126"/>
      <c r="BZ936" s="126"/>
      <c r="CA936" s="126"/>
      <c r="CB936" s="126"/>
      <c r="CC936" s="126"/>
      <c r="CD936" s="126"/>
      <c r="CE936" s="126"/>
      <c r="CF936" s="126"/>
      <c r="CG936" s="126"/>
      <c r="CH936" s="126"/>
      <c r="CI936" s="126"/>
      <c r="CJ936" s="126"/>
      <c r="CK936" s="126"/>
      <c r="CL936" s="126"/>
      <c r="CM936" s="126"/>
      <c r="CN936" s="126"/>
    </row>
    <row r="937" spans="1:92">
      <c r="A937" s="289" t="s">
        <v>7838</v>
      </c>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v>294958557.05000001</v>
      </c>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c r="BY937" s="126"/>
      <c r="BZ937" s="126"/>
      <c r="CA937" s="126"/>
      <c r="CB937" s="126"/>
      <c r="CC937" s="126"/>
      <c r="CD937" s="126"/>
      <c r="CE937" s="126"/>
      <c r="CF937" s="126"/>
      <c r="CG937" s="126"/>
      <c r="CH937" s="126"/>
      <c r="CI937" s="126"/>
      <c r="CJ937" s="126"/>
      <c r="CK937" s="126"/>
      <c r="CL937" s="126"/>
      <c r="CM937" s="126"/>
      <c r="CN937" s="126"/>
    </row>
    <row r="938" spans="1:92">
      <c r="A938" s="289" t="s">
        <v>7839</v>
      </c>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v>-3.2741809263825397E-8</v>
      </c>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c r="BY938" s="126"/>
      <c r="BZ938" s="126"/>
      <c r="CA938" s="126"/>
      <c r="CB938" s="126"/>
      <c r="CC938" s="126"/>
      <c r="CD938" s="126"/>
      <c r="CE938" s="126"/>
      <c r="CF938" s="126"/>
      <c r="CG938" s="126"/>
      <c r="CH938" s="126"/>
      <c r="CI938" s="126"/>
      <c r="CJ938" s="126"/>
      <c r="CK938" s="126"/>
      <c r="CL938" s="126"/>
      <c r="CM938" s="126"/>
      <c r="CN938" s="126"/>
    </row>
    <row r="939" spans="1:92">
      <c r="A939" s="289" t="s">
        <v>7840</v>
      </c>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c r="BY939" s="126"/>
      <c r="BZ939" s="126"/>
      <c r="CA939" s="126"/>
      <c r="CB939" s="126"/>
      <c r="CC939" s="126"/>
      <c r="CD939" s="126"/>
      <c r="CE939" s="126"/>
      <c r="CF939" s="126"/>
      <c r="CG939" s="126"/>
      <c r="CH939" s="126"/>
      <c r="CI939" s="126"/>
      <c r="CJ939" s="126"/>
      <c r="CK939" s="126"/>
      <c r="CL939" s="126"/>
      <c r="CM939" s="126"/>
      <c r="CN939" s="126"/>
    </row>
    <row r="940" spans="1:92">
      <c r="A940" s="362" t="s">
        <v>7841</v>
      </c>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v>0</v>
      </c>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c r="CL940" s="127"/>
      <c r="CM940" s="127"/>
      <c r="CN940" s="127"/>
    </row>
    <row r="941" spans="1:92">
      <c r="A941" s="289" t="s">
        <v>7842</v>
      </c>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v>-50856973.508901</v>
      </c>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c r="BY941" s="126"/>
      <c r="BZ941" s="126"/>
      <c r="CA941" s="126"/>
      <c r="CB941" s="126"/>
      <c r="CC941" s="126"/>
      <c r="CD941" s="126"/>
      <c r="CE941" s="126"/>
      <c r="CF941" s="126"/>
      <c r="CG941" s="126"/>
      <c r="CH941" s="126"/>
      <c r="CI941" s="126"/>
      <c r="CJ941" s="126"/>
      <c r="CK941" s="126"/>
      <c r="CL941" s="126"/>
      <c r="CM941" s="126"/>
      <c r="CN941" s="126"/>
    </row>
    <row r="942" spans="1:92">
      <c r="A942" s="289" t="s">
        <v>7843</v>
      </c>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v>336552706.36000001</v>
      </c>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c r="BY942" s="126"/>
      <c r="BZ942" s="126"/>
      <c r="CA942" s="126"/>
      <c r="CB942" s="126"/>
      <c r="CC942" s="126"/>
      <c r="CD942" s="126"/>
      <c r="CE942" s="126"/>
      <c r="CF942" s="126"/>
      <c r="CG942" s="126"/>
      <c r="CH942" s="126"/>
      <c r="CI942" s="126"/>
      <c r="CJ942" s="126"/>
      <c r="CK942" s="126"/>
      <c r="CL942" s="126"/>
      <c r="CM942" s="126"/>
      <c r="CN942" s="126"/>
    </row>
    <row r="943" spans="1:92">
      <c r="A943" s="289" t="s">
        <v>7844</v>
      </c>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v>0</v>
      </c>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c r="BY943" s="126"/>
      <c r="BZ943" s="126"/>
      <c r="CA943" s="126"/>
      <c r="CB943" s="126"/>
      <c r="CC943" s="126"/>
      <c r="CD943" s="126"/>
      <c r="CE943" s="126"/>
      <c r="CF943" s="126"/>
      <c r="CG943" s="126"/>
      <c r="CH943" s="126"/>
      <c r="CI943" s="126"/>
      <c r="CJ943" s="126"/>
      <c r="CK943" s="126"/>
      <c r="CL943" s="126"/>
      <c r="CM943" s="126"/>
      <c r="CN943" s="126"/>
    </row>
    <row r="944" spans="1:92">
      <c r="A944" s="363" t="s">
        <v>7845</v>
      </c>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v>2.8840182013911</v>
      </c>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c r="CL944" s="127"/>
      <c r="CM944" s="127"/>
      <c r="CN944" s="127"/>
    </row>
    <row r="945" spans="1:92">
      <c r="A945" s="363" t="s">
        <v>7846</v>
      </c>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v>9.1159817986088907</v>
      </c>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c r="CL945" s="127"/>
      <c r="CM945" s="127"/>
      <c r="CN945" s="127"/>
    </row>
    <row r="946" spans="1:92">
      <c r="A946" s="363" t="s">
        <v>7847</v>
      </c>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v>5.7103200000000003</v>
      </c>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c r="CL946" s="127"/>
      <c r="CM946" s="127"/>
      <c r="CN946" s="127"/>
    </row>
    <row r="947" spans="1:92">
      <c r="A947" s="363" t="s">
        <v>7848</v>
      </c>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v>144</v>
      </c>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c r="CL947" s="127"/>
      <c r="CM947" s="127"/>
      <c r="CN947" s="127"/>
    </row>
    <row r="948" spans="1:92">
      <c r="A948" s="289" t="s">
        <v>7849</v>
      </c>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c r="BY948" s="126"/>
      <c r="BZ948" s="126"/>
      <c r="CA948" s="126"/>
      <c r="CB948" s="126"/>
      <c r="CC948" s="126"/>
      <c r="CD948" s="126"/>
      <c r="CE948" s="126"/>
      <c r="CF948" s="126"/>
      <c r="CG948" s="126"/>
      <c r="CH948" s="126"/>
      <c r="CI948" s="126"/>
      <c r="CJ948" s="126"/>
      <c r="CK948" s="126"/>
      <c r="CL948" s="126"/>
      <c r="CM948" s="126"/>
      <c r="CN948" s="126"/>
    </row>
    <row r="949" spans="1:92">
      <c r="A949" s="289" t="s">
        <v>7850</v>
      </c>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v>55879720.027617797</v>
      </c>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c r="BY949" s="126"/>
      <c r="BZ949" s="126"/>
      <c r="CA949" s="126"/>
      <c r="CB949" s="126"/>
      <c r="CC949" s="126"/>
      <c r="CD949" s="126"/>
      <c r="CE949" s="126"/>
      <c r="CF949" s="126"/>
      <c r="CG949" s="126"/>
      <c r="CH949" s="126"/>
      <c r="CI949" s="126"/>
      <c r="CJ949" s="126"/>
      <c r="CK949" s="126"/>
      <c r="CL949" s="126"/>
      <c r="CM949" s="126"/>
      <c r="CN949" s="126"/>
    </row>
    <row r="950" spans="1:92">
      <c r="A950" s="289" t="s">
        <v>7851</v>
      </c>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v>156076803.133757</v>
      </c>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c r="BY950" s="126"/>
      <c r="BZ950" s="126"/>
      <c r="CA950" s="126"/>
      <c r="CB950" s="126"/>
      <c r="CC950" s="126"/>
      <c r="CD950" s="126"/>
      <c r="CE950" s="126"/>
      <c r="CF950" s="126"/>
      <c r="CG950" s="126"/>
      <c r="CH950" s="126"/>
      <c r="CI950" s="126"/>
      <c r="CJ950" s="126"/>
      <c r="CK950" s="126"/>
      <c r="CL950" s="126"/>
      <c r="CM950" s="126"/>
      <c r="CN950" s="126"/>
    </row>
    <row r="951" spans="1:92">
      <c r="A951" s="289" t="s">
        <v>7852</v>
      </c>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v>2425278000</v>
      </c>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c r="BY951" s="126"/>
      <c r="BZ951" s="126"/>
      <c r="CA951" s="126"/>
      <c r="CB951" s="126"/>
      <c r="CC951" s="126"/>
      <c r="CD951" s="126"/>
      <c r="CE951" s="126"/>
      <c r="CF951" s="126"/>
      <c r="CG951" s="126"/>
      <c r="CH951" s="126"/>
      <c r="CI951" s="126"/>
      <c r="CJ951" s="126"/>
      <c r="CK951" s="126"/>
      <c r="CL951" s="126"/>
      <c r="CM951" s="126"/>
      <c r="CN951" s="126"/>
    </row>
    <row r="952" spans="1:92">
      <c r="A952" s="289" t="s">
        <v>7853</v>
      </c>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v>2420412000</v>
      </c>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c r="BY952" s="126"/>
      <c r="BZ952" s="126"/>
      <c r="CA952" s="126"/>
      <c r="CB952" s="126"/>
      <c r="CC952" s="126"/>
      <c r="CD952" s="126"/>
      <c r="CE952" s="126"/>
      <c r="CF952" s="126"/>
      <c r="CG952" s="126"/>
      <c r="CH952" s="126"/>
      <c r="CI952" s="126"/>
      <c r="CJ952" s="126"/>
      <c r="CK952" s="126"/>
      <c r="CL952" s="126"/>
      <c r="CM952" s="126"/>
      <c r="CN952" s="126"/>
    </row>
    <row r="953" spans="1:92">
      <c r="A953" s="289" t="s">
        <v>7854</v>
      </c>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v>-97820396.359999895</v>
      </c>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c r="BY953" s="126"/>
      <c r="BZ953" s="126"/>
      <c r="CA953" s="126"/>
      <c r="CB953" s="126"/>
      <c r="CC953" s="126"/>
      <c r="CD953" s="126"/>
      <c r="CE953" s="126"/>
      <c r="CF953" s="126"/>
      <c r="CG953" s="126"/>
      <c r="CH953" s="126"/>
      <c r="CI953" s="126"/>
      <c r="CJ953" s="126"/>
      <c r="CK953" s="126"/>
      <c r="CL953" s="126"/>
      <c r="CM953" s="126"/>
      <c r="CN953" s="126"/>
    </row>
    <row r="954" spans="1:92">
      <c r="A954" s="289" t="s">
        <v>7855</v>
      </c>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v>0</v>
      </c>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c r="BY954" s="126"/>
      <c r="BZ954" s="126"/>
      <c r="CA954" s="126"/>
      <c r="CB954" s="126"/>
      <c r="CC954" s="126"/>
      <c r="CD954" s="126"/>
      <c r="CE954" s="126"/>
      <c r="CF954" s="126"/>
      <c r="CG954" s="126"/>
      <c r="CH954" s="126"/>
      <c r="CI954" s="126"/>
      <c r="CJ954" s="126"/>
      <c r="CK954" s="126"/>
      <c r="CL954" s="126"/>
      <c r="CM954" s="126"/>
      <c r="CN954" s="126"/>
    </row>
    <row r="955" spans="1:92">
      <c r="A955" s="289" t="s">
        <v>7856</v>
      </c>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v>-97820396.359999895</v>
      </c>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c r="BY955" s="126"/>
      <c r="BZ955" s="126"/>
      <c r="CA955" s="126"/>
      <c r="CB955" s="126"/>
      <c r="CC955" s="126"/>
      <c r="CD955" s="126"/>
      <c r="CE955" s="126"/>
      <c r="CF955" s="126"/>
      <c r="CG955" s="126"/>
      <c r="CH955" s="126"/>
      <c r="CI955" s="126"/>
      <c r="CJ955" s="126"/>
      <c r="CK955" s="126"/>
      <c r="CL955" s="126"/>
      <c r="CM955" s="126"/>
      <c r="CN955" s="126"/>
    </row>
    <row r="956" spans="1:92">
      <c r="A956" s="289" t="s">
        <v>7857</v>
      </c>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v>282986544.359999</v>
      </c>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c r="BY956" s="126"/>
      <c r="BZ956" s="126"/>
      <c r="CA956" s="126"/>
      <c r="CB956" s="126"/>
      <c r="CC956" s="126"/>
      <c r="CD956" s="126"/>
      <c r="CE956" s="126"/>
      <c r="CF956" s="126"/>
      <c r="CG956" s="126"/>
      <c r="CH956" s="126"/>
      <c r="CI956" s="126"/>
      <c r="CJ956" s="126"/>
      <c r="CK956" s="126"/>
      <c r="CL956" s="126"/>
      <c r="CM956" s="126"/>
      <c r="CN956" s="126"/>
    </row>
    <row r="957" spans="1:92">
      <c r="A957" s="289" t="s">
        <v>7858</v>
      </c>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v>-97820396.359999895</v>
      </c>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c r="BY957" s="126"/>
      <c r="BZ957" s="126"/>
      <c r="CA957" s="126"/>
      <c r="CB957" s="126"/>
      <c r="CC957" s="126"/>
      <c r="CD957" s="126"/>
      <c r="CE957" s="126"/>
      <c r="CF957" s="126"/>
      <c r="CG957" s="126"/>
      <c r="CH957" s="126"/>
      <c r="CI957" s="126"/>
      <c r="CJ957" s="126"/>
      <c r="CK957" s="126"/>
      <c r="CL957" s="126"/>
      <c r="CM957" s="126"/>
      <c r="CN957" s="126"/>
    </row>
    <row r="958" spans="1:92">
      <c r="A958" s="289" t="s">
        <v>7859</v>
      </c>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v>282986544.359999</v>
      </c>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c r="BY958" s="126"/>
      <c r="BZ958" s="126"/>
      <c r="CA958" s="126"/>
      <c r="CB958" s="126"/>
      <c r="CC958" s="126"/>
      <c r="CD958" s="126"/>
      <c r="CE958" s="126"/>
      <c r="CF958" s="126"/>
      <c r="CG958" s="126"/>
      <c r="CH958" s="126"/>
      <c r="CI958" s="126"/>
      <c r="CJ958" s="126"/>
      <c r="CK958" s="126"/>
      <c r="CL958" s="126"/>
      <c r="CM958" s="126"/>
      <c r="CN958" s="126"/>
    </row>
    <row r="959" spans="1:92">
      <c r="A959" s="289" t="s">
        <v>7860</v>
      </c>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c r="BY959" s="126"/>
      <c r="BZ959" s="126"/>
      <c r="CA959" s="126"/>
      <c r="CB959" s="126"/>
      <c r="CC959" s="126"/>
      <c r="CD959" s="126"/>
      <c r="CE959" s="126"/>
      <c r="CF959" s="126"/>
      <c r="CG959" s="126"/>
      <c r="CH959" s="126"/>
      <c r="CI959" s="126"/>
      <c r="CJ959" s="126"/>
      <c r="CK959" s="126"/>
      <c r="CL959" s="126"/>
      <c r="CM959" s="126"/>
      <c r="CN959" s="126"/>
    </row>
    <row r="960" spans="1:92">
      <c r="A960" s="289" t="s">
        <v>7861</v>
      </c>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v>-53566161.999999903</v>
      </c>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c r="BY960" s="126"/>
      <c r="BZ960" s="126"/>
      <c r="CA960" s="126"/>
      <c r="CB960" s="126"/>
      <c r="CC960" s="126"/>
      <c r="CD960" s="126"/>
      <c r="CE960" s="126"/>
      <c r="CF960" s="126"/>
      <c r="CG960" s="126"/>
      <c r="CH960" s="126"/>
      <c r="CI960" s="126"/>
      <c r="CJ960" s="126"/>
      <c r="CK960" s="126"/>
      <c r="CL960" s="126"/>
      <c r="CM960" s="126"/>
      <c r="CN960" s="126"/>
    </row>
    <row r="961" spans="1:92">
      <c r="A961" s="289" t="s">
        <v>7862</v>
      </c>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c r="BY961" s="126"/>
      <c r="BZ961" s="126"/>
      <c r="CA961" s="126"/>
      <c r="CB961" s="126"/>
      <c r="CC961" s="126"/>
      <c r="CD961" s="126"/>
      <c r="CE961" s="126"/>
      <c r="CF961" s="126"/>
      <c r="CG961" s="126"/>
      <c r="CH961" s="126"/>
      <c r="CI961" s="126"/>
      <c r="CJ961" s="126"/>
      <c r="CK961" s="126"/>
      <c r="CL961" s="126"/>
      <c r="CM961" s="126"/>
      <c r="CN961" s="126"/>
    </row>
    <row r="962" spans="1:92">
      <c r="A962" s="289" t="s">
        <v>7863</v>
      </c>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v>0</v>
      </c>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c r="BY962" s="126"/>
      <c r="BZ962" s="126"/>
      <c r="CA962" s="126"/>
      <c r="CB962" s="126"/>
      <c r="CC962" s="126"/>
      <c r="CD962" s="126"/>
      <c r="CE962" s="126"/>
      <c r="CF962" s="126"/>
      <c r="CG962" s="126"/>
      <c r="CH962" s="126"/>
      <c r="CI962" s="126"/>
      <c r="CJ962" s="126"/>
      <c r="CK962" s="126"/>
      <c r="CL962" s="126"/>
      <c r="CM962" s="126"/>
      <c r="CN962" s="126"/>
    </row>
    <row r="963" spans="1:92">
      <c r="A963" s="289" t="s">
        <v>7864</v>
      </c>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v>0</v>
      </c>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c r="BY963" s="126"/>
      <c r="BZ963" s="126"/>
      <c r="CA963" s="126"/>
      <c r="CB963" s="126"/>
      <c r="CC963" s="126"/>
      <c r="CD963" s="126"/>
      <c r="CE963" s="126"/>
      <c r="CF963" s="126"/>
      <c r="CG963" s="126"/>
      <c r="CH963" s="126"/>
      <c r="CI963" s="126"/>
      <c r="CJ963" s="126"/>
      <c r="CK963" s="126"/>
      <c r="CL963" s="126"/>
      <c r="CM963" s="126"/>
      <c r="CN963" s="126"/>
    </row>
    <row r="964" spans="1:92">
      <c r="A964" s="289" t="s">
        <v>7865</v>
      </c>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v>0</v>
      </c>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c r="BY964" s="126"/>
      <c r="BZ964" s="126"/>
      <c r="CA964" s="126"/>
      <c r="CB964" s="126"/>
      <c r="CC964" s="126"/>
      <c r="CD964" s="126"/>
      <c r="CE964" s="126"/>
      <c r="CF964" s="126"/>
      <c r="CG964" s="126"/>
      <c r="CH964" s="126"/>
      <c r="CI964" s="126"/>
      <c r="CJ964" s="126"/>
      <c r="CK964" s="126"/>
      <c r="CL964" s="126"/>
      <c r="CM964" s="126"/>
      <c r="CN964" s="126"/>
    </row>
    <row r="965" spans="1:92">
      <c r="A965" s="289" t="s">
        <v>7866</v>
      </c>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v>2425.2421386966798</v>
      </c>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c r="BY965" s="126"/>
      <c r="BZ965" s="126"/>
      <c r="CA965" s="126"/>
      <c r="CB965" s="126"/>
      <c r="CC965" s="126"/>
      <c r="CD965" s="126"/>
      <c r="CE965" s="126"/>
      <c r="CF965" s="126"/>
      <c r="CG965" s="126"/>
      <c r="CH965" s="126"/>
      <c r="CI965" s="126"/>
      <c r="CJ965" s="126"/>
      <c r="CK965" s="126"/>
      <c r="CL965" s="126"/>
      <c r="CM965" s="126"/>
      <c r="CN965" s="126"/>
    </row>
    <row r="966" spans="1:92">
      <c r="A966" s="289" t="s">
        <v>7867</v>
      </c>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v>0</v>
      </c>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c r="BY966" s="126"/>
      <c r="BZ966" s="126"/>
      <c r="CA966" s="126"/>
      <c r="CB966" s="126"/>
      <c r="CC966" s="126"/>
      <c r="CD966" s="126"/>
      <c r="CE966" s="126"/>
      <c r="CF966" s="126"/>
      <c r="CG966" s="126"/>
      <c r="CH966" s="126"/>
      <c r="CI966" s="126"/>
      <c r="CJ966" s="126"/>
      <c r="CK966" s="126"/>
      <c r="CL966" s="126"/>
      <c r="CM966" s="126"/>
      <c r="CN966" s="126"/>
    </row>
    <row r="967" spans="1:92">
      <c r="A967" s="289" t="s">
        <v>7868</v>
      </c>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v>2425.2421386966798</v>
      </c>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c r="BY967" s="126"/>
      <c r="BZ967" s="126"/>
      <c r="CA967" s="126"/>
      <c r="CB967" s="126"/>
      <c r="CC967" s="126"/>
      <c r="CD967" s="126"/>
      <c r="CE967" s="126"/>
      <c r="CF967" s="126"/>
      <c r="CG967" s="126"/>
      <c r="CH967" s="126"/>
      <c r="CI967" s="126"/>
      <c r="CJ967" s="126"/>
      <c r="CK967" s="126"/>
      <c r="CL967" s="126"/>
      <c r="CM967" s="126"/>
      <c r="CN967" s="126"/>
    </row>
    <row r="968" spans="1:92">
      <c r="A968" s="289" t="s">
        <v>7869</v>
      </c>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c r="BY968" s="126"/>
      <c r="BZ968" s="126"/>
      <c r="CA968" s="126"/>
      <c r="CB968" s="126"/>
      <c r="CC968" s="126"/>
      <c r="CD968" s="126"/>
      <c r="CE968" s="126"/>
      <c r="CF968" s="126"/>
      <c r="CG968" s="126"/>
      <c r="CH968" s="126"/>
      <c r="CI968" s="126"/>
      <c r="CJ968" s="126"/>
      <c r="CK968" s="126"/>
      <c r="CL968" s="126"/>
      <c r="CM968" s="126"/>
      <c r="CN968" s="126"/>
    </row>
    <row r="969" spans="1:92">
      <c r="A969" s="289" t="s">
        <v>7870</v>
      </c>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v>0</v>
      </c>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c r="BY969" s="126"/>
      <c r="BZ969" s="126"/>
      <c r="CA969" s="126"/>
      <c r="CB969" s="126"/>
      <c r="CC969" s="126"/>
      <c r="CD969" s="126"/>
      <c r="CE969" s="126"/>
      <c r="CF969" s="126"/>
      <c r="CG969" s="126"/>
      <c r="CH969" s="126"/>
      <c r="CI969" s="126"/>
      <c r="CJ969" s="126"/>
      <c r="CK969" s="126"/>
      <c r="CL969" s="126"/>
      <c r="CM969" s="126"/>
      <c r="CN969" s="126"/>
    </row>
  </sheetData>
  <printOptions horizontalCentered="1"/>
  <pageMargins left="0.5" right="0.5" top="0.75" bottom="0.5" header="0.4" footer="0.8"/>
  <pageSetup scale="70" pageOrder="overThenDown" orientation="landscape" cellComments="asDisplayed" r:id="rId1"/>
  <headerFooter>
    <oddHeader xml:space="preserve">&amp;RDEF’s Response to OPC POD 1 (1-26)
Q7
Page &amp;P of &amp;N
</oddHeader>
    <oddFooter>&amp;R20240025-OPCPOD1-00004263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f9b4577-d510-4d0a-9b77-58a7ce050573">
      <Terms xmlns="http://schemas.microsoft.com/office/infopath/2007/PartnerControls"/>
    </lcf76f155ced4ddcb4097134ff3c332f>
    <TaxCatchAll xmlns="fb449c68-7da9-4414-a7d8-785e223757ce" xsi:nil="true"/>
    <Comments xmlns="1f9b4577-d510-4d0a-9b77-58a7ce0505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4EAD043515EE408A808D1623B876BF" ma:contentTypeVersion="16" ma:contentTypeDescription="Create a new document." ma:contentTypeScope="" ma:versionID="4c362b19ee3327833c3f56f132cf66b6">
  <xsd:schema xmlns:xsd="http://www.w3.org/2001/XMLSchema" xmlns:xs="http://www.w3.org/2001/XMLSchema" xmlns:p="http://schemas.microsoft.com/office/2006/metadata/properties" xmlns:ns2="1f9b4577-d510-4d0a-9b77-58a7ce050573" xmlns:ns3="cb0cb807-e4cb-4197-a0a9-ff4221d065c9" xmlns:ns4="fb449c68-7da9-4414-a7d8-785e223757ce" targetNamespace="http://schemas.microsoft.com/office/2006/metadata/properties" ma:root="true" ma:fieldsID="19f4afdcdad0360863ada656c772d039" ns2:_="" ns3:_="" ns4:_="">
    <xsd:import namespace="1f9b4577-d510-4d0a-9b77-58a7ce050573"/>
    <xsd:import namespace="cb0cb807-e4cb-4197-a0a9-ff4221d065c9"/>
    <xsd:import namespace="fb449c68-7da9-4414-a7d8-785e223757c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Comme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9b4577-d510-4d0a-9b77-58a7ce050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f6a659c-b33e-46f9-a878-2211c7a73f6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Comments" ma:index="22" nillable="true" ma:displayName="Comments" ma:format="Dropdown" ma:internalName="Comments">
      <xsd:simpleType>
        <xsd:restriction base="dms:Text">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0cb807-e4cb-4197-a0a9-ff4221d065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449c68-7da9-4414-a7d8-785e223757c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6767940-a93d-42dc-ba06-3854c77682a6}" ma:internalName="TaxCatchAll" ma:showField="CatchAllData" ma:web="cb0cb807-e4cb-4197-a0a9-ff4221d065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772651-4CFA-4E40-8894-BFEAF7EB5845}">
  <ds:schemaRefs>
    <ds:schemaRef ds:uri="http://schemas.microsoft.com/office/2006/metadata/properties"/>
    <ds:schemaRef ds:uri="http://schemas.microsoft.com/office/infopath/2007/PartnerControls"/>
    <ds:schemaRef ds:uri="1f9b4577-d510-4d0a-9b77-58a7ce050573"/>
    <ds:schemaRef ds:uri="fb449c68-7da9-4414-a7d8-785e223757ce"/>
  </ds:schemaRefs>
</ds:datastoreItem>
</file>

<file path=customXml/itemProps2.xml><?xml version="1.0" encoding="utf-8"?>
<ds:datastoreItem xmlns:ds="http://schemas.openxmlformats.org/officeDocument/2006/customXml" ds:itemID="{5A1C9C0A-84EE-475B-BD61-F39781D24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9b4577-d510-4d0a-9b77-58a7ce050573"/>
    <ds:schemaRef ds:uri="cb0cb807-e4cb-4197-a0a9-ff4221d065c9"/>
    <ds:schemaRef ds:uri="fb449c68-7da9-4414-a7d8-785e22375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F16E6A-6FD9-47AC-BC7C-9CAEA63645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MFR C-33</vt:lpstr>
      <vt:lpstr>Procedures &amp; Inputs</vt:lpstr>
      <vt:lpstr>Support --&gt;</vt:lpstr>
      <vt:lpstr>Capital Cost </vt:lpstr>
      <vt:lpstr>REG FL  BS - 4 Results</vt:lpstr>
      <vt:lpstr>FERC IS - 3 Adj Rate Case Litig</vt:lpstr>
      <vt:lpstr>FERC IS - 3 Dec 2023 Surv</vt:lpstr>
      <vt:lpstr>FERC IS - 3 Dec 2022 Surv</vt:lpstr>
      <vt:lpstr>FERC IS - 3 Dec 2021 Surv</vt:lpstr>
      <vt:lpstr>MFR C-9 Copy</vt:lpstr>
      <vt:lpstr>CPI-Annual</vt:lpstr>
      <vt:lpstr>US Econ</vt:lpstr>
      <vt:lpstr>Revenue and O&amp;M per KWH</vt:lpstr>
      <vt:lpstr>KWH and Cust</vt:lpstr>
      <vt:lpstr>WKTB_REG 2021</vt:lpstr>
      <vt:lpstr>WKTB_REG 2022</vt:lpstr>
      <vt:lpstr>WKTB_REG 2023</vt:lpstr>
      <vt:lpstr>2021 FF1 Snapshot</vt:lpstr>
      <vt:lpstr>2022 FF1 Snapshot</vt:lpstr>
      <vt:lpstr>MFR C-34 Copy</vt:lpstr>
      <vt:lpstr>2022_23 FF1</vt:lpstr>
      <vt:lpstr>'MFR C-33'!Print_Area</vt:lpstr>
      <vt:lpstr>'MFR C-34 Copy'!Print_Area</vt:lpstr>
    </vt:vector>
  </TitlesOfParts>
  <Manager/>
  <Company>Duke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Wentz, Cheryl A</dc:creator>
  <cp:keywords/>
  <dc:description/>
  <cp:lastModifiedBy>Hampton, Monique</cp:lastModifiedBy>
  <cp:revision/>
  <cp:lastPrinted>2024-04-14T19:44:47Z</cp:lastPrinted>
  <dcterms:created xsi:type="dcterms:W3CDTF">2020-01-02T19:51:05Z</dcterms:created>
  <dcterms:modified xsi:type="dcterms:W3CDTF">2024-04-14T19:44:57Z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0x0101000F4EAD043515EE408A808D1623B876BF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